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5"/>
  </bookViews>
  <sheets>
    <sheet name="EA" sheetId="1" r:id="rId1"/>
    <sheet name="ESF" sheetId="2" r:id="rId2"/>
    <sheet name="EVHP" sheetId="3" r:id="rId3"/>
    <sheet name="ECSF" sheetId="4" r:id="rId4"/>
    <sheet name="EFE" sheetId="5" r:id="rId5"/>
    <sheet name="EAA" sheetId="6" r:id="rId6"/>
    <sheet name="EADOP" sheetId="7" r:id="rId7"/>
  </sheets>
  <definedNames>
    <definedName name="_ftn1" localSheetId="0">'EA'!#REF!</definedName>
    <definedName name="_ftnref1" localSheetId="0">'EA'!$B$11</definedName>
    <definedName name="_xlnm.Print_Area" localSheetId="0">'EA'!$A$1:$K$73</definedName>
    <definedName name="_xlnm.Print_Area" localSheetId="5">'EAA'!$A$1:$T$55</definedName>
    <definedName name="_xlnm.Print_Area" localSheetId="6">'EADOP'!$A$1:$L$49</definedName>
    <definedName name="_xlnm.Print_Area" localSheetId="3">'ECSF'!$A$1:$O$85</definedName>
    <definedName name="_xlnm.Print_Area" localSheetId="4">'EFE'!$A$1:$J$84</definedName>
    <definedName name="_xlnm.Print_Area" localSheetId="1">'ESF'!$A$1:$L$82</definedName>
    <definedName name="_xlnm.Print_Titles" localSheetId="5">'EAA'!$1:$4</definedName>
    <definedName name="_xlnm.Print_Titles" localSheetId="6">'EADOP'!$1:$4</definedName>
    <definedName name="_xlnm.Print_Titles" localSheetId="3">'ECSF'!$1:$4</definedName>
    <definedName name="_xlnm.Print_Titles" localSheetId="4">'EFE'!$1:$4</definedName>
  </definedNames>
  <calcPr fullCalcOnLoad="1"/>
</workbook>
</file>

<file path=xl/sharedStrings.xml><?xml version="1.0" encoding="utf-8"?>
<sst xmlns="http://schemas.openxmlformats.org/spreadsheetml/2006/main" count="428" uniqueCount="218">
  <si>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</si>
  <si>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</si>
  <si>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</si>
  <si>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</si>
  <si>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</si>
  <si>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</si>
  <si>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</si>
  <si>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</si>
  <si>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</si>
  <si>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</si>
  <si>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</si>
  <si>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</si>
  <si>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</si>
  <si>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</si>
  <si>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</si>
  <si>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</si>
  <si>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</si>
  <si>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</si>
  <si>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</si>
  <si>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</si>
  <si>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</si>
  <si>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</si>
  <si>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</si>
  <si>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</si>
  <si>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</si>
  <si>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</si>
  <si>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</si>
  <si>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</si>
  <si>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</si>
  <si>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</si>
  <si>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Pasivos Diferidos a Largo Plazo</t>
  </si>
  <si>
    <t>Bienes Muebles</t>
  </si>
  <si>
    <t>Fondos y Bienes de Terceros en Garantía y/o en Administración a Largo Plazo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</si>
  <si>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</si>
  <si>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</si>
  <si>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</si>
  <si>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</si>
  <si>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</si>
  <si>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</si>
  <si>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</si>
  <si>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</si>
  <si>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</si>
  <si>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Hacienda Pública/Patrimonio Contribuido</t>
  </si>
  <si>
    <t>Total de Activos No Circulantes</t>
  </si>
  <si>
    <t>Aportaciones</t>
  </si>
  <si>
    <t>Donaciones de Capital</t>
  </si>
  <si>
    <t>Total del Activo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</si>
  <si>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</si>
  <si>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</si>
  <si>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</si>
  <si>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</si>
  <si>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</si>
  <si>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</si>
  <si>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</si>
  <si>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</si>
  <si>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</si>
  <si>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</si>
  <si>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</si>
  <si>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</si>
  <si>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</si>
  <si>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</si>
  <si>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</si>
  <si>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</si>
  <si>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</si>
  <si>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</si>
  <si>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</si>
  <si>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</si>
  <si>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</si>
  <si>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</si>
  <si>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</si>
  <si>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</si>
  <si>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</si>
  <si>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</si>
  <si>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</si>
  <si>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</si>
  <si>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</si>
  <si>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</si>
  <si>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</si>
  <si>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</si>
  <si>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</si>
  <si>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</si>
  <si>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</si>
  <si>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</si>
  <si>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</si>
  <si>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</si>
  <si>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</si>
  <si>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</si>
  <si>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</si>
  <si>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</si>
  <si>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</si>
  <si>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</si>
  <si>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</si>
  <si>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</si>
  <si>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</si>
  <si>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</si>
  <si>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</si>
  <si>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</si>
  <si>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</si>
  <si>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</si>
  <si>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</si>
  <si>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</si>
  <si>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</si>
  <si>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</si>
  <si>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</si>
  <si>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</si>
  <si>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</si>
  <si>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</si>
  <si>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</si>
  <si>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</si>
  <si>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</si>
  <si>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</si>
  <si>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</si>
  <si>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</si>
  <si>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Productos de Tipo Corriente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</si>
  <si>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</si>
  <si>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</si>
  <si>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</si>
  <si>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</si>
  <si>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</si>
  <si>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</si>
  <si>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</si>
  <si>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 xml:space="preserve">Rectificaciones de Resultados de Ejercicios Anteriores                              </t>
  </si>
  <si>
    <t xml:space="preserve">Aportaciones                                                                                                  </t>
  </si>
  <si>
    <t xml:space="preserve">Donaciones de Capital                                                                                    </t>
  </si>
  <si>
    <t xml:space="preserve">Actualización de la Hacienda Pública/Patrimonio                                             </t>
  </si>
  <si>
    <t xml:space="preserve">Variaciones de la Hacienda Pública / Patrimonio Neto del Ejercicio          </t>
  </si>
  <si>
    <t xml:space="preserve">Resultados del Ejercicio (Ahorro/Desahorro)                                                   </t>
  </si>
  <si>
    <t xml:space="preserve">Resultados de Ejercicios Anteriores                                                                </t>
  </si>
  <si>
    <t xml:space="preserve">Revalúos                                                                                                        </t>
  </si>
  <si>
    <t xml:space="preserve">Reservas                                                                                                         </t>
  </si>
  <si>
    <t xml:space="preserve">Actualización de la Hacienda Pública/Patrimonio                                           </t>
  </si>
  <si>
    <t xml:space="preserve">Variaciones de la Hacienda Pública / Patrimonio Neto del Ejercicio         </t>
  </si>
  <si>
    <t xml:space="preserve">Resultados de Ejercicios Anteriores                                                              </t>
  </si>
  <si>
    <t xml:space="preserve">Revalúos                                                                                                      </t>
  </si>
  <si>
    <t xml:space="preserve">Reservas                                                                                                      </t>
  </si>
  <si>
    <t xml:space="preserve">Patrimonio Neto Inicial Ajustado del Ejercicio                                             </t>
  </si>
  <si>
    <t>Estado de Cambios en la Situación Financiera</t>
  </si>
  <si>
    <t>Origen</t>
  </si>
  <si>
    <t>Aplicación</t>
  </si>
  <si>
    <t>Activo</t>
  </si>
  <si>
    <t>Pasivo</t>
  </si>
  <si>
    <t>HACIENDA PUBLICA/PATRIMONIO</t>
  </si>
  <si>
    <t>Estado de Flujos de Efectivo</t>
  </si>
  <si>
    <t xml:space="preserve">Flujos de Efectivo de las Actividades de Operación </t>
  </si>
  <si>
    <t>Contribuciones de mejoras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</si>
  <si>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</si>
  <si>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</si>
  <si>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</si>
  <si>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</si>
  <si>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</si>
  <si>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</si>
  <si>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</si>
  <si>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</si>
  <si>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</si>
  <si>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</si>
  <si>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</si>
  <si>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</si>
  <si>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</si>
  <si>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</si>
  <si>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</si>
  <si>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</si>
  <si>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</si>
  <si>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</si>
  <si>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</si>
  <si>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</si>
  <si>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SUMATORIA</t>
  </si>
  <si>
    <t>ELIMINACIÓN</t>
  </si>
  <si>
    <t>CONSOLIDACIÓN</t>
  </si>
  <si>
    <t>CONSOLIDACION</t>
  </si>
  <si>
    <t>sumatoria</t>
  </si>
  <si>
    <t>Otros Orígenes de Financiamiento</t>
  </si>
  <si>
    <t>Otras Aplicaciones de Financiamiento</t>
  </si>
  <si>
    <t>ITC</t>
  </si>
  <si>
    <t>CC LA LIBERTAD</t>
  </si>
  <si>
    <t xml:space="preserve">                                                   Mtro. Willebaldo Herrera Tellez</t>
  </si>
  <si>
    <t xml:space="preserve">                                                                   Director General</t>
  </si>
  <si>
    <t>C.P. Rogelio López Rodríguez</t>
  </si>
  <si>
    <t>Jefe del Depto. De Administración y Finanzas</t>
  </si>
  <si>
    <t xml:space="preserve">                                        Mtro. Willebaldo Herrera Téllez</t>
  </si>
  <si>
    <t xml:space="preserve">                                                 Director Genaral</t>
  </si>
  <si>
    <t>C.P Rogelio López Rodríguez</t>
  </si>
  <si>
    <t>Mtro. Willebaldo Herrera Téllez</t>
  </si>
  <si>
    <t>Director General</t>
  </si>
  <si>
    <t>C.P, Rogelio López Rodríguez</t>
  </si>
  <si>
    <t>Mtro Willebaldo Herrera Téllez</t>
  </si>
  <si>
    <t>Del 1 de enero al 31 de diciembre de 2015</t>
  </si>
  <si>
    <t>Al 31 de diciembre de 2015</t>
  </si>
  <si>
    <t>SUMATORIA 2015</t>
  </si>
  <si>
    <t>ELIMINACIÓN 2015</t>
  </si>
  <si>
    <t>CONSOLIDACIÓN 2015</t>
  </si>
  <si>
    <t>Del 1 de enero al  31 de diciembre de 2015</t>
  </si>
  <si>
    <t>LA LIBERTAD</t>
  </si>
  <si>
    <t>Hacienda Pública / Patrimonio Neto Final del Ejercicio 2014</t>
  </si>
  <si>
    <t xml:space="preserve">Saldo Neto en la Hacienda Pública / Patrimonio 2015                            </t>
  </si>
  <si>
    <t xml:space="preserve">Cambios en la Hacienda Pública / Patrimonio Neto del Ejercicio 2015   </t>
  </si>
  <si>
    <t>Estado Analitico del Activo</t>
  </si>
  <si>
    <t>la libertad</t>
  </si>
  <si>
    <t>saldo inicial</t>
  </si>
  <si>
    <t>cargos del periodo</t>
  </si>
  <si>
    <t>abonos del periodo</t>
  </si>
  <si>
    <t xml:space="preserve">saldo final </t>
  </si>
  <si>
    <t>variacion</t>
  </si>
  <si>
    <t>DEUDA PUBLICA</t>
  </si>
  <si>
    <t>Deuda Interna</t>
  </si>
  <si>
    <t xml:space="preserve">          Corto Plazo</t>
  </si>
  <si>
    <t>Instituciones de crédito</t>
  </si>
  <si>
    <t>Título y Valores</t>
  </si>
  <si>
    <t>Arrendamientos financieros</t>
  </si>
  <si>
    <t>Deuda Externa</t>
  </si>
  <si>
    <t>Organismos Financieros Internacionales</t>
  </si>
  <si>
    <t>Estado Analitico de la Deuda y Otros Pasivos</t>
  </si>
  <si>
    <t>Deuda Bilateral</t>
  </si>
  <si>
    <t>Titulos y Valores</t>
  </si>
  <si>
    <t xml:space="preserve">        Subtotal a Corto Plazo</t>
  </si>
  <si>
    <t xml:space="preserve">        Subtotal a Largo Plazo</t>
  </si>
  <si>
    <t>Otros Pasivos</t>
  </si>
  <si>
    <t xml:space="preserve">           Largo Plazo</t>
  </si>
  <si>
    <t xml:space="preserve"> Total Deuda y Otros Pasivos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</si>
</sst>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0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justify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vertical="center" wrapText="1"/>
    </xf>
    <xf numFmtId="3" fontId="39" fillId="0" borderId="18" xfId="0" applyNumberFormat="1" applyFont="1" applyBorder="1" applyAlignment="1">
      <alignment/>
    </xf>
    <xf numFmtId="3" fontId="40" fillId="0" borderId="18" xfId="0" applyNumberFormat="1" applyFont="1" applyBorder="1" applyAlignment="1">
      <alignment vertical="center" wrapText="1"/>
    </xf>
    <xf numFmtId="3" fontId="39" fillId="0" borderId="18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right" vertical="center" wrapText="1"/>
    </xf>
    <xf numFmtId="3" fontId="40" fillId="0" borderId="18" xfId="0" applyNumberFormat="1" applyFont="1" applyBorder="1" applyAlignment="1">
      <alignment horizontal="right" vertical="center" wrapText="1"/>
    </xf>
    <xf numFmtId="3" fontId="41" fillId="0" borderId="19" xfId="0" applyNumberFormat="1" applyFont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34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top"/>
    </xf>
    <xf numFmtId="0" fontId="39" fillId="0" borderId="20" xfId="0" applyFont="1" applyFill="1" applyBorder="1" applyAlignment="1">
      <alignment vertical="top"/>
    </xf>
    <xf numFmtId="0" fontId="39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horizontal="right" vertical="center" wrapText="1"/>
    </xf>
    <xf numFmtId="3" fontId="41" fillId="0" borderId="18" xfId="0" applyNumberFormat="1" applyFont="1" applyFill="1" applyBorder="1" applyAlignment="1">
      <alignment vertical="center"/>
    </xf>
    <xf numFmtId="3" fontId="39" fillId="0" borderId="18" xfId="0" applyNumberFormat="1" applyFont="1" applyFill="1" applyBorder="1" applyAlignment="1">
      <alignment vertical="top"/>
    </xf>
    <xf numFmtId="3" fontId="41" fillId="0" borderId="18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34" borderId="15" xfId="0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39" fillId="0" borderId="18" xfId="0" applyNumberFormat="1" applyFont="1" applyFill="1" applyBorder="1" applyAlignment="1">
      <alignment horizontal="right" vertical="center" wrapText="1"/>
    </xf>
    <xf numFmtId="3" fontId="39" fillId="0" borderId="19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9" fillId="0" borderId="19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37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39" fillId="0" borderId="18" xfId="0" applyFont="1" applyFill="1" applyBorder="1" applyAlignment="1">
      <alignment horizontal="justify" vertical="center" wrapText="1"/>
    </xf>
    <xf numFmtId="0" fontId="39" fillId="0" borderId="19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3" fontId="39" fillId="0" borderId="0" xfId="0" applyNumberFormat="1" applyFont="1" applyFill="1" applyBorder="1" applyAlignment="1">
      <alignment/>
    </xf>
    <xf numFmtId="0" fontId="41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3" fontId="39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Border="1" applyAlignment="1">
      <alignment/>
    </xf>
    <xf numFmtId="0" fontId="39" fillId="0" borderId="11" xfId="0" applyFont="1" applyFill="1" applyBorder="1" applyAlignment="1">
      <alignment horizontal="justify" vertical="center" wrapText="1"/>
    </xf>
    <xf numFmtId="3" fontId="0" fillId="0" borderId="0" xfId="0" applyNumberFormat="1" applyBorder="1" applyAlignment="1">
      <alignment/>
    </xf>
    <xf numFmtId="3" fontId="40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38" fillId="0" borderId="21" xfId="0" applyFont="1" applyFill="1" applyBorder="1" applyAlignment="1">
      <alignment horizontal="justify" vertical="center" wrapText="1"/>
    </xf>
    <xf numFmtId="0" fontId="39" fillId="0" borderId="22" xfId="0" applyFont="1" applyFill="1" applyBorder="1" applyAlignment="1">
      <alignment horizontal="justify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64" sqref="J64"/>
    </sheetView>
  </sheetViews>
  <sheetFormatPr defaultColWidth="11.421875" defaultRowHeight="15"/>
  <cols>
    <col min="1" max="1" width="3.00390625" style="5" customWidth="1"/>
    <col min="2" max="2" width="70.421875" style="5" customWidth="1"/>
    <col min="3" max="3" width="11.421875" style="7" customWidth="1"/>
    <col min="4" max="4" width="10.57421875" style="7" customWidth="1"/>
    <col min="5" max="5" width="10.8515625" style="7" customWidth="1"/>
    <col min="6" max="6" width="5.28125" style="5" hidden="1" customWidth="1"/>
    <col min="7" max="7" width="7.140625" style="5" hidden="1" customWidth="1"/>
    <col min="8" max="8" width="11.00390625" style="5" customWidth="1"/>
    <col min="9" max="9" width="14.7109375" style="5" customWidth="1"/>
    <col min="10" max="10" width="13.8515625" style="5" customWidth="1"/>
    <col min="11" max="11" width="14.7109375" style="5" customWidth="1"/>
    <col min="12" max="16384" width="11.421875" style="5" customWidth="1"/>
  </cols>
  <sheetData>
    <row r="1" spans="1:14" ht="24" customHeight="1">
      <c r="A1" s="139" t="s">
        <v>59</v>
      </c>
      <c r="B1" s="141"/>
      <c r="C1" s="137" t="s">
        <v>172</v>
      </c>
      <c r="D1" s="138"/>
      <c r="E1" s="139" t="s">
        <v>173</v>
      </c>
      <c r="F1" s="140"/>
      <c r="G1" s="140"/>
      <c r="H1" s="141"/>
      <c r="I1" s="135" t="s">
        <v>165</v>
      </c>
      <c r="J1" s="135" t="s">
        <v>166</v>
      </c>
      <c r="K1" s="135" t="s">
        <v>167</v>
      </c>
      <c r="L1" s="135" t="s">
        <v>165</v>
      </c>
      <c r="M1" s="135" t="s">
        <v>166</v>
      </c>
      <c r="N1" s="135" t="s">
        <v>167</v>
      </c>
    </row>
    <row r="2" spans="1:14" ht="12">
      <c r="A2" s="144" t="s">
        <v>185</v>
      </c>
      <c r="B2" s="145"/>
      <c r="C2" s="106">
        <v>2015</v>
      </c>
      <c r="D2" s="106">
        <v>2014</v>
      </c>
      <c r="E2" s="106">
        <v>2015</v>
      </c>
      <c r="F2" s="106"/>
      <c r="G2" s="106"/>
      <c r="H2" s="106">
        <v>2014</v>
      </c>
      <c r="I2" s="136"/>
      <c r="J2" s="136"/>
      <c r="K2" s="136"/>
      <c r="L2" s="136"/>
      <c r="M2" s="136"/>
      <c r="N2" s="136"/>
    </row>
    <row r="3" spans="1:11" ht="3.75" customHeight="1">
      <c r="A3" s="22"/>
      <c r="B3" s="23"/>
      <c r="C3" s="45"/>
      <c r="D3" s="45"/>
      <c r="E3" s="45"/>
      <c r="F3" s="27"/>
      <c r="G3" s="27"/>
      <c r="H3" s="27"/>
      <c r="I3" s="27"/>
      <c r="J3" s="27"/>
      <c r="K3" s="27"/>
    </row>
    <row r="4" spans="1:11" ht="12">
      <c r="A4" s="142" t="s">
        <v>60</v>
      </c>
      <c r="B4" s="143"/>
      <c r="C4" s="46"/>
      <c r="D4" s="46"/>
      <c r="E4" s="46"/>
      <c r="F4" s="28"/>
      <c r="G4" s="28"/>
      <c r="H4" s="28"/>
      <c r="I4" s="28"/>
      <c r="J4" s="28"/>
      <c r="K4" s="28"/>
    </row>
    <row r="5" spans="1:11" ht="3" customHeight="1">
      <c r="A5" s="20"/>
      <c r="B5" s="21"/>
      <c r="C5" s="46"/>
      <c r="D5" s="46"/>
      <c r="E5" s="46"/>
      <c r="F5" s="28"/>
      <c r="G5" s="28"/>
      <c r="H5" s="28"/>
      <c r="I5" s="28"/>
      <c r="J5" s="28"/>
      <c r="K5" s="28"/>
    </row>
    <row r="6" spans="1:14" ht="12">
      <c r="A6" s="142" t="s">
        <v>61</v>
      </c>
      <c r="B6" s="143"/>
      <c r="C6" s="47">
        <f aca="true" t="shared" si="0" ref="C6:H6">SUM(C7:C14)</f>
        <v>3916522</v>
      </c>
      <c r="D6" s="47">
        <f t="shared" si="0"/>
        <v>3366917</v>
      </c>
      <c r="E6" s="47">
        <f t="shared" si="0"/>
        <v>1154436</v>
      </c>
      <c r="F6" s="47">
        <f t="shared" si="0"/>
        <v>0</v>
      </c>
      <c r="G6" s="47">
        <f t="shared" si="0"/>
        <v>0</v>
      </c>
      <c r="H6" s="47">
        <f t="shared" si="0"/>
        <v>973725</v>
      </c>
      <c r="I6" s="44">
        <f aca="true" t="shared" si="1" ref="I6:I15">SUM(C6+E6+F6+G6)</f>
        <v>5070958</v>
      </c>
      <c r="J6" s="41"/>
      <c r="K6" s="47">
        <f>SUM(K7:K14)</f>
        <v>5070958</v>
      </c>
      <c r="L6" s="98">
        <f>+D6+H6</f>
        <v>4340642</v>
      </c>
      <c r="M6" s="125"/>
      <c r="N6" s="98">
        <f>SUM(N7:N14)</f>
        <v>4340642</v>
      </c>
    </row>
    <row r="7" spans="1:14" ht="12">
      <c r="A7" s="14"/>
      <c r="B7" s="3" t="s">
        <v>62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1">
        <f t="shared" si="1"/>
        <v>0</v>
      </c>
      <c r="J7" s="28"/>
      <c r="K7" s="41">
        <f aca="true" t="shared" si="2" ref="K7:K14">+I7-J7</f>
        <v>0</v>
      </c>
      <c r="L7" s="92">
        <f aca="true" t="shared" si="3" ref="L7:L66">+D7+H7</f>
        <v>0</v>
      </c>
      <c r="N7" s="92">
        <f aca="true" t="shared" si="4" ref="N7:N16">+L7</f>
        <v>0</v>
      </c>
    </row>
    <row r="8" spans="1:14" ht="12" customHeight="1">
      <c r="A8" s="14"/>
      <c r="B8" s="3" t="s">
        <v>63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1">
        <f t="shared" si="1"/>
        <v>0</v>
      </c>
      <c r="J8" s="28"/>
      <c r="K8" s="41">
        <f t="shared" si="2"/>
        <v>0</v>
      </c>
      <c r="L8" s="92">
        <f t="shared" si="3"/>
        <v>0</v>
      </c>
      <c r="N8" s="92">
        <f t="shared" si="4"/>
        <v>0</v>
      </c>
    </row>
    <row r="9" spans="1:14" ht="12">
      <c r="A9" s="14"/>
      <c r="B9" s="3" t="s">
        <v>64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1">
        <f t="shared" si="1"/>
        <v>0</v>
      </c>
      <c r="J9" s="28"/>
      <c r="K9" s="41">
        <f t="shared" si="2"/>
        <v>0</v>
      </c>
      <c r="L9" s="92">
        <f t="shared" si="3"/>
        <v>0</v>
      </c>
      <c r="N9" s="92">
        <f t="shared" si="4"/>
        <v>0</v>
      </c>
    </row>
    <row r="10" spans="1:14" ht="12">
      <c r="A10" s="14"/>
      <c r="B10" s="3" t="s">
        <v>65</v>
      </c>
      <c r="C10" s="46">
        <v>0</v>
      </c>
      <c r="D10" s="46">
        <v>0</v>
      </c>
      <c r="E10" s="46">
        <v>1021375</v>
      </c>
      <c r="F10" s="46">
        <v>0</v>
      </c>
      <c r="G10" s="46">
        <v>0</v>
      </c>
      <c r="H10" s="46">
        <v>805600</v>
      </c>
      <c r="I10" s="41">
        <f t="shared" si="1"/>
        <v>1021375</v>
      </c>
      <c r="J10" s="28"/>
      <c r="K10" s="41">
        <f t="shared" si="2"/>
        <v>1021375</v>
      </c>
      <c r="L10" s="92">
        <f t="shared" si="3"/>
        <v>805600</v>
      </c>
      <c r="N10" s="92">
        <f t="shared" si="4"/>
        <v>805600</v>
      </c>
    </row>
    <row r="11" spans="1:14" ht="12">
      <c r="A11" s="14"/>
      <c r="B11" s="15" t="s">
        <v>113</v>
      </c>
      <c r="C11" s="46">
        <v>3916522</v>
      </c>
      <c r="D11" s="46">
        <v>3366917</v>
      </c>
      <c r="E11" s="46">
        <v>133061</v>
      </c>
      <c r="F11" s="46">
        <v>0</v>
      </c>
      <c r="G11" s="46">
        <v>0</v>
      </c>
      <c r="H11" s="46">
        <v>168125</v>
      </c>
      <c r="I11" s="41">
        <f t="shared" si="1"/>
        <v>4049583</v>
      </c>
      <c r="J11" s="28"/>
      <c r="K11" s="41">
        <f t="shared" si="2"/>
        <v>4049583</v>
      </c>
      <c r="L11" s="92">
        <f t="shared" si="3"/>
        <v>3535042</v>
      </c>
      <c r="N11" s="92">
        <f t="shared" si="4"/>
        <v>3535042</v>
      </c>
    </row>
    <row r="12" spans="1:14" ht="12">
      <c r="A12" s="14"/>
      <c r="B12" s="3" t="s">
        <v>66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1">
        <f t="shared" si="1"/>
        <v>0</v>
      </c>
      <c r="J12" s="28"/>
      <c r="K12" s="41">
        <f t="shared" si="2"/>
        <v>0</v>
      </c>
      <c r="L12" s="92">
        <f t="shared" si="3"/>
        <v>0</v>
      </c>
      <c r="N12" s="92">
        <f t="shared" si="4"/>
        <v>0</v>
      </c>
    </row>
    <row r="13" spans="1:14" ht="12">
      <c r="A13" s="14"/>
      <c r="B13" s="3" t="s">
        <v>67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1">
        <f t="shared" si="1"/>
        <v>0</v>
      </c>
      <c r="J13" s="28"/>
      <c r="K13" s="41">
        <f t="shared" si="2"/>
        <v>0</v>
      </c>
      <c r="L13" s="92">
        <f t="shared" si="3"/>
        <v>0</v>
      </c>
      <c r="N13" s="92">
        <f t="shared" si="4"/>
        <v>0</v>
      </c>
    </row>
    <row r="14" spans="1:14" ht="24">
      <c r="A14" s="14"/>
      <c r="B14" s="3" t="s">
        <v>68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1">
        <f t="shared" si="1"/>
        <v>0</v>
      </c>
      <c r="J14" s="28"/>
      <c r="K14" s="41">
        <f t="shared" si="2"/>
        <v>0</v>
      </c>
      <c r="L14" s="92">
        <f t="shared" si="3"/>
        <v>0</v>
      </c>
      <c r="N14" s="92">
        <f t="shared" si="4"/>
        <v>0</v>
      </c>
    </row>
    <row r="15" spans="1:14" ht="12">
      <c r="A15" s="142" t="s">
        <v>69</v>
      </c>
      <c r="B15" s="143"/>
      <c r="C15" s="47">
        <f>SUM(C16:C17)</f>
        <v>87472462</v>
      </c>
      <c r="D15" s="47">
        <f>SUM(D16:D17)</f>
        <v>68481726</v>
      </c>
      <c r="E15" s="47">
        <f>SUM(E16:E16)</f>
        <v>1579163</v>
      </c>
      <c r="F15" s="47">
        <f>SUM(F16:F16)</f>
        <v>0</v>
      </c>
      <c r="G15" s="47">
        <f>SUM(G16:G16)</f>
        <v>0</v>
      </c>
      <c r="H15" s="47">
        <f>SUM(H16:H16)</f>
        <v>1165704</v>
      </c>
      <c r="I15" s="44">
        <f t="shared" si="1"/>
        <v>89051625</v>
      </c>
      <c r="J15" s="44">
        <f>+J17</f>
        <v>1579163</v>
      </c>
      <c r="K15" s="47">
        <f>SUM(K16:K17)</f>
        <v>89051625</v>
      </c>
      <c r="L15" s="98">
        <f t="shared" si="3"/>
        <v>69647430</v>
      </c>
      <c r="M15" s="125"/>
      <c r="N15" s="98">
        <f>+N16+N17</f>
        <v>69647430</v>
      </c>
    </row>
    <row r="16" spans="1:14" ht="12">
      <c r="A16" s="14"/>
      <c r="B16" s="3" t="s">
        <v>70</v>
      </c>
      <c r="C16" s="46">
        <v>58107568</v>
      </c>
      <c r="D16" s="46">
        <v>38257595</v>
      </c>
      <c r="E16" s="46">
        <v>1579163</v>
      </c>
      <c r="F16" s="46">
        <v>0</v>
      </c>
      <c r="G16" s="46">
        <v>0</v>
      </c>
      <c r="H16" s="46">
        <v>1165704</v>
      </c>
      <c r="I16" s="41">
        <f>SUM(C16+E15+F15+G15)</f>
        <v>59686731</v>
      </c>
      <c r="J16" s="28"/>
      <c r="K16" s="41">
        <f>+I16-J16</f>
        <v>59686731</v>
      </c>
      <c r="L16" s="92">
        <f>+D16+H15</f>
        <v>39423299</v>
      </c>
      <c r="N16" s="92">
        <f t="shared" si="4"/>
        <v>39423299</v>
      </c>
    </row>
    <row r="17" spans="1:14" ht="12">
      <c r="A17" s="14"/>
      <c r="B17" s="3" t="s">
        <v>71</v>
      </c>
      <c r="C17" s="46">
        <v>29364894</v>
      </c>
      <c r="D17" s="46">
        <v>30224131</v>
      </c>
      <c r="E17" s="7">
        <v>0</v>
      </c>
      <c r="H17" s="5">
        <v>0</v>
      </c>
      <c r="I17" s="41">
        <f>SUM(C17+E16+F16+G16)</f>
        <v>30944057</v>
      </c>
      <c r="J17" s="41">
        <f>SUM(E16:G16)</f>
        <v>1579163</v>
      </c>
      <c r="K17" s="41">
        <f>+I17-J17</f>
        <v>29364894</v>
      </c>
      <c r="L17" s="92">
        <f>+D17+H16</f>
        <v>31389835</v>
      </c>
      <c r="M17" s="92">
        <f>+H16</f>
        <v>1165704</v>
      </c>
      <c r="N17" s="92">
        <f>+L17-M17</f>
        <v>30224131</v>
      </c>
    </row>
    <row r="18" spans="1:12" ht="12">
      <c r="A18" s="142" t="s">
        <v>72</v>
      </c>
      <c r="B18" s="143"/>
      <c r="C18" s="47">
        <f>SUM(C19:C23)</f>
        <v>0</v>
      </c>
      <c r="D18" s="47"/>
      <c r="E18" s="47">
        <f>SUM(E19:E23)</f>
        <v>0</v>
      </c>
      <c r="F18" s="47">
        <f>SUM(F19:F23)</f>
        <v>0</v>
      </c>
      <c r="G18" s="47">
        <f>SUM(G19:G23)</f>
        <v>0</v>
      </c>
      <c r="H18" s="47"/>
      <c r="I18" s="44">
        <f aca="true" t="shared" si="5" ref="I18:I23">SUM(C18+E18+F18+G18)</f>
        <v>0</v>
      </c>
      <c r="J18" s="28"/>
      <c r="K18" s="47">
        <f>SUM(K19:K23)</f>
        <v>0</v>
      </c>
      <c r="L18" s="92">
        <f t="shared" si="3"/>
        <v>0</v>
      </c>
    </row>
    <row r="19" spans="1:12" ht="12">
      <c r="A19" s="14"/>
      <c r="B19" s="3" t="s">
        <v>73</v>
      </c>
      <c r="C19" s="46">
        <v>0</v>
      </c>
      <c r="D19" s="46"/>
      <c r="E19" s="46">
        <v>0</v>
      </c>
      <c r="F19" s="46">
        <v>0</v>
      </c>
      <c r="G19" s="46">
        <v>0</v>
      </c>
      <c r="H19" s="46"/>
      <c r="I19" s="41">
        <f t="shared" si="5"/>
        <v>0</v>
      </c>
      <c r="J19" s="28"/>
      <c r="K19" s="41">
        <f>+I19-J19</f>
        <v>0</v>
      </c>
      <c r="L19" s="92">
        <f t="shared" si="3"/>
        <v>0</v>
      </c>
    </row>
    <row r="20" spans="1:12" ht="12">
      <c r="A20" s="14"/>
      <c r="B20" s="3" t="s">
        <v>74</v>
      </c>
      <c r="C20" s="46">
        <v>0</v>
      </c>
      <c r="D20" s="46"/>
      <c r="E20" s="46">
        <v>0</v>
      </c>
      <c r="F20" s="46">
        <v>0</v>
      </c>
      <c r="G20" s="46">
        <v>0</v>
      </c>
      <c r="H20" s="46"/>
      <c r="I20" s="41">
        <f t="shared" si="5"/>
        <v>0</v>
      </c>
      <c r="J20" s="28"/>
      <c r="K20" s="41">
        <f>+I20-J20</f>
        <v>0</v>
      </c>
      <c r="L20" s="92">
        <f t="shared" si="3"/>
        <v>0</v>
      </c>
    </row>
    <row r="21" spans="1:12" ht="12">
      <c r="A21" s="14"/>
      <c r="B21" s="3" t="s">
        <v>75</v>
      </c>
      <c r="C21" s="46">
        <v>0</v>
      </c>
      <c r="D21" s="46"/>
      <c r="E21" s="46">
        <v>0</v>
      </c>
      <c r="F21" s="46">
        <v>0</v>
      </c>
      <c r="G21" s="46">
        <v>0</v>
      </c>
      <c r="H21" s="46"/>
      <c r="I21" s="41">
        <f t="shared" si="5"/>
        <v>0</v>
      </c>
      <c r="J21" s="28"/>
      <c r="K21" s="41">
        <f>+I21-J21</f>
        <v>0</v>
      </c>
      <c r="L21" s="92">
        <f t="shared" si="3"/>
        <v>0</v>
      </c>
    </row>
    <row r="22" spans="1:12" ht="12">
      <c r="A22" s="14"/>
      <c r="B22" s="3" t="s">
        <v>76</v>
      </c>
      <c r="C22" s="46">
        <v>0</v>
      </c>
      <c r="D22" s="46"/>
      <c r="E22" s="46">
        <v>0</v>
      </c>
      <c r="F22" s="46">
        <v>0</v>
      </c>
      <c r="G22" s="46">
        <v>0</v>
      </c>
      <c r="H22" s="46"/>
      <c r="I22" s="41">
        <f t="shared" si="5"/>
        <v>0</v>
      </c>
      <c r="J22" s="28"/>
      <c r="K22" s="41">
        <f>+I22-J22</f>
        <v>0</v>
      </c>
      <c r="L22" s="92">
        <f t="shared" si="3"/>
        <v>0</v>
      </c>
    </row>
    <row r="23" spans="1:12" ht="12">
      <c r="A23" s="14"/>
      <c r="B23" s="3" t="s">
        <v>77</v>
      </c>
      <c r="C23" s="46">
        <v>0</v>
      </c>
      <c r="D23" s="46"/>
      <c r="E23" s="46">
        <v>0</v>
      </c>
      <c r="F23" s="46">
        <v>0</v>
      </c>
      <c r="G23" s="46">
        <v>0</v>
      </c>
      <c r="H23" s="46"/>
      <c r="I23" s="41">
        <f t="shared" si="5"/>
        <v>0</v>
      </c>
      <c r="J23" s="28"/>
      <c r="K23" s="41">
        <f>+I23-J23</f>
        <v>0</v>
      </c>
      <c r="L23" s="92">
        <f t="shared" si="3"/>
        <v>0</v>
      </c>
    </row>
    <row r="24" spans="1:12" ht="2.25" customHeight="1">
      <c r="A24" s="14"/>
      <c r="B24" s="16"/>
      <c r="C24" s="46"/>
      <c r="D24" s="46"/>
      <c r="E24" s="46"/>
      <c r="F24" s="46"/>
      <c r="G24" s="46"/>
      <c r="H24" s="46"/>
      <c r="I24" s="28"/>
      <c r="J24" s="28"/>
      <c r="K24" s="28"/>
      <c r="L24" s="92">
        <f t="shared" si="3"/>
        <v>0</v>
      </c>
    </row>
    <row r="25" spans="1:14" ht="12">
      <c r="A25" s="142" t="s">
        <v>78</v>
      </c>
      <c r="B25" s="143"/>
      <c r="C25" s="47">
        <f aca="true" t="shared" si="6" ref="C25:I25">SUM(C6+C15+C18)</f>
        <v>91388984</v>
      </c>
      <c r="D25" s="47">
        <f t="shared" si="6"/>
        <v>71848643</v>
      </c>
      <c r="E25" s="47">
        <f t="shared" si="6"/>
        <v>2733599</v>
      </c>
      <c r="F25" s="47">
        <f t="shared" si="6"/>
        <v>0</v>
      </c>
      <c r="G25" s="47">
        <f t="shared" si="6"/>
        <v>0</v>
      </c>
      <c r="H25" s="47">
        <f t="shared" si="6"/>
        <v>2139429</v>
      </c>
      <c r="I25" s="47">
        <f t="shared" si="6"/>
        <v>94122583</v>
      </c>
      <c r="J25" s="47">
        <f>+J15</f>
        <v>1579163</v>
      </c>
      <c r="K25" s="44">
        <f>+I25-J25</f>
        <v>92543420</v>
      </c>
      <c r="L25" s="98">
        <f t="shared" si="3"/>
        <v>73988072</v>
      </c>
      <c r="M25" s="125"/>
      <c r="N25" s="98">
        <f>+N6+N15</f>
        <v>73988072</v>
      </c>
    </row>
    <row r="26" spans="1:12" ht="6" customHeight="1">
      <c r="A26" s="14"/>
      <c r="B26" s="16"/>
      <c r="C26" s="46"/>
      <c r="D26" s="46"/>
      <c r="E26" s="46"/>
      <c r="F26" s="46"/>
      <c r="G26" s="46"/>
      <c r="H26" s="46"/>
      <c r="I26" s="28"/>
      <c r="J26" s="28"/>
      <c r="K26" s="28"/>
      <c r="L26" s="92">
        <f t="shared" si="3"/>
        <v>0</v>
      </c>
    </row>
    <row r="27" spans="1:12" ht="12">
      <c r="A27" s="142" t="s">
        <v>79</v>
      </c>
      <c r="B27" s="143"/>
      <c r="C27" s="46"/>
      <c r="D27" s="46"/>
      <c r="E27" s="46"/>
      <c r="F27" s="46"/>
      <c r="G27" s="46"/>
      <c r="H27" s="46"/>
      <c r="I27" s="28"/>
      <c r="J27" s="28"/>
      <c r="K27" s="28"/>
      <c r="L27" s="92">
        <f t="shared" si="3"/>
        <v>0</v>
      </c>
    </row>
    <row r="28" spans="1:12" ht="12">
      <c r="A28" s="20"/>
      <c r="B28" s="21"/>
      <c r="C28" s="46"/>
      <c r="D28" s="46"/>
      <c r="E28" s="46"/>
      <c r="F28" s="46"/>
      <c r="G28" s="46"/>
      <c r="H28" s="46"/>
      <c r="I28" s="28"/>
      <c r="J28" s="28"/>
      <c r="K28" s="28"/>
      <c r="L28" s="92">
        <f t="shared" si="3"/>
        <v>0</v>
      </c>
    </row>
    <row r="29" spans="1:14" ht="12">
      <c r="A29" s="142" t="s">
        <v>80</v>
      </c>
      <c r="B29" s="143"/>
      <c r="C29" s="47">
        <f aca="true" t="shared" si="7" ref="C29:H29">SUM(C30:C32)</f>
        <v>72648873</v>
      </c>
      <c r="D29" s="47">
        <f t="shared" si="7"/>
        <v>53281400</v>
      </c>
      <c r="E29" s="47">
        <f t="shared" si="7"/>
        <v>2667783</v>
      </c>
      <c r="F29" s="47">
        <f t="shared" si="7"/>
        <v>0</v>
      </c>
      <c r="G29" s="47">
        <f t="shared" si="7"/>
        <v>0</v>
      </c>
      <c r="H29" s="47">
        <f t="shared" si="7"/>
        <v>2118186</v>
      </c>
      <c r="I29" s="44">
        <f aca="true" t="shared" si="8" ref="I29:I61">SUM(C29+E29+F29+G29)</f>
        <v>75316656</v>
      </c>
      <c r="J29" s="30">
        <v>0</v>
      </c>
      <c r="K29" s="44">
        <f>SUM(K30:K32)</f>
        <v>75316656</v>
      </c>
      <c r="L29" s="98">
        <f t="shared" si="3"/>
        <v>55399586</v>
      </c>
      <c r="M29" s="125"/>
      <c r="N29" s="98">
        <f>SUM(N30:N32)</f>
        <v>55399586</v>
      </c>
    </row>
    <row r="30" spans="1:14" ht="12">
      <c r="A30" s="14"/>
      <c r="B30" s="3" t="s">
        <v>81</v>
      </c>
      <c r="C30" s="46">
        <v>21468685</v>
      </c>
      <c r="D30" s="46">
        <v>21050579</v>
      </c>
      <c r="E30" s="46">
        <v>1565590</v>
      </c>
      <c r="F30" s="46">
        <v>0</v>
      </c>
      <c r="G30" s="46">
        <v>0</v>
      </c>
      <c r="H30" s="46">
        <v>1537531</v>
      </c>
      <c r="I30" s="41">
        <f t="shared" si="8"/>
        <v>23034275</v>
      </c>
      <c r="J30" s="28"/>
      <c r="K30" s="41">
        <f>+I30-J30</f>
        <v>23034275</v>
      </c>
      <c r="L30" s="92">
        <f t="shared" si="3"/>
        <v>22588110</v>
      </c>
      <c r="N30" s="92">
        <f>+L30-M30</f>
        <v>22588110</v>
      </c>
    </row>
    <row r="31" spans="1:14" ht="12">
      <c r="A31" s="14"/>
      <c r="B31" s="3" t="s">
        <v>82</v>
      </c>
      <c r="C31" s="46">
        <v>1364058</v>
      </c>
      <c r="D31" s="46">
        <v>1627464</v>
      </c>
      <c r="E31" s="46">
        <v>103190</v>
      </c>
      <c r="F31" s="46">
        <v>0</v>
      </c>
      <c r="G31" s="46">
        <v>0</v>
      </c>
      <c r="H31" s="46">
        <v>48145</v>
      </c>
      <c r="I31" s="41">
        <f t="shared" si="8"/>
        <v>1467248</v>
      </c>
      <c r="J31" s="28"/>
      <c r="K31" s="41">
        <f>+I31-J31</f>
        <v>1467248</v>
      </c>
      <c r="L31" s="92">
        <f t="shared" si="3"/>
        <v>1675609</v>
      </c>
      <c r="N31" s="92">
        <f>+L31-M31</f>
        <v>1675609</v>
      </c>
    </row>
    <row r="32" spans="1:14" ht="12">
      <c r="A32" s="14"/>
      <c r="B32" s="3" t="s">
        <v>83</v>
      </c>
      <c r="C32" s="46">
        <v>49816130</v>
      </c>
      <c r="D32" s="46">
        <v>30603357</v>
      </c>
      <c r="E32" s="46">
        <v>999003</v>
      </c>
      <c r="F32" s="46">
        <v>0</v>
      </c>
      <c r="G32" s="46">
        <v>0</v>
      </c>
      <c r="H32" s="46">
        <v>532510</v>
      </c>
      <c r="I32" s="41">
        <f t="shared" si="8"/>
        <v>50815133</v>
      </c>
      <c r="J32" s="28"/>
      <c r="K32" s="41">
        <f>+I32-J32</f>
        <v>50815133</v>
      </c>
      <c r="L32" s="92">
        <f t="shared" si="3"/>
        <v>31135867</v>
      </c>
      <c r="N32" s="92">
        <f>+L32-M32</f>
        <v>31135867</v>
      </c>
    </row>
    <row r="33" spans="1:15" ht="12">
      <c r="A33" s="142" t="s">
        <v>71</v>
      </c>
      <c r="B33" s="143"/>
      <c r="C33" s="47">
        <f aca="true" t="shared" si="9" ref="C33:H33">SUM(C34:C42)</f>
        <v>2329163</v>
      </c>
      <c r="D33" s="47">
        <f t="shared" si="9"/>
        <v>3015704</v>
      </c>
      <c r="E33" s="47">
        <f t="shared" si="9"/>
        <v>0</v>
      </c>
      <c r="F33" s="47">
        <f t="shared" si="9"/>
        <v>0</v>
      </c>
      <c r="G33" s="47">
        <f t="shared" si="9"/>
        <v>0</v>
      </c>
      <c r="H33" s="47">
        <f t="shared" si="9"/>
        <v>0</v>
      </c>
      <c r="I33" s="44">
        <f t="shared" si="8"/>
        <v>2329163</v>
      </c>
      <c r="J33" s="44">
        <f>+J34</f>
        <v>1579163</v>
      </c>
      <c r="K33" s="44">
        <f>SUM(K34:K42)</f>
        <v>750000</v>
      </c>
      <c r="L33" s="98">
        <f t="shared" si="3"/>
        <v>3015704</v>
      </c>
      <c r="M33" s="125"/>
      <c r="N33" s="98">
        <f>+N34</f>
        <v>1850000</v>
      </c>
      <c r="O33" s="92"/>
    </row>
    <row r="34" spans="1:14" ht="12">
      <c r="A34" s="14"/>
      <c r="B34" s="3" t="s">
        <v>84</v>
      </c>
      <c r="C34" s="46">
        <v>2329163</v>
      </c>
      <c r="D34" s="46">
        <v>3015704</v>
      </c>
      <c r="E34" s="46">
        <v>0</v>
      </c>
      <c r="F34" s="46">
        <v>0</v>
      </c>
      <c r="G34" s="46">
        <v>0</v>
      </c>
      <c r="H34" s="46">
        <v>0</v>
      </c>
      <c r="I34" s="41">
        <f t="shared" si="8"/>
        <v>2329163</v>
      </c>
      <c r="J34" s="41">
        <v>1579163</v>
      </c>
      <c r="K34" s="41">
        <f aca="true" t="shared" si="10" ref="K34:K42">+I34-J34</f>
        <v>750000</v>
      </c>
      <c r="L34" s="92">
        <f t="shared" si="3"/>
        <v>3015704</v>
      </c>
      <c r="M34" s="5">
        <v>1165704</v>
      </c>
      <c r="N34" s="92">
        <f>+L34-M34</f>
        <v>1850000</v>
      </c>
    </row>
    <row r="35" spans="1:12" ht="12">
      <c r="A35" s="14"/>
      <c r="B35" s="3" t="s">
        <v>85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1">
        <f t="shared" si="8"/>
        <v>0</v>
      </c>
      <c r="J35" s="28"/>
      <c r="K35" s="41">
        <f t="shared" si="10"/>
        <v>0</v>
      </c>
      <c r="L35" s="92">
        <f t="shared" si="3"/>
        <v>0</v>
      </c>
    </row>
    <row r="36" spans="1:12" ht="12">
      <c r="A36" s="14"/>
      <c r="B36" s="3" t="s">
        <v>86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1">
        <f t="shared" si="8"/>
        <v>0</v>
      </c>
      <c r="J36" s="28"/>
      <c r="K36" s="41">
        <f t="shared" si="10"/>
        <v>0</v>
      </c>
      <c r="L36" s="92">
        <f t="shared" si="3"/>
        <v>0</v>
      </c>
    </row>
    <row r="37" spans="1:12" ht="12">
      <c r="A37" s="14"/>
      <c r="B37" s="3" t="s">
        <v>87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1">
        <f t="shared" si="8"/>
        <v>0</v>
      </c>
      <c r="J37" s="28"/>
      <c r="K37" s="41">
        <f t="shared" si="10"/>
        <v>0</v>
      </c>
      <c r="L37" s="92">
        <f t="shared" si="3"/>
        <v>0</v>
      </c>
    </row>
    <row r="38" spans="1:12" ht="12">
      <c r="A38" s="14"/>
      <c r="B38" s="3" t="s">
        <v>88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1">
        <f t="shared" si="8"/>
        <v>0</v>
      </c>
      <c r="J38" s="28"/>
      <c r="K38" s="41">
        <f t="shared" si="10"/>
        <v>0</v>
      </c>
      <c r="L38" s="92">
        <f t="shared" si="3"/>
        <v>0</v>
      </c>
    </row>
    <row r="39" spans="1:12" ht="12">
      <c r="A39" s="14"/>
      <c r="B39" s="3" t="s">
        <v>89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1">
        <f t="shared" si="8"/>
        <v>0</v>
      </c>
      <c r="J39" s="28"/>
      <c r="K39" s="41">
        <f t="shared" si="10"/>
        <v>0</v>
      </c>
      <c r="L39" s="92">
        <f t="shared" si="3"/>
        <v>0</v>
      </c>
    </row>
    <row r="40" spans="1:12" ht="12">
      <c r="A40" s="14"/>
      <c r="B40" s="3" t="s">
        <v>90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1">
        <f t="shared" si="8"/>
        <v>0</v>
      </c>
      <c r="J40" s="28"/>
      <c r="K40" s="41">
        <f t="shared" si="10"/>
        <v>0</v>
      </c>
      <c r="L40" s="92">
        <f t="shared" si="3"/>
        <v>0</v>
      </c>
    </row>
    <row r="41" spans="1:12" ht="12">
      <c r="A41" s="14"/>
      <c r="B41" s="3" t="s">
        <v>91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1">
        <f t="shared" si="8"/>
        <v>0</v>
      </c>
      <c r="J41" s="28"/>
      <c r="K41" s="41">
        <f t="shared" si="10"/>
        <v>0</v>
      </c>
      <c r="L41" s="92">
        <f t="shared" si="3"/>
        <v>0</v>
      </c>
    </row>
    <row r="42" spans="1:12" ht="12">
      <c r="A42" s="14"/>
      <c r="B42" s="3" t="s">
        <v>92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1">
        <f t="shared" si="8"/>
        <v>0</v>
      </c>
      <c r="J42" s="28"/>
      <c r="K42" s="41">
        <f t="shared" si="10"/>
        <v>0</v>
      </c>
      <c r="L42" s="92">
        <f t="shared" si="3"/>
        <v>0</v>
      </c>
    </row>
    <row r="43" spans="1:12" ht="12">
      <c r="A43" s="142" t="s">
        <v>93</v>
      </c>
      <c r="B43" s="143"/>
      <c r="C43" s="47">
        <f aca="true" t="shared" si="11" ref="C43:H43">SUM(C44:C46)</f>
        <v>0</v>
      </c>
      <c r="D43" s="47">
        <f t="shared" si="11"/>
        <v>0</v>
      </c>
      <c r="E43" s="47">
        <f t="shared" si="11"/>
        <v>0</v>
      </c>
      <c r="F43" s="47">
        <f t="shared" si="11"/>
        <v>0</v>
      </c>
      <c r="G43" s="47">
        <f t="shared" si="11"/>
        <v>0</v>
      </c>
      <c r="H43" s="47">
        <f t="shared" si="11"/>
        <v>0</v>
      </c>
      <c r="I43" s="44">
        <f t="shared" si="8"/>
        <v>0</v>
      </c>
      <c r="J43" s="28"/>
      <c r="K43" s="44">
        <f>SUM(K44:K46)</f>
        <v>0</v>
      </c>
      <c r="L43" s="92">
        <f t="shared" si="3"/>
        <v>0</v>
      </c>
    </row>
    <row r="44" spans="1:12" ht="12">
      <c r="A44" s="14"/>
      <c r="B44" s="3" t="s">
        <v>94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1">
        <f t="shared" si="8"/>
        <v>0</v>
      </c>
      <c r="J44" s="28"/>
      <c r="K44" s="41">
        <f>+I44-J44</f>
        <v>0</v>
      </c>
      <c r="L44" s="92">
        <f t="shared" si="3"/>
        <v>0</v>
      </c>
    </row>
    <row r="45" spans="1:12" ht="12">
      <c r="A45" s="14"/>
      <c r="B45" s="3" t="s">
        <v>44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1">
        <f t="shared" si="8"/>
        <v>0</v>
      </c>
      <c r="J45" s="28"/>
      <c r="K45" s="41">
        <f>+I45-J45</f>
        <v>0</v>
      </c>
      <c r="L45" s="92">
        <f t="shared" si="3"/>
        <v>0</v>
      </c>
    </row>
    <row r="46" spans="1:12" ht="12">
      <c r="A46" s="14"/>
      <c r="B46" s="3" t="s">
        <v>95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1">
        <f t="shared" si="8"/>
        <v>0</v>
      </c>
      <c r="J46" s="28"/>
      <c r="K46" s="41">
        <f>+I46-J46</f>
        <v>0</v>
      </c>
      <c r="L46" s="92">
        <f t="shared" si="3"/>
        <v>0</v>
      </c>
    </row>
    <row r="47" spans="1:12" ht="12">
      <c r="A47" s="142" t="s">
        <v>96</v>
      </c>
      <c r="B47" s="143"/>
      <c r="C47" s="47">
        <f aca="true" t="shared" si="12" ref="C47:H47">SUM(C48:C52)</f>
        <v>0</v>
      </c>
      <c r="D47" s="47">
        <f t="shared" si="12"/>
        <v>0</v>
      </c>
      <c r="E47" s="47">
        <f t="shared" si="12"/>
        <v>0</v>
      </c>
      <c r="F47" s="47">
        <f t="shared" si="12"/>
        <v>0</v>
      </c>
      <c r="G47" s="47">
        <f t="shared" si="12"/>
        <v>0</v>
      </c>
      <c r="H47" s="47">
        <f t="shared" si="12"/>
        <v>0</v>
      </c>
      <c r="I47" s="44">
        <f t="shared" si="8"/>
        <v>0</v>
      </c>
      <c r="J47" s="28"/>
      <c r="K47" s="44">
        <f>SUM(K48:K59)</f>
        <v>0</v>
      </c>
      <c r="L47" s="92">
        <f t="shared" si="3"/>
        <v>0</v>
      </c>
    </row>
    <row r="48" spans="1:12" ht="12">
      <c r="A48" s="14"/>
      <c r="B48" s="3" t="s">
        <v>97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1">
        <f t="shared" si="8"/>
        <v>0</v>
      </c>
      <c r="J48" s="28"/>
      <c r="K48" s="41">
        <f aca="true" t="shared" si="13" ref="K48:K59">+I48-J48</f>
        <v>0</v>
      </c>
      <c r="L48" s="92">
        <f t="shared" si="3"/>
        <v>0</v>
      </c>
    </row>
    <row r="49" spans="1:12" ht="12">
      <c r="A49" s="14"/>
      <c r="B49" s="3" t="s">
        <v>98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1">
        <f t="shared" si="8"/>
        <v>0</v>
      </c>
      <c r="J49" s="28"/>
      <c r="K49" s="41">
        <f t="shared" si="13"/>
        <v>0</v>
      </c>
      <c r="L49" s="92">
        <f t="shared" si="3"/>
        <v>0</v>
      </c>
    </row>
    <row r="50" spans="1:12" ht="12">
      <c r="A50" s="14"/>
      <c r="B50" s="3" t="s">
        <v>99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1">
        <f t="shared" si="8"/>
        <v>0</v>
      </c>
      <c r="J50" s="28"/>
      <c r="K50" s="41">
        <f t="shared" si="13"/>
        <v>0</v>
      </c>
      <c r="L50" s="92">
        <f t="shared" si="3"/>
        <v>0</v>
      </c>
    </row>
    <row r="51" spans="1:12" ht="12">
      <c r="A51" s="14"/>
      <c r="B51" s="3" t="s">
        <v>100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1">
        <f t="shared" si="8"/>
        <v>0</v>
      </c>
      <c r="J51" s="28"/>
      <c r="K51" s="41">
        <f t="shared" si="13"/>
        <v>0</v>
      </c>
      <c r="L51" s="92">
        <f t="shared" si="3"/>
        <v>0</v>
      </c>
    </row>
    <row r="52" spans="1:12" ht="12">
      <c r="A52" s="14"/>
      <c r="B52" s="3" t="s">
        <v>101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1">
        <f t="shared" si="8"/>
        <v>0</v>
      </c>
      <c r="J52" s="28"/>
      <c r="K52" s="41">
        <f t="shared" si="13"/>
        <v>0</v>
      </c>
      <c r="L52" s="92">
        <f t="shared" si="3"/>
        <v>0</v>
      </c>
    </row>
    <row r="53" spans="1:12" ht="12">
      <c r="A53" s="142" t="s">
        <v>102</v>
      </c>
      <c r="B53" s="143"/>
      <c r="C53" s="47">
        <f aca="true" t="shared" si="14" ref="C53:H53">SUM(C54:C59)</f>
        <v>0</v>
      </c>
      <c r="D53" s="47">
        <f t="shared" si="14"/>
        <v>0</v>
      </c>
      <c r="E53" s="47">
        <f t="shared" si="14"/>
        <v>0</v>
      </c>
      <c r="F53" s="47">
        <f t="shared" si="14"/>
        <v>0</v>
      </c>
      <c r="G53" s="47">
        <f t="shared" si="14"/>
        <v>0</v>
      </c>
      <c r="H53" s="47">
        <f t="shared" si="14"/>
        <v>0</v>
      </c>
      <c r="I53" s="41">
        <f t="shared" si="8"/>
        <v>0</v>
      </c>
      <c r="J53" s="28"/>
      <c r="K53" s="41">
        <f t="shared" si="13"/>
        <v>0</v>
      </c>
      <c r="L53" s="92">
        <f t="shared" si="3"/>
        <v>0</v>
      </c>
    </row>
    <row r="54" spans="1:12" ht="12">
      <c r="A54" s="14"/>
      <c r="B54" s="3" t="s">
        <v>103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1">
        <f t="shared" si="8"/>
        <v>0</v>
      </c>
      <c r="J54" s="28"/>
      <c r="K54" s="41">
        <f t="shared" si="13"/>
        <v>0</v>
      </c>
      <c r="L54" s="92">
        <f t="shared" si="3"/>
        <v>0</v>
      </c>
    </row>
    <row r="55" spans="1:12" ht="12">
      <c r="A55" s="14"/>
      <c r="B55" s="3" t="s">
        <v>104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1">
        <f t="shared" si="8"/>
        <v>0</v>
      </c>
      <c r="J55" s="28"/>
      <c r="K55" s="41">
        <f t="shared" si="13"/>
        <v>0</v>
      </c>
      <c r="L55" s="92">
        <f t="shared" si="3"/>
        <v>0</v>
      </c>
    </row>
    <row r="56" spans="1:12" ht="12">
      <c r="A56" s="14"/>
      <c r="B56" s="3" t="s">
        <v>105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1">
        <f t="shared" si="8"/>
        <v>0</v>
      </c>
      <c r="J56" s="28"/>
      <c r="K56" s="41">
        <f t="shared" si="13"/>
        <v>0</v>
      </c>
      <c r="L56" s="92">
        <f t="shared" si="3"/>
        <v>0</v>
      </c>
    </row>
    <row r="57" spans="1:12" ht="12">
      <c r="A57" s="14"/>
      <c r="B57" s="3" t="s">
        <v>106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1">
        <f t="shared" si="8"/>
        <v>0</v>
      </c>
      <c r="J57" s="28"/>
      <c r="K57" s="41">
        <f t="shared" si="13"/>
        <v>0</v>
      </c>
      <c r="L57" s="92">
        <f t="shared" si="3"/>
        <v>0</v>
      </c>
    </row>
    <row r="58" spans="1:12" ht="12">
      <c r="A58" s="14"/>
      <c r="B58" s="3" t="s">
        <v>107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1">
        <f t="shared" si="8"/>
        <v>0</v>
      </c>
      <c r="J58" s="28"/>
      <c r="K58" s="41">
        <f t="shared" si="13"/>
        <v>0</v>
      </c>
      <c r="L58" s="92">
        <f t="shared" si="3"/>
        <v>0</v>
      </c>
    </row>
    <row r="59" spans="1:12" ht="12">
      <c r="A59" s="14"/>
      <c r="B59" s="3" t="s">
        <v>108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1">
        <f t="shared" si="8"/>
        <v>0</v>
      </c>
      <c r="J59" s="28"/>
      <c r="K59" s="41">
        <f t="shared" si="13"/>
        <v>0</v>
      </c>
      <c r="L59" s="92">
        <f t="shared" si="3"/>
        <v>0</v>
      </c>
    </row>
    <row r="60" spans="1:12" ht="12">
      <c r="A60" s="142" t="s">
        <v>109</v>
      </c>
      <c r="B60" s="143"/>
      <c r="C60" s="47">
        <f aca="true" t="shared" si="15" ref="C60:H60">SUM(C61)</f>
        <v>0</v>
      </c>
      <c r="D60" s="47">
        <f t="shared" si="15"/>
        <v>0</v>
      </c>
      <c r="E60" s="47">
        <f t="shared" si="15"/>
        <v>0</v>
      </c>
      <c r="F60" s="47">
        <f t="shared" si="15"/>
        <v>0</v>
      </c>
      <c r="G60" s="47">
        <f t="shared" si="15"/>
        <v>0</v>
      </c>
      <c r="H60" s="47">
        <f t="shared" si="15"/>
        <v>0</v>
      </c>
      <c r="I60" s="44">
        <f t="shared" si="8"/>
        <v>0</v>
      </c>
      <c r="J60" s="28"/>
      <c r="K60" s="44">
        <f>SUM(K61)</f>
        <v>0</v>
      </c>
      <c r="L60" s="92">
        <f t="shared" si="3"/>
        <v>0</v>
      </c>
    </row>
    <row r="61" spans="1:12" ht="12">
      <c r="A61" s="14"/>
      <c r="B61" s="3" t="s">
        <v>110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1">
        <f t="shared" si="8"/>
        <v>0</v>
      </c>
      <c r="J61" s="28"/>
      <c r="K61" s="41">
        <f>+I61-J61</f>
        <v>0</v>
      </c>
      <c r="L61" s="92">
        <f t="shared" si="3"/>
        <v>0</v>
      </c>
    </row>
    <row r="62" spans="1:12" ht="5.25" customHeight="1">
      <c r="A62" s="9"/>
      <c r="B62" s="2"/>
      <c r="C62" s="46"/>
      <c r="D62" s="46"/>
      <c r="E62" s="46"/>
      <c r="F62" s="46"/>
      <c r="G62" s="46"/>
      <c r="H62" s="46"/>
      <c r="I62" s="28"/>
      <c r="J62" s="28"/>
      <c r="K62" s="28"/>
      <c r="L62" s="92">
        <f t="shared" si="3"/>
        <v>0</v>
      </c>
    </row>
    <row r="63" spans="1:14" ht="12">
      <c r="A63" s="142" t="s">
        <v>111</v>
      </c>
      <c r="B63" s="143"/>
      <c r="C63" s="47">
        <f aca="true" t="shared" si="16" ref="C63:H63">SUM(C29+C33+C43+C47+C53+C60)</f>
        <v>74978036</v>
      </c>
      <c r="D63" s="47">
        <f t="shared" si="16"/>
        <v>56297104</v>
      </c>
      <c r="E63" s="47">
        <f t="shared" si="16"/>
        <v>2667783</v>
      </c>
      <c r="F63" s="47">
        <f t="shared" si="16"/>
        <v>0</v>
      </c>
      <c r="G63" s="47">
        <f t="shared" si="16"/>
        <v>0</v>
      </c>
      <c r="H63" s="47">
        <f t="shared" si="16"/>
        <v>2118186</v>
      </c>
      <c r="I63" s="44">
        <f>SUM(C63+E63+F63+G63)</f>
        <v>77645819</v>
      </c>
      <c r="J63" s="44">
        <f>+J33</f>
        <v>1579163</v>
      </c>
      <c r="K63" s="44">
        <f>+I63-J63</f>
        <v>76066656</v>
      </c>
      <c r="L63" s="92">
        <f t="shared" si="3"/>
        <v>58415290</v>
      </c>
      <c r="M63" s="92">
        <f>+E63+I63</f>
        <v>80313602</v>
      </c>
      <c r="N63" s="92">
        <f>+N29+N33</f>
        <v>57249586</v>
      </c>
    </row>
    <row r="64" spans="1:12" ht="5.25" customHeight="1">
      <c r="A64" s="14"/>
      <c r="B64" s="19"/>
      <c r="C64" s="46"/>
      <c r="D64" s="46"/>
      <c r="E64" s="46"/>
      <c r="F64" s="46"/>
      <c r="G64" s="46"/>
      <c r="H64" s="46"/>
      <c r="I64" s="28"/>
      <c r="J64" s="28"/>
      <c r="K64" s="28"/>
      <c r="L64" s="92">
        <f t="shared" si="3"/>
        <v>0</v>
      </c>
    </row>
    <row r="65" spans="1:14" ht="12">
      <c r="A65" s="142" t="s">
        <v>112</v>
      </c>
      <c r="B65" s="143"/>
      <c r="C65" s="47">
        <f aca="true" t="shared" si="17" ref="C65:H65">SUM(C25-C63)</f>
        <v>16410948</v>
      </c>
      <c r="D65" s="47">
        <f>+D25-D63</f>
        <v>15551539</v>
      </c>
      <c r="E65" s="47">
        <f t="shared" si="17"/>
        <v>65816</v>
      </c>
      <c r="F65" s="47">
        <f t="shared" si="17"/>
        <v>0</v>
      </c>
      <c r="G65" s="47">
        <f t="shared" si="17"/>
        <v>0</v>
      </c>
      <c r="H65" s="47">
        <f t="shared" si="17"/>
        <v>21243</v>
      </c>
      <c r="I65" s="44">
        <f>SUM(C65+E65+F65+G65)</f>
        <v>16476764</v>
      </c>
      <c r="J65" s="44">
        <f>+J25-J63</f>
        <v>0</v>
      </c>
      <c r="K65" s="44">
        <f>+K25-K63</f>
        <v>16476764</v>
      </c>
      <c r="L65" s="92">
        <f t="shared" si="3"/>
        <v>15572782</v>
      </c>
      <c r="M65" s="92">
        <f>+E65+I65</f>
        <v>16542580</v>
      </c>
      <c r="N65" s="92">
        <f>+N25-N63</f>
        <v>16738486</v>
      </c>
    </row>
    <row r="66" spans="1:12" ht="3.75" customHeight="1">
      <c r="A66" s="17"/>
      <c r="B66" s="18"/>
      <c r="C66" s="48"/>
      <c r="D66" s="48"/>
      <c r="E66" s="48"/>
      <c r="F66" s="29"/>
      <c r="G66" s="29"/>
      <c r="H66" s="29"/>
      <c r="I66" s="29"/>
      <c r="J66" s="29"/>
      <c r="K66" s="29"/>
      <c r="L66" s="92">
        <f t="shared" si="3"/>
        <v>0</v>
      </c>
    </row>
    <row r="67" spans="3:4" ht="3" customHeight="1">
      <c r="C67" s="91"/>
      <c r="D67" s="91"/>
    </row>
    <row r="68" ht="12">
      <c r="N68" s="92"/>
    </row>
    <row r="69" ht="12">
      <c r="N69" s="92"/>
    </row>
    <row r="71" spans="2:10" ht="12">
      <c r="B71" s="108"/>
      <c r="E71" s="112"/>
      <c r="F71" s="108"/>
      <c r="G71" s="108"/>
      <c r="H71" s="108"/>
      <c r="I71" s="108"/>
      <c r="J71" s="108"/>
    </row>
    <row r="72" spans="2:10" ht="12">
      <c r="B72" s="111" t="s">
        <v>174</v>
      </c>
      <c r="E72" s="146" t="s">
        <v>176</v>
      </c>
      <c r="F72" s="146"/>
      <c r="G72" s="146"/>
      <c r="H72" s="146"/>
      <c r="I72" s="146"/>
      <c r="J72" s="146"/>
    </row>
    <row r="73" spans="2:10" ht="12">
      <c r="B73" s="5" t="s">
        <v>175</v>
      </c>
      <c r="E73" s="147" t="s">
        <v>177</v>
      </c>
      <c r="F73" s="147"/>
      <c r="G73" s="147"/>
      <c r="H73" s="147"/>
      <c r="I73" s="147"/>
      <c r="J73" s="147"/>
    </row>
  </sheetData>
  <sheetProtection/>
  <mergeCells count="26">
    <mergeCell ref="A60:B60"/>
    <mergeCell ref="E72:J72"/>
    <mergeCell ref="E73:J73"/>
    <mergeCell ref="A27:B27"/>
    <mergeCell ref="A29:B29"/>
    <mergeCell ref="A15:B15"/>
    <mergeCell ref="A65:B65"/>
    <mergeCell ref="A53:B53"/>
    <mergeCell ref="A43:B43"/>
    <mergeCell ref="A63:B63"/>
    <mergeCell ref="A47:B47"/>
    <mergeCell ref="A6:B6"/>
    <mergeCell ref="A33:B33"/>
    <mergeCell ref="A25:B25"/>
    <mergeCell ref="A18:B18"/>
    <mergeCell ref="I1:I2"/>
    <mergeCell ref="A1:B1"/>
    <mergeCell ref="A2:B2"/>
    <mergeCell ref="A4:B4"/>
    <mergeCell ref="J1:J2"/>
    <mergeCell ref="C1:D1"/>
    <mergeCell ref="E1:H1"/>
    <mergeCell ref="L1:L2"/>
    <mergeCell ref="M1:M2"/>
    <mergeCell ref="N1:N2"/>
    <mergeCell ref="K1:K2"/>
  </mergeCells>
  <printOptions/>
  <pageMargins left="1.39" right="0.7" top="0.75" bottom="0.75" header="0.3" footer="0.3"/>
  <pageSetup fitToHeight="1" fitToWidth="1" horizontalDpi="600" verticalDpi="600" orientation="landscape" scale="63" r:id="rId1"/>
  <ignoredErrors>
    <ignoredError sqref="J17" formulaRange="1"/>
    <ignoredError sqref="K15 K18 K33 K43 K47 K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E41" sqref="E41"/>
    </sheetView>
  </sheetViews>
  <sheetFormatPr defaultColWidth="11.421875" defaultRowHeight="15"/>
  <cols>
    <col min="1" max="1" width="64.140625" style="4" bestFit="1" customWidth="1"/>
    <col min="2" max="5" width="12.7109375" style="4" customWidth="1"/>
    <col min="6" max="9" width="12.7109375" style="4" hidden="1" customWidth="1"/>
    <col min="10" max="11" width="14.7109375" style="4" customWidth="1"/>
    <col min="12" max="12" width="14.7109375" style="1" customWidth="1"/>
    <col min="13" max="16384" width="11.421875" style="1" customWidth="1"/>
  </cols>
  <sheetData>
    <row r="1" spans="1:12" ht="24" customHeight="1">
      <c r="A1" s="25" t="s">
        <v>0</v>
      </c>
      <c r="B1" s="137" t="s">
        <v>172</v>
      </c>
      <c r="C1" s="138"/>
      <c r="D1" s="137" t="s">
        <v>173</v>
      </c>
      <c r="E1" s="138"/>
      <c r="F1" s="137"/>
      <c r="G1" s="138"/>
      <c r="H1" s="151"/>
      <c r="I1" s="151"/>
      <c r="J1" s="149" t="s">
        <v>187</v>
      </c>
      <c r="K1" s="149" t="s">
        <v>188</v>
      </c>
      <c r="L1" s="149" t="s">
        <v>189</v>
      </c>
    </row>
    <row r="2" spans="1:12" ht="15">
      <c r="A2" s="107" t="s">
        <v>186</v>
      </c>
      <c r="B2" s="26">
        <v>2015</v>
      </c>
      <c r="C2" s="85">
        <v>2014</v>
      </c>
      <c r="D2" s="24">
        <v>2015</v>
      </c>
      <c r="E2" s="84">
        <v>2014</v>
      </c>
      <c r="F2" s="24">
        <v>2014</v>
      </c>
      <c r="G2" s="84">
        <v>2013</v>
      </c>
      <c r="H2" s="84">
        <v>2014</v>
      </c>
      <c r="I2" s="84">
        <v>2013</v>
      </c>
      <c r="J2" s="150"/>
      <c r="K2" s="150"/>
      <c r="L2" s="150"/>
    </row>
    <row r="3" spans="1:12" s="6" customFormat="1" ht="15">
      <c r="A3" s="36"/>
      <c r="B3" s="37"/>
      <c r="C3" s="37"/>
      <c r="D3" s="37"/>
      <c r="E3" s="37"/>
      <c r="F3" s="37"/>
      <c r="G3" s="37"/>
      <c r="H3" s="37"/>
      <c r="I3" s="37"/>
      <c r="J3" s="38"/>
      <c r="K3" s="38"/>
      <c r="L3" s="87"/>
    </row>
    <row r="4" spans="1:12" ht="15">
      <c r="A4" s="8" t="s">
        <v>1</v>
      </c>
      <c r="B4" s="39"/>
      <c r="C4" s="39"/>
      <c r="D4" s="28"/>
      <c r="E4" s="28"/>
      <c r="F4" s="28"/>
      <c r="G4" s="28"/>
      <c r="H4" s="28"/>
      <c r="I4" s="28"/>
      <c r="J4" s="28"/>
      <c r="K4" s="28"/>
      <c r="L4" s="88"/>
    </row>
    <row r="5" spans="1:12" ht="15">
      <c r="A5" s="9"/>
      <c r="B5" s="40"/>
      <c r="C5" s="40"/>
      <c r="D5" s="41"/>
      <c r="E5" s="41"/>
      <c r="F5" s="41"/>
      <c r="G5" s="41"/>
      <c r="H5" s="41"/>
      <c r="I5" s="41"/>
      <c r="J5" s="28"/>
      <c r="K5" s="28"/>
      <c r="L5" s="88"/>
    </row>
    <row r="6" spans="1:12" ht="15">
      <c r="A6" s="8" t="s">
        <v>3</v>
      </c>
      <c r="B6" s="42"/>
      <c r="C6" s="42"/>
      <c r="D6" s="41"/>
      <c r="E6" s="41"/>
      <c r="F6" s="41"/>
      <c r="G6" s="41"/>
      <c r="H6" s="41"/>
      <c r="I6" s="41"/>
      <c r="J6" s="28"/>
      <c r="K6" s="28"/>
      <c r="L6" s="88"/>
    </row>
    <row r="7" spans="1:13" ht="15">
      <c r="A7" s="10" t="s">
        <v>5</v>
      </c>
      <c r="B7" s="43">
        <v>17024871</v>
      </c>
      <c r="C7" s="43">
        <v>23157059</v>
      </c>
      <c r="D7" s="43">
        <v>4808303</v>
      </c>
      <c r="E7" s="43">
        <v>4757796</v>
      </c>
      <c r="F7" s="43">
        <v>0</v>
      </c>
      <c r="G7" s="43">
        <v>0</v>
      </c>
      <c r="H7" s="43">
        <v>0</v>
      </c>
      <c r="I7" s="43">
        <v>0</v>
      </c>
      <c r="J7" s="41">
        <f>+B7+D7+F7+H7</f>
        <v>21833174</v>
      </c>
      <c r="K7" s="41">
        <v>0</v>
      </c>
      <c r="L7" s="41">
        <f>+J7-K7</f>
        <v>21833174</v>
      </c>
      <c r="M7" s="123">
        <f>+C7+E7</f>
        <v>27914855</v>
      </c>
    </row>
    <row r="8" spans="1:13" ht="15">
      <c r="A8" s="10" t="s">
        <v>7</v>
      </c>
      <c r="B8" s="43">
        <v>963902</v>
      </c>
      <c r="C8" s="43">
        <v>1108133</v>
      </c>
      <c r="D8" s="43">
        <v>374810</v>
      </c>
      <c r="E8" s="43">
        <v>386118</v>
      </c>
      <c r="F8" s="43">
        <v>0</v>
      </c>
      <c r="G8" s="43">
        <v>0</v>
      </c>
      <c r="H8" s="43">
        <v>0</v>
      </c>
      <c r="I8" s="43">
        <v>0</v>
      </c>
      <c r="J8" s="41">
        <f aca="true" t="shared" si="0" ref="J8:J14">+B8+D8+F8+H8</f>
        <v>1338712</v>
      </c>
      <c r="K8" s="41">
        <v>0</v>
      </c>
      <c r="L8" s="41">
        <f aca="true" t="shared" si="1" ref="L8:L14">+J8-K8</f>
        <v>1338712</v>
      </c>
      <c r="M8" s="123">
        <f aca="true" t="shared" si="2" ref="M8:M71">+C8+E8</f>
        <v>1494251</v>
      </c>
    </row>
    <row r="9" spans="1:13" ht="15">
      <c r="A9" s="10" t="s">
        <v>9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1">
        <f t="shared" si="0"/>
        <v>0</v>
      </c>
      <c r="K9" s="41">
        <v>0</v>
      </c>
      <c r="L9" s="41">
        <f t="shared" si="1"/>
        <v>0</v>
      </c>
      <c r="M9" s="123">
        <f t="shared" si="2"/>
        <v>0</v>
      </c>
    </row>
    <row r="10" spans="1:13" ht="15">
      <c r="A10" s="10" t="s">
        <v>11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1">
        <f t="shared" si="0"/>
        <v>0</v>
      </c>
      <c r="K10" s="41">
        <v>0</v>
      </c>
      <c r="L10" s="41">
        <f t="shared" si="1"/>
        <v>0</v>
      </c>
      <c r="M10" s="123">
        <f t="shared" si="2"/>
        <v>0</v>
      </c>
    </row>
    <row r="11" spans="1:13" ht="15">
      <c r="A11" s="10" t="s">
        <v>13</v>
      </c>
      <c r="B11" s="43">
        <v>781664</v>
      </c>
      <c r="C11" s="43">
        <v>781664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1">
        <f t="shared" si="0"/>
        <v>781664</v>
      </c>
      <c r="K11" s="41">
        <v>0</v>
      </c>
      <c r="L11" s="41">
        <f t="shared" si="1"/>
        <v>781664</v>
      </c>
      <c r="M11" s="123">
        <f t="shared" si="2"/>
        <v>781664</v>
      </c>
    </row>
    <row r="12" spans="1:13" ht="15">
      <c r="A12" s="10" t="s">
        <v>15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1">
        <f t="shared" si="0"/>
        <v>0</v>
      </c>
      <c r="K12" s="41">
        <v>0</v>
      </c>
      <c r="L12" s="41">
        <f t="shared" si="1"/>
        <v>0</v>
      </c>
      <c r="M12" s="123">
        <f t="shared" si="2"/>
        <v>0</v>
      </c>
    </row>
    <row r="13" spans="1:13" ht="15">
      <c r="A13" s="10" t="s">
        <v>17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1">
        <f t="shared" si="0"/>
        <v>0</v>
      </c>
      <c r="K13" s="41">
        <v>0</v>
      </c>
      <c r="L13" s="41">
        <f t="shared" si="1"/>
        <v>0</v>
      </c>
      <c r="M13" s="123">
        <f t="shared" si="2"/>
        <v>0</v>
      </c>
    </row>
    <row r="14" spans="1:13" ht="15">
      <c r="A14" s="8" t="s">
        <v>20</v>
      </c>
      <c r="B14" s="42">
        <f aca="true" t="shared" si="3" ref="B14:I14">SUM(B7:B13)</f>
        <v>18770437</v>
      </c>
      <c r="C14" s="42">
        <f t="shared" si="3"/>
        <v>25046856</v>
      </c>
      <c r="D14" s="42">
        <f t="shared" si="3"/>
        <v>5183113</v>
      </c>
      <c r="E14" s="42">
        <f t="shared" si="3"/>
        <v>5143914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4">
        <f t="shared" si="0"/>
        <v>23953550</v>
      </c>
      <c r="K14" s="44">
        <v>0</v>
      </c>
      <c r="L14" s="44">
        <f t="shared" si="1"/>
        <v>23953550</v>
      </c>
      <c r="M14" s="123">
        <f t="shared" si="2"/>
        <v>30190770</v>
      </c>
    </row>
    <row r="15" spans="1:13" ht="15">
      <c r="A15" s="9"/>
      <c r="B15" s="43"/>
      <c r="C15" s="43"/>
      <c r="D15" s="43"/>
      <c r="E15" s="43"/>
      <c r="F15" s="43"/>
      <c r="G15" s="43"/>
      <c r="H15" s="43"/>
      <c r="I15" s="43"/>
      <c r="J15" s="28"/>
      <c r="K15" s="41"/>
      <c r="L15" s="41"/>
      <c r="M15" s="123">
        <f t="shared" si="2"/>
        <v>0</v>
      </c>
    </row>
    <row r="16" spans="1:13" ht="15">
      <c r="A16" s="8" t="s">
        <v>22</v>
      </c>
      <c r="B16" s="42"/>
      <c r="C16" s="42"/>
      <c r="D16" s="42"/>
      <c r="E16" s="42"/>
      <c r="F16" s="42"/>
      <c r="G16" s="42"/>
      <c r="H16" s="42"/>
      <c r="I16" s="42"/>
      <c r="J16" s="28"/>
      <c r="K16" s="41"/>
      <c r="L16" s="41"/>
      <c r="M16" s="123">
        <f t="shared" si="2"/>
        <v>0</v>
      </c>
    </row>
    <row r="17" spans="1:13" ht="15">
      <c r="A17" s="10" t="s">
        <v>24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1">
        <f aca="true" t="shared" si="4" ref="J17:J26">+B17+D17+F17+H17</f>
        <v>0</v>
      </c>
      <c r="K17" s="41">
        <v>0</v>
      </c>
      <c r="L17" s="41">
        <f aca="true" t="shared" si="5" ref="L17:L26">+J17-K17</f>
        <v>0</v>
      </c>
      <c r="M17" s="123">
        <f t="shared" si="2"/>
        <v>0</v>
      </c>
    </row>
    <row r="18" spans="1:13" ht="15">
      <c r="A18" s="10" t="s">
        <v>26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1">
        <f t="shared" si="4"/>
        <v>0</v>
      </c>
      <c r="K18" s="41">
        <v>0</v>
      </c>
      <c r="L18" s="41">
        <f t="shared" si="5"/>
        <v>0</v>
      </c>
      <c r="M18" s="123">
        <f t="shared" si="2"/>
        <v>0</v>
      </c>
    </row>
    <row r="19" spans="1:13" ht="15">
      <c r="A19" s="10" t="s">
        <v>28</v>
      </c>
      <c r="B19" s="43">
        <v>274127</v>
      </c>
      <c r="C19" s="43">
        <v>274127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1">
        <f t="shared" si="4"/>
        <v>274127</v>
      </c>
      <c r="K19" s="41">
        <v>0</v>
      </c>
      <c r="L19" s="41">
        <f t="shared" si="5"/>
        <v>274127</v>
      </c>
      <c r="M19" s="123">
        <f t="shared" si="2"/>
        <v>274127</v>
      </c>
    </row>
    <row r="20" spans="1:13" ht="15">
      <c r="A20" s="10" t="s">
        <v>31</v>
      </c>
      <c r="B20" s="43">
        <v>29292094</v>
      </c>
      <c r="C20" s="43">
        <v>28780020</v>
      </c>
      <c r="D20" s="43">
        <v>329469</v>
      </c>
      <c r="E20" s="43">
        <v>319469</v>
      </c>
      <c r="F20" s="43">
        <v>0</v>
      </c>
      <c r="G20" s="43">
        <v>0</v>
      </c>
      <c r="H20" s="43">
        <v>0</v>
      </c>
      <c r="I20" s="43">
        <v>0</v>
      </c>
      <c r="J20" s="41">
        <f t="shared" si="4"/>
        <v>29621563</v>
      </c>
      <c r="K20" s="41">
        <v>0</v>
      </c>
      <c r="L20" s="41">
        <f t="shared" si="5"/>
        <v>29621563</v>
      </c>
      <c r="M20" s="123">
        <f t="shared" si="2"/>
        <v>29099489</v>
      </c>
    </row>
    <row r="21" spans="1:13" ht="15">
      <c r="A21" s="10" t="s">
        <v>33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1">
        <f t="shared" si="4"/>
        <v>0</v>
      </c>
      <c r="K21" s="41">
        <v>0</v>
      </c>
      <c r="L21" s="41">
        <f t="shared" si="5"/>
        <v>0</v>
      </c>
      <c r="M21" s="123">
        <f t="shared" si="2"/>
        <v>0</v>
      </c>
    </row>
    <row r="22" spans="1:13" ht="15">
      <c r="A22" s="10" t="s">
        <v>35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1">
        <f t="shared" si="4"/>
        <v>0</v>
      </c>
      <c r="K22" s="41">
        <v>0</v>
      </c>
      <c r="L22" s="41">
        <f t="shared" si="5"/>
        <v>0</v>
      </c>
      <c r="M22" s="123">
        <f t="shared" si="2"/>
        <v>0</v>
      </c>
    </row>
    <row r="23" spans="1:13" ht="15">
      <c r="A23" s="10" t="s">
        <v>36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1">
        <f t="shared" si="4"/>
        <v>0</v>
      </c>
      <c r="K23" s="41">
        <v>0</v>
      </c>
      <c r="L23" s="41">
        <f t="shared" si="5"/>
        <v>0</v>
      </c>
      <c r="M23" s="123">
        <f t="shared" si="2"/>
        <v>0</v>
      </c>
    </row>
    <row r="24" spans="1:13" ht="15">
      <c r="A24" s="10" t="s">
        <v>38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1">
        <f t="shared" si="4"/>
        <v>0</v>
      </c>
      <c r="K24" s="41">
        <v>0</v>
      </c>
      <c r="L24" s="41">
        <f t="shared" si="5"/>
        <v>0</v>
      </c>
      <c r="M24" s="123">
        <f t="shared" si="2"/>
        <v>0</v>
      </c>
    </row>
    <row r="25" spans="1:13" ht="15">
      <c r="A25" s="10" t="s">
        <v>40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1">
        <f t="shared" si="4"/>
        <v>0</v>
      </c>
      <c r="K25" s="41">
        <v>0</v>
      </c>
      <c r="L25" s="41">
        <f t="shared" si="5"/>
        <v>0</v>
      </c>
      <c r="M25" s="123">
        <f t="shared" si="2"/>
        <v>0</v>
      </c>
    </row>
    <row r="26" spans="1:13" ht="15">
      <c r="A26" s="8" t="s">
        <v>43</v>
      </c>
      <c r="B26" s="42">
        <f aca="true" t="shared" si="6" ref="B26:I26">SUM(B17:B25)</f>
        <v>29566221</v>
      </c>
      <c r="C26" s="42">
        <f t="shared" si="6"/>
        <v>29054147</v>
      </c>
      <c r="D26" s="42">
        <f t="shared" si="6"/>
        <v>329469</v>
      </c>
      <c r="E26" s="42">
        <f t="shared" si="6"/>
        <v>319469</v>
      </c>
      <c r="F26" s="42">
        <f t="shared" si="6"/>
        <v>0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44">
        <f t="shared" si="4"/>
        <v>29895690</v>
      </c>
      <c r="K26" s="44">
        <v>0</v>
      </c>
      <c r="L26" s="44">
        <f t="shared" si="5"/>
        <v>29895690</v>
      </c>
      <c r="M26" s="123">
        <f t="shared" si="2"/>
        <v>29373616</v>
      </c>
    </row>
    <row r="27" spans="1:13" ht="15">
      <c r="A27" s="10"/>
      <c r="B27" s="43"/>
      <c r="C27" s="43"/>
      <c r="D27" s="43"/>
      <c r="E27" s="43"/>
      <c r="F27" s="43"/>
      <c r="G27" s="43"/>
      <c r="H27" s="43"/>
      <c r="I27" s="43"/>
      <c r="J27" s="28"/>
      <c r="K27" s="41"/>
      <c r="L27" s="41"/>
      <c r="M27" s="123">
        <f t="shared" si="2"/>
        <v>0</v>
      </c>
    </row>
    <row r="28" spans="1:13" ht="15">
      <c r="A28" s="8" t="s">
        <v>46</v>
      </c>
      <c r="B28" s="42">
        <f aca="true" t="shared" si="7" ref="B28:I28">SUM(B14+B26)</f>
        <v>48336658</v>
      </c>
      <c r="C28" s="42">
        <f t="shared" si="7"/>
        <v>54101003</v>
      </c>
      <c r="D28" s="42">
        <f t="shared" si="7"/>
        <v>5512582</v>
      </c>
      <c r="E28" s="42">
        <f t="shared" si="7"/>
        <v>5463383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4">
        <f>+B28+D28+F28+H28</f>
        <v>53849240</v>
      </c>
      <c r="K28" s="44">
        <v>0</v>
      </c>
      <c r="L28" s="44">
        <f>+J28-K28</f>
        <v>53849240</v>
      </c>
      <c r="M28" s="123">
        <f t="shared" si="2"/>
        <v>59564386</v>
      </c>
    </row>
    <row r="29" spans="1:13" ht="15">
      <c r="A29" s="11"/>
      <c r="B29" s="43"/>
      <c r="C29" s="43"/>
      <c r="D29" s="43"/>
      <c r="E29" s="43"/>
      <c r="F29" s="43"/>
      <c r="G29" s="43"/>
      <c r="H29" s="43"/>
      <c r="I29" s="43"/>
      <c r="J29" s="28"/>
      <c r="K29" s="41"/>
      <c r="L29" s="41"/>
      <c r="M29" s="123">
        <f t="shared" si="2"/>
        <v>0</v>
      </c>
    </row>
    <row r="30" spans="1:13" ht="15">
      <c r="A30" s="8" t="s">
        <v>2</v>
      </c>
      <c r="B30" s="43"/>
      <c r="C30" s="43"/>
      <c r="D30" s="43"/>
      <c r="E30" s="43"/>
      <c r="F30" s="43"/>
      <c r="G30" s="43"/>
      <c r="H30" s="43"/>
      <c r="I30" s="43"/>
      <c r="J30" s="28"/>
      <c r="K30" s="41"/>
      <c r="L30" s="41"/>
      <c r="M30" s="123">
        <f t="shared" si="2"/>
        <v>0</v>
      </c>
    </row>
    <row r="31" spans="1:13" ht="15">
      <c r="A31" s="9"/>
      <c r="B31" s="43"/>
      <c r="C31" s="43"/>
      <c r="D31" s="43"/>
      <c r="E31" s="43"/>
      <c r="F31" s="43"/>
      <c r="G31" s="43"/>
      <c r="H31" s="43"/>
      <c r="I31" s="43"/>
      <c r="J31" s="28"/>
      <c r="K31" s="41"/>
      <c r="L31" s="41"/>
      <c r="M31" s="123">
        <f t="shared" si="2"/>
        <v>0</v>
      </c>
    </row>
    <row r="32" spans="1:13" ht="15">
      <c r="A32" s="8" t="s">
        <v>4</v>
      </c>
      <c r="B32" s="43"/>
      <c r="C32" s="43"/>
      <c r="D32" s="43"/>
      <c r="E32" s="43"/>
      <c r="F32" s="43"/>
      <c r="G32" s="43"/>
      <c r="H32" s="43"/>
      <c r="I32" s="43"/>
      <c r="J32" s="28"/>
      <c r="K32" s="41"/>
      <c r="L32" s="41"/>
      <c r="M32" s="123">
        <f t="shared" si="2"/>
        <v>0</v>
      </c>
    </row>
    <row r="33" spans="1:13" ht="15">
      <c r="A33" s="10" t="s">
        <v>6</v>
      </c>
      <c r="B33" s="43">
        <v>338677</v>
      </c>
      <c r="C33" s="43">
        <v>834040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1">
        <f aca="true" t="shared" si="8" ref="J33:J41">+B33+D33+F33+H33</f>
        <v>338677</v>
      </c>
      <c r="K33" s="41">
        <v>0</v>
      </c>
      <c r="L33" s="41">
        <f aca="true" t="shared" si="9" ref="L33:L41">+J33-K33</f>
        <v>338677</v>
      </c>
      <c r="M33" s="123">
        <f t="shared" si="2"/>
        <v>834040</v>
      </c>
    </row>
    <row r="34" spans="1:13" ht="15">
      <c r="A34" s="10" t="s">
        <v>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1">
        <f t="shared" si="8"/>
        <v>0</v>
      </c>
      <c r="K34" s="41">
        <v>0</v>
      </c>
      <c r="L34" s="41">
        <f t="shared" si="9"/>
        <v>0</v>
      </c>
      <c r="M34" s="123">
        <f t="shared" si="2"/>
        <v>0</v>
      </c>
    </row>
    <row r="35" spans="1:13" ht="15">
      <c r="A35" s="10" t="s">
        <v>10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1">
        <f t="shared" si="8"/>
        <v>0</v>
      </c>
      <c r="K35" s="41">
        <v>0</v>
      </c>
      <c r="L35" s="41">
        <f t="shared" si="9"/>
        <v>0</v>
      </c>
      <c r="M35" s="123">
        <f t="shared" si="2"/>
        <v>0</v>
      </c>
    </row>
    <row r="36" spans="1:13" ht="15">
      <c r="A36" s="10" t="s">
        <v>12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1">
        <f t="shared" si="8"/>
        <v>0</v>
      </c>
      <c r="K36" s="41">
        <v>0</v>
      </c>
      <c r="L36" s="41">
        <f t="shared" si="9"/>
        <v>0</v>
      </c>
      <c r="M36" s="123">
        <f t="shared" si="2"/>
        <v>0</v>
      </c>
    </row>
    <row r="37" spans="1:13" ht="15">
      <c r="A37" s="10" t="s">
        <v>14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1">
        <f t="shared" si="8"/>
        <v>0</v>
      </c>
      <c r="K37" s="41">
        <v>0</v>
      </c>
      <c r="L37" s="41">
        <f t="shared" si="9"/>
        <v>0</v>
      </c>
      <c r="M37" s="123">
        <f t="shared" si="2"/>
        <v>0</v>
      </c>
    </row>
    <row r="38" spans="1:13" ht="15">
      <c r="A38" s="10" t="s">
        <v>16</v>
      </c>
      <c r="B38" s="43">
        <v>0</v>
      </c>
      <c r="C38" s="43">
        <v>0</v>
      </c>
      <c r="D38" s="43">
        <v>23929</v>
      </c>
      <c r="E38" s="43">
        <v>28101</v>
      </c>
      <c r="F38" s="43">
        <v>0</v>
      </c>
      <c r="G38" s="43">
        <v>0</v>
      </c>
      <c r="H38" s="43">
        <v>0</v>
      </c>
      <c r="I38" s="43">
        <v>0</v>
      </c>
      <c r="J38" s="41">
        <f t="shared" si="8"/>
        <v>23929</v>
      </c>
      <c r="K38" s="41">
        <v>0</v>
      </c>
      <c r="L38" s="41">
        <f t="shared" si="9"/>
        <v>23929</v>
      </c>
      <c r="M38" s="123">
        <f t="shared" si="2"/>
        <v>28101</v>
      </c>
    </row>
    <row r="39" spans="1:13" ht="15">
      <c r="A39" s="10" t="s">
        <v>18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1">
        <f t="shared" si="8"/>
        <v>0</v>
      </c>
      <c r="K39" s="41">
        <v>0</v>
      </c>
      <c r="L39" s="41">
        <f t="shared" si="9"/>
        <v>0</v>
      </c>
      <c r="M39" s="123">
        <f t="shared" si="2"/>
        <v>0</v>
      </c>
    </row>
    <row r="40" spans="1:13" ht="15">
      <c r="A40" s="10" t="s">
        <v>19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1">
        <f t="shared" si="8"/>
        <v>0</v>
      </c>
      <c r="K40" s="41">
        <v>0</v>
      </c>
      <c r="L40" s="41">
        <f t="shared" si="9"/>
        <v>0</v>
      </c>
      <c r="M40" s="123">
        <f t="shared" si="2"/>
        <v>0</v>
      </c>
    </row>
    <row r="41" spans="1:13" ht="15">
      <c r="A41" s="8" t="s">
        <v>21</v>
      </c>
      <c r="B41" s="42">
        <f aca="true" t="shared" si="10" ref="B41:I41">SUM(B33:B40)</f>
        <v>338677</v>
      </c>
      <c r="C41" s="42">
        <f t="shared" si="10"/>
        <v>834040</v>
      </c>
      <c r="D41" s="42">
        <f t="shared" si="10"/>
        <v>23929</v>
      </c>
      <c r="E41" s="42">
        <f t="shared" si="10"/>
        <v>28101</v>
      </c>
      <c r="F41" s="42">
        <f t="shared" si="10"/>
        <v>0</v>
      </c>
      <c r="G41" s="42">
        <f t="shared" si="10"/>
        <v>0</v>
      </c>
      <c r="H41" s="42">
        <f t="shared" si="10"/>
        <v>0</v>
      </c>
      <c r="I41" s="42">
        <f t="shared" si="10"/>
        <v>0</v>
      </c>
      <c r="J41" s="44">
        <f t="shared" si="8"/>
        <v>362606</v>
      </c>
      <c r="K41" s="44">
        <v>0</v>
      </c>
      <c r="L41" s="44">
        <f t="shared" si="9"/>
        <v>362606</v>
      </c>
      <c r="M41" s="123">
        <f t="shared" si="2"/>
        <v>862141</v>
      </c>
    </row>
    <row r="42" spans="1:13" ht="15">
      <c r="A42" s="10"/>
      <c r="B42" s="41"/>
      <c r="C42" s="41"/>
      <c r="D42" s="41"/>
      <c r="E42" s="41"/>
      <c r="F42" s="41"/>
      <c r="G42" s="41"/>
      <c r="H42" s="41"/>
      <c r="I42" s="41"/>
      <c r="J42" s="28"/>
      <c r="K42" s="41"/>
      <c r="L42" s="41"/>
      <c r="M42" s="123">
        <f t="shared" si="2"/>
        <v>0</v>
      </c>
    </row>
    <row r="43" spans="1:13" ht="15">
      <c r="A43" s="8" t="s">
        <v>23</v>
      </c>
      <c r="B43" s="41"/>
      <c r="C43" s="41"/>
      <c r="D43" s="41"/>
      <c r="E43" s="41"/>
      <c r="F43" s="41"/>
      <c r="G43" s="41"/>
      <c r="H43" s="41"/>
      <c r="I43" s="41"/>
      <c r="J43" s="28"/>
      <c r="K43" s="41"/>
      <c r="L43" s="41"/>
      <c r="M43" s="123">
        <f t="shared" si="2"/>
        <v>0</v>
      </c>
    </row>
    <row r="44" spans="1:13" ht="15">
      <c r="A44" s="10" t="s">
        <v>25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f aca="true" t="shared" si="11" ref="J44:J50">+B44+D44+F44+H44</f>
        <v>0</v>
      </c>
      <c r="K44" s="41">
        <v>0</v>
      </c>
      <c r="L44" s="41">
        <f aca="true" t="shared" si="12" ref="L44:L50">+J44-K44</f>
        <v>0</v>
      </c>
      <c r="M44" s="123">
        <f t="shared" si="2"/>
        <v>0</v>
      </c>
    </row>
    <row r="45" spans="1:13" ht="15">
      <c r="A45" s="10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f t="shared" si="11"/>
        <v>0</v>
      </c>
      <c r="K45" s="41">
        <v>0</v>
      </c>
      <c r="L45" s="41">
        <f t="shared" si="12"/>
        <v>0</v>
      </c>
      <c r="M45" s="123">
        <f t="shared" si="2"/>
        <v>0</v>
      </c>
    </row>
    <row r="46" spans="1:13" ht="15">
      <c r="A46" s="10" t="s">
        <v>29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f t="shared" si="11"/>
        <v>0</v>
      </c>
      <c r="K46" s="41">
        <v>0</v>
      </c>
      <c r="L46" s="41">
        <f t="shared" si="12"/>
        <v>0</v>
      </c>
      <c r="M46" s="123">
        <f t="shared" si="2"/>
        <v>0</v>
      </c>
    </row>
    <row r="47" spans="1:13" ht="15">
      <c r="A47" s="10" t="s">
        <v>30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f t="shared" si="11"/>
        <v>0</v>
      </c>
      <c r="K47" s="41">
        <v>0</v>
      </c>
      <c r="L47" s="41">
        <f t="shared" si="12"/>
        <v>0</v>
      </c>
      <c r="M47" s="123">
        <f t="shared" si="2"/>
        <v>0</v>
      </c>
    </row>
    <row r="48" spans="1:13" ht="15">
      <c r="A48" s="10" t="s">
        <v>32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f t="shared" si="11"/>
        <v>0</v>
      </c>
      <c r="K48" s="41">
        <v>0</v>
      </c>
      <c r="L48" s="41">
        <f t="shared" si="12"/>
        <v>0</v>
      </c>
      <c r="M48" s="123">
        <f t="shared" si="2"/>
        <v>0</v>
      </c>
    </row>
    <row r="49" spans="1:13" ht="15">
      <c r="A49" s="10" t="s">
        <v>34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f t="shared" si="11"/>
        <v>0</v>
      </c>
      <c r="K49" s="41">
        <v>0</v>
      </c>
      <c r="L49" s="41">
        <f t="shared" si="12"/>
        <v>0</v>
      </c>
      <c r="M49" s="123">
        <f t="shared" si="2"/>
        <v>0</v>
      </c>
    </row>
    <row r="50" spans="1:13" ht="15">
      <c r="A50" s="8" t="s">
        <v>37</v>
      </c>
      <c r="B50" s="44">
        <f aca="true" t="shared" si="13" ref="B50:I50">SUM(B44:B49)</f>
        <v>0</v>
      </c>
      <c r="C50" s="44">
        <f t="shared" si="13"/>
        <v>0</v>
      </c>
      <c r="D50" s="44">
        <f t="shared" si="13"/>
        <v>0</v>
      </c>
      <c r="E50" s="44">
        <f t="shared" si="13"/>
        <v>0</v>
      </c>
      <c r="F50" s="44">
        <f t="shared" si="13"/>
        <v>0</v>
      </c>
      <c r="G50" s="44">
        <f t="shared" si="13"/>
        <v>0</v>
      </c>
      <c r="H50" s="44">
        <f t="shared" si="13"/>
        <v>0</v>
      </c>
      <c r="I50" s="44">
        <f t="shared" si="13"/>
        <v>0</v>
      </c>
      <c r="J50" s="44">
        <f t="shared" si="11"/>
        <v>0</v>
      </c>
      <c r="K50" s="44">
        <v>0</v>
      </c>
      <c r="L50" s="44">
        <f t="shared" si="12"/>
        <v>0</v>
      </c>
      <c r="M50" s="123">
        <f t="shared" si="2"/>
        <v>0</v>
      </c>
    </row>
    <row r="51" spans="1:13" ht="15">
      <c r="A51" s="10"/>
      <c r="B51" s="41"/>
      <c r="C51" s="41"/>
      <c r="D51" s="41"/>
      <c r="E51" s="41"/>
      <c r="F51" s="41"/>
      <c r="G51" s="41"/>
      <c r="H51" s="41"/>
      <c r="I51" s="41"/>
      <c r="J51" s="28"/>
      <c r="K51" s="41"/>
      <c r="L51" s="41"/>
      <c r="M51" s="123">
        <f t="shared" si="2"/>
        <v>0</v>
      </c>
    </row>
    <row r="52" spans="1:13" ht="15">
      <c r="A52" s="8" t="s">
        <v>39</v>
      </c>
      <c r="B52" s="44">
        <f aca="true" t="shared" si="14" ref="B52:I52">SUM(B41+B50)</f>
        <v>338677</v>
      </c>
      <c r="C52" s="44">
        <f t="shared" si="14"/>
        <v>834040</v>
      </c>
      <c r="D52" s="44">
        <f t="shared" si="14"/>
        <v>23929</v>
      </c>
      <c r="E52" s="44">
        <f t="shared" si="14"/>
        <v>28101</v>
      </c>
      <c r="F52" s="44">
        <f t="shared" si="14"/>
        <v>0</v>
      </c>
      <c r="G52" s="44">
        <f t="shared" si="14"/>
        <v>0</v>
      </c>
      <c r="H52" s="44">
        <f t="shared" si="14"/>
        <v>0</v>
      </c>
      <c r="I52" s="44">
        <f t="shared" si="14"/>
        <v>0</v>
      </c>
      <c r="J52" s="44">
        <f>+B52+D52+F52+H52</f>
        <v>362606</v>
      </c>
      <c r="K52" s="44">
        <v>0</v>
      </c>
      <c r="L52" s="44">
        <f>+J52-K52</f>
        <v>362606</v>
      </c>
      <c r="M52" s="123">
        <f t="shared" si="2"/>
        <v>862141</v>
      </c>
    </row>
    <row r="53" spans="1:13" ht="15">
      <c r="A53" s="8"/>
      <c r="B53" s="41"/>
      <c r="C53" s="41"/>
      <c r="D53" s="41"/>
      <c r="E53" s="41"/>
      <c r="F53" s="41"/>
      <c r="G53" s="41"/>
      <c r="H53" s="41"/>
      <c r="I53" s="41"/>
      <c r="J53" s="28"/>
      <c r="K53" s="41"/>
      <c r="L53" s="41"/>
      <c r="M53" s="123">
        <f t="shared" si="2"/>
        <v>0</v>
      </c>
    </row>
    <row r="54" spans="1:13" ht="15">
      <c r="A54" s="8" t="s">
        <v>41</v>
      </c>
      <c r="B54" s="41"/>
      <c r="C54" s="41"/>
      <c r="D54" s="41"/>
      <c r="E54" s="41"/>
      <c r="F54" s="41"/>
      <c r="G54" s="41"/>
      <c r="H54" s="41"/>
      <c r="I54" s="41"/>
      <c r="J54" s="28"/>
      <c r="K54" s="41"/>
      <c r="L54" s="41"/>
      <c r="M54" s="123">
        <f t="shared" si="2"/>
        <v>0</v>
      </c>
    </row>
    <row r="55" spans="1:13" ht="15">
      <c r="A55" s="8"/>
      <c r="B55" s="41"/>
      <c r="C55" s="41"/>
      <c r="D55" s="41"/>
      <c r="E55" s="41"/>
      <c r="F55" s="41"/>
      <c r="G55" s="41"/>
      <c r="H55" s="41"/>
      <c r="I55" s="41"/>
      <c r="J55" s="28"/>
      <c r="K55" s="41"/>
      <c r="L55" s="41"/>
      <c r="M55" s="123">
        <f t="shared" si="2"/>
        <v>0</v>
      </c>
    </row>
    <row r="56" spans="1:13" ht="15">
      <c r="A56" s="8" t="s">
        <v>42</v>
      </c>
      <c r="B56" s="44">
        <f aca="true" t="shared" si="15" ref="B56:I56">SUM(B57:B59)</f>
        <v>0</v>
      </c>
      <c r="C56" s="44">
        <f t="shared" si="15"/>
        <v>0</v>
      </c>
      <c r="D56" s="44">
        <f t="shared" si="15"/>
        <v>0</v>
      </c>
      <c r="E56" s="44">
        <f t="shared" si="15"/>
        <v>0</v>
      </c>
      <c r="F56" s="44">
        <f t="shared" si="15"/>
        <v>0</v>
      </c>
      <c r="G56" s="44">
        <f t="shared" si="15"/>
        <v>0</v>
      </c>
      <c r="H56" s="44">
        <f t="shared" si="15"/>
        <v>0</v>
      </c>
      <c r="I56" s="44">
        <f t="shared" si="15"/>
        <v>0</v>
      </c>
      <c r="J56" s="41">
        <f>+B56+D56+F56+H56</f>
        <v>0</v>
      </c>
      <c r="K56" s="41">
        <v>0</v>
      </c>
      <c r="L56" s="41">
        <f>+J56-K56</f>
        <v>0</v>
      </c>
      <c r="M56" s="123">
        <f t="shared" si="2"/>
        <v>0</v>
      </c>
    </row>
    <row r="57" spans="1:13" ht="15">
      <c r="A57" s="10" t="s">
        <v>44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f>+B57+D57+F57+H57</f>
        <v>0</v>
      </c>
      <c r="K57" s="41">
        <v>0</v>
      </c>
      <c r="L57" s="41">
        <f>+J57-K57</f>
        <v>0</v>
      </c>
      <c r="M57" s="123">
        <f t="shared" si="2"/>
        <v>0</v>
      </c>
    </row>
    <row r="58" spans="1:13" ht="15">
      <c r="A58" s="10" t="s">
        <v>45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f>+B58+D58+F58+H58</f>
        <v>0</v>
      </c>
      <c r="K58" s="41">
        <v>0</v>
      </c>
      <c r="L58" s="41">
        <f>+J58-K58</f>
        <v>0</v>
      </c>
      <c r="M58" s="123">
        <f t="shared" si="2"/>
        <v>0</v>
      </c>
    </row>
    <row r="59" spans="1:13" ht="15">
      <c r="A59" s="10" t="s">
        <v>47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f>+B59+D59+F59+H59</f>
        <v>0</v>
      </c>
      <c r="K59" s="41">
        <v>0</v>
      </c>
      <c r="L59" s="41">
        <f>+J59-K59</f>
        <v>0</v>
      </c>
      <c r="M59" s="123">
        <f t="shared" si="2"/>
        <v>0</v>
      </c>
    </row>
    <row r="60" spans="1:13" ht="15">
      <c r="A60" s="10"/>
      <c r="B60" s="41"/>
      <c r="C60" s="41"/>
      <c r="D60" s="41"/>
      <c r="E60" s="41"/>
      <c r="F60" s="41"/>
      <c r="G60" s="41"/>
      <c r="H60" s="41"/>
      <c r="I60" s="41"/>
      <c r="J60" s="28"/>
      <c r="K60" s="41"/>
      <c r="L60" s="41"/>
      <c r="M60" s="123">
        <f t="shared" si="2"/>
        <v>0</v>
      </c>
    </row>
    <row r="61" spans="1:13" ht="15">
      <c r="A61" s="8" t="s">
        <v>48</v>
      </c>
      <c r="B61" s="44">
        <f>SUM(B62:B66)</f>
        <v>47997981</v>
      </c>
      <c r="C61" s="44">
        <f>SUM(C62:C66)</f>
        <v>53266963</v>
      </c>
      <c r="D61" s="44">
        <f aca="true" t="shared" si="16" ref="D61:I61">SUM(D62:D66)</f>
        <v>5488653</v>
      </c>
      <c r="E61" s="44">
        <f>SUM(E62:E66)</f>
        <v>5435282</v>
      </c>
      <c r="F61" s="44">
        <f t="shared" si="16"/>
        <v>0</v>
      </c>
      <c r="G61" s="44">
        <f>SUM(G62:G66)</f>
        <v>0</v>
      </c>
      <c r="H61" s="44">
        <f t="shared" si="16"/>
        <v>0</v>
      </c>
      <c r="I61" s="44">
        <f t="shared" si="16"/>
        <v>0</v>
      </c>
      <c r="J61" s="44">
        <f aca="true" t="shared" si="17" ref="J61:J66">+B61+D61+F61+H61</f>
        <v>53486634</v>
      </c>
      <c r="K61" s="44">
        <v>0</v>
      </c>
      <c r="L61" s="44">
        <f aca="true" t="shared" si="18" ref="L61:L66">+J61-K61</f>
        <v>53486634</v>
      </c>
      <c r="M61" s="123">
        <f t="shared" si="2"/>
        <v>58702245</v>
      </c>
    </row>
    <row r="62" spans="1:13" ht="15">
      <c r="A62" s="10" t="s">
        <v>49</v>
      </c>
      <c r="B62" s="41">
        <v>16410948</v>
      </c>
      <c r="C62" s="41">
        <f>'EA'!D65</f>
        <v>15551539</v>
      </c>
      <c r="D62" s="41">
        <f>'EA'!E65</f>
        <v>65816</v>
      </c>
      <c r="E62" s="41">
        <f>'EA'!H65</f>
        <v>21243</v>
      </c>
      <c r="F62" s="41">
        <f>'EA'!F65</f>
        <v>0</v>
      </c>
      <c r="G62" s="41">
        <v>0</v>
      </c>
      <c r="H62" s="41">
        <f>'EA'!G65</f>
        <v>0</v>
      </c>
      <c r="I62" s="41">
        <v>0</v>
      </c>
      <c r="J62" s="41">
        <f t="shared" si="17"/>
        <v>16476764</v>
      </c>
      <c r="K62" s="41">
        <v>0</v>
      </c>
      <c r="L62" s="41">
        <f t="shared" si="18"/>
        <v>16476764</v>
      </c>
      <c r="M62" s="123">
        <f t="shared" si="2"/>
        <v>15572782</v>
      </c>
    </row>
    <row r="63" spans="1:13" ht="15">
      <c r="A63" s="10" t="s">
        <v>50</v>
      </c>
      <c r="B63" s="41">
        <v>2020812</v>
      </c>
      <c r="C63" s="41">
        <v>8688827</v>
      </c>
      <c r="D63" s="41">
        <v>147234</v>
      </c>
      <c r="E63" s="41">
        <v>313023</v>
      </c>
      <c r="F63" s="41">
        <v>0</v>
      </c>
      <c r="G63" s="41">
        <v>0</v>
      </c>
      <c r="H63" s="41">
        <v>0</v>
      </c>
      <c r="I63" s="41">
        <v>0</v>
      </c>
      <c r="J63" s="41">
        <f t="shared" si="17"/>
        <v>2168046</v>
      </c>
      <c r="K63" s="41">
        <v>0</v>
      </c>
      <c r="L63" s="41">
        <f t="shared" si="18"/>
        <v>2168046</v>
      </c>
      <c r="M63" s="123">
        <f t="shared" si="2"/>
        <v>9001850</v>
      </c>
    </row>
    <row r="64" spans="1:13" ht="15">
      <c r="A64" s="10" t="s">
        <v>51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f t="shared" si="17"/>
        <v>0</v>
      </c>
      <c r="K64" s="41">
        <v>0</v>
      </c>
      <c r="L64" s="41">
        <f t="shared" si="18"/>
        <v>0</v>
      </c>
      <c r="M64" s="123">
        <f t="shared" si="2"/>
        <v>0</v>
      </c>
    </row>
    <row r="65" spans="1:13" ht="15">
      <c r="A65" s="10" t="s">
        <v>52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f t="shared" si="17"/>
        <v>0</v>
      </c>
      <c r="K65" s="41">
        <v>0</v>
      </c>
      <c r="L65" s="41">
        <f t="shared" si="18"/>
        <v>0</v>
      </c>
      <c r="M65" s="123">
        <f t="shared" si="2"/>
        <v>0</v>
      </c>
    </row>
    <row r="66" spans="1:13" ht="15">
      <c r="A66" s="10" t="s">
        <v>53</v>
      </c>
      <c r="B66" s="41">
        <v>29566221</v>
      </c>
      <c r="C66" s="41">
        <v>29026597</v>
      </c>
      <c r="D66" s="41">
        <v>5275603</v>
      </c>
      <c r="E66" s="41">
        <v>5101016</v>
      </c>
      <c r="F66" s="41">
        <v>0</v>
      </c>
      <c r="G66" s="41">
        <v>0</v>
      </c>
      <c r="H66" s="41">
        <v>0</v>
      </c>
      <c r="I66" s="41">
        <v>0</v>
      </c>
      <c r="J66" s="41">
        <f t="shared" si="17"/>
        <v>34841824</v>
      </c>
      <c r="K66" s="41">
        <v>0</v>
      </c>
      <c r="L66" s="41">
        <f t="shared" si="18"/>
        <v>34841824</v>
      </c>
      <c r="M66" s="123">
        <f t="shared" si="2"/>
        <v>34127613</v>
      </c>
    </row>
    <row r="67" spans="1:13" ht="15">
      <c r="A67" s="10"/>
      <c r="B67" s="41"/>
      <c r="C67" s="41"/>
      <c r="D67" s="41"/>
      <c r="E67" s="41"/>
      <c r="F67" s="41"/>
      <c r="G67" s="41"/>
      <c r="H67" s="41"/>
      <c r="I67" s="41"/>
      <c r="J67" s="28"/>
      <c r="K67" s="41"/>
      <c r="L67" s="41"/>
      <c r="M67" s="123">
        <f t="shared" si="2"/>
        <v>0</v>
      </c>
    </row>
    <row r="68" spans="1:13" ht="15">
      <c r="A68" s="8" t="s">
        <v>54</v>
      </c>
      <c r="B68" s="44">
        <f>SUM(B69:B70)</f>
        <v>0</v>
      </c>
      <c r="C68" s="44">
        <f>SUM(C69:C70)</f>
        <v>0</v>
      </c>
      <c r="D68" s="44">
        <f aca="true" t="shared" si="19" ref="D68:I68">SUM(D69:D70)</f>
        <v>0</v>
      </c>
      <c r="E68" s="44">
        <f>SUM(E69:E70)</f>
        <v>0</v>
      </c>
      <c r="F68" s="44">
        <f t="shared" si="19"/>
        <v>0</v>
      </c>
      <c r="G68" s="44">
        <f>SUM(G69:G70)</f>
        <v>0</v>
      </c>
      <c r="H68" s="44">
        <f t="shared" si="19"/>
        <v>0</v>
      </c>
      <c r="I68" s="44">
        <f t="shared" si="19"/>
        <v>0</v>
      </c>
      <c r="J68" s="41">
        <f>+B68+D68+F68+H68</f>
        <v>0</v>
      </c>
      <c r="K68" s="41">
        <v>0</v>
      </c>
      <c r="L68" s="41">
        <f>+J68-K68</f>
        <v>0</v>
      </c>
      <c r="M68" s="123">
        <f t="shared" si="2"/>
        <v>0</v>
      </c>
    </row>
    <row r="69" spans="1:13" ht="15">
      <c r="A69" s="10" t="s">
        <v>55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f>+B69+D69+F69+H69</f>
        <v>0</v>
      </c>
      <c r="K69" s="41">
        <v>0</v>
      </c>
      <c r="L69" s="41">
        <f>+J69-K69</f>
        <v>0</v>
      </c>
      <c r="M69" s="123">
        <f t="shared" si="2"/>
        <v>0</v>
      </c>
    </row>
    <row r="70" spans="1:13" ht="15">
      <c r="A70" s="10" t="s">
        <v>56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f>+B70+D70+F70+H70</f>
        <v>0</v>
      </c>
      <c r="K70" s="41">
        <v>0</v>
      </c>
      <c r="L70" s="41">
        <f>+J70-K70</f>
        <v>0</v>
      </c>
      <c r="M70" s="123">
        <f t="shared" si="2"/>
        <v>0</v>
      </c>
    </row>
    <row r="71" spans="1:13" ht="15">
      <c r="A71" s="10"/>
      <c r="B71" s="41"/>
      <c r="C71" s="41"/>
      <c r="D71" s="41"/>
      <c r="E71" s="41"/>
      <c r="F71" s="41"/>
      <c r="G71" s="41"/>
      <c r="H71" s="41"/>
      <c r="I71" s="41"/>
      <c r="J71" s="28"/>
      <c r="K71" s="41"/>
      <c r="L71" s="41"/>
      <c r="M71" s="123">
        <f t="shared" si="2"/>
        <v>0</v>
      </c>
    </row>
    <row r="72" spans="1:13" ht="15">
      <c r="A72" s="8" t="s">
        <v>57</v>
      </c>
      <c r="B72" s="44">
        <f>SUM(B56+B61+B68)</f>
        <v>47997981</v>
      </c>
      <c r="C72" s="44">
        <f>SUM(C56+C61+C68)</f>
        <v>53266963</v>
      </c>
      <c r="D72" s="44">
        <f aca="true" t="shared" si="20" ref="D72:I72">SUM(D56+D61+D68)</f>
        <v>5488653</v>
      </c>
      <c r="E72" s="44">
        <f>SUM(E56+E61+E68)</f>
        <v>5435282</v>
      </c>
      <c r="F72" s="44">
        <f t="shared" si="20"/>
        <v>0</v>
      </c>
      <c r="G72" s="44">
        <f>SUM(G56+G61+G68)</f>
        <v>0</v>
      </c>
      <c r="H72" s="44">
        <f t="shared" si="20"/>
        <v>0</v>
      </c>
      <c r="I72" s="44">
        <f t="shared" si="20"/>
        <v>0</v>
      </c>
      <c r="J72" s="44">
        <f>+B72+D72+F72+H72</f>
        <v>53486634</v>
      </c>
      <c r="K72" s="44">
        <v>0</v>
      </c>
      <c r="L72" s="44">
        <f>+J72-K72</f>
        <v>53486634</v>
      </c>
      <c r="M72" s="123">
        <f>+C72+E72</f>
        <v>58702245</v>
      </c>
    </row>
    <row r="73" spans="1:13" ht="15">
      <c r="A73" s="8"/>
      <c r="B73" s="41"/>
      <c r="C73" s="41"/>
      <c r="D73" s="41"/>
      <c r="E73" s="41"/>
      <c r="F73" s="41"/>
      <c r="G73" s="41"/>
      <c r="H73" s="41"/>
      <c r="I73" s="41"/>
      <c r="J73" s="28"/>
      <c r="K73" s="41"/>
      <c r="L73" s="41"/>
      <c r="M73" s="123">
        <f>+C73+E73</f>
        <v>0</v>
      </c>
    </row>
    <row r="74" spans="1:13" ht="15">
      <c r="A74" s="8" t="s">
        <v>58</v>
      </c>
      <c r="B74" s="44">
        <f>SUM(B52+B72)</f>
        <v>48336658</v>
      </c>
      <c r="C74" s="44">
        <f>SUM(C52+C72)</f>
        <v>54101003</v>
      </c>
      <c r="D74" s="44">
        <f aca="true" t="shared" si="21" ref="D74:I74">SUM(D52+D72)</f>
        <v>5512582</v>
      </c>
      <c r="E74" s="44">
        <f>SUM(E52+E72)</f>
        <v>5463383</v>
      </c>
      <c r="F74" s="44">
        <f t="shared" si="21"/>
        <v>0</v>
      </c>
      <c r="G74" s="44">
        <f>SUM(G52+G72)</f>
        <v>0</v>
      </c>
      <c r="H74" s="44">
        <f t="shared" si="21"/>
        <v>0</v>
      </c>
      <c r="I74" s="44">
        <f t="shared" si="21"/>
        <v>0</v>
      </c>
      <c r="J74" s="44">
        <f>+B74+D74+F74+H74</f>
        <v>53849240</v>
      </c>
      <c r="K74" s="44">
        <v>0</v>
      </c>
      <c r="L74" s="44">
        <f>+J74-K74</f>
        <v>53849240</v>
      </c>
      <c r="M74" s="123">
        <f>+C74+E74</f>
        <v>59564386</v>
      </c>
    </row>
    <row r="75" spans="1:13" ht="15">
      <c r="A75" s="12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88"/>
      <c r="M75" s="123">
        <f>+C75+E75</f>
        <v>0</v>
      </c>
    </row>
    <row r="76" spans="1:13" ht="15">
      <c r="A76" s="13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89"/>
      <c r="M76" s="123">
        <f>+C76+E76</f>
        <v>0</v>
      </c>
    </row>
    <row r="80" spans="1:11" ht="15">
      <c r="A80" s="108"/>
      <c r="D80" s="108"/>
      <c r="E80" s="108"/>
      <c r="F80" s="108"/>
      <c r="G80" s="108"/>
      <c r="H80" s="108"/>
      <c r="I80" s="108"/>
      <c r="J80" s="108"/>
      <c r="K80" s="108"/>
    </row>
    <row r="81" spans="1:11" ht="15">
      <c r="A81" s="4" t="s">
        <v>178</v>
      </c>
      <c r="D81" s="146" t="s">
        <v>180</v>
      </c>
      <c r="E81" s="146"/>
      <c r="F81" s="146"/>
      <c r="G81" s="146"/>
      <c r="H81" s="146"/>
      <c r="I81" s="146"/>
      <c r="J81" s="146"/>
      <c r="K81" s="146"/>
    </row>
    <row r="82" spans="1:11" ht="15">
      <c r="A82" s="4" t="s">
        <v>179</v>
      </c>
      <c r="D82" s="148" t="s">
        <v>177</v>
      </c>
      <c r="E82" s="148"/>
      <c r="F82" s="148"/>
      <c r="G82" s="148"/>
      <c r="H82" s="148"/>
      <c r="I82" s="148"/>
      <c r="J82" s="148"/>
      <c r="K82" s="148"/>
    </row>
    <row r="88" spans="2:10" ht="15">
      <c r="B88" s="93">
        <f aca="true" t="shared" si="22" ref="B88:J88">+B74-B28</f>
        <v>0</v>
      </c>
      <c r="C88" s="93">
        <f t="shared" si="22"/>
        <v>0</v>
      </c>
      <c r="D88" s="93">
        <f t="shared" si="22"/>
        <v>0</v>
      </c>
      <c r="E88" s="93">
        <f t="shared" si="22"/>
        <v>0</v>
      </c>
      <c r="F88" s="93">
        <f t="shared" si="22"/>
        <v>0</v>
      </c>
      <c r="G88" s="93">
        <f t="shared" si="22"/>
        <v>0</v>
      </c>
      <c r="H88" s="93">
        <f t="shared" si="22"/>
        <v>0</v>
      </c>
      <c r="I88" s="93">
        <f t="shared" si="22"/>
        <v>0</v>
      </c>
      <c r="J88" s="93">
        <f t="shared" si="22"/>
        <v>0</v>
      </c>
    </row>
  </sheetData>
  <sheetProtection/>
  <mergeCells count="9">
    <mergeCell ref="D81:K81"/>
    <mergeCell ref="D82:K82"/>
    <mergeCell ref="K1:K2"/>
    <mergeCell ref="L1:L2"/>
    <mergeCell ref="B1:C1"/>
    <mergeCell ref="J1:J2"/>
    <mergeCell ref="D1:E1"/>
    <mergeCell ref="F1:G1"/>
    <mergeCell ref="H1:I1"/>
  </mergeCells>
  <printOptions/>
  <pageMargins left="2.283464566929134" right="0.7086614173228347" top="0.35433070866141736" bottom="0.31496062992125984" header="0.31496062992125984" footer="0.31496062992125984"/>
  <pageSetup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PageLayoutView="0" workbookViewId="0" topLeftCell="A1">
      <pane xSplit="1" ySplit="4" topLeftCell="F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3" sqref="I33"/>
    </sheetView>
  </sheetViews>
  <sheetFormatPr defaultColWidth="11.421875" defaultRowHeight="15"/>
  <cols>
    <col min="1" max="1" width="60.28125" style="5" customWidth="1"/>
    <col min="2" max="2" width="12.00390625" style="5" customWidth="1"/>
    <col min="3" max="3" width="13.421875" style="5" customWidth="1"/>
    <col min="4" max="4" width="15.7109375" style="5" customWidth="1"/>
    <col min="5" max="5" width="14.8515625" style="5" customWidth="1"/>
    <col min="6" max="6" width="16.140625" style="5" customWidth="1"/>
    <col min="7" max="7" width="18.140625" style="5" customWidth="1"/>
    <col min="8" max="8" width="16.140625" style="5" customWidth="1"/>
    <col min="9" max="9" width="15.7109375" style="5" customWidth="1"/>
    <col min="10" max="10" width="14.8515625" style="5" customWidth="1"/>
    <col min="11" max="11" width="16.140625" style="5" customWidth="1"/>
    <col min="12" max="12" width="18.140625" style="5" hidden="1" customWidth="1"/>
    <col min="13" max="13" width="16.140625" style="5" hidden="1" customWidth="1"/>
    <col min="14" max="14" width="15.7109375" style="5" hidden="1" customWidth="1"/>
    <col min="15" max="15" width="14.8515625" style="5" hidden="1" customWidth="1"/>
    <col min="16" max="16" width="16.140625" style="5" hidden="1" customWidth="1"/>
    <col min="17" max="17" width="18.140625" style="5" hidden="1" customWidth="1"/>
    <col min="18" max="18" width="16.140625" style="5" hidden="1" customWidth="1"/>
    <col min="19" max="19" width="15.7109375" style="5" hidden="1" customWidth="1"/>
    <col min="20" max="20" width="14.8515625" style="5" hidden="1" customWidth="1"/>
    <col min="21" max="21" width="16.140625" style="5" hidden="1" customWidth="1"/>
    <col min="22" max="24" width="14.7109375" style="5" customWidth="1"/>
    <col min="25" max="16384" width="11.421875" style="5" customWidth="1"/>
  </cols>
  <sheetData>
    <row r="1" spans="1:24" ht="12">
      <c r="A1" s="139" t="s">
        <v>114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  <c r="V1" s="152" t="s">
        <v>165</v>
      </c>
      <c r="W1" s="152" t="s">
        <v>166</v>
      </c>
      <c r="X1" s="152" t="s">
        <v>167</v>
      </c>
    </row>
    <row r="2" spans="1:24" ht="12">
      <c r="A2" s="144" t="s">
        <v>185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45"/>
      <c r="V2" s="152"/>
      <c r="W2" s="152"/>
      <c r="X2" s="152"/>
    </row>
    <row r="3" spans="1:24" ht="15.75" customHeight="1">
      <c r="A3" s="155" t="s">
        <v>115</v>
      </c>
      <c r="B3" s="137" t="s">
        <v>172</v>
      </c>
      <c r="C3" s="153"/>
      <c r="D3" s="153"/>
      <c r="E3" s="153"/>
      <c r="F3" s="138"/>
      <c r="G3" s="137" t="s">
        <v>173</v>
      </c>
      <c r="H3" s="153"/>
      <c r="I3" s="153"/>
      <c r="J3" s="153"/>
      <c r="K3" s="138"/>
      <c r="L3" s="137"/>
      <c r="M3" s="153"/>
      <c r="N3" s="153"/>
      <c r="O3" s="153"/>
      <c r="P3" s="138"/>
      <c r="Q3" s="137"/>
      <c r="R3" s="153"/>
      <c r="S3" s="153"/>
      <c r="T3" s="153"/>
      <c r="U3" s="138"/>
      <c r="V3" s="152"/>
      <c r="W3" s="152"/>
      <c r="X3" s="152"/>
    </row>
    <row r="4" spans="1:24" ht="72">
      <c r="A4" s="156"/>
      <c r="B4" s="24" t="s">
        <v>116</v>
      </c>
      <c r="C4" s="24" t="s">
        <v>117</v>
      </c>
      <c r="D4" s="24" t="s">
        <v>118</v>
      </c>
      <c r="E4" s="24" t="s">
        <v>119</v>
      </c>
      <c r="F4" s="24" t="s">
        <v>120</v>
      </c>
      <c r="G4" s="24" t="s">
        <v>116</v>
      </c>
      <c r="H4" s="24" t="s">
        <v>117</v>
      </c>
      <c r="I4" s="24" t="s">
        <v>118</v>
      </c>
      <c r="J4" s="24" t="s">
        <v>119</v>
      </c>
      <c r="K4" s="24" t="s">
        <v>120</v>
      </c>
      <c r="L4" s="24" t="s">
        <v>116</v>
      </c>
      <c r="M4" s="24" t="s">
        <v>117</v>
      </c>
      <c r="N4" s="24" t="s">
        <v>118</v>
      </c>
      <c r="O4" s="24" t="s">
        <v>119</v>
      </c>
      <c r="P4" s="24" t="s">
        <v>120</v>
      </c>
      <c r="Q4" s="24" t="s">
        <v>116</v>
      </c>
      <c r="R4" s="24" t="s">
        <v>117</v>
      </c>
      <c r="S4" s="24" t="s">
        <v>118</v>
      </c>
      <c r="T4" s="24" t="s">
        <v>119</v>
      </c>
      <c r="U4" s="24" t="s">
        <v>120</v>
      </c>
      <c r="V4" s="152"/>
      <c r="W4" s="152"/>
      <c r="X4" s="152"/>
    </row>
    <row r="5" spans="1:24" ht="12">
      <c r="A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12">
      <c r="A6" s="30" t="s">
        <v>121</v>
      </c>
      <c r="B6" s="44">
        <v>0</v>
      </c>
      <c r="C6" s="44">
        <v>539624</v>
      </c>
      <c r="D6" s="44">
        <v>0</v>
      </c>
      <c r="E6" s="98">
        <v>0</v>
      </c>
      <c r="F6" s="44">
        <f>SUM(B6:E6)</f>
        <v>539624</v>
      </c>
      <c r="G6" s="44">
        <v>0</v>
      </c>
      <c r="H6" s="44">
        <v>5454154</v>
      </c>
      <c r="I6" s="44">
        <v>0</v>
      </c>
      <c r="J6" s="98">
        <v>0</v>
      </c>
      <c r="K6" s="44">
        <f>SUM(G6:J6)</f>
        <v>5454154</v>
      </c>
      <c r="L6" s="44">
        <v>0</v>
      </c>
      <c r="M6" s="44">
        <v>0</v>
      </c>
      <c r="N6" s="44">
        <v>0</v>
      </c>
      <c r="O6" s="98">
        <v>0</v>
      </c>
      <c r="P6" s="44">
        <f>SUM(L6:O6)</f>
        <v>0</v>
      </c>
      <c r="Q6" s="44">
        <v>0</v>
      </c>
      <c r="R6" s="44">
        <v>0</v>
      </c>
      <c r="S6" s="44">
        <v>0</v>
      </c>
      <c r="T6" s="98">
        <v>0</v>
      </c>
      <c r="U6" s="44">
        <f>SUM(Q6:T6)</f>
        <v>0</v>
      </c>
      <c r="V6" s="44">
        <f>+F6+K6+P6+U6</f>
        <v>5993778</v>
      </c>
      <c r="W6" s="30">
        <v>0</v>
      </c>
      <c r="X6" s="44">
        <f>+V6-W6</f>
        <v>5993778</v>
      </c>
    </row>
    <row r="7" spans="1:24" ht="12">
      <c r="A7" s="28"/>
      <c r="B7" s="41"/>
      <c r="C7" s="41"/>
      <c r="D7" s="41"/>
      <c r="E7" s="92"/>
      <c r="F7" s="41"/>
      <c r="G7" s="41"/>
      <c r="H7" s="41"/>
      <c r="I7" s="41"/>
      <c r="J7" s="92"/>
      <c r="K7" s="41"/>
      <c r="L7" s="41"/>
      <c r="M7" s="41"/>
      <c r="N7" s="41"/>
      <c r="O7" s="92"/>
      <c r="P7" s="41"/>
      <c r="Q7" s="41"/>
      <c r="R7" s="41"/>
      <c r="S7" s="41"/>
      <c r="T7" s="92"/>
      <c r="U7" s="41"/>
      <c r="V7" s="28"/>
      <c r="W7" s="28"/>
      <c r="X7" s="28"/>
    </row>
    <row r="8" spans="1:24" ht="12">
      <c r="A8" s="30" t="s">
        <v>135</v>
      </c>
      <c r="B8" s="44">
        <f>SUM(B9:B11)</f>
        <v>0</v>
      </c>
      <c r="C8" s="44">
        <f>SUM(C9:C11)</f>
        <v>0</v>
      </c>
      <c r="D8" s="44">
        <f>SUM(D9:D11)</f>
        <v>0</v>
      </c>
      <c r="E8" s="98">
        <f>SUM(E9:E11)</f>
        <v>0</v>
      </c>
      <c r="F8" s="44">
        <f>SUM(B8:E8)</f>
        <v>0</v>
      </c>
      <c r="G8" s="44">
        <f>SUM(G9:G11)</f>
        <v>0</v>
      </c>
      <c r="H8" s="44">
        <f>SUM(H9:H11)</f>
        <v>0</v>
      </c>
      <c r="I8" s="44">
        <f>SUM(I9:I11)</f>
        <v>0</v>
      </c>
      <c r="J8" s="98">
        <f>SUM(J9:J11)</f>
        <v>0</v>
      </c>
      <c r="K8" s="44">
        <f>SUM(G8:J8)</f>
        <v>0</v>
      </c>
      <c r="L8" s="44">
        <f>SUM(L9:L11)</f>
        <v>0</v>
      </c>
      <c r="M8" s="44">
        <f>SUM(M9:M11)</f>
        <v>0</v>
      </c>
      <c r="N8" s="44">
        <f>SUM(N9:N11)</f>
        <v>0</v>
      </c>
      <c r="O8" s="98">
        <f>SUM(O9:O11)</f>
        <v>0</v>
      </c>
      <c r="P8" s="44">
        <f>SUM(L8:O8)</f>
        <v>0</v>
      </c>
      <c r="Q8" s="44">
        <f>SUM(Q9:Q11)</f>
        <v>0</v>
      </c>
      <c r="R8" s="44">
        <f>SUM(R9:R11)</f>
        <v>0</v>
      </c>
      <c r="S8" s="44">
        <f>SUM(S9:S11)</f>
        <v>0</v>
      </c>
      <c r="T8" s="98">
        <f>SUM(T9:T11)</f>
        <v>0</v>
      </c>
      <c r="U8" s="44">
        <f>SUM(Q8:T8)</f>
        <v>0</v>
      </c>
      <c r="V8" s="44">
        <f>+F8+K8+P8+U8</f>
        <v>0</v>
      </c>
      <c r="W8" s="30">
        <v>0</v>
      </c>
      <c r="X8" s="44">
        <f>+V8-W8</f>
        <v>0</v>
      </c>
    </row>
    <row r="9" spans="1:24" ht="12">
      <c r="A9" s="28" t="s">
        <v>122</v>
      </c>
      <c r="B9" s="41">
        <v>0</v>
      </c>
      <c r="C9" s="41">
        <v>0</v>
      </c>
      <c r="D9" s="41">
        <v>0</v>
      </c>
      <c r="E9" s="92">
        <v>0</v>
      </c>
      <c r="F9" s="41">
        <f>SUM(B9:E9)</f>
        <v>0</v>
      </c>
      <c r="G9" s="41">
        <v>0</v>
      </c>
      <c r="H9" s="41">
        <v>0</v>
      </c>
      <c r="I9" s="41">
        <v>0</v>
      </c>
      <c r="J9" s="92">
        <v>0</v>
      </c>
      <c r="K9" s="41">
        <f>SUM(G9:J9)</f>
        <v>0</v>
      </c>
      <c r="L9" s="41">
        <v>0</v>
      </c>
      <c r="M9" s="41">
        <v>0</v>
      </c>
      <c r="N9" s="41">
        <v>0</v>
      </c>
      <c r="O9" s="92">
        <v>0</v>
      </c>
      <c r="P9" s="41">
        <f>SUM(L9:O9)</f>
        <v>0</v>
      </c>
      <c r="Q9" s="41">
        <v>0</v>
      </c>
      <c r="R9" s="41">
        <v>0</v>
      </c>
      <c r="S9" s="41">
        <v>0</v>
      </c>
      <c r="T9" s="92">
        <v>0</v>
      </c>
      <c r="U9" s="41">
        <f>SUM(Q9:T9)</f>
        <v>0</v>
      </c>
      <c r="V9" s="41">
        <f>+F9+K9+P9+U9</f>
        <v>0</v>
      </c>
      <c r="W9" s="28">
        <v>0</v>
      </c>
      <c r="X9" s="41">
        <f>+V9-W9</f>
        <v>0</v>
      </c>
    </row>
    <row r="10" spans="1:24" ht="12">
      <c r="A10" s="28" t="s">
        <v>123</v>
      </c>
      <c r="B10" s="41">
        <v>0</v>
      </c>
      <c r="C10" s="41">
        <v>0</v>
      </c>
      <c r="D10" s="41">
        <v>0</v>
      </c>
      <c r="E10" s="92">
        <v>0</v>
      </c>
      <c r="F10" s="41">
        <f>SUM(B10:E10)</f>
        <v>0</v>
      </c>
      <c r="G10" s="41">
        <v>0</v>
      </c>
      <c r="H10" s="41">
        <v>0</v>
      </c>
      <c r="I10" s="41">
        <v>0</v>
      </c>
      <c r="J10" s="92">
        <v>0</v>
      </c>
      <c r="K10" s="41">
        <f>SUM(G10:J10)</f>
        <v>0</v>
      </c>
      <c r="L10" s="41">
        <v>0</v>
      </c>
      <c r="M10" s="41">
        <v>0</v>
      </c>
      <c r="N10" s="41">
        <v>0</v>
      </c>
      <c r="O10" s="92">
        <v>0</v>
      </c>
      <c r="P10" s="41">
        <f>SUM(L10:O10)</f>
        <v>0</v>
      </c>
      <c r="Q10" s="41">
        <v>0</v>
      </c>
      <c r="R10" s="41">
        <v>0</v>
      </c>
      <c r="S10" s="41">
        <v>0</v>
      </c>
      <c r="T10" s="92">
        <v>0</v>
      </c>
      <c r="U10" s="41">
        <f>SUM(Q10:T10)</f>
        <v>0</v>
      </c>
      <c r="V10" s="41">
        <f>+F10+K10+P10+U10</f>
        <v>0</v>
      </c>
      <c r="W10" s="28">
        <v>0</v>
      </c>
      <c r="X10" s="41">
        <f>+V10-W10</f>
        <v>0</v>
      </c>
    </row>
    <row r="11" spans="1:24" ht="12">
      <c r="A11" s="28" t="s">
        <v>124</v>
      </c>
      <c r="B11" s="41">
        <v>0</v>
      </c>
      <c r="C11" s="41">
        <v>0</v>
      </c>
      <c r="D11" s="41">
        <v>0</v>
      </c>
      <c r="E11" s="92">
        <v>0</v>
      </c>
      <c r="F11" s="41">
        <f>SUM(B11:E11)</f>
        <v>0</v>
      </c>
      <c r="G11" s="41">
        <v>0</v>
      </c>
      <c r="H11" s="41">
        <v>0</v>
      </c>
      <c r="I11" s="41">
        <v>0</v>
      </c>
      <c r="J11" s="92">
        <v>0</v>
      </c>
      <c r="K11" s="41">
        <f>SUM(G11:J11)</f>
        <v>0</v>
      </c>
      <c r="L11" s="41">
        <v>0</v>
      </c>
      <c r="M11" s="41">
        <v>0</v>
      </c>
      <c r="N11" s="41">
        <v>0</v>
      </c>
      <c r="O11" s="92">
        <v>0</v>
      </c>
      <c r="P11" s="41">
        <f>SUM(L11:O11)</f>
        <v>0</v>
      </c>
      <c r="Q11" s="41">
        <v>0</v>
      </c>
      <c r="R11" s="41">
        <v>0</v>
      </c>
      <c r="S11" s="41">
        <v>0</v>
      </c>
      <c r="T11" s="92">
        <v>0</v>
      </c>
      <c r="U11" s="41">
        <f>SUM(Q11:T11)</f>
        <v>0</v>
      </c>
      <c r="V11" s="41">
        <f>+F11+K11+P11+U11</f>
        <v>0</v>
      </c>
      <c r="W11" s="28">
        <v>0</v>
      </c>
      <c r="X11" s="41">
        <f>+V11-W11</f>
        <v>0</v>
      </c>
    </row>
    <row r="12" spans="1:24" ht="12">
      <c r="A12" s="28"/>
      <c r="B12" s="41"/>
      <c r="C12" s="41"/>
      <c r="D12" s="41"/>
      <c r="E12" s="92"/>
      <c r="F12" s="41"/>
      <c r="G12" s="41"/>
      <c r="H12" s="41"/>
      <c r="I12" s="41"/>
      <c r="J12" s="92"/>
      <c r="K12" s="41"/>
      <c r="L12" s="41"/>
      <c r="M12" s="41"/>
      <c r="N12" s="41"/>
      <c r="O12" s="92"/>
      <c r="P12" s="41"/>
      <c r="Q12" s="41"/>
      <c r="R12" s="41"/>
      <c r="S12" s="41"/>
      <c r="T12" s="92"/>
      <c r="U12" s="41"/>
      <c r="V12" s="28"/>
      <c r="W12" s="28"/>
      <c r="X12" s="28"/>
    </row>
    <row r="13" spans="1:24" ht="12">
      <c r="A13" s="30" t="s">
        <v>125</v>
      </c>
      <c r="B13" s="44">
        <f>SUM(B14:B17)</f>
        <v>0</v>
      </c>
      <c r="C13" s="44">
        <f>SUM(C14:C17)</f>
        <v>8688827</v>
      </c>
      <c r="D13" s="44">
        <f>SUM(D14:D17)</f>
        <v>44038512</v>
      </c>
      <c r="E13" s="98">
        <f>SUM(E14:E17)</f>
        <v>0</v>
      </c>
      <c r="F13" s="44">
        <f>SUM(B13:E13)</f>
        <v>52727339</v>
      </c>
      <c r="G13" s="44">
        <f>SUM(G14:G17)</f>
        <v>0</v>
      </c>
      <c r="H13" s="44">
        <f>SUM(H14:H17)</f>
        <v>-40115</v>
      </c>
      <c r="I13" s="44">
        <f>SUM(I14:I17)</f>
        <v>21243</v>
      </c>
      <c r="J13" s="98">
        <f>SUM(J14:J17)</f>
        <v>0</v>
      </c>
      <c r="K13" s="44">
        <f>SUM(G13:J13)</f>
        <v>-18872</v>
      </c>
      <c r="L13" s="44">
        <f>SUM(L14:L17)</f>
        <v>0</v>
      </c>
      <c r="M13" s="44">
        <f>SUM(M14:M17)</f>
        <v>0</v>
      </c>
      <c r="N13" s="44">
        <f>SUM(N14:N17)</f>
        <v>0</v>
      </c>
      <c r="O13" s="98">
        <f>SUM(O14:O17)</f>
        <v>0</v>
      </c>
      <c r="P13" s="44">
        <f>SUM(L13:O13)</f>
        <v>0</v>
      </c>
      <c r="Q13" s="44">
        <f>SUM(Q14:Q17)</f>
        <v>0</v>
      </c>
      <c r="R13" s="44">
        <f>SUM(R14:R17)</f>
        <v>0</v>
      </c>
      <c r="S13" s="44">
        <f>SUM(S14:S17)</f>
        <v>0</v>
      </c>
      <c r="T13" s="98">
        <f>SUM(T14:T17)</f>
        <v>0</v>
      </c>
      <c r="U13" s="44">
        <f>SUM(Q13:T13)</f>
        <v>0</v>
      </c>
      <c r="V13" s="44">
        <f>+F13+K13+P13+U13</f>
        <v>52708467</v>
      </c>
      <c r="W13" s="30">
        <v>0</v>
      </c>
      <c r="X13" s="44">
        <f>+V13-W13</f>
        <v>52708467</v>
      </c>
    </row>
    <row r="14" spans="1:24" ht="12">
      <c r="A14" s="28" t="s">
        <v>126</v>
      </c>
      <c r="B14" s="41">
        <v>0</v>
      </c>
      <c r="C14" s="41">
        <v>0</v>
      </c>
      <c r="D14" s="41">
        <f>ESF!C62</f>
        <v>15551539</v>
      </c>
      <c r="E14" s="92">
        <v>0</v>
      </c>
      <c r="F14" s="41">
        <f>SUM(B14:E14)</f>
        <v>15551539</v>
      </c>
      <c r="G14" s="41">
        <v>0</v>
      </c>
      <c r="H14" s="41">
        <v>0</v>
      </c>
      <c r="I14" s="41">
        <v>21243</v>
      </c>
      <c r="J14" s="92">
        <v>0</v>
      </c>
      <c r="K14" s="41">
        <f>SUM(G14:J14)</f>
        <v>21243</v>
      </c>
      <c r="L14" s="41">
        <v>0</v>
      </c>
      <c r="M14" s="41">
        <v>0</v>
      </c>
      <c r="N14" s="41">
        <f>ESF!G62</f>
        <v>0</v>
      </c>
      <c r="O14" s="92">
        <v>0</v>
      </c>
      <c r="P14" s="41">
        <f>SUM(L14:O14)</f>
        <v>0</v>
      </c>
      <c r="Q14" s="41">
        <v>0</v>
      </c>
      <c r="R14" s="41">
        <v>0</v>
      </c>
      <c r="S14" s="41">
        <f>ESF!I62</f>
        <v>0</v>
      </c>
      <c r="T14" s="92">
        <v>0</v>
      </c>
      <c r="U14" s="41">
        <f>SUM(Q14:T14)</f>
        <v>0</v>
      </c>
      <c r="V14" s="41">
        <f>+F14+K14+P14+U14</f>
        <v>15572782</v>
      </c>
      <c r="W14" s="28">
        <v>0</v>
      </c>
      <c r="X14" s="41">
        <f>+V14-W14</f>
        <v>15572782</v>
      </c>
    </row>
    <row r="15" spans="1:24" ht="12">
      <c r="A15" s="28" t="s">
        <v>127</v>
      </c>
      <c r="B15" s="41">
        <v>0</v>
      </c>
      <c r="C15" s="41">
        <f>ESF!C63</f>
        <v>8688827</v>
      </c>
      <c r="D15" s="41">
        <v>28486973</v>
      </c>
      <c r="E15" s="92">
        <v>0</v>
      </c>
      <c r="F15" s="41">
        <f>SUM(B15:E15)</f>
        <v>37175800</v>
      </c>
      <c r="G15" s="41">
        <v>0</v>
      </c>
      <c r="H15" s="41">
        <v>-40115</v>
      </c>
      <c r="I15" s="41">
        <v>0</v>
      </c>
      <c r="J15" s="92">
        <v>0</v>
      </c>
      <c r="K15" s="41">
        <f>SUM(G15:J15)</f>
        <v>-40115</v>
      </c>
      <c r="L15" s="41">
        <v>0</v>
      </c>
      <c r="M15" s="41">
        <v>0</v>
      </c>
      <c r="N15" s="41">
        <v>0</v>
      </c>
      <c r="O15" s="92">
        <v>0</v>
      </c>
      <c r="P15" s="41">
        <f>SUM(L15:O15)</f>
        <v>0</v>
      </c>
      <c r="Q15" s="41">
        <v>0</v>
      </c>
      <c r="R15" s="41">
        <v>0</v>
      </c>
      <c r="S15" s="41">
        <v>0</v>
      </c>
      <c r="T15" s="92">
        <v>0</v>
      </c>
      <c r="U15" s="41">
        <f>SUM(Q15:T15)</f>
        <v>0</v>
      </c>
      <c r="V15" s="41">
        <f>+F15+K15+P15+U15</f>
        <v>37135685</v>
      </c>
      <c r="W15" s="28">
        <v>0</v>
      </c>
      <c r="X15" s="41">
        <f>+V15-W15</f>
        <v>37135685</v>
      </c>
    </row>
    <row r="16" spans="1:24" ht="12">
      <c r="A16" s="28" t="s">
        <v>128</v>
      </c>
      <c r="B16" s="41">
        <v>0</v>
      </c>
      <c r="C16" s="41">
        <v>0</v>
      </c>
      <c r="D16" s="41">
        <v>0</v>
      </c>
      <c r="E16" s="92">
        <v>0</v>
      </c>
      <c r="F16" s="41">
        <f>SUM(B16:E16)</f>
        <v>0</v>
      </c>
      <c r="G16" s="41">
        <v>0</v>
      </c>
      <c r="H16" s="41">
        <v>0</v>
      </c>
      <c r="I16" s="41">
        <v>0</v>
      </c>
      <c r="J16" s="92">
        <v>0</v>
      </c>
      <c r="K16" s="41">
        <f>SUM(G16:J16)</f>
        <v>0</v>
      </c>
      <c r="L16" s="41">
        <v>0</v>
      </c>
      <c r="M16" s="41">
        <v>0</v>
      </c>
      <c r="N16" s="41">
        <v>0</v>
      </c>
      <c r="O16" s="92">
        <v>0</v>
      </c>
      <c r="P16" s="41">
        <f>SUM(L16:O16)</f>
        <v>0</v>
      </c>
      <c r="Q16" s="41">
        <v>0</v>
      </c>
      <c r="R16" s="41">
        <v>0</v>
      </c>
      <c r="S16" s="41">
        <v>0</v>
      </c>
      <c r="T16" s="92">
        <v>0</v>
      </c>
      <c r="U16" s="41">
        <f>SUM(Q16:T16)</f>
        <v>0</v>
      </c>
      <c r="V16" s="41">
        <f>+F16+K16+P16+U16</f>
        <v>0</v>
      </c>
      <c r="W16" s="28">
        <v>0</v>
      </c>
      <c r="X16" s="41">
        <f>+V16-W16</f>
        <v>0</v>
      </c>
    </row>
    <row r="17" spans="1:24" ht="12">
      <c r="A17" s="28" t="s">
        <v>129</v>
      </c>
      <c r="B17" s="41">
        <v>0</v>
      </c>
      <c r="C17" s="41">
        <v>0</v>
      </c>
      <c r="D17" s="41">
        <v>0</v>
      </c>
      <c r="E17" s="92">
        <v>0</v>
      </c>
      <c r="F17" s="41">
        <f>SUM(B17:E17)</f>
        <v>0</v>
      </c>
      <c r="G17" s="41">
        <v>0</v>
      </c>
      <c r="H17" s="41">
        <v>0</v>
      </c>
      <c r="I17" s="41">
        <v>0</v>
      </c>
      <c r="J17" s="92">
        <v>0</v>
      </c>
      <c r="K17" s="41">
        <f>SUM(G17:J17)</f>
        <v>0</v>
      </c>
      <c r="L17" s="41">
        <v>0</v>
      </c>
      <c r="M17" s="41">
        <v>0</v>
      </c>
      <c r="N17" s="41">
        <v>0</v>
      </c>
      <c r="O17" s="92">
        <v>0</v>
      </c>
      <c r="P17" s="41">
        <f>SUM(L17:O17)</f>
        <v>0</v>
      </c>
      <c r="Q17" s="41">
        <v>0</v>
      </c>
      <c r="R17" s="41">
        <v>0</v>
      </c>
      <c r="S17" s="41">
        <v>0</v>
      </c>
      <c r="T17" s="92">
        <v>0</v>
      </c>
      <c r="U17" s="41">
        <f>SUM(Q17:T17)</f>
        <v>0</v>
      </c>
      <c r="V17" s="41">
        <f>+F17+K17+P17+U17</f>
        <v>0</v>
      </c>
      <c r="W17" s="28">
        <v>0</v>
      </c>
      <c r="X17" s="41">
        <f>+V17-W17</f>
        <v>0</v>
      </c>
    </row>
    <row r="18" spans="1:24" ht="12">
      <c r="A18" s="28"/>
      <c r="B18" s="41"/>
      <c r="C18" s="41"/>
      <c r="D18" s="41"/>
      <c r="E18" s="92"/>
      <c r="F18" s="41"/>
      <c r="G18" s="41"/>
      <c r="H18" s="41"/>
      <c r="I18" s="41"/>
      <c r="J18" s="92"/>
      <c r="K18" s="41"/>
      <c r="L18" s="41"/>
      <c r="M18" s="41"/>
      <c r="N18" s="41"/>
      <c r="O18" s="92"/>
      <c r="P18" s="41"/>
      <c r="Q18" s="41"/>
      <c r="R18" s="41"/>
      <c r="S18" s="41"/>
      <c r="T18" s="92"/>
      <c r="U18" s="41"/>
      <c r="V18" s="28"/>
      <c r="W18" s="28"/>
      <c r="X18" s="28"/>
    </row>
    <row r="19" spans="1:24" ht="12">
      <c r="A19" s="30" t="s">
        <v>192</v>
      </c>
      <c r="B19" s="44">
        <f>SUM(B6+B8+B13)</f>
        <v>0</v>
      </c>
      <c r="C19" s="44">
        <f aca="true" t="shared" si="0" ref="C19:U19">SUM(C6+C8+C13)</f>
        <v>9228451</v>
      </c>
      <c r="D19" s="44">
        <f t="shared" si="0"/>
        <v>44038512</v>
      </c>
      <c r="E19" s="44">
        <f t="shared" si="0"/>
        <v>0</v>
      </c>
      <c r="F19" s="44">
        <f t="shared" si="0"/>
        <v>53266963</v>
      </c>
      <c r="G19" s="44">
        <f t="shared" si="0"/>
        <v>0</v>
      </c>
      <c r="H19" s="44">
        <f t="shared" si="0"/>
        <v>5414039</v>
      </c>
      <c r="I19" s="44">
        <f t="shared" si="0"/>
        <v>21243</v>
      </c>
      <c r="J19" s="44">
        <f t="shared" si="0"/>
        <v>0</v>
      </c>
      <c r="K19" s="44">
        <f t="shared" si="0"/>
        <v>5435282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44">
        <f t="shared" si="0"/>
        <v>0</v>
      </c>
      <c r="T19" s="44">
        <f t="shared" si="0"/>
        <v>0</v>
      </c>
      <c r="U19" s="44">
        <f t="shared" si="0"/>
        <v>0</v>
      </c>
      <c r="V19" s="44">
        <f>+F19+K19+P19+U19</f>
        <v>58702245</v>
      </c>
      <c r="W19" s="30">
        <v>0</v>
      </c>
      <c r="X19" s="44">
        <f>+V19-W19</f>
        <v>58702245</v>
      </c>
    </row>
    <row r="20" spans="1:24" ht="12">
      <c r="A20" s="28"/>
      <c r="B20" s="41"/>
      <c r="C20" s="41"/>
      <c r="D20" s="41"/>
      <c r="E20" s="92"/>
      <c r="F20" s="41"/>
      <c r="G20" s="41"/>
      <c r="H20" s="41"/>
      <c r="I20" s="41"/>
      <c r="J20" s="92"/>
      <c r="K20" s="41"/>
      <c r="L20" s="41"/>
      <c r="M20" s="41"/>
      <c r="N20" s="41"/>
      <c r="O20" s="92"/>
      <c r="P20" s="41"/>
      <c r="Q20" s="41"/>
      <c r="R20" s="41"/>
      <c r="S20" s="41"/>
      <c r="T20" s="92"/>
      <c r="U20" s="41"/>
      <c r="V20" s="28"/>
      <c r="W20" s="28"/>
      <c r="X20" s="28"/>
    </row>
    <row r="21" spans="1:24" ht="12">
      <c r="A21" s="30" t="s">
        <v>194</v>
      </c>
      <c r="B21" s="44">
        <f>SUM(B22:B24)</f>
        <v>0</v>
      </c>
      <c r="C21" s="44">
        <f>SUM(C22:C24)</f>
        <v>0</v>
      </c>
      <c r="D21" s="44">
        <f>SUM(D22:D24)</f>
        <v>0</v>
      </c>
      <c r="E21" s="98">
        <f>SUM(E22:E24)</f>
        <v>0</v>
      </c>
      <c r="F21" s="44">
        <f>SUM(B21:E21)</f>
        <v>0</v>
      </c>
      <c r="G21" s="44">
        <f>SUM(G22:G24)</f>
        <v>0</v>
      </c>
      <c r="H21" s="44">
        <f>SUM(H22:H24)</f>
        <v>0</v>
      </c>
      <c r="I21" s="44">
        <f>SUM(I22:I24)</f>
        <v>0</v>
      </c>
      <c r="J21" s="98">
        <f>SUM(J22:J24)</f>
        <v>0</v>
      </c>
      <c r="K21" s="44">
        <f>SUM(G21:J21)</f>
        <v>0</v>
      </c>
      <c r="L21" s="44">
        <f>SUM(L22:L24)</f>
        <v>0</v>
      </c>
      <c r="M21" s="44">
        <f>SUM(M22:M24)</f>
        <v>0</v>
      </c>
      <c r="N21" s="44">
        <f>SUM(N22:N24)</f>
        <v>0</v>
      </c>
      <c r="O21" s="98">
        <f>SUM(O22:O24)</f>
        <v>0</v>
      </c>
      <c r="P21" s="44">
        <f>SUM(L21:O21)</f>
        <v>0</v>
      </c>
      <c r="Q21" s="44">
        <f>SUM(Q22:Q24)</f>
        <v>0</v>
      </c>
      <c r="R21" s="44">
        <f>SUM(R22:R24)</f>
        <v>0</v>
      </c>
      <c r="S21" s="44">
        <f>SUM(S22:S24)</f>
        <v>0</v>
      </c>
      <c r="T21" s="98">
        <f>SUM(T22:T24)</f>
        <v>0</v>
      </c>
      <c r="U21" s="44">
        <f>SUM(Q21:T21)</f>
        <v>0</v>
      </c>
      <c r="V21" s="41">
        <f>+F21+K21+P21+U21</f>
        <v>0</v>
      </c>
      <c r="W21" s="28">
        <v>0</v>
      </c>
      <c r="X21" s="41">
        <f>+V21-W21</f>
        <v>0</v>
      </c>
    </row>
    <row r="22" spans="1:24" ht="12">
      <c r="A22" s="28" t="s">
        <v>122</v>
      </c>
      <c r="B22" s="41">
        <v>0</v>
      </c>
      <c r="C22" s="41">
        <v>0</v>
      </c>
      <c r="D22" s="41">
        <v>0</v>
      </c>
      <c r="E22" s="92">
        <v>0</v>
      </c>
      <c r="F22" s="41">
        <f>SUM(B22:E22)</f>
        <v>0</v>
      </c>
      <c r="G22" s="41">
        <v>0</v>
      </c>
      <c r="H22" s="41">
        <v>0</v>
      </c>
      <c r="I22" s="41">
        <v>0</v>
      </c>
      <c r="J22" s="92">
        <v>0</v>
      </c>
      <c r="K22" s="41">
        <f>SUM(G22:J22)</f>
        <v>0</v>
      </c>
      <c r="L22" s="41">
        <v>0</v>
      </c>
      <c r="M22" s="41">
        <v>0</v>
      </c>
      <c r="N22" s="41">
        <v>0</v>
      </c>
      <c r="O22" s="92">
        <v>0</v>
      </c>
      <c r="P22" s="41">
        <f>SUM(L22:O22)</f>
        <v>0</v>
      </c>
      <c r="Q22" s="41">
        <v>0</v>
      </c>
      <c r="R22" s="41">
        <v>0</v>
      </c>
      <c r="S22" s="41">
        <v>0</v>
      </c>
      <c r="T22" s="92">
        <v>0</v>
      </c>
      <c r="U22" s="41">
        <f>SUM(Q22:T22)</f>
        <v>0</v>
      </c>
      <c r="V22" s="41">
        <f>+F22+K22+P22+U22</f>
        <v>0</v>
      </c>
      <c r="W22" s="28">
        <v>0</v>
      </c>
      <c r="X22" s="41">
        <f>+V22-W22</f>
        <v>0</v>
      </c>
    </row>
    <row r="23" spans="1:24" ht="12">
      <c r="A23" s="28" t="s">
        <v>123</v>
      </c>
      <c r="B23" s="41">
        <v>0</v>
      </c>
      <c r="C23" s="41">
        <v>0</v>
      </c>
      <c r="D23" s="41">
        <v>0</v>
      </c>
      <c r="E23" s="92">
        <v>0</v>
      </c>
      <c r="F23" s="41">
        <f>SUM(B23:E23)</f>
        <v>0</v>
      </c>
      <c r="G23" s="41">
        <v>0</v>
      </c>
      <c r="H23" s="41">
        <v>0</v>
      </c>
      <c r="I23" s="41">
        <v>0</v>
      </c>
      <c r="J23" s="92">
        <v>0</v>
      </c>
      <c r="K23" s="41">
        <f>SUM(G23:J23)</f>
        <v>0</v>
      </c>
      <c r="L23" s="41">
        <v>0</v>
      </c>
      <c r="M23" s="41">
        <v>0</v>
      </c>
      <c r="N23" s="41">
        <v>0</v>
      </c>
      <c r="O23" s="92">
        <v>0</v>
      </c>
      <c r="P23" s="41">
        <f>SUM(L23:O23)</f>
        <v>0</v>
      </c>
      <c r="Q23" s="41">
        <v>0</v>
      </c>
      <c r="R23" s="41">
        <v>0</v>
      </c>
      <c r="S23" s="41">
        <v>0</v>
      </c>
      <c r="T23" s="92">
        <v>0</v>
      </c>
      <c r="U23" s="41">
        <f>SUM(Q23:T23)</f>
        <v>0</v>
      </c>
      <c r="V23" s="41">
        <f>+F23+K23+P23+U23</f>
        <v>0</v>
      </c>
      <c r="W23" s="28">
        <v>0</v>
      </c>
      <c r="X23" s="41">
        <f>+V23-W23</f>
        <v>0</v>
      </c>
    </row>
    <row r="24" spans="1:24" ht="12">
      <c r="A24" s="28" t="s">
        <v>130</v>
      </c>
      <c r="B24" s="41">
        <v>0</v>
      </c>
      <c r="C24" s="41">
        <v>0</v>
      </c>
      <c r="D24" s="41">
        <v>0</v>
      </c>
      <c r="E24" s="92">
        <v>0</v>
      </c>
      <c r="F24" s="41">
        <f>SUM(B24:E24)</f>
        <v>0</v>
      </c>
      <c r="G24" s="41">
        <v>0</v>
      </c>
      <c r="H24" s="41">
        <v>0</v>
      </c>
      <c r="I24" s="41">
        <v>0</v>
      </c>
      <c r="J24" s="92">
        <v>0</v>
      </c>
      <c r="K24" s="41">
        <f>SUM(G24:J24)</f>
        <v>0</v>
      </c>
      <c r="L24" s="41">
        <v>0</v>
      </c>
      <c r="M24" s="41">
        <v>0</v>
      </c>
      <c r="N24" s="41">
        <v>0</v>
      </c>
      <c r="O24" s="92">
        <v>0</v>
      </c>
      <c r="P24" s="41">
        <f>SUM(L24:O24)</f>
        <v>0</v>
      </c>
      <c r="Q24" s="41">
        <v>0</v>
      </c>
      <c r="R24" s="41">
        <v>0</v>
      </c>
      <c r="S24" s="41">
        <v>0</v>
      </c>
      <c r="T24" s="92">
        <v>0</v>
      </c>
      <c r="U24" s="41">
        <f>SUM(Q24:T24)</f>
        <v>0</v>
      </c>
      <c r="V24" s="41">
        <f>+F24+K24+P24+U24</f>
        <v>0</v>
      </c>
      <c r="W24" s="28">
        <v>0</v>
      </c>
      <c r="X24" s="41">
        <f>+V24-W24</f>
        <v>0</v>
      </c>
    </row>
    <row r="25" spans="1:24" ht="12">
      <c r="A25" s="28"/>
      <c r="B25" s="41"/>
      <c r="C25" s="41"/>
      <c r="D25" s="41"/>
      <c r="E25" s="92"/>
      <c r="F25" s="41"/>
      <c r="G25" s="41"/>
      <c r="H25" s="41"/>
      <c r="I25" s="41"/>
      <c r="J25" s="92"/>
      <c r="K25" s="41"/>
      <c r="L25" s="41"/>
      <c r="M25" s="41"/>
      <c r="N25" s="41"/>
      <c r="O25" s="92"/>
      <c r="P25" s="41"/>
      <c r="Q25" s="41"/>
      <c r="R25" s="41"/>
      <c r="S25" s="41"/>
      <c r="T25" s="92"/>
      <c r="U25" s="41"/>
      <c r="V25" s="28"/>
      <c r="W25" s="28"/>
      <c r="X25" s="28"/>
    </row>
    <row r="26" spans="1:24" ht="12">
      <c r="A26" s="30" t="s">
        <v>131</v>
      </c>
      <c r="B26" s="44">
        <f>SUM(B27:B30)</f>
        <v>0</v>
      </c>
      <c r="C26" s="44">
        <f>SUM(C27:C30)</f>
        <v>-6668015</v>
      </c>
      <c r="D26" s="44">
        <f>SUM(D27:D30)</f>
        <v>45437545</v>
      </c>
      <c r="E26" s="98">
        <f>SUM(E27:E30)</f>
        <v>0</v>
      </c>
      <c r="F26" s="44">
        <f>SUM(B26:E26)</f>
        <v>38769530</v>
      </c>
      <c r="G26" s="44">
        <f>SUM(G27:G30)</f>
        <v>0</v>
      </c>
      <c r="H26" s="44">
        <f>SUM(H27:H30)</f>
        <v>-12445</v>
      </c>
      <c r="I26" s="44">
        <f>SUM(I27:I30)</f>
        <v>65816</v>
      </c>
      <c r="J26" s="98">
        <f>SUM(J27:J30)</f>
        <v>0</v>
      </c>
      <c r="K26" s="44">
        <f>SUM(G26:J26)</f>
        <v>53371</v>
      </c>
      <c r="L26" s="44">
        <f>SUM(L27:L30)</f>
        <v>0</v>
      </c>
      <c r="M26" s="44">
        <f>SUM(M27:M30)</f>
        <v>0</v>
      </c>
      <c r="N26" s="44">
        <f>SUM(N27:N30)</f>
        <v>0</v>
      </c>
      <c r="O26" s="98">
        <f>SUM(O27:O30)</f>
        <v>0</v>
      </c>
      <c r="P26" s="44">
        <f>SUM(L26:O26)</f>
        <v>0</v>
      </c>
      <c r="Q26" s="44">
        <f>SUM(Q27:Q30)</f>
        <v>0</v>
      </c>
      <c r="R26" s="44">
        <f>SUM(R27:R30)</f>
        <v>0</v>
      </c>
      <c r="S26" s="44">
        <f>SUM(S27:S30)</f>
        <v>0</v>
      </c>
      <c r="T26" s="98">
        <f>SUM(T27:T30)</f>
        <v>0</v>
      </c>
      <c r="U26" s="44">
        <f>SUM(Q26:T26)</f>
        <v>0</v>
      </c>
      <c r="V26" s="44">
        <f>+F26+K26+P26+U26</f>
        <v>38822901</v>
      </c>
      <c r="W26" s="30">
        <v>0</v>
      </c>
      <c r="X26" s="44">
        <f>+V26-W26</f>
        <v>38822901</v>
      </c>
    </row>
    <row r="27" spans="1:24" ht="12">
      <c r="A27" s="28" t="s">
        <v>126</v>
      </c>
      <c r="B27" s="41">
        <v>0</v>
      </c>
      <c r="C27" s="41">
        <v>0</v>
      </c>
      <c r="D27" s="41">
        <f>ESF!B62</f>
        <v>16410948</v>
      </c>
      <c r="E27" s="92">
        <v>0</v>
      </c>
      <c r="F27" s="41">
        <f>SUM(B27:E27)</f>
        <v>16410948</v>
      </c>
      <c r="G27" s="41">
        <v>0</v>
      </c>
      <c r="H27" s="41">
        <v>0</v>
      </c>
      <c r="I27" s="41">
        <f>ESF!D62</f>
        <v>65816</v>
      </c>
      <c r="J27" s="92">
        <v>0</v>
      </c>
      <c r="K27" s="41">
        <f>SUM(G27:J27)</f>
        <v>65816</v>
      </c>
      <c r="L27" s="41">
        <v>0</v>
      </c>
      <c r="M27" s="41">
        <v>0</v>
      </c>
      <c r="N27" s="41">
        <f>ESF!F62</f>
        <v>0</v>
      </c>
      <c r="O27" s="92">
        <v>0</v>
      </c>
      <c r="P27" s="41">
        <f>SUM(L27:O27)</f>
        <v>0</v>
      </c>
      <c r="Q27" s="41">
        <v>0</v>
      </c>
      <c r="R27" s="41">
        <v>0</v>
      </c>
      <c r="S27" s="41">
        <f>ESF!H62</f>
        <v>0</v>
      </c>
      <c r="T27" s="92">
        <v>0</v>
      </c>
      <c r="U27" s="41">
        <f>SUM(Q27:T27)</f>
        <v>0</v>
      </c>
      <c r="V27" s="41">
        <f>+F27+K27+P27+U27</f>
        <v>16476764</v>
      </c>
      <c r="W27" s="28">
        <v>0</v>
      </c>
      <c r="X27" s="41">
        <f>+V27-W27</f>
        <v>16476764</v>
      </c>
    </row>
    <row r="28" spans="1:24" ht="12">
      <c r="A28" s="28" t="s">
        <v>132</v>
      </c>
      <c r="B28" s="41">
        <v>0</v>
      </c>
      <c r="C28" s="41">
        <v>-6668015</v>
      </c>
      <c r="D28" s="41">
        <v>29026597</v>
      </c>
      <c r="E28" s="92">
        <v>0</v>
      </c>
      <c r="F28" s="41">
        <f>SUM(B28:E28)</f>
        <v>22358582</v>
      </c>
      <c r="G28" s="41">
        <v>0</v>
      </c>
      <c r="H28" s="41">
        <v>-12445</v>
      </c>
      <c r="I28" s="41">
        <v>0</v>
      </c>
      <c r="J28" s="92">
        <v>0</v>
      </c>
      <c r="K28" s="41">
        <f>SUM(G28:J28)</f>
        <v>-12445</v>
      </c>
      <c r="L28" s="41">
        <v>0</v>
      </c>
      <c r="M28" s="41">
        <f>ESF!F63</f>
        <v>0</v>
      </c>
      <c r="N28" s="41">
        <v>0</v>
      </c>
      <c r="O28" s="92">
        <v>0</v>
      </c>
      <c r="P28" s="41">
        <f>SUM(L28:O28)</f>
        <v>0</v>
      </c>
      <c r="Q28" s="41">
        <v>0</v>
      </c>
      <c r="R28" s="41">
        <f>ESF!H63</f>
        <v>0</v>
      </c>
      <c r="S28" s="41">
        <v>0</v>
      </c>
      <c r="T28" s="92">
        <v>0</v>
      </c>
      <c r="U28" s="41">
        <f>SUM(Q28:T28)</f>
        <v>0</v>
      </c>
      <c r="V28" s="41">
        <f>+F28+K28+P28+U28</f>
        <v>22346137</v>
      </c>
      <c r="W28" s="28">
        <v>0</v>
      </c>
      <c r="X28" s="41">
        <f>+V28-W28</f>
        <v>22346137</v>
      </c>
    </row>
    <row r="29" spans="1:24" ht="12">
      <c r="A29" s="28" t="s">
        <v>133</v>
      </c>
      <c r="B29" s="41">
        <v>0</v>
      </c>
      <c r="C29" s="41">
        <v>0</v>
      </c>
      <c r="D29" s="41">
        <v>0</v>
      </c>
      <c r="E29" s="92">
        <v>0</v>
      </c>
      <c r="F29" s="41">
        <f>SUM(B29:E29)</f>
        <v>0</v>
      </c>
      <c r="G29" s="41">
        <v>0</v>
      </c>
      <c r="H29" s="41">
        <v>0</v>
      </c>
      <c r="I29" s="41">
        <v>0</v>
      </c>
      <c r="J29" s="92">
        <v>0</v>
      </c>
      <c r="K29" s="41">
        <f>SUM(G29:J29)</f>
        <v>0</v>
      </c>
      <c r="L29" s="41">
        <v>0</v>
      </c>
      <c r="M29" s="41">
        <v>0</v>
      </c>
      <c r="N29" s="41">
        <v>0</v>
      </c>
      <c r="O29" s="92">
        <v>0</v>
      </c>
      <c r="P29" s="41">
        <f>SUM(L29:O29)</f>
        <v>0</v>
      </c>
      <c r="Q29" s="41">
        <v>0</v>
      </c>
      <c r="R29" s="41">
        <v>0</v>
      </c>
      <c r="S29" s="41">
        <v>0</v>
      </c>
      <c r="T29" s="92">
        <v>0</v>
      </c>
      <c r="U29" s="41">
        <f>SUM(Q29:T29)</f>
        <v>0</v>
      </c>
      <c r="V29" s="41">
        <f>+F29+K29+P29+U29</f>
        <v>0</v>
      </c>
      <c r="W29" s="28">
        <v>0</v>
      </c>
      <c r="X29" s="41">
        <f>+V29-W29</f>
        <v>0</v>
      </c>
    </row>
    <row r="30" spans="1:24" ht="12">
      <c r="A30" s="28" t="s">
        <v>134</v>
      </c>
      <c r="B30" s="41">
        <v>0</v>
      </c>
      <c r="C30" s="41">
        <v>0</v>
      </c>
      <c r="D30" s="41">
        <v>0</v>
      </c>
      <c r="E30" s="92">
        <v>0</v>
      </c>
      <c r="F30" s="41">
        <f>SUM(B30:E30)</f>
        <v>0</v>
      </c>
      <c r="G30" s="41">
        <v>0</v>
      </c>
      <c r="H30" s="41">
        <v>0</v>
      </c>
      <c r="I30" s="41">
        <v>0</v>
      </c>
      <c r="J30" s="92">
        <v>0</v>
      </c>
      <c r="K30" s="41">
        <f>SUM(G30:J30)</f>
        <v>0</v>
      </c>
      <c r="L30" s="41">
        <v>0</v>
      </c>
      <c r="M30" s="41">
        <v>0</v>
      </c>
      <c r="N30" s="41">
        <v>0</v>
      </c>
      <c r="O30" s="92">
        <v>0</v>
      </c>
      <c r="P30" s="41">
        <f>SUM(L30:O30)</f>
        <v>0</v>
      </c>
      <c r="Q30" s="41">
        <v>0</v>
      </c>
      <c r="R30" s="41">
        <v>0</v>
      </c>
      <c r="S30" s="41">
        <v>0</v>
      </c>
      <c r="T30" s="92">
        <v>0</v>
      </c>
      <c r="U30" s="41">
        <f>SUM(Q30:T30)</f>
        <v>0</v>
      </c>
      <c r="V30" s="41">
        <f>+F30+K30+P30+U30</f>
        <v>0</v>
      </c>
      <c r="W30" s="28">
        <v>0</v>
      </c>
      <c r="X30" s="41">
        <f>+V30-W30</f>
        <v>0</v>
      </c>
    </row>
    <row r="31" spans="1:24" ht="12">
      <c r="A31" s="28"/>
      <c r="B31" s="41"/>
      <c r="C31" s="41"/>
      <c r="D31" s="41"/>
      <c r="E31" s="92"/>
      <c r="F31" s="41"/>
      <c r="G31" s="41"/>
      <c r="H31" s="41"/>
      <c r="I31" s="41"/>
      <c r="J31" s="92"/>
      <c r="K31" s="41"/>
      <c r="L31" s="41"/>
      <c r="M31" s="41"/>
      <c r="N31" s="41"/>
      <c r="O31" s="92"/>
      <c r="P31" s="41"/>
      <c r="Q31" s="41"/>
      <c r="R31" s="41"/>
      <c r="S31" s="41"/>
      <c r="T31" s="92"/>
      <c r="U31" s="41"/>
      <c r="V31" s="28"/>
      <c r="W31" s="28"/>
      <c r="X31" s="28"/>
    </row>
    <row r="32" spans="1:24" ht="12">
      <c r="A32" s="30" t="s">
        <v>193</v>
      </c>
      <c r="B32" s="44">
        <f>SUM(B19+B21+B26)</f>
        <v>0</v>
      </c>
      <c r="C32" s="44">
        <f aca="true" t="shared" si="1" ref="C32:T32">SUM(C19+C21+C26)</f>
        <v>2560436</v>
      </c>
      <c r="D32" s="44">
        <f>SUM(D19+D21+D26)-D13</f>
        <v>45437545</v>
      </c>
      <c r="E32" s="44">
        <f>SUM(E19+E21+E26)-E13</f>
        <v>0</v>
      </c>
      <c r="F32" s="44">
        <v>47997981</v>
      </c>
      <c r="G32" s="44">
        <f t="shared" si="1"/>
        <v>0</v>
      </c>
      <c r="H32" s="44">
        <f t="shared" si="1"/>
        <v>5401594</v>
      </c>
      <c r="I32" s="44">
        <f>+I19+I26</f>
        <v>87059</v>
      </c>
      <c r="J32" s="44">
        <f t="shared" si="1"/>
        <v>0</v>
      </c>
      <c r="K32" s="44">
        <f>+K19+K26</f>
        <v>5488653</v>
      </c>
      <c r="L32" s="44">
        <f t="shared" si="1"/>
        <v>0</v>
      </c>
      <c r="M32" s="44">
        <f t="shared" si="1"/>
        <v>0</v>
      </c>
      <c r="N32" s="44">
        <f>SUM(N19+N21+N26)-N14</f>
        <v>0</v>
      </c>
      <c r="O32" s="44">
        <f t="shared" si="1"/>
        <v>0</v>
      </c>
      <c r="P32" s="44">
        <f>SUM(P19+P21+P26)-P14</f>
        <v>0</v>
      </c>
      <c r="Q32" s="44">
        <f t="shared" si="1"/>
        <v>0</v>
      </c>
      <c r="R32" s="44">
        <f t="shared" si="1"/>
        <v>0</v>
      </c>
      <c r="S32" s="44">
        <f>SUM(S19+S21+S26)-S14</f>
        <v>0</v>
      </c>
      <c r="T32" s="44">
        <f t="shared" si="1"/>
        <v>0</v>
      </c>
      <c r="U32" s="44">
        <f>SUM(U19+U21+U26)-U14</f>
        <v>0</v>
      </c>
      <c r="V32" s="44">
        <f>+F32+K32+P32+U32</f>
        <v>53486634</v>
      </c>
      <c r="W32" s="30">
        <v>0</v>
      </c>
      <c r="X32" s="44">
        <f>+V32-W32</f>
        <v>53486634</v>
      </c>
    </row>
    <row r="33" spans="1:24" ht="12">
      <c r="A33" s="29"/>
      <c r="B33" s="99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29"/>
      <c r="W33" s="29"/>
      <c r="X33" s="29"/>
    </row>
    <row r="34" spans="1:24" ht="12">
      <c r="A34" s="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4"/>
      <c r="W34" s="4"/>
      <c r="X34" s="4"/>
    </row>
    <row r="35" spans="1:24" ht="12">
      <c r="A35" s="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4"/>
      <c r="W35" s="4"/>
      <c r="X35" s="4"/>
    </row>
    <row r="36" spans="1:24" ht="12">
      <c r="A36" s="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4"/>
      <c r="W36" s="4"/>
      <c r="X36" s="4"/>
    </row>
    <row r="37" spans="1:24" ht="12">
      <c r="A37" s="4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4"/>
      <c r="W37" s="4"/>
      <c r="X37" s="4"/>
    </row>
    <row r="38" spans="1:24" ht="12">
      <c r="A38" s="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4"/>
      <c r="W38" s="4"/>
      <c r="X38" s="4"/>
    </row>
    <row r="39" spans="1:24" ht="12">
      <c r="A39" s="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4"/>
      <c r="W39" s="4"/>
      <c r="X39" s="4"/>
    </row>
    <row r="40" spans="1:24" ht="12">
      <c r="A40" s="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4"/>
      <c r="W40" s="4"/>
      <c r="X40" s="4"/>
    </row>
    <row r="41" spans="1:24" ht="12">
      <c r="A41" s="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4"/>
      <c r="W41" s="4"/>
      <c r="X41" s="4"/>
    </row>
    <row r="42" spans="1:24" ht="12">
      <c r="A42" s="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4"/>
      <c r="W42" s="4"/>
      <c r="X42" s="4"/>
    </row>
    <row r="43" spans="1:24" ht="12">
      <c r="A43" s="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4"/>
      <c r="W43" s="4"/>
      <c r="X43" s="4"/>
    </row>
    <row r="44" spans="1:24" ht="12">
      <c r="A44" s="4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4"/>
      <c r="W44" s="4"/>
      <c r="X44" s="4"/>
    </row>
    <row r="45" spans="1:24" ht="12">
      <c r="A45" s="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4"/>
      <c r="W45" s="4"/>
      <c r="X45" s="4"/>
    </row>
    <row r="46" spans="1:24" ht="12">
      <c r="A46" s="4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4"/>
      <c r="W46" s="4"/>
      <c r="X46" s="4"/>
    </row>
    <row r="47" spans="1:24" ht="12">
      <c r="A47" s="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4"/>
      <c r="W47" s="4"/>
      <c r="X47" s="4"/>
    </row>
    <row r="48" spans="1:24" ht="12">
      <c r="A48" s="4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4"/>
      <c r="W48" s="4"/>
      <c r="X48" s="4"/>
    </row>
    <row r="49" spans="1:24" ht="12">
      <c r="A49" s="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4"/>
      <c r="W49" s="4"/>
      <c r="X49" s="4"/>
    </row>
    <row r="50" spans="1:24" ht="12">
      <c r="A50" s="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4"/>
      <c r="W50" s="4"/>
      <c r="X50" s="4"/>
    </row>
    <row r="51" spans="1:24" ht="12">
      <c r="A51" s="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4"/>
      <c r="W51" s="4"/>
      <c r="X51" s="4"/>
    </row>
    <row r="52" spans="1:24" ht="12">
      <c r="A52" s="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4"/>
      <c r="W52" s="4"/>
      <c r="X52" s="4"/>
    </row>
    <row r="53" spans="1:24" ht="12">
      <c r="A53" s="4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4"/>
      <c r="W53" s="4"/>
      <c r="X53" s="4"/>
    </row>
    <row r="54" spans="1:24" ht="12">
      <c r="A54" s="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4"/>
      <c r="W54" s="4"/>
      <c r="X54" s="4"/>
    </row>
    <row r="55" spans="1:24" ht="12">
      <c r="A55" s="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4"/>
      <c r="W55" s="4"/>
      <c r="X55" s="4"/>
    </row>
    <row r="56" spans="1:24" ht="12">
      <c r="A56" s="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4"/>
      <c r="W56" s="4"/>
      <c r="X56" s="4"/>
    </row>
    <row r="57" spans="1:24" ht="12">
      <c r="A57" s="4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4"/>
      <c r="W57" s="4"/>
      <c r="X57" s="4"/>
    </row>
    <row r="58" spans="1:24" ht="12">
      <c r="A58" s="4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4"/>
      <c r="W58" s="4"/>
      <c r="X58" s="4"/>
    </row>
    <row r="59" spans="1:24" ht="12">
      <c r="A59" s="4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4"/>
      <c r="W59" s="4"/>
      <c r="X59" s="4"/>
    </row>
    <row r="60" spans="1:24" ht="12">
      <c r="A60" s="4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4"/>
      <c r="W60" s="4"/>
      <c r="X60" s="4"/>
    </row>
    <row r="61" spans="1:24" ht="12">
      <c r="A61" s="4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4"/>
      <c r="W61" s="4"/>
      <c r="X61" s="4"/>
    </row>
    <row r="62" spans="1:24" ht="12">
      <c r="A62" s="4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4"/>
      <c r="W62" s="4"/>
      <c r="X62" s="4"/>
    </row>
    <row r="63" spans="1:24" ht="12">
      <c r="A63" s="4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4"/>
      <c r="W63" s="4"/>
      <c r="X63" s="4"/>
    </row>
    <row r="64" spans="1:24" ht="12">
      <c r="A64" s="4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4"/>
      <c r="W64" s="4"/>
      <c r="X64" s="4"/>
    </row>
    <row r="65" spans="1:24" ht="12">
      <c r="A65" s="4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4"/>
      <c r="W65" s="4"/>
      <c r="X65" s="4"/>
    </row>
    <row r="66" spans="1:24" ht="12">
      <c r="A66" s="4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4"/>
      <c r="W66" s="4"/>
      <c r="X66" s="4"/>
    </row>
    <row r="67" spans="1:24" ht="12">
      <c r="A67" s="4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4"/>
      <c r="W67" s="4"/>
      <c r="X67" s="4"/>
    </row>
    <row r="68" spans="1:24" ht="12">
      <c r="A68" s="4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4"/>
      <c r="W68" s="4"/>
      <c r="X68" s="4"/>
    </row>
    <row r="69" spans="1:24" ht="12">
      <c r="A69" s="4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4"/>
      <c r="W69" s="4"/>
      <c r="X69" s="4"/>
    </row>
    <row r="70" spans="1:24" ht="12">
      <c r="A70" s="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4"/>
      <c r="W70" s="4"/>
      <c r="X70" s="4"/>
    </row>
    <row r="71" spans="1:24" ht="12">
      <c r="A71" s="4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4"/>
      <c r="W71" s="4"/>
      <c r="X71" s="4"/>
    </row>
    <row r="72" spans="1:24" ht="12">
      <c r="A72" s="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4"/>
      <c r="W72" s="4"/>
      <c r="X72" s="4"/>
    </row>
    <row r="73" spans="1:24" ht="12">
      <c r="A73" s="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4"/>
      <c r="W73" s="4"/>
      <c r="X73" s="4"/>
    </row>
    <row r="74" spans="1:24" ht="12">
      <c r="A74" s="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4"/>
      <c r="W74" s="4"/>
      <c r="X74" s="4"/>
    </row>
    <row r="75" spans="1:24" ht="12">
      <c r="A75" s="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4"/>
      <c r="W75" s="4"/>
      <c r="X75" s="4"/>
    </row>
    <row r="76" spans="1:24" ht="12">
      <c r="A76" s="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4"/>
      <c r="W76" s="4"/>
      <c r="X76" s="4"/>
    </row>
    <row r="77" spans="1:24" ht="12">
      <c r="A77" s="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4"/>
      <c r="W77" s="4"/>
      <c r="X77" s="4"/>
    </row>
    <row r="80" ht="12">
      <c r="P80" s="92"/>
    </row>
    <row r="81" spans="1:11" ht="12">
      <c r="A81" s="108"/>
      <c r="B81" s="108"/>
      <c r="E81" s="4"/>
      <c r="F81" s="4"/>
      <c r="G81" s="4"/>
      <c r="H81" s="108"/>
      <c r="I81" s="108"/>
      <c r="J81" s="108"/>
      <c r="K81" s="108"/>
    </row>
    <row r="82" spans="1:11" ht="12">
      <c r="A82" s="146" t="s">
        <v>181</v>
      </c>
      <c r="B82" s="146"/>
      <c r="F82" s="15"/>
      <c r="G82" s="15"/>
      <c r="H82" s="146" t="s">
        <v>183</v>
      </c>
      <c r="I82" s="146"/>
      <c r="J82" s="146"/>
      <c r="K82" s="146"/>
    </row>
    <row r="83" spans="1:11" ht="12">
      <c r="A83" s="147" t="s">
        <v>182</v>
      </c>
      <c r="B83" s="147"/>
      <c r="F83" s="113"/>
      <c r="G83" s="113"/>
      <c r="H83" s="147" t="s">
        <v>177</v>
      </c>
      <c r="I83" s="147"/>
      <c r="J83" s="147"/>
      <c r="K83" s="147"/>
    </row>
  </sheetData>
  <sheetProtection/>
  <mergeCells count="14">
    <mergeCell ref="A82:B82"/>
    <mergeCell ref="A83:B83"/>
    <mergeCell ref="H82:K82"/>
    <mergeCell ref="H83:K83"/>
    <mergeCell ref="V1:V4"/>
    <mergeCell ref="W1:W4"/>
    <mergeCell ref="X1:X4"/>
    <mergeCell ref="L3:P3"/>
    <mergeCell ref="Q3:U3"/>
    <mergeCell ref="A1:U1"/>
    <mergeCell ref="A2:U2"/>
    <mergeCell ref="B3:F3"/>
    <mergeCell ref="A3:A4"/>
    <mergeCell ref="G3:K3"/>
  </mergeCells>
  <printOptions/>
  <pageMargins left="0.7" right="0.7" top="0.75" bottom="0.75" header="0.3" footer="0.3"/>
  <pageSetup fitToHeight="0" fitToWidth="1" horizontalDpi="600" verticalDpi="600" orientation="landscape" scale="47" r:id="rId1"/>
  <ignoredErrors>
    <ignoredError sqref="F8:F18 K8:K18 P8:P18 F20:F26 K20:K26 P20:P26 J32 N32:P32 S32:T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PageLayoutView="0" workbookViewId="0" topLeftCell="A50">
      <selection activeCell="E57" sqref="E57"/>
    </sheetView>
  </sheetViews>
  <sheetFormatPr defaultColWidth="11.421875" defaultRowHeight="15"/>
  <cols>
    <col min="1" max="1" width="34.57421875" style="5" customWidth="1"/>
    <col min="2" max="3" width="9.8515625" style="5" bestFit="1" customWidth="1"/>
    <col min="4" max="4" width="8.8515625" style="5" bestFit="1" customWidth="1"/>
    <col min="5" max="5" width="9.421875" style="5" bestFit="1" customWidth="1"/>
    <col min="6" max="6" width="8.8515625" style="5" hidden="1" customWidth="1"/>
    <col min="7" max="7" width="9.421875" style="5" hidden="1" customWidth="1"/>
    <col min="8" max="9" width="9.8515625" style="5" hidden="1" customWidth="1"/>
    <col min="10" max="11" width="9.8515625" style="5" bestFit="1" customWidth="1"/>
    <col min="12" max="12" width="6.421875" style="5" bestFit="1" customWidth="1"/>
    <col min="13" max="13" width="9.421875" style="5" bestFit="1" customWidth="1"/>
    <col min="14" max="15" width="9.8515625" style="5" bestFit="1" customWidth="1"/>
    <col min="16" max="16384" width="11.421875" style="5" customWidth="1"/>
  </cols>
  <sheetData>
    <row r="1" spans="1:15" ht="12">
      <c r="A1" s="157" t="s">
        <v>136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2">
      <c r="A2" s="157" t="s">
        <v>185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2">
      <c r="A3" s="86"/>
      <c r="B3" s="137" t="s">
        <v>172</v>
      </c>
      <c r="C3" s="138"/>
      <c r="D3" s="137" t="s">
        <v>173</v>
      </c>
      <c r="E3" s="138"/>
      <c r="F3" s="137"/>
      <c r="G3" s="138"/>
      <c r="H3" s="137"/>
      <c r="I3" s="138"/>
      <c r="J3" s="137" t="s">
        <v>169</v>
      </c>
      <c r="K3" s="138"/>
      <c r="L3" s="137" t="s">
        <v>166</v>
      </c>
      <c r="M3" s="138"/>
      <c r="N3" s="137" t="s">
        <v>167</v>
      </c>
      <c r="O3" s="138"/>
    </row>
    <row r="4" spans="1:15" ht="12">
      <c r="A4" s="35"/>
      <c r="B4" s="49" t="s">
        <v>137</v>
      </c>
      <c r="C4" s="49" t="s">
        <v>138</v>
      </c>
      <c r="D4" s="49" t="s">
        <v>137</v>
      </c>
      <c r="E4" s="49" t="s">
        <v>138</v>
      </c>
      <c r="F4" s="49" t="s">
        <v>137</v>
      </c>
      <c r="G4" s="49" t="s">
        <v>138</v>
      </c>
      <c r="H4" s="49" t="s">
        <v>137</v>
      </c>
      <c r="I4" s="34" t="s">
        <v>138</v>
      </c>
      <c r="J4" s="49" t="s">
        <v>137</v>
      </c>
      <c r="K4" s="49" t="s">
        <v>138</v>
      </c>
      <c r="L4" s="49" t="s">
        <v>137</v>
      </c>
      <c r="M4" s="49" t="s">
        <v>138</v>
      </c>
      <c r="N4" s="49" t="s">
        <v>137</v>
      </c>
      <c r="O4" s="49" t="s">
        <v>138</v>
      </c>
    </row>
    <row r="5" spans="1:15" ht="12" hidden="1">
      <c r="A5" s="35"/>
      <c r="B5" s="51"/>
      <c r="C5" s="51"/>
      <c r="D5" s="51"/>
      <c r="E5" s="51"/>
      <c r="F5" s="51"/>
      <c r="G5" s="51"/>
      <c r="H5" s="51"/>
      <c r="I5" s="34"/>
      <c r="J5" s="28"/>
      <c r="K5" s="28"/>
      <c r="L5" s="28"/>
      <c r="M5" s="28"/>
      <c r="N5" s="28"/>
      <c r="O5" s="28"/>
    </row>
    <row r="6" spans="1:15" ht="12">
      <c r="A6" s="31" t="s">
        <v>139</v>
      </c>
      <c r="B6" s="77">
        <f>+B7+B16</f>
        <v>6276419</v>
      </c>
      <c r="C6" s="77">
        <f aca="true" t="shared" si="0" ref="C6:O6">+C7+C16</f>
        <v>512074</v>
      </c>
      <c r="D6" s="77">
        <f t="shared" si="0"/>
        <v>11308</v>
      </c>
      <c r="E6" s="77">
        <f t="shared" si="0"/>
        <v>60507</v>
      </c>
      <c r="F6" s="77">
        <f t="shared" si="0"/>
        <v>0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6287727</v>
      </c>
      <c r="K6" s="77">
        <f t="shared" si="0"/>
        <v>572581</v>
      </c>
      <c r="L6" s="77">
        <f t="shared" si="0"/>
        <v>0</v>
      </c>
      <c r="M6" s="77">
        <f t="shared" si="0"/>
        <v>0</v>
      </c>
      <c r="N6" s="77">
        <f t="shared" si="0"/>
        <v>6287727</v>
      </c>
      <c r="O6" s="77">
        <f t="shared" si="0"/>
        <v>572581</v>
      </c>
    </row>
    <row r="7" spans="1:15" ht="12">
      <c r="A7" s="31" t="s">
        <v>3</v>
      </c>
      <c r="B7" s="77">
        <f>SUM(B8:B14)</f>
        <v>6276419</v>
      </c>
      <c r="C7" s="77">
        <f aca="true" t="shared" si="1" ref="C7:O7">SUM(C8:C14)</f>
        <v>0</v>
      </c>
      <c r="D7" s="77">
        <f t="shared" si="1"/>
        <v>11308</v>
      </c>
      <c r="E7" s="77">
        <f t="shared" si="1"/>
        <v>50507</v>
      </c>
      <c r="F7" s="124">
        <f t="shared" si="1"/>
        <v>0</v>
      </c>
      <c r="G7" s="124">
        <f t="shared" si="1"/>
        <v>0</v>
      </c>
      <c r="H7" s="124">
        <f t="shared" si="1"/>
        <v>0</v>
      </c>
      <c r="I7" s="124">
        <f t="shared" si="1"/>
        <v>0</v>
      </c>
      <c r="J7" s="77">
        <f t="shared" si="1"/>
        <v>6287727</v>
      </c>
      <c r="K7" s="77">
        <f t="shared" si="1"/>
        <v>50507</v>
      </c>
      <c r="L7" s="77">
        <f t="shared" si="1"/>
        <v>0</v>
      </c>
      <c r="M7" s="77">
        <f t="shared" si="1"/>
        <v>0</v>
      </c>
      <c r="N7" s="77">
        <f t="shared" si="1"/>
        <v>6287727</v>
      </c>
      <c r="O7" s="77">
        <f t="shared" si="1"/>
        <v>50507</v>
      </c>
    </row>
    <row r="8" spans="1:15" ht="12">
      <c r="A8" s="33" t="s">
        <v>5</v>
      </c>
      <c r="B8" s="94">
        <f>IF(ESF!B7&lt;ESF!C7,ESF!C7-ESF!B7,0)</f>
        <v>6132188</v>
      </c>
      <c r="C8" s="94">
        <f>IF(ESF!B7&gt;ESF!C7,ESF!B7-ESF!C7,0)</f>
        <v>0</v>
      </c>
      <c r="D8" s="94">
        <f>IF(ESF!D7&lt;ESF!E7,ESF!E7-ESF!D7,0)</f>
        <v>0</v>
      </c>
      <c r="E8" s="94">
        <f>IF(ESF!D7&gt;ESF!E7,ESF!D7-ESF!E7,0)</f>
        <v>50507</v>
      </c>
      <c r="F8" s="94">
        <f>IF(ESF!F7&lt;ESF!G7,ESF!G7-ESF!F7,0)</f>
        <v>0</v>
      </c>
      <c r="G8" s="94">
        <f>IF(ESF!F7&gt;ESF!G7,ESF!F7-ESF!G7,0)</f>
        <v>0</v>
      </c>
      <c r="H8" s="94">
        <f>IF(ESF!H7&lt;ESF!I7,ESF!I7-ESF!H7,0)</f>
        <v>0</v>
      </c>
      <c r="I8" s="94">
        <f>IF(ESF!H7&gt;ESF!I7,ESF!H7-ESF!I7,0)</f>
        <v>0</v>
      </c>
      <c r="J8" s="41">
        <f>+B8+D8+F8+H8</f>
        <v>6132188</v>
      </c>
      <c r="K8" s="41">
        <f>+C8+E8+G8+I8</f>
        <v>50507</v>
      </c>
      <c r="L8" s="28">
        <v>0</v>
      </c>
      <c r="M8" s="28">
        <v>0</v>
      </c>
      <c r="N8" s="41">
        <f>J8-L8</f>
        <v>6132188</v>
      </c>
      <c r="O8" s="41">
        <f>K8-M8</f>
        <v>50507</v>
      </c>
    </row>
    <row r="9" spans="1:15" ht="24">
      <c r="A9" s="33" t="s">
        <v>7</v>
      </c>
      <c r="B9" s="94">
        <f>IF(ESF!B8&lt;ESF!C8,ESF!C8-ESF!B8,0)</f>
        <v>144231</v>
      </c>
      <c r="C9" s="94">
        <f>IF(ESF!B8&gt;ESF!C8,ESF!B8-ESF!C8,0)</f>
        <v>0</v>
      </c>
      <c r="D9" s="94">
        <f>IF(ESF!D8&lt;ESF!E8,ESF!E8-ESF!D8,0)</f>
        <v>11308</v>
      </c>
      <c r="E9" s="94">
        <f>IF(ESF!D8&gt;ESF!E8,ESF!D8-ESF!E8,0)</f>
        <v>0</v>
      </c>
      <c r="F9" s="94">
        <f>IF(ESF!F8&lt;ESF!G8,ESF!G8-ESF!F8,0)</f>
        <v>0</v>
      </c>
      <c r="G9" s="94">
        <f>IF(ESF!F8&gt;ESF!G8,ESF!F8-ESF!G8,0)</f>
        <v>0</v>
      </c>
      <c r="H9" s="94">
        <f>IF(ESF!H8&lt;ESF!I8,ESF!I8-ESF!H8,0)</f>
        <v>0</v>
      </c>
      <c r="I9" s="94">
        <f>IF(ESF!H8&gt;ESF!I8,ESF!H8-ESF!I8,0)</f>
        <v>0</v>
      </c>
      <c r="J9" s="41">
        <f aca="true" t="shared" si="2" ref="J9:J14">+B9+D9+F9+H9</f>
        <v>155539</v>
      </c>
      <c r="K9" s="41">
        <f aca="true" t="shared" si="3" ref="K9:K14">+C9+E9+G9+I9</f>
        <v>0</v>
      </c>
      <c r="L9" s="28">
        <v>0</v>
      </c>
      <c r="M9" s="28">
        <v>0</v>
      </c>
      <c r="N9" s="41">
        <f aca="true" t="shared" si="4" ref="N9:N14">J9-L9</f>
        <v>155539</v>
      </c>
      <c r="O9" s="41">
        <f aca="true" t="shared" si="5" ref="O9:O14">K9-M9</f>
        <v>0</v>
      </c>
    </row>
    <row r="10" spans="1:15" ht="12">
      <c r="A10" s="33" t="s">
        <v>9</v>
      </c>
      <c r="B10" s="94">
        <f>IF(ESF!B9&lt;ESF!C9,ESF!C9-ESF!B9,0)</f>
        <v>0</v>
      </c>
      <c r="C10" s="94">
        <f>IF(ESF!B9&gt;ESF!C9,ESF!B9-ESF!C9,0)</f>
        <v>0</v>
      </c>
      <c r="D10" s="94">
        <f>IF(ESF!D9&lt;ESF!E9,ESF!E9-ESF!D9,0)</f>
        <v>0</v>
      </c>
      <c r="E10" s="94">
        <f>IF(ESF!D9&gt;ESF!E9,ESF!D9-ESF!E9,0)</f>
        <v>0</v>
      </c>
      <c r="F10" s="94">
        <f>IF(ESF!F9&lt;ESF!G9,ESF!G9-ESF!F9,0)</f>
        <v>0</v>
      </c>
      <c r="G10" s="94">
        <f>IF(ESF!F9&gt;ESF!G9,ESF!F9-ESF!G9,0)</f>
        <v>0</v>
      </c>
      <c r="H10" s="94">
        <f>IF(ESF!H9&lt;ESF!I9,ESF!I9-ESF!H9,0)</f>
        <v>0</v>
      </c>
      <c r="I10" s="94">
        <f>IF(ESF!H9&gt;ESF!I9,ESF!H9-ESF!I9,0)</f>
        <v>0</v>
      </c>
      <c r="J10" s="41">
        <f t="shared" si="2"/>
        <v>0</v>
      </c>
      <c r="K10" s="41">
        <f t="shared" si="3"/>
        <v>0</v>
      </c>
      <c r="L10" s="28">
        <v>0</v>
      </c>
      <c r="M10" s="28">
        <v>0</v>
      </c>
      <c r="N10" s="41">
        <f t="shared" si="4"/>
        <v>0</v>
      </c>
      <c r="O10" s="41">
        <f t="shared" si="5"/>
        <v>0</v>
      </c>
    </row>
    <row r="11" spans="1:15" ht="12">
      <c r="A11" s="33" t="s">
        <v>11</v>
      </c>
      <c r="B11" s="94">
        <f>IF(ESF!B10&lt;ESF!C10,ESF!C10-ESF!B10,0)</f>
        <v>0</v>
      </c>
      <c r="C11" s="94">
        <f>IF(ESF!B10&gt;ESF!C10,ESF!B10-ESF!C10,0)</f>
        <v>0</v>
      </c>
      <c r="D11" s="94">
        <f>IF(ESF!D10&lt;ESF!E10,ESF!E10-ESF!D10,0)</f>
        <v>0</v>
      </c>
      <c r="E11" s="94">
        <f>IF(ESF!D10&gt;ESF!E10,ESF!D10-ESF!E10,0)</f>
        <v>0</v>
      </c>
      <c r="F11" s="94">
        <f>IF(ESF!F10&lt;ESF!G10,ESF!G10-ESF!F10,0)</f>
        <v>0</v>
      </c>
      <c r="G11" s="94">
        <f>IF(ESF!F10&gt;ESF!G10,ESF!F10-ESF!G10,0)</f>
        <v>0</v>
      </c>
      <c r="H11" s="94">
        <f>IF(ESF!H10&lt;ESF!I10,ESF!I10-ESF!H10,0)</f>
        <v>0</v>
      </c>
      <c r="I11" s="94">
        <f>IF(ESF!H10&gt;ESF!I10,ESF!H10-ESF!I10,0)</f>
        <v>0</v>
      </c>
      <c r="J11" s="41">
        <f t="shared" si="2"/>
        <v>0</v>
      </c>
      <c r="K11" s="41">
        <f t="shared" si="3"/>
        <v>0</v>
      </c>
      <c r="L11" s="28">
        <v>0</v>
      </c>
      <c r="M11" s="28">
        <v>0</v>
      </c>
      <c r="N11" s="41">
        <f t="shared" si="4"/>
        <v>0</v>
      </c>
      <c r="O11" s="41">
        <f t="shared" si="5"/>
        <v>0</v>
      </c>
    </row>
    <row r="12" spans="1:15" ht="12">
      <c r="A12" s="33" t="s">
        <v>13</v>
      </c>
      <c r="B12" s="94">
        <f>IF(ESF!B11&lt;ESF!C11,ESF!C11-ESF!B11,0)</f>
        <v>0</v>
      </c>
      <c r="C12" s="94">
        <f>IF(ESF!B11&gt;ESF!C11,ESF!B11-ESF!C11,0)</f>
        <v>0</v>
      </c>
      <c r="D12" s="94">
        <f>IF(ESF!D11&lt;ESF!E11,ESF!E11-ESF!D11,0)</f>
        <v>0</v>
      </c>
      <c r="E12" s="94">
        <f>IF(ESF!D11&gt;ESF!E11,ESF!D11-ESF!E11,0)</f>
        <v>0</v>
      </c>
      <c r="F12" s="94">
        <f>IF(ESF!F11&lt;ESF!G11,ESF!G11-ESF!F11,0)</f>
        <v>0</v>
      </c>
      <c r="G12" s="94">
        <f>IF(ESF!F11&gt;ESF!G11,ESF!F11-ESF!G11,0)</f>
        <v>0</v>
      </c>
      <c r="H12" s="94">
        <f>IF(ESF!H11&lt;ESF!I11,ESF!I11-ESF!H11,0)</f>
        <v>0</v>
      </c>
      <c r="I12" s="94">
        <f>IF(ESF!H11&gt;ESF!I11,ESF!H11-ESF!I11,0)</f>
        <v>0</v>
      </c>
      <c r="J12" s="41">
        <f t="shared" si="2"/>
        <v>0</v>
      </c>
      <c r="K12" s="41">
        <f t="shared" si="3"/>
        <v>0</v>
      </c>
      <c r="L12" s="28">
        <v>0</v>
      </c>
      <c r="M12" s="28">
        <v>0</v>
      </c>
      <c r="N12" s="41">
        <f t="shared" si="4"/>
        <v>0</v>
      </c>
      <c r="O12" s="41">
        <f t="shared" si="5"/>
        <v>0</v>
      </c>
    </row>
    <row r="13" spans="1:15" ht="24">
      <c r="A13" s="33" t="s">
        <v>15</v>
      </c>
      <c r="B13" s="94">
        <f>IF(ESF!B12&lt;ESF!C12,ESF!C12-ESF!B12,0)</f>
        <v>0</v>
      </c>
      <c r="C13" s="94">
        <f>IF(ESF!B12&gt;ESF!C12,ESF!B12-ESF!C12,0)</f>
        <v>0</v>
      </c>
      <c r="D13" s="94">
        <f>IF(ESF!D12&lt;ESF!E12,ESF!E12-ESF!D12,0)</f>
        <v>0</v>
      </c>
      <c r="E13" s="94">
        <f>IF(ESF!D12&gt;ESF!E12,ESF!D12-ESF!E12,0)</f>
        <v>0</v>
      </c>
      <c r="F13" s="94">
        <f>IF(ESF!F12&lt;ESF!G12,ESF!G12-ESF!F12,0)</f>
        <v>0</v>
      </c>
      <c r="G13" s="94">
        <f>IF(ESF!F12&gt;ESF!G12,ESF!F12-ESF!G12,0)</f>
        <v>0</v>
      </c>
      <c r="H13" s="94">
        <f>IF(ESF!H12&lt;ESF!I12,ESF!I12-ESF!H12,0)</f>
        <v>0</v>
      </c>
      <c r="I13" s="94">
        <f>IF(ESF!H12&gt;ESF!I12,ESF!H12-ESF!I12,0)</f>
        <v>0</v>
      </c>
      <c r="J13" s="94">
        <f t="shared" si="2"/>
        <v>0</v>
      </c>
      <c r="K13" s="94">
        <f t="shared" si="3"/>
        <v>0</v>
      </c>
      <c r="L13" s="94">
        <v>0</v>
      </c>
      <c r="M13" s="94">
        <v>0</v>
      </c>
      <c r="N13" s="94">
        <f t="shared" si="4"/>
        <v>0</v>
      </c>
      <c r="O13" s="94">
        <f t="shared" si="5"/>
        <v>0</v>
      </c>
    </row>
    <row r="14" spans="1:15" ht="12">
      <c r="A14" s="33" t="s">
        <v>17</v>
      </c>
      <c r="B14" s="94">
        <f>IF(ESF!B13&lt;ESF!C13,ESF!C13-ESF!B13,0)</f>
        <v>0</v>
      </c>
      <c r="C14" s="94">
        <f>IF(ESF!B13&gt;ESF!C13,ESF!B13-ESF!C13,0)</f>
        <v>0</v>
      </c>
      <c r="D14" s="94">
        <f>IF(ESF!D13&lt;ESF!E13,ESF!E13-ESF!D13,0)</f>
        <v>0</v>
      </c>
      <c r="E14" s="94">
        <f>IF(ESF!D13&gt;ESF!E13,ESF!D13-ESF!E13,0)</f>
        <v>0</v>
      </c>
      <c r="F14" s="94">
        <f>IF(ESF!F13&lt;ESF!G13,ESF!G13-ESF!F13,0)</f>
        <v>0</v>
      </c>
      <c r="G14" s="94">
        <f>IF(ESF!F13&gt;ESF!G13,ESF!F13-ESF!G13,0)</f>
        <v>0</v>
      </c>
      <c r="H14" s="94">
        <f>IF(ESF!H13&lt;ESF!I13,ESF!I13-ESF!H13,0)</f>
        <v>0</v>
      </c>
      <c r="I14" s="94">
        <f>IF(ESF!H13&gt;ESF!I13,ESF!H13-ESF!I13,0)</f>
        <v>0</v>
      </c>
      <c r="J14" s="41">
        <f t="shared" si="2"/>
        <v>0</v>
      </c>
      <c r="K14" s="41">
        <f t="shared" si="3"/>
        <v>0</v>
      </c>
      <c r="L14" s="28">
        <v>0</v>
      </c>
      <c r="M14" s="28">
        <v>0</v>
      </c>
      <c r="N14" s="41">
        <f t="shared" si="4"/>
        <v>0</v>
      </c>
      <c r="O14" s="41">
        <f t="shared" si="5"/>
        <v>0</v>
      </c>
    </row>
    <row r="15" spans="1:15" ht="12" hidden="1">
      <c r="A15" s="31"/>
      <c r="B15" s="50"/>
      <c r="C15" s="50"/>
      <c r="D15" s="50"/>
      <c r="E15" s="50"/>
      <c r="F15" s="50"/>
      <c r="G15" s="50"/>
      <c r="H15" s="50"/>
      <c r="I15" s="32"/>
      <c r="J15" s="28"/>
      <c r="K15" s="28"/>
      <c r="L15" s="28"/>
      <c r="M15" s="28"/>
      <c r="N15" s="28"/>
      <c r="O15" s="28"/>
    </row>
    <row r="16" spans="1:15" ht="12">
      <c r="A16" s="31" t="s">
        <v>22</v>
      </c>
      <c r="B16" s="77">
        <f>SUM(B17:B25)</f>
        <v>0</v>
      </c>
      <c r="C16" s="77">
        <f aca="true" t="shared" si="6" ref="C16:O16">SUM(C17:C25)</f>
        <v>512074</v>
      </c>
      <c r="D16" s="77">
        <f t="shared" si="6"/>
        <v>0</v>
      </c>
      <c r="E16" s="77">
        <f t="shared" si="6"/>
        <v>10000</v>
      </c>
      <c r="F16" s="124">
        <f t="shared" si="6"/>
        <v>0</v>
      </c>
      <c r="G16" s="124">
        <f t="shared" si="6"/>
        <v>0</v>
      </c>
      <c r="H16" s="124">
        <f t="shared" si="6"/>
        <v>0</v>
      </c>
      <c r="I16" s="124">
        <f t="shared" si="6"/>
        <v>0</v>
      </c>
      <c r="J16" s="77">
        <f t="shared" si="6"/>
        <v>0</v>
      </c>
      <c r="K16" s="77">
        <f t="shared" si="6"/>
        <v>522074</v>
      </c>
      <c r="L16" s="77">
        <f t="shared" si="6"/>
        <v>0</v>
      </c>
      <c r="M16" s="77">
        <f t="shared" si="6"/>
        <v>0</v>
      </c>
      <c r="N16" s="77">
        <f t="shared" si="6"/>
        <v>0</v>
      </c>
      <c r="O16" s="77">
        <f t="shared" si="6"/>
        <v>522074</v>
      </c>
    </row>
    <row r="17" spans="1:15" ht="12">
      <c r="A17" s="33" t="s">
        <v>24</v>
      </c>
      <c r="B17" s="94">
        <f>IF(ESF!B17&lt;ESF!C17,ESF!C17-ESF!B17,0)</f>
        <v>0</v>
      </c>
      <c r="C17" s="94">
        <f>IF(ESF!B17&gt;ESF!C17,ESF!B17-ESF!C17,0)</f>
        <v>0</v>
      </c>
      <c r="D17" s="94">
        <f>IF(ESF!D17&lt;ESF!E17,ESF!E17-ESF!D17,0)</f>
        <v>0</v>
      </c>
      <c r="E17" s="94">
        <f>IF(ESF!D17&gt;ESF!E17,ESF!D17-ESF!E17,0)</f>
        <v>0</v>
      </c>
      <c r="F17" s="94">
        <f>IF(ESF!F17&lt;ESF!G17,ESF!G17-ESF!F17,0)</f>
        <v>0</v>
      </c>
      <c r="G17" s="94">
        <f>IF(ESF!F17&gt;ESF!G17,ESF!F17-ESF!G17,0)</f>
        <v>0</v>
      </c>
      <c r="H17" s="94">
        <f>IF(ESF!H17&lt;ESF!I17,ESF!I17-ESF!H17,0)</f>
        <v>0</v>
      </c>
      <c r="I17" s="94">
        <f>IF(ESF!H17&gt;ESF!I17,ESF!H17-ESF!I17,0)</f>
        <v>0</v>
      </c>
      <c r="J17" s="41">
        <f aca="true" t="shared" si="7" ref="J17:J25">+B17+D17+F17+H17</f>
        <v>0</v>
      </c>
      <c r="K17" s="41">
        <f aca="true" t="shared" si="8" ref="K17:K25">+C17+E17+G17+I17</f>
        <v>0</v>
      </c>
      <c r="L17" s="28">
        <v>0</v>
      </c>
      <c r="M17" s="28">
        <v>0</v>
      </c>
      <c r="N17" s="41">
        <f aca="true" t="shared" si="9" ref="N17:N25">J17-L17</f>
        <v>0</v>
      </c>
      <c r="O17" s="41">
        <f aca="true" t="shared" si="10" ref="O17:O25">K17-M17</f>
        <v>0</v>
      </c>
    </row>
    <row r="18" spans="1:15" ht="24">
      <c r="A18" s="33" t="s">
        <v>26</v>
      </c>
      <c r="B18" s="94">
        <f>IF(ESF!B18&lt;ESF!C18,ESF!C18-ESF!B18,0)</f>
        <v>0</v>
      </c>
      <c r="C18" s="94">
        <f>IF(ESF!B18&gt;ESF!C18,ESF!B18-ESF!C18,0)</f>
        <v>0</v>
      </c>
      <c r="D18" s="94">
        <f>IF(ESF!D18&lt;ESF!E18,ESF!E18-ESF!D18,0)</f>
        <v>0</v>
      </c>
      <c r="E18" s="94">
        <f>IF(ESF!D18&gt;ESF!E18,ESF!D18-ESF!E18,0)</f>
        <v>0</v>
      </c>
      <c r="F18" s="94">
        <f>IF(ESF!F18&lt;ESF!G18,ESF!G18-ESF!F18,0)</f>
        <v>0</v>
      </c>
      <c r="G18" s="94">
        <f>IF(ESF!F18&gt;ESF!G18,ESF!F18-ESF!G18,0)</f>
        <v>0</v>
      </c>
      <c r="H18" s="94">
        <f>IF(ESF!H18&lt;ESF!I18,ESF!I18-ESF!H18,0)</f>
        <v>0</v>
      </c>
      <c r="I18" s="94">
        <f>IF(ESF!H18&gt;ESF!I18,ESF!H18-ESF!I18,0)</f>
        <v>0</v>
      </c>
      <c r="J18" s="94">
        <f t="shared" si="7"/>
        <v>0</v>
      </c>
      <c r="K18" s="94">
        <f t="shared" si="8"/>
        <v>0</v>
      </c>
      <c r="L18" s="94">
        <v>0</v>
      </c>
      <c r="M18" s="94">
        <v>0</v>
      </c>
      <c r="N18" s="94">
        <f t="shared" si="9"/>
        <v>0</v>
      </c>
      <c r="O18" s="94">
        <f t="shared" si="10"/>
        <v>0</v>
      </c>
    </row>
    <row r="19" spans="1:15" ht="24">
      <c r="A19" s="33" t="s">
        <v>28</v>
      </c>
      <c r="B19" s="94">
        <f>IF(ESF!B19&lt;ESF!C19,ESF!C19-ESF!B19,0)</f>
        <v>0</v>
      </c>
      <c r="C19" s="94">
        <f>IF(ESF!B19&gt;ESF!C19,ESF!B19-ESF!C19,0)</f>
        <v>0</v>
      </c>
      <c r="D19" s="94">
        <f>IF(ESF!D19&lt;ESF!E19,ESF!E19-ESF!D19,0)</f>
        <v>0</v>
      </c>
      <c r="E19" s="94">
        <f>IF(ESF!D19&gt;ESF!E19,ESF!D19-ESF!E19,0)</f>
        <v>0</v>
      </c>
      <c r="F19" s="94">
        <f>IF(ESF!F19&lt;ESF!G19,ESF!G19-ESF!F19,0)</f>
        <v>0</v>
      </c>
      <c r="G19" s="94">
        <f>IF(ESF!F19&gt;ESF!G19,ESF!F19-ESF!G19,0)</f>
        <v>0</v>
      </c>
      <c r="H19" s="94">
        <f>IF(ESF!H19&lt;ESF!I19,ESF!I19-ESF!H19,0)</f>
        <v>0</v>
      </c>
      <c r="I19" s="94">
        <f>IF(ESF!H19&gt;ESF!I19,ESF!H19-ESF!I19,0)</f>
        <v>0</v>
      </c>
      <c r="J19" s="94">
        <f t="shared" si="7"/>
        <v>0</v>
      </c>
      <c r="K19" s="94">
        <f t="shared" si="8"/>
        <v>0</v>
      </c>
      <c r="L19" s="94">
        <v>0</v>
      </c>
      <c r="M19" s="94">
        <v>0</v>
      </c>
      <c r="N19" s="94">
        <f t="shared" si="9"/>
        <v>0</v>
      </c>
      <c r="O19" s="94">
        <f t="shared" si="10"/>
        <v>0</v>
      </c>
    </row>
    <row r="20" spans="1:15" ht="12">
      <c r="A20" s="33" t="s">
        <v>31</v>
      </c>
      <c r="B20" s="94">
        <f>IF(ESF!B20&lt;ESF!C20,ESF!C20-ESF!B20,0)</f>
        <v>0</v>
      </c>
      <c r="C20" s="94">
        <f>IF(ESF!B20&gt;ESF!C20,ESF!B20-ESF!C20,0)</f>
        <v>512074</v>
      </c>
      <c r="D20" s="94">
        <f>IF(ESF!D20&lt;ESF!E20,ESF!E20-ESF!D20,0)</f>
        <v>0</v>
      </c>
      <c r="E20" s="94">
        <f>IF(ESF!D20&gt;ESF!E20,ESF!D20-ESF!E20,0)</f>
        <v>10000</v>
      </c>
      <c r="F20" s="94">
        <f>IF(ESF!F20&lt;ESF!G20,ESF!G20-ESF!F20,0)</f>
        <v>0</v>
      </c>
      <c r="G20" s="94">
        <f>IF(ESF!F20&gt;ESF!G20,ESF!F20-ESF!G20,0)</f>
        <v>0</v>
      </c>
      <c r="H20" s="94">
        <f>IF(ESF!H20&lt;ESF!I20,ESF!I20-ESF!H20,0)</f>
        <v>0</v>
      </c>
      <c r="I20" s="94">
        <f>IF(ESF!H20&gt;ESF!I20,ESF!H20-ESF!I20,0)</f>
        <v>0</v>
      </c>
      <c r="J20" s="41">
        <f t="shared" si="7"/>
        <v>0</v>
      </c>
      <c r="K20" s="41">
        <f t="shared" si="8"/>
        <v>522074</v>
      </c>
      <c r="L20" s="28">
        <v>0</v>
      </c>
      <c r="M20" s="28">
        <v>0</v>
      </c>
      <c r="N20" s="41">
        <f t="shared" si="9"/>
        <v>0</v>
      </c>
      <c r="O20" s="41">
        <f t="shared" si="10"/>
        <v>522074</v>
      </c>
    </row>
    <row r="21" spans="1:15" ht="12">
      <c r="A21" s="33" t="s">
        <v>33</v>
      </c>
      <c r="B21" s="94">
        <f>IF(ESF!B21&lt;ESF!C21,ESF!C21-ESF!B21,0)</f>
        <v>0</v>
      </c>
      <c r="C21" s="94">
        <f>IF(ESF!B21&gt;ESF!C21,ESF!B21-ESF!C21,0)</f>
        <v>0</v>
      </c>
      <c r="D21" s="94">
        <f>IF(ESF!D21&lt;ESF!E21,ESF!E21-ESF!D21,0)</f>
        <v>0</v>
      </c>
      <c r="E21" s="94">
        <f>IF(ESF!D21&gt;ESF!E21,ESF!D21-ESF!E21,0)</f>
        <v>0</v>
      </c>
      <c r="F21" s="94">
        <f>IF(ESF!F21&lt;ESF!G21,ESF!G21-ESF!F21,0)</f>
        <v>0</v>
      </c>
      <c r="G21" s="94">
        <f>IF(ESF!F21&gt;ESF!G21,ESF!F21-ESF!G21,0)</f>
        <v>0</v>
      </c>
      <c r="H21" s="94">
        <f>IF(ESF!H21&lt;ESF!I21,ESF!I21-ESF!H21,0)</f>
        <v>0</v>
      </c>
      <c r="I21" s="94">
        <f>IF(ESF!H21&gt;ESF!I21,ESF!H21-ESF!I21,0)</f>
        <v>0</v>
      </c>
      <c r="J21" s="41">
        <f t="shared" si="7"/>
        <v>0</v>
      </c>
      <c r="K21" s="41">
        <f t="shared" si="8"/>
        <v>0</v>
      </c>
      <c r="L21" s="28">
        <v>0</v>
      </c>
      <c r="M21" s="28">
        <v>0</v>
      </c>
      <c r="N21" s="41">
        <f t="shared" si="9"/>
        <v>0</v>
      </c>
      <c r="O21" s="41">
        <f t="shared" si="10"/>
        <v>0</v>
      </c>
    </row>
    <row r="22" spans="1:15" ht="24">
      <c r="A22" s="33" t="s">
        <v>35</v>
      </c>
      <c r="B22" s="94">
        <f>IF(ESF!B22&lt;ESF!C22,ESF!C22-ESF!B22,0)</f>
        <v>0</v>
      </c>
      <c r="C22" s="94">
        <f>IF(ESF!B22&gt;ESF!C22,ESF!B22-ESF!C22,0)</f>
        <v>0</v>
      </c>
      <c r="D22" s="94">
        <f>IF(ESF!D22&lt;ESF!E22,ESF!E22-ESF!D22,0)</f>
        <v>0</v>
      </c>
      <c r="E22" s="94">
        <f>IF(ESF!D22&gt;ESF!E22,ESF!D22-ESF!E22,0)</f>
        <v>0</v>
      </c>
      <c r="F22" s="94">
        <f>IF(ESF!F22&lt;ESF!G22,ESF!G22-ESF!F22,0)</f>
        <v>0</v>
      </c>
      <c r="G22" s="94">
        <f>IF(ESF!F22&gt;ESF!G22,ESF!F22-ESF!G22,0)</f>
        <v>0</v>
      </c>
      <c r="H22" s="94">
        <f>IF(ESF!H22&lt;ESF!I22,ESF!I22-ESF!H22,0)</f>
        <v>0</v>
      </c>
      <c r="I22" s="94">
        <f>IF(ESF!H22&gt;ESF!I22,ESF!H22-ESF!I22,0)</f>
        <v>0</v>
      </c>
      <c r="J22" s="94">
        <f t="shared" si="7"/>
        <v>0</v>
      </c>
      <c r="K22" s="94">
        <f t="shared" si="8"/>
        <v>0</v>
      </c>
      <c r="L22" s="94">
        <v>0</v>
      </c>
      <c r="M22" s="94">
        <v>0</v>
      </c>
      <c r="N22" s="94">
        <f t="shared" si="9"/>
        <v>0</v>
      </c>
      <c r="O22" s="94">
        <f t="shared" si="10"/>
        <v>0</v>
      </c>
    </row>
    <row r="23" spans="1:15" ht="12">
      <c r="A23" s="33" t="s">
        <v>36</v>
      </c>
      <c r="B23" s="94">
        <f>IF(ESF!B23&lt;ESF!C23,ESF!C23-ESF!B23,0)</f>
        <v>0</v>
      </c>
      <c r="C23" s="94">
        <f>IF(ESF!B23&gt;ESF!C23,ESF!B23-ESF!C23,0)</f>
        <v>0</v>
      </c>
      <c r="D23" s="94">
        <f>IF(ESF!D23&lt;ESF!E23,ESF!E23-ESF!D23,0)</f>
        <v>0</v>
      </c>
      <c r="E23" s="94">
        <f>IF(ESF!D23&gt;ESF!E23,ESF!D23-ESF!E23,0)</f>
        <v>0</v>
      </c>
      <c r="F23" s="94">
        <f>IF(ESF!F23&lt;ESF!G23,ESF!G23-ESF!F23,0)</f>
        <v>0</v>
      </c>
      <c r="G23" s="94">
        <f>IF(ESF!F23&gt;ESF!G23,ESF!F23-ESF!G23,0)</f>
        <v>0</v>
      </c>
      <c r="H23" s="94">
        <f>IF(ESF!H23&lt;ESF!I23,ESF!I23-ESF!H23,0)</f>
        <v>0</v>
      </c>
      <c r="I23" s="94">
        <f>IF(ESF!H23&gt;ESF!I23,ESF!H23-ESF!I23,0)</f>
        <v>0</v>
      </c>
      <c r="J23" s="41">
        <f t="shared" si="7"/>
        <v>0</v>
      </c>
      <c r="K23" s="41">
        <f t="shared" si="8"/>
        <v>0</v>
      </c>
      <c r="L23" s="28">
        <v>0</v>
      </c>
      <c r="M23" s="28">
        <v>0</v>
      </c>
      <c r="N23" s="41">
        <f t="shared" si="9"/>
        <v>0</v>
      </c>
      <c r="O23" s="41">
        <f t="shared" si="10"/>
        <v>0</v>
      </c>
    </row>
    <row r="24" spans="1:15" ht="24">
      <c r="A24" s="33" t="s">
        <v>38</v>
      </c>
      <c r="B24" s="94">
        <f>IF(ESF!B24&lt;ESF!C24,ESF!C24-ESF!B24,0)</f>
        <v>0</v>
      </c>
      <c r="C24" s="94">
        <f>IF(ESF!B24&gt;ESF!C24,ESF!B24-ESF!C24,0)</f>
        <v>0</v>
      </c>
      <c r="D24" s="94">
        <f>IF(ESF!D24&lt;ESF!E24,ESF!E24-ESF!D24,0)</f>
        <v>0</v>
      </c>
      <c r="E24" s="94">
        <f>IF(ESF!D24&gt;ESF!E24,ESF!D24-ESF!E24,0)</f>
        <v>0</v>
      </c>
      <c r="F24" s="94">
        <f>IF(ESF!F24&lt;ESF!G24,ESF!G24-ESF!F24,0)</f>
        <v>0</v>
      </c>
      <c r="G24" s="94">
        <f>IF(ESF!F24&gt;ESF!G24,ESF!F24-ESF!G24,0)</f>
        <v>0</v>
      </c>
      <c r="H24" s="94">
        <f>IF(ESF!H24&lt;ESF!I24,ESF!I24-ESF!H24,0)</f>
        <v>0</v>
      </c>
      <c r="I24" s="94">
        <f>IF(ESF!H24&gt;ESF!I24,ESF!H24-ESF!I24,0)</f>
        <v>0</v>
      </c>
      <c r="J24" s="94">
        <f t="shared" si="7"/>
        <v>0</v>
      </c>
      <c r="K24" s="94">
        <f t="shared" si="8"/>
        <v>0</v>
      </c>
      <c r="L24" s="94">
        <v>0</v>
      </c>
      <c r="M24" s="94">
        <v>0</v>
      </c>
      <c r="N24" s="94">
        <f t="shared" si="9"/>
        <v>0</v>
      </c>
      <c r="O24" s="94">
        <f t="shared" si="10"/>
        <v>0</v>
      </c>
    </row>
    <row r="25" spans="1:15" ht="12">
      <c r="A25" s="33" t="s">
        <v>40</v>
      </c>
      <c r="B25" s="94">
        <f>IF(ESF!B25&lt;ESF!C25,ESF!C25-ESF!B25,0)</f>
        <v>0</v>
      </c>
      <c r="C25" s="94">
        <f>IF(ESF!B25&gt;ESF!C25,ESF!B25-ESF!C25,0)</f>
        <v>0</v>
      </c>
      <c r="D25" s="94">
        <f>IF(ESF!D25&lt;ESF!E25,ESF!E25-ESF!D25,0)</f>
        <v>0</v>
      </c>
      <c r="E25" s="94">
        <f>IF(ESF!D25&gt;ESF!E25,ESF!D25-ESF!E25,0)</f>
        <v>0</v>
      </c>
      <c r="F25" s="94">
        <f>IF(ESF!F25&lt;ESF!G25,ESF!G25-ESF!F25,0)</f>
        <v>0</v>
      </c>
      <c r="G25" s="94">
        <f>IF(ESF!F25&gt;ESF!G25,ESF!F25-ESF!G25,0)</f>
        <v>0</v>
      </c>
      <c r="H25" s="94">
        <f>IF(ESF!H25&lt;ESF!I25,ESF!I25-ESF!H25,0)</f>
        <v>0</v>
      </c>
      <c r="I25" s="94">
        <f>IF(ESF!H25&gt;ESF!I25,ESF!H25-ESF!I25,0)</f>
        <v>0</v>
      </c>
      <c r="J25" s="41">
        <f t="shared" si="7"/>
        <v>0</v>
      </c>
      <c r="K25" s="41">
        <f t="shared" si="8"/>
        <v>0</v>
      </c>
      <c r="L25" s="28">
        <v>0</v>
      </c>
      <c r="M25" s="28">
        <v>0</v>
      </c>
      <c r="N25" s="41">
        <f t="shared" si="9"/>
        <v>0</v>
      </c>
      <c r="O25" s="41">
        <f t="shared" si="10"/>
        <v>0</v>
      </c>
    </row>
    <row r="26" spans="1:15" ht="12" hidden="1">
      <c r="A26" s="33"/>
      <c r="B26" s="77"/>
      <c r="C26" s="50"/>
      <c r="D26" s="50"/>
      <c r="E26" s="50"/>
      <c r="F26" s="50"/>
      <c r="G26" s="50"/>
      <c r="H26" s="50"/>
      <c r="I26" s="32"/>
      <c r="J26" s="28"/>
      <c r="K26" s="28"/>
      <c r="L26" s="28"/>
      <c r="M26" s="28"/>
      <c r="N26" s="28"/>
      <c r="O26" s="28"/>
    </row>
    <row r="27" spans="1:15" ht="12">
      <c r="A27" s="31" t="s">
        <v>140</v>
      </c>
      <c r="B27" s="77">
        <f>+B28+B38</f>
        <v>0</v>
      </c>
      <c r="C27" s="77">
        <f aca="true" t="shared" si="11" ref="C27:O27">+C28+C38</f>
        <v>495363</v>
      </c>
      <c r="D27" s="77">
        <f t="shared" si="11"/>
        <v>0</v>
      </c>
      <c r="E27" s="77">
        <f t="shared" si="11"/>
        <v>4172</v>
      </c>
      <c r="F27" s="77">
        <f t="shared" si="11"/>
        <v>0</v>
      </c>
      <c r="G27" s="77">
        <f t="shared" si="11"/>
        <v>0</v>
      </c>
      <c r="H27" s="77">
        <f t="shared" si="11"/>
        <v>0</v>
      </c>
      <c r="I27" s="77">
        <f t="shared" si="11"/>
        <v>0</v>
      </c>
      <c r="J27" s="77">
        <f t="shared" si="11"/>
        <v>0</v>
      </c>
      <c r="K27" s="77">
        <f t="shared" si="11"/>
        <v>499535</v>
      </c>
      <c r="L27" s="77">
        <f t="shared" si="11"/>
        <v>0</v>
      </c>
      <c r="M27" s="77">
        <f t="shared" si="11"/>
        <v>0</v>
      </c>
      <c r="N27" s="77">
        <f t="shared" si="11"/>
        <v>0</v>
      </c>
      <c r="O27" s="77">
        <f t="shared" si="11"/>
        <v>499535</v>
      </c>
    </row>
    <row r="28" spans="1:15" ht="12">
      <c r="A28" s="31" t="s">
        <v>4</v>
      </c>
      <c r="B28" s="77">
        <f>SUM(B29:B36)</f>
        <v>0</v>
      </c>
      <c r="C28" s="77">
        <f aca="true" t="shared" si="12" ref="C28:O28">SUM(C29:C36)</f>
        <v>495363</v>
      </c>
      <c r="D28" s="77">
        <f t="shared" si="12"/>
        <v>0</v>
      </c>
      <c r="E28" s="77">
        <f t="shared" si="12"/>
        <v>4172</v>
      </c>
      <c r="F28" s="77">
        <f t="shared" si="12"/>
        <v>0</v>
      </c>
      <c r="G28" s="77">
        <f t="shared" si="12"/>
        <v>0</v>
      </c>
      <c r="H28" s="77">
        <f t="shared" si="12"/>
        <v>0</v>
      </c>
      <c r="I28" s="77">
        <f t="shared" si="12"/>
        <v>0</v>
      </c>
      <c r="J28" s="77">
        <f t="shared" si="12"/>
        <v>0</v>
      </c>
      <c r="K28" s="77">
        <f t="shared" si="12"/>
        <v>499535</v>
      </c>
      <c r="L28" s="77">
        <f t="shared" si="12"/>
        <v>0</v>
      </c>
      <c r="M28" s="77">
        <f t="shared" si="12"/>
        <v>0</v>
      </c>
      <c r="N28" s="77">
        <f t="shared" si="12"/>
        <v>0</v>
      </c>
      <c r="O28" s="77">
        <f t="shared" si="12"/>
        <v>499535</v>
      </c>
    </row>
    <row r="29" spans="1:15" ht="12">
      <c r="A29" s="33" t="s">
        <v>6</v>
      </c>
      <c r="B29" s="94">
        <f>IF(ESF!C33&lt;ESF!B33,ESF!B33-ESF!C33,0)</f>
        <v>0</v>
      </c>
      <c r="C29" s="94">
        <f>IF(ESF!B33&lt;ESF!C33,ESF!C33-ESF!B33,0)</f>
        <v>495363</v>
      </c>
      <c r="D29" s="94">
        <f>IF(ESF!E33&lt;ESF!D33,ESF!D33-ESF!E33,0)</f>
        <v>0</v>
      </c>
      <c r="E29" s="94">
        <f>IF(ESF!D33&lt;ESF!E33,ESF!E33-ESF!D33,0)</f>
        <v>0</v>
      </c>
      <c r="F29" s="94">
        <f>IF(ESF!G33&lt;ESF!F33,ESF!F33-ESF!G33,0)</f>
        <v>0</v>
      </c>
      <c r="G29" s="94">
        <f>IF(ESF!F33&lt;ESF!G33,ESF!G33-ESF!F33,0)</f>
        <v>0</v>
      </c>
      <c r="H29" s="94">
        <f>IF(ESF!I33&lt;ESF!H33,ESF!H33-ESF!I33,0)</f>
        <v>0</v>
      </c>
      <c r="I29" s="94">
        <f>IF(ESF!H33&lt;ESF!I33,ESF!I33-ESF!H33,0)</f>
        <v>0</v>
      </c>
      <c r="J29" s="41">
        <f aca="true" t="shared" si="13" ref="J29:J36">+B29+D29+F29+H29</f>
        <v>0</v>
      </c>
      <c r="K29" s="41">
        <f aca="true" t="shared" si="14" ref="K29:K36">+C29+E29+G29+I29</f>
        <v>495363</v>
      </c>
      <c r="L29" s="28">
        <v>0</v>
      </c>
      <c r="M29" s="28">
        <v>0</v>
      </c>
      <c r="N29" s="41">
        <f aca="true" t="shared" si="15" ref="N29:N36">J29-L29</f>
        <v>0</v>
      </c>
      <c r="O29" s="41">
        <f aca="true" t="shared" si="16" ref="O29:O36">K29-M29</f>
        <v>495363</v>
      </c>
    </row>
    <row r="30" spans="1:15" ht="12">
      <c r="A30" s="33" t="s">
        <v>8</v>
      </c>
      <c r="B30" s="94">
        <f>IF(ESF!C34&lt;ESF!B34,ESF!B34-ESF!C34,0)</f>
        <v>0</v>
      </c>
      <c r="C30" s="94">
        <f>IF(ESF!B34&lt;ESF!C34,ESF!C34-ESF!B34,0)</f>
        <v>0</v>
      </c>
      <c r="D30" s="94">
        <f>IF(ESF!E34&lt;ESF!D34,ESF!D34-ESF!E34,0)</f>
        <v>0</v>
      </c>
      <c r="E30" s="94">
        <f>IF(ESF!D34&lt;ESF!E34,ESF!E34-ESF!D34,0)</f>
        <v>0</v>
      </c>
      <c r="F30" s="94">
        <f>IF(ESF!G34&lt;ESF!F34,ESF!F34-ESF!G34,0)</f>
        <v>0</v>
      </c>
      <c r="G30" s="94">
        <f>IF(ESF!F34&lt;ESF!G34,ESF!G34-ESF!F34,0)</f>
        <v>0</v>
      </c>
      <c r="H30" s="94">
        <f>IF(ESF!I34&lt;ESF!H34,ESF!H34-ESF!I34,0)</f>
        <v>0</v>
      </c>
      <c r="I30" s="94">
        <f>IF(ESF!H34&lt;ESF!I34,ESF!I34-ESF!H34,0)</f>
        <v>0</v>
      </c>
      <c r="J30" s="41">
        <f t="shared" si="13"/>
        <v>0</v>
      </c>
      <c r="K30" s="41">
        <f t="shared" si="14"/>
        <v>0</v>
      </c>
      <c r="L30" s="28">
        <v>0</v>
      </c>
      <c r="M30" s="28">
        <v>0</v>
      </c>
      <c r="N30" s="41">
        <f t="shared" si="15"/>
        <v>0</v>
      </c>
      <c r="O30" s="41">
        <f t="shared" si="16"/>
        <v>0</v>
      </c>
    </row>
    <row r="31" spans="1:15" ht="24">
      <c r="A31" s="33" t="s">
        <v>10</v>
      </c>
      <c r="B31" s="94">
        <f>IF(ESF!C35&lt;ESF!B35,ESF!B35-ESF!C35,0)</f>
        <v>0</v>
      </c>
      <c r="C31" s="94">
        <f>IF(ESF!B35&lt;ESF!C35,ESF!C35-ESF!B35,0)</f>
        <v>0</v>
      </c>
      <c r="D31" s="94">
        <f>IF(ESF!E35&lt;ESF!D35,ESF!D35-ESF!E35,0)</f>
        <v>0</v>
      </c>
      <c r="E31" s="94">
        <f>IF(ESF!D35&lt;ESF!E35,ESF!E35-ESF!D35,0)</f>
        <v>0</v>
      </c>
      <c r="F31" s="94">
        <f>IF(ESF!G35&lt;ESF!F35,ESF!F35-ESF!G35,0)</f>
        <v>0</v>
      </c>
      <c r="G31" s="94">
        <f>IF(ESF!F35&lt;ESF!G35,ESF!G35-ESF!F35,0)</f>
        <v>0</v>
      </c>
      <c r="H31" s="94">
        <f>IF(ESF!I35&lt;ESF!H35,ESF!H35-ESF!I35,0)</f>
        <v>0</v>
      </c>
      <c r="I31" s="94">
        <f>IF(ESF!H35&lt;ESF!I35,ESF!I35-ESF!H35,0)</f>
        <v>0</v>
      </c>
      <c r="J31" s="41">
        <f t="shared" si="13"/>
        <v>0</v>
      </c>
      <c r="K31" s="41">
        <f t="shared" si="14"/>
        <v>0</v>
      </c>
      <c r="L31" s="28">
        <v>0</v>
      </c>
      <c r="M31" s="28">
        <v>0</v>
      </c>
      <c r="N31" s="41">
        <f t="shared" si="15"/>
        <v>0</v>
      </c>
      <c r="O31" s="41">
        <f t="shared" si="16"/>
        <v>0</v>
      </c>
    </row>
    <row r="32" spans="1:15" ht="12">
      <c r="A32" s="33" t="s">
        <v>12</v>
      </c>
      <c r="B32" s="94">
        <f>IF(ESF!C36&lt;ESF!B36,ESF!B36-ESF!C36,0)</f>
        <v>0</v>
      </c>
      <c r="C32" s="94">
        <f>IF(ESF!B36&lt;ESF!C36,ESF!C36-ESF!B36,0)</f>
        <v>0</v>
      </c>
      <c r="D32" s="94">
        <f>IF(ESF!E36&lt;ESF!D36,ESF!D36-ESF!E36,0)</f>
        <v>0</v>
      </c>
      <c r="E32" s="94">
        <f>IF(ESF!D36&lt;ESF!E36,ESF!E36-ESF!D36,0)</f>
        <v>0</v>
      </c>
      <c r="F32" s="94">
        <f>IF(ESF!G36&lt;ESF!F36,ESF!F36-ESF!G36,0)</f>
        <v>0</v>
      </c>
      <c r="G32" s="94">
        <f>IF(ESF!F36&lt;ESF!G36,ESF!G36-ESF!F36,0)</f>
        <v>0</v>
      </c>
      <c r="H32" s="94">
        <f>IF(ESF!I36&lt;ESF!H36,ESF!H36-ESF!I36,0)</f>
        <v>0</v>
      </c>
      <c r="I32" s="94">
        <f>IF(ESF!H36&lt;ESF!I36,ESF!I36-ESF!H36,0)</f>
        <v>0</v>
      </c>
      <c r="J32" s="41">
        <f t="shared" si="13"/>
        <v>0</v>
      </c>
      <c r="K32" s="41">
        <f t="shared" si="14"/>
        <v>0</v>
      </c>
      <c r="L32" s="28">
        <v>0</v>
      </c>
      <c r="M32" s="28">
        <v>0</v>
      </c>
      <c r="N32" s="41">
        <f t="shared" si="15"/>
        <v>0</v>
      </c>
      <c r="O32" s="41">
        <f t="shared" si="16"/>
        <v>0</v>
      </c>
    </row>
    <row r="33" spans="1:15" ht="12">
      <c r="A33" s="33" t="s">
        <v>14</v>
      </c>
      <c r="B33" s="94">
        <f>IF(ESF!C37&lt;ESF!B37,ESF!B37-ESF!C37,0)</f>
        <v>0</v>
      </c>
      <c r="C33" s="94">
        <f>IF(ESF!B37&lt;ESF!C37,ESF!C37-ESF!B37,0)</f>
        <v>0</v>
      </c>
      <c r="D33" s="94">
        <f>IF(ESF!E37&lt;ESF!D37,ESF!D37-ESF!E37,0)</f>
        <v>0</v>
      </c>
      <c r="E33" s="94">
        <f>IF(ESF!D37&lt;ESF!E37,ESF!E37-ESF!D37,0)</f>
        <v>0</v>
      </c>
      <c r="F33" s="94">
        <f>IF(ESF!G37&lt;ESF!F37,ESF!F37-ESF!G37,0)</f>
        <v>0</v>
      </c>
      <c r="G33" s="94">
        <f>IF(ESF!F37&lt;ESF!G37,ESF!G37-ESF!F37,0)</f>
        <v>0</v>
      </c>
      <c r="H33" s="94">
        <f>IF(ESF!I37&lt;ESF!H37,ESF!H37-ESF!I37,0)</f>
        <v>0</v>
      </c>
      <c r="I33" s="94">
        <f>IF(ESF!H37&lt;ESF!I37,ESF!I37-ESF!H37,0)</f>
        <v>0</v>
      </c>
      <c r="J33" s="41">
        <f t="shared" si="13"/>
        <v>0</v>
      </c>
      <c r="K33" s="41">
        <f t="shared" si="14"/>
        <v>0</v>
      </c>
      <c r="L33" s="28">
        <v>0</v>
      </c>
      <c r="M33" s="28">
        <v>0</v>
      </c>
      <c r="N33" s="41">
        <f t="shared" si="15"/>
        <v>0</v>
      </c>
      <c r="O33" s="41">
        <f t="shared" si="16"/>
        <v>0</v>
      </c>
    </row>
    <row r="34" spans="1:15" ht="24">
      <c r="A34" s="33" t="s">
        <v>16</v>
      </c>
      <c r="B34" s="94">
        <f>IF(ESF!C38&lt;ESF!B38,ESF!B38-ESF!C38,0)</f>
        <v>0</v>
      </c>
      <c r="C34" s="94">
        <f>IF(ESF!B38&lt;ESF!C38,ESF!C38-ESF!B38,0)</f>
        <v>0</v>
      </c>
      <c r="D34" s="94">
        <f>IF(ESF!E38&lt;ESF!D38,ESF!D38-ESF!E38,0)</f>
        <v>0</v>
      </c>
      <c r="E34" s="94">
        <f>IF(ESF!D38&lt;ESF!E38,ESF!E38-ESF!D38,0)</f>
        <v>4172</v>
      </c>
      <c r="F34" s="94">
        <f>IF(ESF!G38&lt;ESF!F38,ESF!F38-ESF!G38,0)</f>
        <v>0</v>
      </c>
      <c r="G34" s="94">
        <f>IF(ESF!F38&lt;ESF!G38,ESF!G38-ESF!F38,0)</f>
        <v>0</v>
      </c>
      <c r="H34" s="94">
        <f>IF(ESF!I38&lt;ESF!H38,ESF!H38-ESF!I38,0)</f>
        <v>0</v>
      </c>
      <c r="I34" s="94">
        <f>IF(ESF!H38&lt;ESF!I38,ESF!I38-ESF!H38,0)</f>
        <v>0</v>
      </c>
      <c r="J34" s="41">
        <f t="shared" si="13"/>
        <v>0</v>
      </c>
      <c r="K34" s="41">
        <f t="shared" si="14"/>
        <v>4172</v>
      </c>
      <c r="L34" s="28">
        <v>0</v>
      </c>
      <c r="M34" s="28">
        <v>0</v>
      </c>
      <c r="N34" s="41">
        <f t="shared" si="15"/>
        <v>0</v>
      </c>
      <c r="O34" s="41">
        <f t="shared" si="16"/>
        <v>4172</v>
      </c>
    </row>
    <row r="35" spans="1:15" ht="12">
      <c r="A35" s="33" t="s">
        <v>18</v>
      </c>
      <c r="B35" s="94">
        <f>IF(ESF!C39&lt;ESF!B39,ESF!B39-ESF!C39,0)</f>
        <v>0</v>
      </c>
      <c r="C35" s="94">
        <f>IF(ESF!B39&lt;ESF!C39,ESF!C39-ESF!B39,0)</f>
        <v>0</v>
      </c>
      <c r="D35" s="94">
        <f>IF(ESF!E39&lt;ESF!D39,ESF!D39-ESF!E39,0)</f>
        <v>0</v>
      </c>
      <c r="E35" s="94">
        <f>IF(ESF!D39&lt;ESF!E39,ESF!E39-ESF!D39,0)</f>
        <v>0</v>
      </c>
      <c r="F35" s="94">
        <f>IF(ESF!G39&lt;ESF!F39,ESF!F39-ESF!G39,0)</f>
        <v>0</v>
      </c>
      <c r="G35" s="94">
        <f>IF(ESF!F39&lt;ESF!G39,ESF!G39-ESF!F39,0)</f>
        <v>0</v>
      </c>
      <c r="H35" s="94">
        <f>IF(ESF!I39&lt;ESF!H39,ESF!H39-ESF!I39,0)</f>
        <v>0</v>
      </c>
      <c r="I35" s="94">
        <f>IF(ESF!H39&lt;ESF!I39,ESF!I39-ESF!H39,0)</f>
        <v>0</v>
      </c>
      <c r="J35" s="41">
        <f t="shared" si="13"/>
        <v>0</v>
      </c>
      <c r="K35" s="41">
        <f t="shared" si="14"/>
        <v>0</v>
      </c>
      <c r="L35" s="28">
        <v>0</v>
      </c>
      <c r="M35" s="28">
        <v>0</v>
      </c>
      <c r="N35" s="41">
        <f t="shared" si="15"/>
        <v>0</v>
      </c>
      <c r="O35" s="41">
        <f t="shared" si="16"/>
        <v>0</v>
      </c>
    </row>
    <row r="36" spans="1:15" ht="12">
      <c r="A36" s="33" t="s">
        <v>19</v>
      </c>
      <c r="B36" s="94">
        <f>IF(ESF!C40&lt;ESF!B40,ESF!B40-ESF!C40,0)</f>
        <v>0</v>
      </c>
      <c r="C36" s="94">
        <f>IF(ESF!B40&lt;ESF!C40,ESF!C40-ESF!B40,0)</f>
        <v>0</v>
      </c>
      <c r="D36" s="94">
        <f>IF(ESF!E40&lt;ESF!D40,ESF!D40-ESF!E40,0)</f>
        <v>0</v>
      </c>
      <c r="E36" s="94">
        <f>IF(ESF!D40&lt;ESF!E40,ESF!E40-ESF!D40,0)</f>
        <v>0</v>
      </c>
      <c r="F36" s="94">
        <f>IF(ESF!G40&lt;ESF!F40,ESF!F40-ESF!G40,0)</f>
        <v>0</v>
      </c>
      <c r="G36" s="94">
        <f>IF(ESF!F40&lt;ESF!G40,ESF!G40-ESF!F40,0)</f>
        <v>0</v>
      </c>
      <c r="H36" s="94">
        <f>IF(ESF!I40&lt;ESF!H40,ESF!H40-ESF!I40,0)</f>
        <v>0</v>
      </c>
      <c r="I36" s="94">
        <f>IF(ESF!H40&lt;ESF!I40,ESF!I40-ESF!H40,0)</f>
        <v>0</v>
      </c>
      <c r="J36" s="41">
        <f t="shared" si="13"/>
        <v>0</v>
      </c>
      <c r="K36" s="41">
        <f t="shared" si="14"/>
        <v>0</v>
      </c>
      <c r="L36" s="28">
        <v>0</v>
      </c>
      <c r="M36" s="28">
        <v>0</v>
      </c>
      <c r="N36" s="41">
        <f t="shared" si="15"/>
        <v>0</v>
      </c>
      <c r="O36" s="41">
        <f t="shared" si="16"/>
        <v>0</v>
      </c>
    </row>
    <row r="37" spans="1:15" ht="12" hidden="1">
      <c r="A37" s="31"/>
      <c r="B37" s="50"/>
      <c r="C37" s="50"/>
      <c r="D37" s="50"/>
      <c r="E37" s="50"/>
      <c r="F37" s="50"/>
      <c r="G37" s="50"/>
      <c r="H37" s="50"/>
      <c r="I37" s="32"/>
      <c r="J37" s="28"/>
      <c r="K37" s="28"/>
      <c r="L37" s="28"/>
      <c r="M37" s="28"/>
      <c r="N37" s="28"/>
      <c r="O37" s="28"/>
    </row>
    <row r="38" spans="1:15" ht="12">
      <c r="A38" s="31" t="s">
        <v>23</v>
      </c>
      <c r="B38" s="77">
        <f>SUM(B39:B44)</f>
        <v>0</v>
      </c>
      <c r="C38" s="77">
        <f aca="true" t="shared" si="17" ref="C38:O38">SUM(C39:C44)</f>
        <v>0</v>
      </c>
      <c r="D38" s="77">
        <f t="shared" si="17"/>
        <v>0</v>
      </c>
      <c r="E38" s="77">
        <f t="shared" si="17"/>
        <v>0</v>
      </c>
      <c r="F38" s="77">
        <f t="shared" si="17"/>
        <v>0</v>
      </c>
      <c r="G38" s="77">
        <f t="shared" si="17"/>
        <v>0</v>
      </c>
      <c r="H38" s="77">
        <f t="shared" si="17"/>
        <v>0</v>
      </c>
      <c r="I38" s="77">
        <f t="shared" si="17"/>
        <v>0</v>
      </c>
      <c r="J38" s="77">
        <f t="shared" si="17"/>
        <v>0</v>
      </c>
      <c r="K38" s="77">
        <f t="shared" si="17"/>
        <v>0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0</v>
      </c>
    </row>
    <row r="39" spans="1:15" ht="12">
      <c r="A39" s="33" t="s">
        <v>25</v>
      </c>
      <c r="B39" s="94">
        <f>IF(ESF!C44&lt;ESF!B44,ESF!B44-ESF!C44,0)</f>
        <v>0</v>
      </c>
      <c r="C39" s="94">
        <f>IF(ESF!B44&lt;ESF!C44,ESF!C44-ESF!B44,0)</f>
        <v>0</v>
      </c>
      <c r="D39" s="94">
        <f>IF(ESF!E44&lt;ESF!D44,ESF!D44-ESF!E44,0)</f>
        <v>0</v>
      </c>
      <c r="E39" s="94">
        <f>IF(ESF!D44&lt;ESF!E44,ESF!E44-ESF!D44,0)</f>
        <v>0</v>
      </c>
      <c r="F39" s="94">
        <f>IF(ESF!G44&lt;ESF!F44,ESF!F44-ESF!G44,0)</f>
        <v>0</v>
      </c>
      <c r="G39" s="94">
        <f>IF(ESF!F44&lt;ESF!G44,ESF!G44-ESF!F44,0)</f>
        <v>0</v>
      </c>
      <c r="H39" s="94">
        <f>IF(ESF!I44&lt;ESF!H44,ESF!H44-ESF!I44,0)</f>
        <v>0</v>
      </c>
      <c r="I39" s="94">
        <f>IF(ESF!H44&lt;ESF!I44,ESF!I44-ESF!H44,0)</f>
        <v>0</v>
      </c>
      <c r="J39" s="41">
        <f aca="true" t="shared" si="18" ref="J39:J44">+B39+D39+F39+H39</f>
        <v>0</v>
      </c>
      <c r="K39" s="41">
        <f aca="true" t="shared" si="19" ref="K39:K44">+C39+E39+G39+I39</f>
        <v>0</v>
      </c>
      <c r="L39" s="28">
        <v>0</v>
      </c>
      <c r="M39" s="28">
        <v>0</v>
      </c>
      <c r="N39" s="41">
        <f aca="true" t="shared" si="20" ref="N39:N44">J39-L39</f>
        <v>0</v>
      </c>
      <c r="O39" s="41">
        <f aca="true" t="shared" si="21" ref="O39:O44">K39-M39</f>
        <v>0</v>
      </c>
    </row>
    <row r="40" spans="1:15" ht="12">
      <c r="A40" s="33" t="s">
        <v>27</v>
      </c>
      <c r="B40" s="94">
        <f>IF(ESF!C45&lt;ESF!B45,ESF!B45-ESF!C45,0)</f>
        <v>0</v>
      </c>
      <c r="C40" s="94">
        <f>IF(ESF!B45&lt;ESF!C45,ESF!C45-ESF!B45,0)</f>
        <v>0</v>
      </c>
      <c r="D40" s="94">
        <f>IF(ESF!E45&lt;ESF!D45,ESF!D45-ESF!E45,0)</f>
        <v>0</v>
      </c>
      <c r="E40" s="94">
        <f>IF(ESF!D45&lt;ESF!E45,ESF!E45-ESF!D45,0)</f>
        <v>0</v>
      </c>
      <c r="F40" s="94">
        <f>IF(ESF!G45&lt;ESF!F45,ESF!F45-ESF!G45,0)</f>
        <v>0</v>
      </c>
      <c r="G40" s="94">
        <f>IF(ESF!F45&lt;ESF!G45,ESF!G45-ESF!F45,0)</f>
        <v>0</v>
      </c>
      <c r="H40" s="94">
        <f>IF(ESF!I45&lt;ESF!H45,ESF!H45-ESF!I45,0)</f>
        <v>0</v>
      </c>
      <c r="I40" s="94">
        <f>IF(ESF!H45&lt;ESF!I45,ESF!I45-ESF!H45,0)</f>
        <v>0</v>
      </c>
      <c r="J40" s="41">
        <f t="shared" si="18"/>
        <v>0</v>
      </c>
      <c r="K40" s="41">
        <f t="shared" si="19"/>
        <v>0</v>
      </c>
      <c r="L40" s="28">
        <v>0</v>
      </c>
      <c r="M40" s="28">
        <v>0</v>
      </c>
      <c r="N40" s="41">
        <f t="shared" si="20"/>
        <v>0</v>
      </c>
      <c r="O40" s="41">
        <f t="shared" si="21"/>
        <v>0</v>
      </c>
    </row>
    <row r="41" spans="1:15" ht="12">
      <c r="A41" s="33" t="s">
        <v>29</v>
      </c>
      <c r="B41" s="94">
        <f>IF(ESF!C46&lt;ESF!B46,ESF!B46-ESF!C46,0)</f>
        <v>0</v>
      </c>
      <c r="C41" s="94">
        <f>IF(ESF!B46&lt;ESF!C46,ESF!C46-ESF!B46,0)</f>
        <v>0</v>
      </c>
      <c r="D41" s="94">
        <f>IF(ESF!E46&lt;ESF!D46,ESF!D46-ESF!E46,0)</f>
        <v>0</v>
      </c>
      <c r="E41" s="94">
        <f>IF(ESF!D46&lt;ESF!E46,ESF!E46-ESF!D46,0)</f>
        <v>0</v>
      </c>
      <c r="F41" s="94">
        <f>IF(ESF!G46&lt;ESF!F46,ESF!F46-ESF!G46,0)</f>
        <v>0</v>
      </c>
      <c r="G41" s="94">
        <f>IF(ESF!F46&lt;ESF!G46,ESF!G46-ESF!F46,0)</f>
        <v>0</v>
      </c>
      <c r="H41" s="94">
        <f>IF(ESF!I46&lt;ESF!H46,ESF!H46-ESF!I46,0)</f>
        <v>0</v>
      </c>
      <c r="I41" s="94">
        <f>IF(ESF!H46&lt;ESF!I46,ESF!I46-ESF!H46,0)</f>
        <v>0</v>
      </c>
      <c r="J41" s="41">
        <f t="shared" si="18"/>
        <v>0</v>
      </c>
      <c r="K41" s="41">
        <f t="shared" si="19"/>
        <v>0</v>
      </c>
      <c r="L41" s="28">
        <v>0</v>
      </c>
      <c r="M41" s="28">
        <v>0</v>
      </c>
      <c r="N41" s="41">
        <f t="shared" si="20"/>
        <v>0</v>
      </c>
      <c r="O41" s="41">
        <f t="shared" si="21"/>
        <v>0</v>
      </c>
    </row>
    <row r="42" spans="1:15" ht="12">
      <c r="A42" s="33" t="s">
        <v>30</v>
      </c>
      <c r="B42" s="94">
        <f>IF(ESF!C47&lt;ESF!B47,ESF!B47-ESF!C47,0)</f>
        <v>0</v>
      </c>
      <c r="C42" s="94">
        <f>IF(ESF!B47&lt;ESF!C47,ESF!C47-ESF!B47,0)</f>
        <v>0</v>
      </c>
      <c r="D42" s="94">
        <f>IF(ESF!E47&lt;ESF!D47,ESF!D47-ESF!E47,0)</f>
        <v>0</v>
      </c>
      <c r="E42" s="94">
        <f>IF(ESF!D47&lt;ESF!E47,ESF!E47-ESF!D47,0)</f>
        <v>0</v>
      </c>
      <c r="F42" s="94">
        <f>IF(ESF!G47&lt;ESF!F47,ESF!F47-ESF!G47,0)</f>
        <v>0</v>
      </c>
      <c r="G42" s="94">
        <f>IF(ESF!F47&lt;ESF!G47,ESF!G47-ESF!F47,0)</f>
        <v>0</v>
      </c>
      <c r="H42" s="94">
        <f>IF(ESF!I47&lt;ESF!H47,ESF!H47-ESF!I47,0)</f>
        <v>0</v>
      </c>
      <c r="I42" s="94">
        <f>IF(ESF!H47&lt;ESF!I47,ESF!I47-ESF!H47,0)</f>
        <v>0</v>
      </c>
      <c r="J42" s="41">
        <f t="shared" si="18"/>
        <v>0</v>
      </c>
      <c r="K42" s="41">
        <f t="shared" si="19"/>
        <v>0</v>
      </c>
      <c r="L42" s="28">
        <v>0</v>
      </c>
      <c r="M42" s="28">
        <v>0</v>
      </c>
      <c r="N42" s="41">
        <f t="shared" si="20"/>
        <v>0</v>
      </c>
      <c r="O42" s="41">
        <f t="shared" si="21"/>
        <v>0</v>
      </c>
    </row>
    <row r="43" spans="1:15" ht="24">
      <c r="A43" s="122" t="s">
        <v>32</v>
      </c>
      <c r="B43" s="95">
        <f>IF(ESF!C48&lt;ESF!B48,ESF!B48-ESF!C48,0)</f>
        <v>0</v>
      </c>
      <c r="C43" s="95">
        <f>IF(ESF!B48&lt;ESF!C48,ESF!C48-ESF!B48,0)</f>
        <v>0</v>
      </c>
      <c r="D43" s="95">
        <f>IF(ESF!E48&lt;ESF!D48,ESF!D48-ESF!E48,0)</f>
        <v>0</v>
      </c>
      <c r="E43" s="95">
        <f>IF(ESF!D48&lt;ESF!E48,ESF!E48-ESF!D48,0)</f>
        <v>0</v>
      </c>
      <c r="F43" s="95">
        <f>IF(ESF!G48&lt;ESF!F48,ESF!F48-ESF!G48,0)</f>
        <v>0</v>
      </c>
      <c r="G43" s="95">
        <f>IF(ESF!F48&lt;ESF!G48,ESF!G48-ESF!F48,0)</f>
        <v>0</v>
      </c>
      <c r="H43" s="95">
        <f>IF(ESF!I48&lt;ESF!H48,ESF!H48-ESF!I48,0)</f>
        <v>0</v>
      </c>
      <c r="I43" s="95">
        <f>IF(ESF!H48&lt;ESF!I48,ESF!I48-ESF!H48,0)</f>
        <v>0</v>
      </c>
      <c r="J43" s="97">
        <f t="shared" si="18"/>
        <v>0</v>
      </c>
      <c r="K43" s="97">
        <f t="shared" si="19"/>
        <v>0</v>
      </c>
      <c r="L43" s="29">
        <v>0</v>
      </c>
      <c r="M43" s="29">
        <v>0</v>
      </c>
      <c r="N43" s="97">
        <f t="shared" si="20"/>
        <v>0</v>
      </c>
      <c r="O43" s="97">
        <f t="shared" si="21"/>
        <v>0</v>
      </c>
    </row>
    <row r="44" spans="1:15" ht="12">
      <c r="A44" s="33" t="s">
        <v>34</v>
      </c>
      <c r="B44" s="94">
        <f>IF(ESF!C49&lt;ESF!B49,ESF!B49-ESF!C49,0)</f>
        <v>0</v>
      </c>
      <c r="C44" s="94">
        <f>IF(ESF!B49&lt;ESF!C49,ESF!C49-ESF!B49,0)</f>
        <v>0</v>
      </c>
      <c r="D44" s="94">
        <f>IF(ESF!E49&lt;ESF!D49,ESF!D49-ESF!E49,0)</f>
        <v>0</v>
      </c>
      <c r="E44" s="94">
        <f>IF(ESF!D49&lt;ESF!E49,ESF!E49-ESF!D49,0)</f>
        <v>0</v>
      </c>
      <c r="F44" s="94">
        <f>IF(ESF!G49&lt;ESF!F49,ESF!F49-ESF!G49,0)</f>
        <v>0</v>
      </c>
      <c r="G44" s="94">
        <f>IF(ESF!F49&lt;ESF!G49,ESF!G49-ESF!F49,0)</f>
        <v>0</v>
      </c>
      <c r="H44" s="94">
        <f>IF(ESF!I49&lt;ESF!H49,ESF!H49-ESF!I49,0)</f>
        <v>0</v>
      </c>
      <c r="I44" s="94">
        <f>IF(ESF!H49&lt;ESF!I49,ESF!I49-ESF!H49,0)</f>
        <v>0</v>
      </c>
      <c r="J44" s="41">
        <f t="shared" si="18"/>
        <v>0</v>
      </c>
      <c r="K44" s="41">
        <f t="shared" si="19"/>
        <v>0</v>
      </c>
      <c r="L44" s="28">
        <v>0</v>
      </c>
      <c r="M44" s="28">
        <v>0</v>
      </c>
      <c r="N44" s="41">
        <f t="shared" si="20"/>
        <v>0</v>
      </c>
      <c r="O44" s="41">
        <f t="shared" si="21"/>
        <v>0</v>
      </c>
    </row>
    <row r="45" spans="1:15" ht="12" hidden="1">
      <c r="A45" s="31"/>
      <c r="B45" s="50"/>
      <c r="C45" s="50"/>
      <c r="D45" s="50"/>
      <c r="E45" s="50"/>
      <c r="F45" s="50"/>
      <c r="G45" s="50"/>
      <c r="H45" s="50"/>
      <c r="I45" s="32"/>
      <c r="J45" s="28"/>
      <c r="K45" s="28"/>
      <c r="L45" s="28"/>
      <c r="M45" s="28"/>
      <c r="N45" s="28"/>
      <c r="O45" s="28"/>
    </row>
    <row r="46" spans="1:15" ht="12">
      <c r="A46" s="31" t="s">
        <v>141</v>
      </c>
      <c r="B46" s="77">
        <f>+B47+B52+B59</f>
        <v>1399033</v>
      </c>
      <c r="C46" s="77">
        <f aca="true" t="shared" si="22" ref="C46:O46">+C47+C52+C59</f>
        <v>6668015</v>
      </c>
      <c r="D46" s="77">
        <f t="shared" si="22"/>
        <v>219160</v>
      </c>
      <c r="E46" s="77">
        <f t="shared" si="22"/>
        <v>165789</v>
      </c>
      <c r="F46" s="77">
        <f t="shared" si="22"/>
        <v>0</v>
      </c>
      <c r="G46" s="77">
        <f t="shared" si="22"/>
        <v>0</v>
      </c>
      <c r="H46" s="77">
        <f t="shared" si="22"/>
        <v>0</v>
      </c>
      <c r="I46" s="77">
        <f t="shared" si="22"/>
        <v>0</v>
      </c>
      <c r="J46" s="77">
        <f t="shared" si="22"/>
        <v>1618193</v>
      </c>
      <c r="K46" s="77">
        <f t="shared" si="22"/>
        <v>6833804</v>
      </c>
      <c r="L46" s="77">
        <f t="shared" si="22"/>
        <v>0</v>
      </c>
      <c r="M46" s="77">
        <f t="shared" si="22"/>
        <v>0</v>
      </c>
      <c r="N46" s="77">
        <f t="shared" si="22"/>
        <v>1618193</v>
      </c>
      <c r="O46" s="77">
        <f t="shared" si="22"/>
        <v>6833804</v>
      </c>
    </row>
    <row r="47" spans="1:15" ht="12">
      <c r="A47" s="31" t="s">
        <v>42</v>
      </c>
      <c r="B47" s="77">
        <f>SUM(B48:B50)</f>
        <v>0</v>
      </c>
      <c r="C47" s="77">
        <f aca="true" t="shared" si="23" ref="C47:O47">SUM(C48:C50)</f>
        <v>0</v>
      </c>
      <c r="D47" s="77">
        <f t="shared" si="23"/>
        <v>0</v>
      </c>
      <c r="E47" s="77">
        <f t="shared" si="23"/>
        <v>0</v>
      </c>
      <c r="F47" s="77">
        <f t="shared" si="23"/>
        <v>0</v>
      </c>
      <c r="G47" s="77">
        <f t="shared" si="23"/>
        <v>0</v>
      </c>
      <c r="H47" s="77">
        <f t="shared" si="23"/>
        <v>0</v>
      </c>
      <c r="I47" s="77">
        <f t="shared" si="23"/>
        <v>0</v>
      </c>
      <c r="J47" s="77">
        <f t="shared" si="23"/>
        <v>0</v>
      </c>
      <c r="K47" s="77">
        <f t="shared" si="23"/>
        <v>0</v>
      </c>
      <c r="L47" s="77">
        <f t="shared" si="23"/>
        <v>0</v>
      </c>
      <c r="M47" s="77">
        <f t="shared" si="23"/>
        <v>0</v>
      </c>
      <c r="N47" s="77">
        <f t="shared" si="23"/>
        <v>0</v>
      </c>
      <c r="O47" s="77">
        <f t="shared" si="23"/>
        <v>0</v>
      </c>
    </row>
    <row r="48" spans="1:15" ht="12">
      <c r="A48" s="33" t="s">
        <v>44</v>
      </c>
      <c r="B48" s="94">
        <f>IF(ESF!C57&lt;ESF!B57,ESF!B57-ESF!C57,0)</f>
        <v>0</v>
      </c>
      <c r="C48" s="94">
        <f>IF(ESF!B57&lt;ESF!C57,ESF!C57-ESF!B57,0)</f>
        <v>0</v>
      </c>
      <c r="D48" s="94">
        <f>IF(ESF!E57&lt;ESF!D57,ESF!D57-ESF!E57,0)</f>
        <v>0</v>
      </c>
      <c r="E48" s="94">
        <f>IF(ESF!D57&lt;ESF!E57,ESF!E57-ESF!D57,0)</f>
        <v>0</v>
      </c>
      <c r="F48" s="94">
        <f>IF(ESF!G57&lt;ESF!F57,ESF!F57-ESF!G57,0)</f>
        <v>0</v>
      </c>
      <c r="G48" s="94">
        <f>IF(ESF!F57&lt;ESF!G57,ESF!G57-ESF!F57,0)</f>
        <v>0</v>
      </c>
      <c r="H48" s="94">
        <f>IF(ESF!I57&lt;ESF!H57,ESF!H57-ESF!I57,0)</f>
        <v>0</v>
      </c>
      <c r="I48" s="94">
        <f>IF(ESF!H57&lt;ESF!I57,ESF!I57-ESF!H57,0)</f>
        <v>0</v>
      </c>
      <c r="J48" s="41">
        <f aca="true" t="shared" si="24" ref="J48:K50">+B48+D48+F48+H48</f>
        <v>0</v>
      </c>
      <c r="K48" s="41">
        <f t="shared" si="24"/>
        <v>0</v>
      </c>
      <c r="L48" s="28">
        <v>0</v>
      </c>
      <c r="M48" s="28">
        <v>0</v>
      </c>
      <c r="N48" s="41">
        <f aca="true" t="shared" si="25" ref="N48:O50">J48-L48</f>
        <v>0</v>
      </c>
      <c r="O48" s="41">
        <f t="shared" si="25"/>
        <v>0</v>
      </c>
    </row>
    <row r="49" spans="1:15" ht="12">
      <c r="A49" s="33" t="s">
        <v>45</v>
      </c>
      <c r="B49" s="94">
        <f>IF(ESF!C58&lt;ESF!B58,ESF!B58-ESF!C58,0)</f>
        <v>0</v>
      </c>
      <c r="C49" s="94">
        <f>IF(ESF!B58&lt;ESF!C58,ESF!C58-ESF!B58,0)</f>
        <v>0</v>
      </c>
      <c r="D49" s="94">
        <f>IF(ESF!E58&lt;ESF!D58,ESF!D58-ESF!E58,0)</f>
        <v>0</v>
      </c>
      <c r="E49" s="94">
        <f>IF(ESF!D58&lt;ESF!E58,ESF!E58-ESF!D58,0)</f>
        <v>0</v>
      </c>
      <c r="F49" s="94">
        <f>IF(ESF!G58&lt;ESF!F58,ESF!F58-ESF!G58,0)</f>
        <v>0</v>
      </c>
      <c r="G49" s="94">
        <f>IF(ESF!F58&lt;ESF!G58,ESF!G58-ESF!F58,0)</f>
        <v>0</v>
      </c>
      <c r="H49" s="94">
        <f>IF(ESF!I58&lt;ESF!H58,ESF!H58-ESF!I58,0)</f>
        <v>0</v>
      </c>
      <c r="I49" s="94">
        <f>IF(ESF!H58&lt;ESF!I58,ESF!I58-ESF!H58,0)</f>
        <v>0</v>
      </c>
      <c r="J49" s="41">
        <f t="shared" si="24"/>
        <v>0</v>
      </c>
      <c r="K49" s="41">
        <f t="shared" si="24"/>
        <v>0</v>
      </c>
      <c r="L49" s="28">
        <v>0</v>
      </c>
      <c r="M49" s="28">
        <v>0</v>
      </c>
      <c r="N49" s="41">
        <f t="shared" si="25"/>
        <v>0</v>
      </c>
      <c r="O49" s="41">
        <f t="shared" si="25"/>
        <v>0</v>
      </c>
    </row>
    <row r="50" spans="1:15" ht="24">
      <c r="A50" s="33" t="s">
        <v>47</v>
      </c>
      <c r="B50" s="94">
        <f>IF(ESF!C59&lt;ESF!B59,ESF!B59-ESF!C59,0)</f>
        <v>0</v>
      </c>
      <c r="C50" s="94">
        <f>IF(ESF!B59&lt;ESF!C59,ESF!C59-ESF!B59,0)</f>
        <v>0</v>
      </c>
      <c r="D50" s="94">
        <f>IF(ESF!E59&lt;ESF!D59,ESF!D59-ESF!E59,0)</f>
        <v>0</v>
      </c>
      <c r="E50" s="94">
        <f>IF(ESF!D59&lt;ESF!E59,ESF!E59-ESF!D59,0)</f>
        <v>0</v>
      </c>
      <c r="F50" s="94">
        <f>IF(ESF!G59&lt;ESF!F59,ESF!F59-ESF!G59,0)</f>
        <v>0</v>
      </c>
      <c r="G50" s="94">
        <f>IF(ESF!F59&lt;ESF!G59,ESF!G59-ESF!F59,0)</f>
        <v>0</v>
      </c>
      <c r="H50" s="94">
        <f>IF(ESF!I59&lt;ESF!H59,ESF!H59-ESF!I59,0)</f>
        <v>0</v>
      </c>
      <c r="I50" s="94">
        <f>IF(ESF!H59&lt;ESF!I59,ESF!I59-ESF!H59,0)</f>
        <v>0</v>
      </c>
      <c r="J50" s="41">
        <f t="shared" si="24"/>
        <v>0</v>
      </c>
      <c r="K50" s="41">
        <f t="shared" si="24"/>
        <v>0</v>
      </c>
      <c r="L50" s="28">
        <v>0</v>
      </c>
      <c r="M50" s="28">
        <v>0</v>
      </c>
      <c r="N50" s="41">
        <f t="shared" si="25"/>
        <v>0</v>
      </c>
      <c r="O50" s="41">
        <f t="shared" si="25"/>
        <v>0</v>
      </c>
    </row>
    <row r="51" spans="1:15" ht="12" hidden="1">
      <c r="A51" s="31"/>
      <c r="B51" s="50"/>
      <c r="C51" s="50"/>
      <c r="D51" s="50"/>
      <c r="E51" s="50"/>
      <c r="F51" s="50"/>
      <c r="G51" s="50"/>
      <c r="H51" s="50"/>
      <c r="I51" s="32"/>
      <c r="J51" s="28"/>
      <c r="K51" s="28"/>
      <c r="L51" s="28"/>
      <c r="M51" s="28"/>
      <c r="N51" s="28"/>
      <c r="O51" s="28"/>
    </row>
    <row r="52" spans="1:15" ht="12">
      <c r="A52" s="31" t="s">
        <v>48</v>
      </c>
      <c r="B52" s="77">
        <f>SUM(B53:B57)</f>
        <v>1399033</v>
      </c>
      <c r="C52" s="77">
        <f aca="true" t="shared" si="26" ref="C52:O52">SUM(C53:C57)</f>
        <v>6668015</v>
      </c>
      <c r="D52" s="77">
        <f t="shared" si="26"/>
        <v>219160</v>
      </c>
      <c r="E52" s="77">
        <f t="shared" si="26"/>
        <v>165789</v>
      </c>
      <c r="F52" s="77">
        <f t="shared" si="26"/>
        <v>0</v>
      </c>
      <c r="G52" s="77">
        <f t="shared" si="26"/>
        <v>0</v>
      </c>
      <c r="H52" s="77">
        <f t="shared" si="26"/>
        <v>0</v>
      </c>
      <c r="I52" s="77">
        <f t="shared" si="26"/>
        <v>0</v>
      </c>
      <c r="J52" s="77">
        <f t="shared" si="26"/>
        <v>1618193</v>
      </c>
      <c r="K52" s="77">
        <f t="shared" si="26"/>
        <v>6833804</v>
      </c>
      <c r="L52" s="77">
        <f t="shared" si="26"/>
        <v>0</v>
      </c>
      <c r="M52" s="77">
        <f t="shared" si="26"/>
        <v>0</v>
      </c>
      <c r="N52" s="77">
        <f t="shared" si="26"/>
        <v>1618193</v>
      </c>
      <c r="O52" s="77">
        <f t="shared" si="26"/>
        <v>6833804</v>
      </c>
    </row>
    <row r="53" spans="1:15" ht="24">
      <c r="A53" s="33" t="s">
        <v>49</v>
      </c>
      <c r="B53" s="94">
        <f>IF(ESF!C62&lt;ESF!B62,ESF!B62-ESF!C62,0)</f>
        <v>859409</v>
      </c>
      <c r="C53" s="94">
        <f>IF(ESF!B62&lt;ESF!C62,ESF!C62-ESF!B62,0)</f>
        <v>0</v>
      </c>
      <c r="D53" s="94">
        <f>IF(ESF!E62&lt;ESF!D62,ESF!D62-ESF!E62,0)</f>
        <v>44573</v>
      </c>
      <c r="E53" s="94">
        <f>IF(ESF!D62&lt;ESF!E62,ESF!E62-ESF!D62,0)</f>
        <v>0</v>
      </c>
      <c r="F53" s="94">
        <f>IF(ESF!G62&lt;ESF!F62,ESF!F62-ESF!G62,0)</f>
        <v>0</v>
      </c>
      <c r="G53" s="94">
        <f>IF(ESF!F62&lt;ESF!G62,ESF!G62-ESF!F62,0)</f>
        <v>0</v>
      </c>
      <c r="H53" s="94">
        <f>IF(ESF!I62&lt;ESF!H62,ESF!H62-ESF!I62,0)</f>
        <v>0</v>
      </c>
      <c r="I53" s="94">
        <f>IF(ESF!H62&lt;ESF!I62,ESF!I62-ESF!H62,0)</f>
        <v>0</v>
      </c>
      <c r="J53" s="94">
        <f aca="true" t="shared" si="27" ref="J53:K57">+B53+D53+F53+H53</f>
        <v>903982</v>
      </c>
      <c r="K53" s="94">
        <f t="shared" si="27"/>
        <v>0</v>
      </c>
      <c r="L53" s="94">
        <v>0</v>
      </c>
      <c r="M53" s="94">
        <v>0</v>
      </c>
      <c r="N53" s="94">
        <f aca="true" t="shared" si="28" ref="N53:O57">J53-L53</f>
        <v>903982</v>
      </c>
      <c r="O53" s="94">
        <f t="shared" si="28"/>
        <v>0</v>
      </c>
    </row>
    <row r="54" spans="1:15" ht="12">
      <c r="A54" s="33" t="s">
        <v>50</v>
      </c>
      <c r="B54" s="94">
        <f>IF(ESF!C63&lt;ESF!B63,ESF!B63-ESF!C63,0)</f>
        <v>0</v>
      </c>
      <c r="C54" s="94">
        <f>IF(ESF!B63&lt;ESF!C63,ESF!C63-ESF!B63,0)</f>
        <v>6668015</v>
      </c>
      <c r="D54" s="94">
        <f>IF(ESF!E63&lt;ESF!D63,ESF!D63-ESF!E63,0)</f>
        <v>0</v>
      </c>
      <c r="E54" s="94">
        <v>165789</v>
      </c>
      <c r="F54" s="94">
        <f>IF(ESF!G63&lt;ESF!F63,ESF!F63-ESF!G63,0)</f>
        <v>0</v>
      </c>
      <c r="G54" s="94">
        <f>IF(ESF!F63&lt;ESF!G63,ESF!G63-ESF!F63,0)</f>
        <v>0</v>
      </c>
      <c r="H54" s="94">
        <f>IF(ESF!I63&lt;ESF!H63,ESF!H63-ESF!I63,0)</f>
        <v>0</v>
      </c>
      <c r="I54" s="94">
        <f>IF(ESF!H63&lt;ESF!I63,ESF!I63-ESF!H63,0)</f>
        <v>0</v>
      </c>
      <c r="J54" s="94">
        <f t="shared" si="27"/>
        <v>0</v>
      </c>
      <c r="K54" s="94">
        <f t="shared" si="27"/>
        <v>6833804</v>
      </c>
      <c r="L54" s="28">
        <v>0</v>
      </c>
      <c r="M54" s="28">
        <v>0</v>
      </c>
      <c r="N54" s="41">
        <f t="shared" si="28"/>
        <v>0</v>
      </c>
      <c r="O54" s="41">
        <f t="shared" si="28"/>
        <v>6833804</v>
      </c>
    </row>
    <row r="55" spans="1:15" ht="12">
      <c r="A55" s="33" t="s">
        <v>51</v>
      </c>
      <c r="B55" s="94">
        <f>IF(ESF!C64&lt;ESF!B64,ESF!B64-ESF!C64,0)</f>
        <v>0</v>
      </c>
      <c r="C55" s="94">
        <f>IF(ESF!B64&lt;ESF!C64,ESF!C64-ESF!B64,0)</f>
        <v>0</v>
      </c>
      <c r="D55" s="94">
        <f>IF(ESF!E64&lt;ESF!D64,ESF!D64-ESF!E64,0)</f>
        <v>0</v>
      </c>
      <c r="E55" s="94">
        <f>IF(ESF!D64&lt;ESF!E64,ESF!E64-ESF!D64,0)</f>
        <v>0</v>
      </c>
      <c r="F55" s="94">
        <f>IF(ESF!G64&lt;ESF!F64,ESF!F64-ESF!G64,0)</f>
        <v>0</v>
      </c>
      <c r="G55" s="94">
        <f>IF(ESF!F64&lt;ESF!G64,ESF!G64-ESF!F64,0)</f>
        <v>0</v>
      </c>
      <c r="H55" s="94">
        <f>IF(ESF!I64&lt;ESF!H64,ESF!H64-ESF!I64,0)</f>
        <v>0</v>
      </c>
      <c r="I55" s="94">
        <f>IF(ESF!H64&lt;ESF!I64,ESF!I64-ESF!H64,0)</f>
        <v>0</v>
      </c>
      <c r="J55" s="94">
        <f t="shared" si="27"/>
        <v>0</v>
      </c>
      <c r="K55" s="94">
        <f t="shared" si="27"/>
        <v>0</v>
      </c>
      <c r="L55" s="28">
        <v>0</v>
      </c>
      <c r="M55" s="28">
        <v>0</v>
      </c>
      <c r="N55" s="41">
        <f t="shared" si="28"/>
        <v>0</v>
      </c>
      <c r="O55" s="41">
        <f t="shared" si="28"/>
        <v>0</v>
      </c>
    </row>
    <row r="56" spans="1:15" ht="12">
      <c r="A56" s="33" t="s">
        <v>52</v>
      </c>
      <c r="B56" s="94">
        <f>IF(ESF!C65&lt;ESF!B65,ESF!B65-ESF!C65,0)</f>
        <v>0</v>
      </c>
      <c r="C56" s="94">
        <f>IF(ESF!B65&lt;ESF!C65,ESF!C65-ESF!B65,0)</f>
        <v>0</v>
      </c>
      <c r="D56" s="94">
        <f>IF(ESF!E65&lt;ESF!D65,ESF!D65-ESF!E65,0)</f>
        <v>0</v>
      </c>
      <c r="E56" s="94">
        <f>IF(ESF!D65&lt;ESF!E65,ESF!E65-ESF!D65,0)</f>
        <v>0</v>
      </c>
      <c r="F56" s="94">
        <f>IF(ESF!G65&lt;ESF!F65,ESF!F65-ESF!G65,0)</f>
        <v>0</v>
      </c>
      <c r="G56" s="94">
        <f>IF(ESF!F65&lt;ESF!G65,ESF!G65-ESF!F65,0)</f>
        <v>0</v>
      </c>
      <c r="H56" s="94">
        <f>IF(ESF!I65&lt;ESF!H65,ESF!H65-ESF!I65,0)</f>
        <v>0</v>
      </c>
      <c r="I56" s="94">
        <f>IF(ESF!H65&lt;ESF!I65,ESF!I65-ESF!H65,0)</f>
        <v>0</v>
      </c>
      <c r="J56" s="94">
        <f t="shared" si="27"/>
        <v>0</v>
      </c>
      <c r="K56" s="94">
        <f t="shared" si="27"/>
        <v>0</v>
      </c>
      <c r="L56" s="28">
        <v>0</v>
      </c>
      <c r="M56" s="28">
        <v>0</v>
      </c>
      <c r="N56" s="41">
        <f t="shared" si="28"/>
        <v>0</v>
      </c>
      <c r="O56" s="41">
        <f t="shared" si="28"/>
        <v>0</v>
      </c>
    </row>
    <row r="57" spans="1:15" ht="24">
      <c r="A57" s="33" t="s">
        <v>53</v>
      </c>
      <c r="B57" s="94">
        <f>IF(ESF!C66&lt;ESF!B66,ESF!B66-ESF!C66,0)</f>
        <v>539624</v>
      </c>
      <c r="C57" s="94">
        <f>IF(ESF!B66&lt;ESF!C66,ESF!C66-ESF!B66,0)</f>
        <v>0</v>
      </c>
      <c r="D57" s="94">
        <f>IF(ESF!E66&lt;ESF!D66,ESF!D66-ESF!E66,0)</f>
        <v>174587</v>
      </c>
      <c r="E57" s="94">
        <f>IF(ESF!D66&lt;ESF!E66,ESF!E66-ESF!D66,0)</f>
        <v>0</v>
      </c>
      <c r="F57" s="94">
        <f>IF(ESF!G66&lt;ESF!F66,ESF!F66-ESF!G66,0)</f>
        <v>0</v>
      </c>
      <c r="G57" s="94">
        <f>IF(ESF!F66&lt;ESF!G66,ESF!G66-ESF!F66,0)</f>
        <v>0</v>
      </c>
      <c r="H57" s="94">
        <f>IF(ESF!I66&lt;ESF!H66,ESF!H66-ESF!I66,0)</f>
        <v>0</v>
      </c>
      <c r="I57" s="94">
        <f>IF(ESF!H66&lt;ESF!I66,ESF!I66-ESF!H66,0)</f>
        <v>0</v>
      </c>
      <c r="J57" s="94">
        <f t="shared" si="27"/>
        <v>714211</v>
      </c>
      <c r="K57" s="94">
        <f t="shared" si="27"/>
        <v>0</v>
      </c>
      <c r="L57" s="28">
        <v>0</v>
      </c>
      <c r="M57" s="28">
        <v>0</v>
      </c>
      <c r="N57" s="41">
        <f t="shared" si="28"/>
        <v>714211</v>
      </c>
      <c r="O57" s="41">
        <f t="shared" si="28"/>
        <v>0</v>
      </c>
    </row>
    <row r="58" spans="1:15" ht="12" hidden="1">
      <c r="A58" s="31"/>
      <c r="B58" s="50"/>
      <c r="C58" s="50"/>
      <c r="D58" s="50"/>
      <c r="E58" s="50"/>
      <c r="F58" s="50"/>
      <c r="G58" s="50"/>
      <c r="H58" s="50"/>
      <c r="I58" s="32"/>
      <c r="J58" s="28"/>
      <c r="K58" s="28"/>
      <c r="L58" s="28"/>
      <c r="M58" s="28"/>
      <c r="N58" s="28"/>
      <c r="O58" s="28"/>
    </row>
    <row r="59" spans="1:15" ht="36">
      <c r="A59" s="31" t="s">
        <v>54</v>
      </c>
      <c r="B59" s="77">
        <f>SUM(B60:B61)</f>
        <v>0</v>
      </c>
      <c r="C59" s="77">
        <f aca="true" t="shared" si="29" ref="C59:O59">SUM(C60:C61)</f>
        <v>0</v>
      </c>
      <c r="D59" s="77">
        <f t="shared" si="29"/>
        <v>0</v>
      </c>
      <c r="E59" s="77">
        <f t="shared" si="29"/>
        <v>0</v>
      </c>
      <c r="F59" s="77">
        <f t="shared" si="29"/>
        <v>0</v>
      </c>
      <c r="G59" s="77">
        <f t="shared" si="29"/>
        <v>0</v>
      </c>
      <c r="H59" s="77">
        <f t="shared" si="29"/>
        <v>0</v>
      </c>
      <c r="I59" s="77">
        <f t="shared" si="29"/>
        <v>0</v>
      </c>
      <c r="J59" s="77">
        <f t="shared" si="29"/>
        <v>0</v>
      </c>
      <c r="K59" s="77">
        <f t="shared" si="29"/>
        <v>0</v>
      </c>
      <c r="L59" s="77">
        <f t="shared" si="29"/>
        <v>0</v>
      </c>
      <c r="M59" s="77">
        <f t="shared" si="29"/>
        <v>0</v>
      </c>
      <c r="N59" s="77">
        <f t="shared" si="29"/>
        <v>0</v>
      </c>
      <c r="O59" s="77">
        <f t="shared" si="29"/>
        <v>0</v>
      </c>
    </row>
    <row r="60" spans="1:15" ht="12">
      <c r="A60" s="33" t="s">
        <v>55</v>
      </c>
      <c r="B60" s="94">
        <f>IF(ESF!C69&lt;ESF!B69,ESF!B69-ESF!C69,0)</f>
        <v>0</v>
      </c>
      <c r="C60" s="94">
        <f>IF(ESF!B69&lt;ESF!C69,ESF!C69-ESF!B69,0)</f>
        <v>0</v>
      </c>
      <c r="D60" s="94">
        <f>IF(ESF!E69&lt;ESF!D69,ESF!D69-ESF!E69,0)</f>
        <v>0</v>
      </c>
      <c r="E60" s="94">
        <f>IF(ESF!D69&lt;ESF!E69,ESF!E69-ESF!D69,0)</f>
        <v>0</v>
      </c>
      <c r="F60" s="94">
        <f>IF(ESF!G69&lt;ESF!F69,ESF!F69-ESF!G69,0)</f>
        <v>0</v>
      </c>
      <c r="G60" s="94">
        <f>IF(ESF!F69&lt;ESF!G69,ESF!G69-ESF!F69,0)</f>
        <v>0</v>
      </c>
      <c r="H60" s="94">
        <f>IF(ESF!I69&lt;ESF!H69,ESF!H69-ESF!I69,0)</f>
        <v>0</v>
      </c>
      <c r="I60" s="94">
        <f>IF(ESF!H69&lt;ESF!I69,ESF!I69-ESF!H69,0)</f>
        <v>0</v>
      </c>
      <c r="J60" s="41">
        <v>0</v>
      </c>
      <c r="K60" s="41">
        <f>+C60+E60+G60+I60</f>
        <v>0</v>
      </c>
      <c r="L60" s="28">
        <v>0</v>
      </c>
      <c r="M60" s="28">
        <v>0</v>
      </c>
      <c r="N60" s="41">
        <f>J60-L60</f>
        <v>0</v>
      </c>
      <c r="O60" s="41">
        <f>K60-M60</f>
        <v>0</v>
      </c>
    </row>
    <row r="61" spans="1:15" ht="24">
      <c r="A61" s="104" t="s">
        <v>56</v>
      </c>
      <c r="B61" s="94">
        <f>IF(ESF!C70&lt;ESF!B70,ESF!B70-ESF!C70,0)</f>
        <v>0</v>
      </c>
      <c r="C61" s="94">
        <f>IF(ESF!B70&lt;ESF!C70,ESF!C70-ESF!B70,0)</f>
        <v>0</v>
      </c>
      <c r="D61" s="94">
        <f>IF(ESF!E70&lt;ESF!D70,ESF!D70-ESF!E70,0)</f>
        <v>0</v>
      </c>
      <c r="E61" s="94">
        <f>IF(ESF!D70&lt;ESF!E70,ESF!E70-ESF!D70,0)</f>
        <v>0</v>
      </c>
      <c r="F61" s="94">
        <f>IF(ESF!G70&lt;ESF!F70,ESF!F70-ESF!G70,0)</f>
        <v>0</v>
      </c>
      <c r="G61" s="94">
        <f>IF(ESF!F70&lt;ESF!G70,ESF!G70-ESF!F70,0)</f>
        <v>0</v>
      </c>
      <c r="H61" s="94">
        <f>IF(ESF!I70&lt;ESF!H70,ESF!H70-ESF!I70,0)</f>
        <v>0</v>
      </c>
      <c r="I61" s="94">
        <f>IF(ESF!H70&lt;ESF!I70,ESF!I70-ESF!H70,0)</f>
        <v>0</v>
      </c>
      <c r="J61" s="41">
        <f>+B61+D61+F61+H61</f>
        <v>0</v>
      </c>
      <c r="K61" s="41">
        <f>+C61+E61+G61+I61</f>
        <v>0</v>
      </c>
      <c r="L61" s="28">
        <v>0</v>
      </c>
      <c r="M61" s="28">
        <v>0</v>
      </c>
      <c r="N61" s="41">
        <f>J61-L61</f>
        <v>0</v>
      </c>
      <c r="O61" s="41">
        <f>K61-M61</f>
        <v>0</v>
      </c>
    </row>
    <row r="62" spans="1:15" ht="3.75" customHeight="1">
      <c r="A62" s="105"/>
      <c r="B62" s="95"/>
      <c r="C62" s="95"/>
      <c r="D62" s="95"/>
      <c r="E62" s="95"/>
      <c r="F62" s="95"/>
      <c r="G62" s="95"/>
      <c r="H62" s="95"/>
      <c r="I62" s="95"/>
      <c r="J62" s="97"/>
      <c r="K62" s="97"/>
      <c r="L62" s="29"/>
      <c r="M62" s="29"/>
      <c r="N62" s="29"/>
      <c r="O62" s="29"/>
    </row>
    <row r="63" spans="1:15" ht="3.75" customHeight="1">
      <c r="A63" s="114"/>
      <c r="B63" s="96"/>
      <c r="C63" s="96"/>
      <c r="D63" s="96"/>
      <c r="E63" s="96"/>
      <c r="F63" s="96"/>
      <c r="G63" s="96"/>
      <c r="H63" s="96"/>
      <c r="I63" s="96"/>
      <c r="J63" s="93"/>
      <c r="K63" s="93"/>
      <c r="L63" s="4"/>
      <c r="M63" s="4"/>
      <c r="N63" s="4"/>
      <c r="O63" s="4"/>
    </row>
    <row r="64" spans="1:15" ht="3.75" customHeight="1">
      <c r="A64" s="114"/>
      <c r="B64" s="96"/>
      <c r="C64" s="96"/>
      <c r="D64" s="96"/>
      <c r="E64" s="96"/>
      <c r="F64" s="96"/>
      <c r="G64" s="96"/>
      <c r="H64" s="96"/>
      <c r="I64" s="96"/>
      <c r="J64" s="93"/>
      <c r="K64" s="93"/>
      <c r="L64" s="4"/>
      <c r="M64" s="4"/>
      <c r="N64" s="4"/>
      <c r="O64" s="4"/>
    </row>
    <row r="65" spans="1:15" ht="3.75" customHeight="1">
      <c r="A65" s="114"/>
      <c r="B65" s="96"/>
      <c r="C65" s="96"/>
      <c r="D65" s="96"/>
      <c r="E65" s="96"/>
      <c r="F65" s="96"/>
      <c r="G65" s="96"/>
      <c r="H65" s="96"/>
      <c r="I65" s="96"/>
      <c r="J65" s="93"/>
      <c r="K65" s="93"/>
      <c r="L65" s="4"/>
      <c r="M65" s="4"/>
      <c r="N65" s="4"/>
      <c r="O65" s="4"/>
    </row>
    <row r="66" spans="1:15" ht="3.75" customHeight="1">
      <c r="A66" s="114"/>
      <c r="B66" s="96"/>
      <c r="C66" s="96"/>
      <c r="D66" s="96"/>
      <c r="E66" s="96"/>
      <c r="F66" s="96"/>
      <c r="G66" s="96"/>
      <c r="H66" s="96"/>
      <c r="I66" s="96"/>
      <c r="J66" s="93"/>
      <c r="K66" s="93"/>
      <c r="L66" s="4"/>
      <c r="M66" s="4"/>
      <c r="N66" s="4"/>
      <c r="O66" s="4"/>
    </row>
    <row r="67" spans="1:15" ht="3.75" customHeight="1">
      <c r="A67" s="114"/>
      <c r="B67" s="96"/>
      <c r="C67" s="96"/>
      <c r="D67" s="96"/>
      <c r="E67" s="96"/>
      <c r="F67" s="96"/>
      <c r="G67" s="96"/>
      <c r="H67" s="96"/>
      <c r="I67" s="96"/>
      <c r="J67" s="93"/>
      <c r="K67" s="93"/>
      <c r="L67" s="4"/>
      <c r="M67" s="4"/>
      <c r="N67" s="4"/>
      <c r="O67" s="4"/>
    </row>
    <row r="68" spans="1:15" ht="3.75" customHeight="1">
      <c r="A68" s="114"/>
      <c r="B68" s="96"/>
      <c r="C68" s="96"/>
      <c r="D68" s="96"/>
      <c r="E68" s="96"/>
      <c r="F68" s="96"/>
      <c r="G68" s="96"/>
      <c r="H68" s="96"/>
      <c r="I68" s="96"/>
      <c r="J68" s="93"/>
      <c r="K68" s="93"/>
      <c r="L68" s="4"/>
      <c r="M68" s="4"/>
      <c r="N68" s="4"/>
      <c r="O68" s="4"/>
    </row>
    <row r="69" spans="1:15" ht="3.75" customHeight="1">
      <c r="A69" s="114"/>
      <c r="B69" s="96"/>
      <c r="C69" s="96"/>
      <c r="D69" s="96"/>
      <c r="E69" s="96"/>
      <c r="F69" s="96"/>
      <c r="G69" s="96"/>
      <c r="H69" s="96"/>
      <c r="I69" s="96"/>
      <c r="J69" s="93"/>
      <c r="K69" s="93"/>
      <c r="L69" s="4"/>
      <c r="M69" s="4"/>
      <c r="N69" s="4"/>
      <c r="O69" s="4"/>
    </row>
    <row r="70" spans="1:15" ht="3.75" customHeight="1">
      <c r="A70" s="114"/>
      <c r="B70" s="96"/>
      <c r="C70" s="96"/>
      <c r="D70" s="96"/>
      <c r="E70" s="96"/>
      <c r="F70" s="96"/>
      <c r="G70" s="96"/>
      <c r="H70" s="96"/>
      <c r="I70" s="96"/>
      <c r="J70" s="93"/>
      <c r="K70" s="93"/>
      <c r="L70" s="4"/>
      <c r="M70" s="4"/>
      <c r="N70" s="4"/>
      <c r="O70" s="4"/>
    </row>
    <row r="71" spans="1:15" ht="12" customHeight="1">
      <c r="A71" s="114"/>
      <c r="B71" s="96"/>
      <c r="C71" s="96"/>
      <c r="D71" s="96"/>
      <c r="E71" s="96"/>
      <c r="F71" s="96"/>
      <c r="G71" s="96"/>
      <c r="H71" s="96"/>
      <c r="I71" s="96"/>
      <c r="J71" s="93"/>
      <c r="K71" s="93"/>
      <c r="L71" s="4"/>
      <c r="M71" s="4"/>
      <c r="N71" s="4"/>
      <c r="O71" s="4"/>
    </row>
    <row r="72" spans="1:15" ht="12" customHeight="1">
      <c r="A72" s="114"/>
      <c r="B72" s="96"/>
      <c r="C72" s="96"/>
      <c r="D72" s="96"/>
      <c r="E72" s="96"/>
      <c r="F72" s="96"/>
      <c r="G72" s="96"/>
      <c r="H72" s="96"/>
      <c r="I72" s="96"/>
      <c r="J72" s="93"/>
      <c r="K72" s="93"/>
      <c r="L72" s="4"/>
      <c r="M72" s="4"/>
      <c r="N72" s="4"/>
      <c r="O72" s="4"/>
    </row>
    <row r="73" spans="1:15" ht="12" customHeight="1">
      <c r="A73" s="114"/>
      <c r="B73" s="96"/>
      <c r="C73" s="96"/>
      <c r="D73" s="96"/>
      <c r="E73" s="96"/>
      <c r="F73" s="96"/>
      <c r="G73" s="96"/>
      <c r="H73" s="96"/>
      <c r="I73" s="96"/>
      <c r="J73" s="93"/>
      <c r="K73" s="93"/>
      <c r="L73" s="4"/>
      <c r="M73" s="4"/>
      <c r="N73" s="4"/>
      <c r="O73" s="4"/>
    </row>
    <row r="74" spans="1:15" ht="12" customHeight="1">
      <c r="A74" s="114"/>
      <c r="B74" s="96"/>
      <c r="C74" s="96"/>
      <c r="D74" s="96"/>
      <c r="E74" s="96"/>
      <c r="F74" s="96"/>
      <c r="G74" s="96"/>
      <c r="H74" s="96"/>
      <c r="I74" s="96"/>
      <c r="J74" s="93"/>
      <c r="K74" s="93"/>
      <c r="L74" s="4"/>
      <c r="M74" s="4"/>
      <c r="N74" s="4"/>
      <c r="O74" s="4"/>
    </row>
    <row r="75" spans="1:15" ht="12" customHeight="1">
      <c r="A75" s="114"/>
      <c r="B75" s="96"/>
      <c r="C75" s="96"/>
      <c r="D75" s="96"/>
      <c r="E75" s="96"/>
      <c r="F75" s="96"/>
      <c r="G75" s="96"/>
      <c r="H75" s="96"/>
      <c r="I75" s="96"/>
      <c r="J75" s="93"/>
      <c r="K75" s="93"/>
      <c r="L75" s="4"/>
      <c r="M75" s="4"/>
      <c r="N75" s="4"/>
      <c r="O75" s="4"/>
    </row>
    <row r="76" spans="1:15" ht="12" customHeight="1">
      <c r="A76" s="114"/>
      <c r="B76" s="96"/>
      <c r="C76" s="96"/>
      <c r="D76" s="96"/>
      <c r="E76" s="96"/>
      <c r="F76" s="96"/>
      <c r="G76" s="96"/>
      <c r="H76" s="96"/>
      <c r="I76" s="96"/>
      <c r="J76" s="93"/>
      <c r="K76" s="93"/>
      <c r="L76" s="4"/>
      <c r="M76" s="4"/>
      <c r="N76" s="4"/>
      <c r="O76" s="4"/>
    </row>
    <row r="77" spans="1:15" ht="12" customHeight="1">
      <c r="A77" s="114"/>
      <c r="B77" s="96"/>
      <c r="C77" s="96"/>
      <c r="D77" s="96"/>
      <c r="E77" s="96"/>
      <c r="F77" s="96"/>
      <c r="G77" s="96"/>
      <c r="H77" s="96"/>
      <c r="I77" s="96"/>
      <c r="J77" s="93"/>
      <c r="K77" s="93"/>
      <c r="L77" s="4"/>
      <c r="M77" s="4"/>
      <c r="N77" s="4"/>
      <c r="O77" s="4"/>
    </row>
    <row r="78" spans="1:15" ht="12" customHeight="1">
      <c r="A78" s="114"/>
      <c r="B78" s="96"/>
      <c r="C78" s="96"/>
      <c r="D78" s="96"/>
      <c r="E78" s="96"/>
      <c r="F78" s="96"/>
      <c r="G78" s="96"/>
      <c r="H78" s="96"/>
      <c r="I78" s="96"/>
      <c r="J78" s="93"/>
      <c r="K78" s="93"/>
      <c r="L78" s="4"/>
      <c r="M78" s="4"/>
      <c r="N78" s="4"/>
      <c r="O78" s="4"/>
    </row>
    <row r="79" spans="1:15" ht="12" customHeight="1">
      <c r="A79" s="114"/>
      <c r="B79" s="96"/>
      <c r="C79" s="96"/>
      <c r="D79" s="96"/>
      <c r="E79" s="96"/>
      <c r="F79" s="96"/>
      <c r="G79" s="96"/>
      <c r="H79" s="96"/>
      <c r="I79" s="96"/>
      <c r="J79" s="93"/>
      <c r="K79" s="93"/>
      <c r="L79" s="4"/>
      <c r="M79" s="4"/>
      <c r="N79" s="4"/>
      <c r="O79" s="4"/>
    </row>
    <row r="80" spans="1:15" ht="12" customHeight="1">
      <c r="A80" s="114"/>
      <c r="B80" s="96"/>
      <c r="C80" s="96"/>
      <c r="D80" s="96"/>
      <c r="E80" s="96"/>
      <c r="F80" s="96"/>
      <c r="G80" s="96"/>
      <c r="H80" s="96"/>
      <c r="I80" s="96"/>
      <c r="J80" s="93"/>
      <c r="K80" s="93"/>
      <c r="L80" s="4"/>
      <c r="M80" s="4"/>
      <c r="N80" s="4"/>
      <c r="O80" s="4"/>
    </row>
    <row r="83" spans="1:14" ht="12">
      <c r="A83" s="108"/>
      <c r="B83" s="108"/>
      <c r="J83" s="108"/>
      <c r="K83" s="108"/>
      <c r="L83" s="108"/>
      <c r="M83" s="108"/>
      <c r="N83" s="108"/>
    </row>
    <row r="84" spans="1:14" ht="12">
      <c r="A84" s="146" t="s">
        <v>184</v>
      </c>
      <c r="B84" s="146"/>
      <c r="J84" s="146" t="s">
        <v>176</v>
      </c>
      <c r="K84" s="146"/>
      <c r="L84" s="146"/>
      <c r="M84" s="146"/>
      <c r="N84" s="146"/>
    </row>
    <row r="85" spans="1:14" ht="12">
      <c r="A85" s="147" t="s">
        <v>182</v>
      </c>
      <c r="B85" s="147"/>
      <c r="J85" s="147" t="s">
        <v>177</v>
      </c>
      <c r="K85" s="147"/>
      <c r="L85" s="147"/>
      <c r="M85" s="147"/>
      <c r="N85" s="147"/>
    </row>
    <row r="93" spans="2:15" ht="12">
      <c r="B93" s="96">
        <f aca="true" t="shared" si="30" ref="B93:O93">SUM(B6:B61)</f>
        <v>23026356</v>
      </c>
      <c r="C93" s="96">
        <f t="shared" si="30"/>
        <v>23026356</v>
      </c>
      <c r="D93" s="96">
        <f t="shared" si="30"/>
        <v>691404</v>
      </c>
      <c r="E93" s="96">
        <f t="shared" si="30"/>
        <v>691404</v>
      </c>
      <c r="F93" s="96">
        <f t="shared" si="30"/>
        <v>0</v>
      </c>
      <c r="G93" s="96">
        <f t="shared" si="30"/>
        <v>0</v>
      </c>
      <c r="H93" s="96">
        <f t="shared" si="30"/>
        <v>0</v>
      </c>
      <c r="I93" s="96">
        <f t="shared" si="30"/>
        <v>0</v>
      </c>
      <c r="J93" s="96">
        <f t="shared" si="30"/>
        <v>23717760</v>
      </c>
      <c r="K93" s="96">
        <f t="shared" si="30"/>
        <v>23717760</v>
      </c>
      <c r="L93" s="96">
        <f t="shared" si="30"/>
        <v>0</v>
      </c>
      <c r="M93" s="96">
        <f t="shared" si="30"/>
        <v>0</v>
      </c>
      <c r="N93" s="96">
        <f t="shared" si="30"/>
        <v>23717760</v>
      </c>
      <c r="O93" s="96">
        <f t="shared" si="30"/>
        <v>23717760</v>
      </c>
    </row>
  </sheetData>
  <sheetProtection/>
  <mergeCells count="13">
    <mergeCell ref="A84:B84"/>
    <mergeCell ref="A85:B85"/>
    <mergeCell ref="J84:N84"/>
    <mergeCell ref="J85:N85"/>
    <mergeCell ref="L3:M3"/>
    <mergeCell ref="N3:O3"/>
    <mergeCell ref="A1:O1"/>
    <mergeCell ref="A2:O2"/>
    <mergeCell ref="J3:K3"/>
    <mergeCell ref="H3:I3"/>
    <mergeCell ref="B3:C3"/>
    <mergeCell ref="D3:E3"/>
    <mergeCell ref="F3:G3"/>
  </mergeCells>
  <printOptions/>
  <pageMargins left="0.7086614173228347" right="0.7086614173228347" top="0.7480314960629921" bottom="0.41" header="0.31496062992125984" footer="0.31496062992125984"/>
  <pageSetup fitToHeight="0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71" sqref="M71"/>
    </sheetView>
  </sheetViews>
  <sheetFormatPr defaultColWidth="11.421875" defaultRowHeight="15"/>
  <cols>
    <col min="1" max="1" width="4.7109375" style="0" customWidth="1"/>
    <col min="2" max="2" width="3.8515625" style="0" customWidth="1"/>
    <col min="3" max="3" width="69.00390625" style="0" customWidth="1"/>
    <col min="5" max="5" width="14.28125" style="0" customWidth="1"/>
    <col min="6" max="6" width="0.13671875" style="0" hidden="1" customWidth="1"/>
    <col min="7" max="7" width="12.140625" style="0" hidden="1" customWidth="1"/>
    <col min="8" max="10" width="14.7109375" style="0" customWidth="1"/>
  </cols>
  <sheetData>
    <row r="1" spans="1:10" ht="15">
      <c r="A1" s="165" t="s">
        <v>142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7" t="s">
        <v>190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36">
      <c r="A3" s="169" t="s">
        <v>115</v>
      </c>
      <c r="B3" s="170"/>
      <c r="C3" s="171"/>
      <c r="D3" s="90" t="s">
        <v>172</v>
      </c>
      <c r="E3" s="90" t="s">
        <v>173</v>
      </c>
      <c r="F3" s="90" t="s">
        <v>172</v>
      </c>
      <c r="G3" s="90" t="s">
        <v>191</v>
      </c>
      <c r="H3" s="90" t="s">
        <v>165</v>
      </c>
      <c r="I3" s="90" t="s">
        <v>166</v>
      </c>
      <c r="J3" s="90" t="s">
        <v>168</v>
      </c>
    </row>
    <row r="4" spans="1:10" ht="15">
      <c r="A4" s="172"/>
      <c r="B4" s="173"/>
      <c r="C4" s="174"/>
      <c r="D4" s="56">
        <v>2015</v>
      </c>
      <c r="E4" s="56">
        <v>2015</v>
      </c>
      <c r="F4" s="56">
        <v>2014</v>
      </c>
      <c r="G4" s="56">
        <v>2014</v>
      </c>
      <c r="H4" s="56">
        <v>2015</v>
      </c>
      <c r="I4" s="56">
        <v>2015</v>
      </c>
      <c r="J4" s="56">
        <v>2015</v>
      </c>
    </row>
    <row r="5" spans="1:10" ht="15">
      <c r="A5" s="57"/>
      <c r="B5" s="58"/>
      <c r="C5" s="59"/>
      <c r="D5" s="73"/>
      <c r="E5" s="73"/>
      <c r="F5" s="73"/>
      <c r="G5" s="73"/>
      <c r="H5" s="101"/>
      <c r="I5" s="101"/>
      <c r="J5" s="101"/>
    </row>
    <row r="6" spans="1:10" ht="15">
      <c r="A6" s="164" t="s">
        <v>143</v>
      </c>
      <c r="B6" s="162"/>
      <c r="C6" s="163"/>
      <c r="D6" s="74"/>
      <c r="E6" s="74"/>
      <c r="F6" s="74"/>
      <c r="G6" s="74"/>
      <c r="H6" s="88"/>
      <c r="I6" s="88"/>
      <c r="J6" s="88"/>
    </row>
    <row r="7" spans="1:10" ht="15">
      <c r="A7" s="60"/>
      <c r="B7" s="162" t="s">
        <v>137</v>
      </c>
      <c r="C7" s="163"/>
      <c r="D7" s="75">
        <f>SUM(D8:D18)</f>
        <v>91388984</v>
      </c>
      <c r="E7" s="75">
        <f>SUM(E8:E18)</f>
        <v>2733599</v>
      </c>
      <c r="F7" s="75">
        <f>SUM(F8:F18)</f>
        <v>0</v>
      </c>
      <c r="G7" s="75">
        <f>SUM(G8:G18)</f>
        <v>0</v>
      </c>
      <c r="H7" s="102">
        <f aca="true" t="shared" si="0" ref="H7:H18">+D7+E7+F7+G7</f>
        <v>94122583</v>
      </c>
      <c r="I7" s="88">
        <v>0</v>
      </c>
      <c r="J7" s="102">
        <f>H7-I7</f>
        <v>94122583</v>
      </c>
    </row>
    <row r="8" spans="1:10" ht="15">
      <c r="A8" s="60"/>
      <c r="B8" s="61"/>
      <c r="C8" s="62" t="s">
        <v>62</v>
      </c>
      <c r="D8" s="74">
        <v>0</v>
      </c>
      <c r="E8" s="74">
        <v>0</v>
      </c>
      <c r="F8" s="74">
        <v>0</v>
      </c>
      <c r="G8" s="74">
        <v>0</v>
      </c>
      <c r="H8" s="103">
        <f t="shared" si="0"/>
        <v>0</v>
      </c>
      <c r="I8" s="88">
        <v>0</v>
      </c>
      <c r="J8" s="103">
        <f aca="true" t="shared" si="1" ref="J8:J18">H8-I8</f>
        <v>0</v>
      </c>
    </row>
    <row r="9" spans="1:10" ht="15">
      <c r="A9" s="60"/>
      <c r="B9" s="61"/>
      <c r="C9" s="62" t="s">
        <v>63</v>
      </c>
      <c r="D9" s="74">
        <v>0</v>
      </c>
      <c r="E9" s="74">
        <v>0</v>
      </c>
      <c r="F9" s="74">
        <v>0</v>
      </c>
      <c r="G9" s="74">
        <v>0</v>
      </c>
      <c r="H9" s="103">
        <f t="shared" si="0"/>
        <v>0</v>
      </c>
      <c r="I9" s="88">
        <v>0</v>
      </c>
      <c r="J9" s="103">
        <f t="shared" si="1"/>
        <v>0</v>
      </c>
    </row>
    <row r="10" spans="1:10" ht="15">
      <c r="A10" s="60"/>
      <c r="B10" s="55"/>
      <c r="C10" s="62" t="s">
        <v>144</v>
      </c>
      <c r="D10" s="74">
        <v>0</v>
      </c>
      <c r="E10" s="74">
        <v>0</v>
      </c>
      <c r="F10" s="74">
        <v>0</v>
      </c>
      <c r="G10" s="74">
        <v>0</v>
      </c>
      <c r="H10" s="103">
        <f t="shared" si="0"/>
        <v>0</v>
      </c>
      <c r="I10" s="88">
        <v>0</v>
      </c>
      <c r="J10" s="103">
        <f t="shared" si="1"/>
        <v>0</v>
      </c>
    </row>
    <row r="11" spans="1:10" ht="15">
      <c r="A11" s="60"/>
      <c r="B11" s="55"/>
      <c r="C11" s="62" t="s">
        <v>65</v>
      </c>
      <c r="D11" s="74">
        <v>0</v>
      </c>
      <c r="E11" s="74">
        <v>1021375</v>
      </c>
      <c r="F11" s="74">
        <v>0</v>
      </c>
      <c r="G11" s="74"/>
      <c r="H11" s="103">
        <f t="shared" si="0"/>
        <v>1021375</v>
      </c>
      <c r="I11" s="88">
        <v>0</v>
      </c>
      <c r="J11" s="103">
        <f t="shared" si="1"/>
        <v>1021375</v>
      </c>
    </row>
    <row r="12" spans="1:10" ht="15">
      <c r="A12" s="60"/>
      <c r="B12" s="55"/>
      <c r="C12" s="62" t="s">
        <v>113</v>
      </c>
      <c r="D12" s="74">
        <v>3916522</v>
      </c>
      <c r="E12" s="74">
        <v>133061</v>
      </c>
      <c r="F12" s="74"/>
      <c r="G12" s="74"/>
      <c r="H12" s="103">
        <f t="shared" si="0"/>
        <v>4049583</v>
      </c>
      <c r="I12" s="88">
        <v>0</v>
      </c>
      <c r="J12" s="103">
        <f t="shared" si="1"/>
        <v>4049583</v>
      </c>
    </row>
    <row r="13" spans="1:10" ht="15">
      <c r="A13" s="60"/>
      <c r="B13" s="55"/>
      <c r="C13" s="62" t="s">
        <v>66</v>
      </c>
      <c r="D13" s="74">
        <v>0</v>
      </c>
      <c r="E13" s="74">
        <v>0</v>
      </c>
      <c r="F13" s="74">
        <v>0</v>
      </c>
      <c r="G13" s="74">
        <v>0</v>
      </c>
      <c r="H13" s="103">
        <f t="shared" si="0"/>
        <v>0</v>
      </c>
      <c r="I13" s="88">
        <v>0</v>
      </c>
      <c r="J13" s="103">
        <f t="shared" si="1"/>
        <v>0</v>
      </c>
    </row>
    <row r="14" spans="1:10" ht="15">
      <c r="A14" s="60"/>
      <c r="B14" s="55"/>
      <c r="C14" s="62" t="s">
        <v>67</v>
      </c>
      <c r="D14" s="74">
        <v>0</v>
      </c>
      <c r="E14" s="74">
        <v>0</v>
      </c>
      <c r="F14" s="74">
        <v>0</v>
      </c>
      <c r="G14" s="74">
        <v>0</v>
      </c>
      <c r="H14" s="103">
        <f t="shared" si="0"/>
        <v>0</v>
      </c>
      <c r="I14" s="88">
        <v>0</v>
      </c>
      <c r="J14" s="103">
        <f t="shared" si="1"/>
        <v>0</v>
      </c>
    </row>
    <row r="15" spans="1:10" ht="24">
      <c r="A15" s="60"/>
      <c r="B15" s="55"/>
      <c r="C15" s="62" t="s">
        <v>68</v>
      </c>
      <c r="D15" s="74">
        <v>0</v>
      </c>
      <c r="E15" s="74">
        <v>0</v>
      </c>
      <c r="F15" s="74">
        <v>0</v>
      </c>
      <c r="G15" s="74">
        <v>0</v>
      </c>
      <c r="H15" s="103">
        <f t="shared" si="0"/>
        <v>0</v>
      </c>
      <c r="I15" s="88">
        <v>0</v>
      </c>
      <c r="J15" s="103">
        <f t="shared" si="1"/>
        <v>0</v>
      </c>
    </row>
    <row r="16" spans="1:10" ht="15">
      <c r="A16" s="60"/>
      <c r="B16" s="55"/>
      <c r="C16" s="62" t="s">
        <v>70</v>
      </c>
      <c r="D16" s="74">
        <v>58107568</v>
      </c>
      <c r="E16" s="74">
        <v>0</v>
      </c>
      <c r="F16" s="74"/>
      <c r="G16" s="74"/>
      <c r="H16" s="103">
        <f t="shared" si="0"/>
        <v>58107568</v>
      </c>
      <c r="I16" s="88">
        <v>0</v>
      </c>
      <c r="J16" s="103">
        <f t="shared" si="1"/>
        <v>58107568</v>
      </c>
    </row>
    <row r="17" spans="1:10" ht="15">
      <c r="A17" s="60"/>
      <c r="B17" s="55"/>
      <c r="C17" s="62" t="s">
        <v>145</v>
      </c>
      <c r="D17" s="74">
        <v>29364894</v>
      </c>
      <c r="E17" s="74">
        <v>1579163</v>
      </c>
      <c r="F17" s="74"/>
      <c r="G17" s="74"/>
      <c r="H17" s="103">
        <f t="shared" si="0"/>
        <v>30944057</v>
      </c>
      <c r="I17" s="88">
        <v>0</v>
      </c>
      <c r="J17" s="103">
        <f t="shared" si="1"/>
        <v>30944057</v>
      </c>
    </row>
    <row r="18" spans="1:10" ht="15">
      <c r="A18" s="60"/>
      <c r="B18" s="55"/>
      <c r="C18" s="62" t="s">
        <v>146</v>
      </c>
      <c r="D18" s="74">
        <v>0</v>
      </c>
      <c r="E18" s="74">
        <v>0</v>
      </c>
      <c r="F18" s="74">
        <v>0</v>
      </c>
      <c r="G18" s="74">
        <v>0</v>
      </c>
      <c r="H18" s="103">
        <f t="shared" si="0"/>
        <v>0</v>
      </c>
      <c r="I18" s="88">
        <v>0</v>
      </c>
      <c r="J18" s="103">
        <f t="shared" si="1"/>
        <v>0</v>
      </c>
    </row>
    <row r="19" spans="1:10" ht="15">
      <c r="A19" s="63"/>
      <c r="B19" s="55"/>
      <c r="C19" s="64"/>
      <c r="D19" s="76"/>
      <c r="E19" s="76"/>
      <c r="F19" s="76"/>
      <c r="G19" s="76"/>
      <c r="H19" s="88"/>
      <c r="I19" s="88"/>
      <c r="J19" s="88"/>
    </row>
    <row r="20" spans="1:10" ht="15">
      <c r="A20" s="60"/>
      <c r="B20" s="162" t="s">
        <v>138</v>
      </c>
      <c r="C20" s="163"/>
      <c r="D20" s="75">
        <f>SUM(D21:D36)</f>
        <v>74978036</v>
      </c>
      <c r="E20" s="75">
        <f>SUM(E21:E36)</f>
        <v>2673092</v>
      </c>
      <c r="F20" s="75">
        <f>SUM(F21:F36)</f>
        <v>0</v>
      </c>
      <c r="G20" s="75">
        <f>SUM(G21:G36)</f>
        <v>0</v>
      </c>
      <c r="H20" s="102">
        <f aca="true" t="shared" si="2" ref="H20:H36">+D20+E20+F20+G20</f>
        <v>77651128</v>
      </c>
      <c r="I20" s="88">
        <v>0</v>
      </c>
      <c r="J20" s="102">
        <f aca="true" t="shared" si="3" ref="J20:J36">H20-I20</f>
        <v>77651128</v>
      </c>
    </row>
    <row r="21" spans="1:10" ht="15">
      <c r="A21" s="60"/>
      <c r="B21" s="61"/>
      <c r="C21" s="62" t="s">
        <v>81</v>
      </c>
      <c r="D21" s="74">
        <v>21468685</v>
      </c>
      <c r="E21" s="74">
        <v>1565590</v>
      </c>
      <c r="F21" s="74"/>
      <c r="G21" s="74"/>
      <c r="H21" s="103">
        <f t="shared" si="2"/>
        <v>23034275</v>
      </c>
      <c r="I21" s="88">
        <v>0</v>
      </c>
      <c r="J21" s="103">
        <f t="shared" si="3"/>
        <v>23034275</v>
      </c>
    </row>
    <row r="22" spans="1:10" ht="15">
      <c r="A22" s="60"/>
      <c r="B22" s="61"/>
      <c r="C22" s="62" t="s">
        <v>82</v>
      </c>
      <c r="D22" s="74">
        <v>1364058</v>
      </c>
      <c r="E22" s="74">
        <v>103190</v>
      </c>
      <c r="F22" s="74"/>
      <c r="G22" s="74"/>
      <c r="H22" s="103">
        <f t="shared" si="2"/>
        <v>1467248</v>
      </c>
      <c r="I22" s="88">
        <v>0</v>
      </c>
      <c r="J22" s="103">
        <f t="shared" si="3"/>
        <v>1467248</v>
      </c>
    </row>
    <row r="23" spans="1:10" ht="15">
      <c r="A23" s="60"/>
      <c r="B23" s="61"/>
      <c r="C23" s="62" t="s">
        <v>83</v>
      </c>
      <c r="D23" s="74">
        <v>49816130</v>
      </c>
      <c r="E23" s="74">
        <v>999003</v>
      </c>
      <c r="F23" s="74"/>
      <c r="G23" s="74"/>
      <c r="H23" s="103">
        <f t="shared" si="2"/>
        <v>50815133</v>
      </c>
      <c r="I23" s="88">
        <v>0</v>
      </c>
      <c r="J23" s="103">
        <f t="shared" si="3"/>
        <v>50815133</v>
      </c>
    </row>
    <row r="24" spans="1:10" ht="15">
      <c r="A24" s="60"/>
      <c r="B24" s="61"/>
      <c r="C24" s="62" t="s">
        <v>84</v>
      </c>
      <c r="D24" s="74">
        <v>2329163</v>
      </c>
      <c r="E24" s="74">
        <v>0</v>
      </c>
      <c r="F24" s="74"/>
      <c r="G24" s="74"/>
      <c r="H24" s="103">
        <f t="shared" si="2"/>
        <v>2329163</v>
      </c>
      <c r="I24" s="88">
        <v>0</v>
      </c>
      <c r="J24" s="103">
        <f t="shared" si="3"/>
        <v>2329163</v>
      </c>
    </row>
    <row r="25" spans="1:10" ht="15">
      <c r="A25" s="60"/>
      <c r="B25" s="61"/>
      <c r="C25" s="62" t="s">
        <v>147</v>
      </c>
      <c r="D25" s="74">
        <v>0</v>
      </c>
      <c r="E25" s="74">
        <v>0</v>
      </c>
      <c r="F25" s="74">
        <v>0</v>
      </c>
      <c r="G25" s="74">
        <v>0</v>
      </c>
      <c r="H25" s="103">
        <f t="shared" si="2"/>
        <v>0</v>
      </c>
      <c r="I25" s="88">
        <v>0</v>
      </c>
      <c r="J25" s="103">
        <f t="shared" si="3"/>
        <v>0</v>
      </c>
    </row>
    <row r="26" spans="1:10" ht="15">
      <c r="A26" s="60"/>
      <c r="B26" s="61"/>
      <c r="C26" s="62" t="s">
        <v>148</v>
      </c>
      <c r="D26" s="74">
        <v>0</v>
      </c>
      <c r="E26" s="74">
        <v>0</v>
      </c>
      <c r="F26" s="74">
        <v>0</v>
      </c>
      <c r="G26" s="74">
        <v>0</v>
      </c>
      <c r="H26" s="103">
        <f t="shared" si="2"/>
        <v>0</v>
      </c>
      <c r="I26" s="88">
        <v>0</v>
      </c>
      <c r="J26" s="103">
        <f t="shared" si="3"/>
        <v>0</v>
      </c>
    </row>
    <row r="27" spans="1:10" ht="15">
      <c r="A27" s="60"/>
      <c r="B27" s="61"/>
      <c r="C27" s="62" t="s">
        <v>87</v>
      </c>
      <c r="D27" s="74">
        <v>0</v>
      </c>
      <c r="E27" s="74">
        <v>0</v>
      </c>
      <c r="F27" s="74">
        <v>0</v>
      </c>
      <c r="G27" s="74">
        <v>0</v>
      </c>
      <c r="H27" s="103">
        <f t="shared" si="2"/>
        <v>0</v>
      </c>
      <c r="I27" s="88">
        <v>0</v>
      </c>
      <c r="J27" s="103">
        <f t="shared" si="3"/>
        <v>0</v>
      </c>
    </row>
    <row r="28" spans="1:10" ht="15">
      <c r="A28" s="60"/>
      <c r="B28" s="61"/>
      <c r="C28" s="62" t="s">
        <v>88</v>
      </c>
      <c r="D28" s="74">
        <v>0</v>
      </c>
      <c r="E28" s="74">
        <v>0</v>
      </c>
      <c r="F28" s="74">
        <v>0</v>
      </c>
      <c r="G28" s="74">
        <v>0</v>
      </c>
      <c r="H28" s="103">
        <f t="shared" si="2"/>
        <v>0</v>
      </c>
      <c r="I28" s="88">
        <v>0</v>
      </c>
      <c r="J28" s="103">
        <f t="shared" si="3"/>
        <v>0</v>
      </c>
    </row>
    <row r="29" spans="1:10" ht="15">
      <c r="A29" s="60"/>
      <c r="B29" s="61"/>
      <c r="C29" s="62" t="s">
        <v>89</v>
      </c>
      <c r="D29" s="74">
        <v>0</v>
      </c>
      <c r="E29" s="74">
        <v>0</v>
      </c>
      <c r="F29" s="74">
        <v>0</v>
      </c>
      <c r="G29" s="74">
        <v>0</v>
      </c>
      <c r="H29" s="103">
        <f t="shared" si="2"/>
        <v>0</v>
      </c>
      <c r="I29" s="88">
        <v>0</v>
      </c>
      <c r="J29" s="103">
        <f t="shared" si="3"/>
        <v>0</v>
      </c>
    </row>
    <row r="30" spans="1:10" ht="15">
      <c r="A30" s="60"/>
      <c r="B30" s="61"/>
      <c r="C30" s="62" t="s">
        <v>90</v>
      </c>
      <c r="D30" s="74">
        <v>0</v>
      </c>
      <c r="E30" s="74">
        <v>0</v>
      </c>
      <c r="F30" s="74">
        <v>0</v>
      </c>
      <c r="G30" s="74">
        <v>0</v>
      </c>
      <c r="H30" s="103">
        <f t="shared" si="2"/>
        <v>0</v>
      </c>
      <c r="I30" s="88">
        <v>0</v>
      </c>
      <c r="J30" s="103">
        <f t="shared" si="3"/>
        <v>0</v>
      </c>
    </row>
    <row r="31" spans="1:10" ht="15">
      <c r="A31" s="60"/>
      <c r="B31" s="61"/>
      <c r="C31" s="62" t="s">
        <v>91</v>
      </c>
      <c r="D31" s="74">
        <v>0</v>
      </c>
      <c r="E31" s="74">
        <v>0</v>
      </c>
      <c r="F31" s="74">
        <v>0</v>
      </c>
      <c r="G31" s="74">
        <v>0</v>
      </c>
      <c r="H31" s="103">
        <f t="shared" si="2"/>
        <v>0</v>
      </c>
      <c r="I31" s="88">
        <v>0</v>
      </c>
      <c r="J31" s="103">
        <f t="shared" si="3"/>
        <v>0</v>
      </c>
    </row>
    <row r="32" spans="1:10" ht="15">
      <c r="A32" s="60"/>
      <c r="B32" s="61"/>
      <c r="C32" s="62" t="s">
        <v>92</v>
      </c>
      <c r="D32" s="74">
        <v>0</v>
      </c>
      <c r="E32" s="74">
        <v>0</v>
      </c>
      <c r="F32" s="74">
        <v>0</v>
      </c>
      <c r="G32" s="74">
        <v>0</v>
      </c>
      <c r="H32" s="103">
        <f t="shared" si="2"/>
        <v>0</v>
      </c>
      <c r="I32" s="88">
        <v>0</v>
      </c>
      <c r="J32" s="103">
        <f t="shared" si="3"/>
        <v>0</v>
      </c>
    </row>
    <row r="33" spans="1:10" ht="15">
      <c r="A33" s="60"/>
      <c r="B33" s="61"/>
      <c r="C33" s="62" t="s">
        <v>149</v>
      </c>
      <c r="D33" s="74">
        <v>0</v>
      </c>
      <c r="E33" s="74">
        <v>0</v>
      </c>
      <c r="F33" s="74">
        <v>0</v>
      </c>
      <c r="G33" s="74">
        <v>0</v>
      </c>
      <c r="H33" s="103">
        <f t="shared" si="2"/>
        <v>0</v>
      </c>
      <c r="I33" s="88">
        <v>0</v>
      </c>
      <c r="J33" s="103">
        <f t="shared" si="3"/>
        <v>0</v>
      </c>
    </row>
    <row r="34" spans="1:10" ht="15">
      <c r="A34" s="60"/>
      <c r="B34" s="61"/>
      <c r="C34" s="62" t="s">
        <v>44</v>
      </c>
      <c r="D34" s="74">
        <v>0</v>
      </c>
      <c r="E34" s="74">
        <v>0</v>
      </c>
      <c r="F34" s="74">
        <v>0</v>
      </c>
      <c r="G34" s="74">
        <v>0</v>
      </c>
      <c r="H34" s="103">
        <f t="shared" si="2"/>
        <v>0</v>
      </c>
      <c r="I34" s="88">
        <v>0</v>
      </c>
      <c r="J34" s="103">
        <f t="shared" si="3"/>
        <v>0</v>
      </c>
    </row>
    <row r="35" spans="1:10" ht="15">
      <c r="A35" s="60"/>
      <c r="B35" s="61"/>
      <c r="C35" s="62" t="s">
        <v>95</v>
      </c>
      <c r="D35" s="74">
        <v>0</v>
      </c>
      <c r="E35" s="74">
        <v>0</v>
      </c>
      <c r="F35" s="74">
        <v>0</v>
      </c>
      <c r="G35" s="74">
        <v>0</v>
      </c>
      <c r="H35" s="103">
        <f t="shared" si="2"/>
        <v>0</v>
      </c>
      <c r="I35" s="88">
        <v>0</v>
      </c>
      <c r="J35" s="103">
        <f t="shared" si="3"/>
        <v>0</v>
      </c>
    </row>
    <row r="36" spans="1:10" ht="15">
      <c r="A36" s="60"/>
      <c r="B36" s="61"/>
      <c r="C36" s="62" t="s">
        <v>150</v>
      </c>
      <c r="D36" s="74">
        <v>0</v>
      </c>
      <c r="E36" s="74">
        <v>5309</v>
      </c>
      <c r="F36" s="74">
        <v>0</v>
      </c>
      <c r="G36" s="74">
        <v>0</v>
      </c>
      <c r="H36" s="103">
        <f t="shared" si="2"/>
        <v>5309</v>
      </c>
      <c r="I36" s="88">
        <v>0</v>
      </c>
      <c r="J36" s="103">
        <f t="shared" si="3"/>
        <v>5309</v>
      </c>
    </row>
    <row r="37" spans="1:10" ht="15">
      <c r="A37" s="63"/>
      <c r="B37" s="55"/>
      <c r="C37" s="64"/>
      <c r="D37" s="76"/>
      <c r="E37" s="76"/>
      <c r="F37" s="76"/>
      <c r="G37" s="76"/>
      <c r="H37" s="88"/>
      <c r="I37" s="88"/>
      <c r="J37" s="88"/>
    </row>
    <row r="38" spans="1:10" ht="15">
      <c r="A38" s="164" t="s">
        <v>151</v>
      </c>
      <c r="B38" s="162"/>
      <c r="C38" s="163"/>
      <c r="D38" s="77">
        <f>SUM(D7-D20)</f>
        <v>16410948</v>
      </c>
      <c r="E38" s="77">
        <f>SUM(E7-E20)</f>
        <v>60507</v>
      </c>
      <c r="F38" s="77">
        <f>SUM(F7-F20)</f>
        <v>0</v>
      </c>
      <c r="G38" s="77">
        <f>SUM(G7-G20)</f>
        <v>0</v>
      </c>
      <c r="H38" s="102">
        <f>+D38+E38+F38+G38</f>
        <v>16471455</v>
      </c>
      <c r="I38" s="88">
        <v>0</v>
      </c>
      <c r="J38" s="102">
        <f>H38-I38</f>
        <v>16471455</v>
      </c>
    </row>
    <row r="39" spans="1:10" ht="15">
      <c r="A39" s="63"/>
      <c r="B39" s="55"/>
      <c r="C39" s="64"/>
      <c r="D39" s="76"/>
      <c r="E39" s="76"/>
      <c r="F39" s="76"/>
      <c r="G39" s="76"/>
      <c r="H39" s="88"/>
      <c r="I39" s="88"/>
      <c r="J39" s="88"/>
    </row>
    <row r="40" spans="1:10" ht="15">
      <c r="A40" s="164" t="s">
        <v>152</v>
      </c>
      <c r="B40" s="162"/>
      <c r="C40" s="163"/>
      <c r="D40" s="74"/>
      <c r="E40" s="74"/>
      <c r="F40" s="74"/>
      <c r="G40" s="74"/>
      <c r="H40" s="88"/>
      <c r="I40" s="88"/>
      <c r="J40" s="88"/>
    </row>
    <row r="41" spans="1:10" ht="15">
      <c r="A41" s="63"/>
      <c r="B41" s="55"/>
      <c r="C41" s="64"/>
      <c r="D41" s="76"/>
      <c r="E41" s="76"/>
      <c r="F41" s="76"/>
      <c r="G41" s="76"/>
      <c r="H41" s="88"/>
      <c r="I41" s="88"/>
      <c r="J41" s="88"/>
    </row>
    <row r="42" spans="1:10" ht="15">
      <c r="A42" s="60"/>
      <c r="B42" s="162" t="s">
        <v>137</v>
      </c>
      <c r="C42" s="163"/>
      <c r="D42" s="75">
        <f>SUM(D43:D45)</f>
        <v>0</v>
      </c>
      <c r="E42" s="75">
        <f>SUM(E43:E45)</f>
        <v>0</v>
      </c>
      <c r="F42" s="75">
        <f>SUM(F43:F45)</f>
        <v>0</v>
      </c>
      <c r="G42" s="75">
        <f>SUM(G43:G45)</f>
        <v>0</v>
      </c>
      <c r="H42" s="102">
        <f>+D42+E42+F42+G42</f>
        <v>0</v>
      </c>
      <c r="I42" s="88">
        <v>0</v>
      </c>
      <c r="J42" s="102">
        <f>H42-I42</f>
        <v>0</v>
      </c>
    </row>
    <row r="43" spans="1:10" ht="15">
      <c r="A43" s="60"/>
      <c r="B43" s="54"/>
      <c r="C43" s="64" t="s">
        <v>28</v>
      </c>
      <c r="D43" s="74">
        <v>0</v>
      </c>
      <c r="E43" s="74">
        <v>0</v>
      </c>
      <c r="F43" s="74">
        <v>0</v>
      </c>
      <c r="G43" s="74">
        <v>0</v>
      </c>
      <c r="H43" s="103">
        <f>+D43+E43+F43+G43</f>
        <v>0</v>
      </c>
      <c r="I43" s="88">
        <v>0</v>
      </c>
      <c r="J43" s="103">
        <f>H43-I43</f>
        <v>0</v>
      </c>
    </row>
    <row r="44" spans="1:10" ht="15">
      <c r="A44" s="60"/>
      <c r="B44" s="54"/>
      <c r="C44" s="64" t="s">
        <v>31</v>
      </c>
      <c r="D44" s="74">
        <v>0</v>
      </c>
      <c r="E44" s="74">
        <v>0</v>
      </c>
      <c r="F44" s="74">
        <v>0</v>
      </c>
      <c r="G44" s="74"/>
      <c r="H44" s="103">
        <f>+D44+E44+F44+G44</f>
        <v>0</v>
      </c>
      <c r="I44" s="88">
        <v>0</v>
      </c>
      <c r="J44" s="103">
        <f>H44-I44</f>
        <v>0</v>
      </c>
    </row>
    <row r="45" spans="1:10" ht="15">
      <c r="A45" s="117"/>
      <c r="B45" s="118"/>
      <c r="C45" s="119" t="s">
        <v>153</v>
      </c>
      <c r="D45" s="120">
        <v>0</v>
      </c>
      <c r="E45" s="120">
        <v>0</v>
      </c>
      <c r="F45" s="120">
        <v>0</v>
      </c>
      <c r="G45" s="120">
        <v>0</v>
      </c>
      <c r="H45" s="121">
        <f>+D45+E45+F45+G45</f>
        <v>0</v>
      </c>
      <c r="I45" s="89">
        <v>0</v>
      </c>
      <c r="J45" s="121">
        <f>H45-I45</f>
        <v>0</v>
      </c>
    </row>
    <row r="46" spans="1:10" ht="15">
      <c r="A46" s="60"/>
      <c r="B46" s="54"/>
      <c r="C46" s="65"/>
      <c r="D46" s="78"/>
      <c r="E46" s="78"/>
      <c r="F46" s="78"/>
      <c r="G46" s="78"/>
      <c r="H46" s="88"/>
      <c r="I46" s="88"/>
      <c r="J46" s="88"/>
    </row>
    <row r="47" spans="1:11" ht="15">
      <c r="A47" s="60"/>
      <c r="B47" s="162" t="s">
        <v>138</v>
      </c>
      <c r="C47" s="163"/>
      <c r="D47" s="75">
        <f>SUM(D48:D50)</f>
        <v>0</v>
      </c>
      <c r="E47" s="75">
        <f>SUM(E48:E50)</f>
        <v>10000</v>
      </c>
      <c r="F47" s="75">
        <f>SUM(F48:F50)</f>
        <v>0</v>
      </c>
      <c r="G47" s="75">
        <f>SUM(G48:G50)</f>
        <v>0</v>
      </c>
      <c r="H47" s="102">
        <f>+D47+E47+F47+G47</f>
        <v>10000</v>
      </c>
      <c r="I47" s="88">
        <v>0</v>
      </c>
      <c r="J47" s="102">
        <f>H47-I47</f>
        <v>10000</v>
      </c>
      <c r="K47" s="100"/>
    </row>
    <row r="48" spans="1:10" ht="15">
      <c r="A48" s="60"/>
      <c r="B48" s="54"/>
      <c r="C48" s="64" t="s">
        <v>28</v>
      </c>
      <c r="D48" s="74">
        <v>0</v>
      </c>
      <c r="E48" s="74">
        <v>0</v>
      </c>
      <c r="F48" s="74">
        <v>0</v>
      </c>
      <c r="G48" s="74">
        <v>0</v>
      </c>
      <c r="H48" s="103">
        <f>+D48+E48+F48+G48</f>
        <v>0</v>
      </c>
      <c r="I48" s="88">
        <v>0</v>
      </c>
      <c r="J48" s="103">
        <f>H48-I48</f>
        <v>0</v>
      </c>
    </row>
    <row r="49" spans="1:10" ht="15">
      <c r="A49" s="60"/>
      <c r="B49" s="61"/>
      <c r="C49" s="64" t="s">
        <v>31</v>
      </c>
      <c r="D49" s="74">
        <v>0</v>
      </c>
      <c r="E49" s="74">
        <v>10000</v>
      </c>
      <c r="F49" s="74"/>
      <c r="G49" s="74">
        <v>0</v>
      </c>
      <c r="H49" s="103">
        <f>+D49+E49+F49+G49</f>
        <v>10000</v>
      </c>
      <c r="I49" s="88">
        <v>0</v>
      </c>
      <c r="J49" s="103">
        <f>H49-I49</f>
        <v>10000</v>
      </c>
    </row>
    <row r="50" spans="1:10" ht="15">
      <c r="A50" s="60"/>
      <c r="B50" s="55"/>
      <c r="C50" s="64" t="s">
        <v>154</v>
      </c>
      <c r="D50" s="74">
        <v>0</v>
      </c>
      <c r="E50" s="74">
        <v>0</v>
      </c>
      <c r="F50" s="74">
        <v>0</v>
      </c>
      <c r="G50" s="74">
        <v>0</v>
      </c>
      <c r="H50" s="103">
        <f>+D50+E50+F50+G50</f>
        <v>0</v>
      </c>
      <c r="I50" s="88">
        <v>0</v>
      </c>
      <c r="J50" s="103">
        <f>H50-I50</f>
        <v>0</v>
      </c>
    </row>
    <row r="51" spans="1:10" ht="15">
      <c r="A51" s="60"/>
      <c r="B51" s="54"/>
      <c r="C51" s="65"/>
      <c r="D51" s="78"/>
      <c r="E51" s="78"/>
      <c r="F51" s="78"/>
      <c r="G51" s="78"/>
      <c r="H51" s="88"/>
      <c r="I51" s="88"/>
      <c r="J51" s="88"/>
    </row>
    <row r="52" spans="1:10" ht="15">
      <c r="A52" s="164" t="s">
        <v>155</v>
      </c>
      <c r="B52" s="162"/>
      <c r="C52" s="163"/>
      <c r="D52" s="75">
        <f>SUM(D42-D47)</f>
        <v>0</v>
      </c>
      <c r="E52" s="75">
        <f>SUM(E42-E47)</f>
        <v>-10000</v>
      </c>
      <c r="F52" s="75">
        <f>SUM(F42-F47)</f>
        <v>0</v>
      </c>
      <c r="G52" s="75">
        <f>SUM(G42-G47)</f>
        <v>0</v>
      </c>
      <c r="H52" s="102">
        <f>+D52+E52+F52+G52</f>
        <v>-10000</v>
      </c>
      <c r="I52" s="88">
        <v>0</v>
      </c>
      <c r="J52" s="102">
        <f>H52-I52</f>
        <v>-10000</v>
      </c>
    </row>
    <row r="53" spans="1:10" ht="15">
      <c r="A53" s="66"/>
      <c r="B53" s="52"/>
      <c r="C53" s="67"/>
      <c r="D53" s="79"/>
      <c r="E53" s="79"/>
      <c r="F53" s="79"/>
      <c r="G53" s="79"/>
      <c r="H53" s="88"/>
      <c r="I53" s="88"/>
      <c r="J53" s="88"/>
    </row>
    <row r="54" spans="1:10" ht="15">
      <c r="A54" s="164" t="s">
        <v>156</v>
      </c>
      <c r="B54" s="162"/>
      <c r="C54" s="163"/>
      <c r="D54" s="80"/>
      <c r="E54" s="80"/>
      <c r="F54" s="80"/>
      <c r="G54" s="80"/>
      <c r="H54" s="88"/>
      <c r="I54" s="88"/>
      <c r="J54" s="88"/>
    </row>
    <row r="55" spans="1:10" ht="15">
      <c r="A55" s="68"/>
      <c r="B55" s="53"/>
      <c r="C55" s="69"/>
      <c r="D55" s="81"/>
      <c r="E55" s="81"/>
      <c r="F55" s="81"/>
      <c r="G55" s="81"/>
      <c r="H55" s="88"/>
      <c r="I55" s="88"/>
      <c r="J55" s="88"/>
    </row>
    <row r="56" spans="1:10" ht="15">
      <c r="A56" s="60"/>
      <c r="B56" s="162" t="s">
        <v>137</v>
      </c>
      <c r="C56" s="163"/>
      <c r="D56" s="75">
        <f>SUM(D57+D60)</f>
        <v>512074</v>
      </c>
      <c r="E56" s="75">
        <f>SUM(E57+E60)</f>
        <v>0</v>
      </c>
      <c r="F56" s="75">
        <f>SUM(F57+F60)</f>
        <v>0</v>
      </c>
      <c r="G56" s="75">
        <f>SUM(G57+G60)</f>
        <v>0</v>
      </c>
      <c r="H56" s="102">
        <f>+D56+E56+F56+G56</f>
        <v>512074</v>
      </c>
      <c r="I56" s="88">
        <v>0</v>
      </c>
      <c r="J56" s="102">
        <f>H56-I56</f>
        <v>512074</v>
      </c>
    </row>
    <row r="57" spans="1:10" ht="15">
      <c r="A57" s="60"/>
      <c r="B57" s="54"/>
      <c r="C57" s="64" t="s">
        <v>157</v>
      </c>
      <c r="D57" s="74">
        <v>0</v>
      </c>
      <c r="E57" s="74">
        <v>0</v>
      </c>
      <c r="F57" s="74">
        <v>0</v>
      </c>
      <c r="G57" s="74">
        <f>SUM(G58:G59)</f>
        <v>0</v>
      </c>
      <c r="H57" s="103">
        <f>+D57+E57+F57+G57</f>
        <v>0</v>
      </c>
      <c r="I57" s="88">
        <v>0</v>
      </c>
      <c r="J57" s="103">
        <f>H57-I57</f>
        <v>0</v>
      </c>
    </row>
    <row r="58" spans="1:10" ht="15">
      <c r="A58" s="60"/>
      <c r="B58" s="61"/>
      <c r="C58" s="64" t="s">
        <v>158</v>
      </c>
      <c r="D58" s="74">
        <v>0</v>
      </c>
      <c r="E58" s="74">
        <v>0</v>
      </c>
      <c r="F58" s="74">
        <v>0</v>
      </c>
      <c r="G58" s="74">
        <v>0</v>
      </c>
      <c r="H58" s="103">
        <f>+D58+E58+F58+G58</f>
        <v>0</v>
      </c>
      <c r="I58" s="88">
        <v>0</v>
      </c>
      <c r="J58" s="103">
        <f>H58-I58</f>
        <v>0</v>
      </c>
    </row>
    <row r="59" spans="1:10" ht="15">
      <c r="A59" s="60"/>
      <c r="B59" s="61"/>
      <c r="C59" s="64" t="s">
        <v>159</v>
      </c>
      <c r="D59" s="74">
        <v>0</v>
      </c>
      <c r="E59" s="74">
        <v>0</v>
      </c>
      <c r="F59" s="74">
        <v>0</v>
      </c>
      <c r="G59" s="74">
        <v>0</v>
      </c>
      <c r="H59" s="103">
        <f>+D59+E59+F59+G59</f>
        <v>0</v>
      </c>
      <c r="I59" s="88">
        <v>0</v>
      </c>
      <c r="J59" s="103">
        <f>H59-I59</f>
        <v>0</v>
      </c>
    </row>
    <row r="60" spans="1:10" ht="15">
      <c r="A60" s="60"/>
      <c r="B60" s="61"/>
      <c r="C60" s="64" t="s">
        <v>170</v>
      </c>
      <c r="D60" s="74">
        <v>512074</v>
      </c>
      <c r="E60" s="74">
        <v>0</v>
      </c>
      <c r="F60" s="74"/>
      <c r="G60" s="74">
        <v>0</v>
      </c>
      <c r="H60" s="103">
        <f>+D60+E60+F60+G60</f>
        <v>512074</v>
      </c>
      <c r="I60" s="88">
        <v>0</v>
      </c>
      <c r="J60" s="103">
        <f>H60-I60</f>
        <v>512074</v>
      </c>
    </row>
    <row r="61" spans="1:10" ht="15">
      <c r="A61" s="60"/>
      <c r="B61" s="61"/>
      <c r="C61" s="64"/>
      <c r="D61" s="74"/>
      <c r="E61" s="74"/>
      <c r="F61" s="74"/>
      <c r="G61" s="74"/>
      <c r="H61" s="103"/>
      <c r="I61" s="88"/>
      <c r="J61" s="103"/>
    </row>
    <row r="62" spans="1:10" ht="15">
      <c r="A62" s="60"/>
      <c r="B62" s="54"/>
      <c r="C62" s="65"/>
      <c r="D62" s="78"/>
      <c r="E62" s="78"/>
      <c r="F62" s="78"/>
      <c r="G62" s="78"/>
      <c r="H62" s="88"/>
      <c r="I62" s="88"/>
      <c r="J62" s="88"/>
    </row>
    <row r="63" spans="1:10" ht="15">
      <c r="A63" s="60"/>
      <c r="B63" s="162" t="s">
        <v>138</v>
      </c>
      <c r="C63" s="163"/>
      <c r="D63" s="75">
        <f>SUM(D64+D67)</f>
        <v>23055210</v>
      </c>
      <c r="E63" s="75">
        <f>SUM(E64+E67)</f>
        <v>0</v>
      </c>
      <c r="F63" s="75">
        <f>SUM(F64+F67)</f>
        <v>0</v>
      </c>
      <c r="G63" s="75">
        <f>SUM(G64+G67)</f>
        <v>0</v>
      </c>
      <c r="H63" s="102">
        <f>+D63+E63+F63+G63</f>
        <v>23055210</v>
      </c>
      <c r="I63" s="88">
        <v>0</v>
      </c>
      <c r="J63" s="102">
        <f>H63-I63</f>
        <v>23055210</v>
      </c>
    </row>
    <row r="64" spans="1:10" ht="15">
      <c r="A64" s="60"/>
      <c r="B64" s="54"/>
      <c r="C64" s="64" t="s">
        <v>160</v>
      </c>
      <c r="D64" s="74">
        <v>0</v>
      </c>
      <c r="E64" s="74">
        <f>SUM(E65+E66)</f>
        <v>0</v>
      </c>
      <c r="F64" s="74">
        <f>SUM(F65+F66)</f>
        <v>0</v>
      </c>
      <c r="G64" s="74">
        <f>SUM(G65+G66)</f>
        <v>0</v>
      </c>
      <c r="H64" s="103">
        <f>+D64+E64+F64+G64</f>
        <v>0</v>
      </c>
      <c r="I64" s="88">
        <v>0</v>
      </c>
      <c r="J64" s="103">
        <f>H64-I64</f>
        <v>0</v>
      </c>
    </row>
    <row r="65" spans="1:10" ht="15">
      <c r="A65" s="60"/>
      <c r="B65" s="61"/>
      <c r="C65" s="64" t="s">
        <v>158</v>
      </c>
      <c r="D65" s="74">
        <v>0</v>
      </c>
      <c r="E65" s="74">
        <v>0</v>
      </c>
      <c r="F65" s="74">
        <v>0</v>
      </c>
      <c r="G65" s="74">
        <v>0</v>
      </c>
      <c r="H65" s="103">
        <f>+D65+E65+F65+G65</f>
        <v>0</v>
      </c>
      <c r="I65" s="88">
        <v>0</v>
      </c>
      <c r="J65" s="103">
        <f>H65-I65</f>
        <v>0</v>
      </c>
    </row>
    <row r="66" spans="1:10" ht="15">
      <c r="A66" s="60"/>
      <c r="B66" s="61"/>
      <c r="C66" s="64" t="s">
        <v>159</v>
      </c>
      <c r="D66" s="74">
        <v>0</v>
      </c>
      <c r="E66" s="74">
        <v>0</v>
      </c>
      <c r="F66" s="74">
        <v>0</v>
      </c>
      <c r="G66" s="74">
        <v>0</v>
      </c>
      <c r="H66" s="103">
        <f>+D66+E66+F66+G66</f>
        <v>0</v>
      </c>
      <c r="I66" s="88">
        <v>0</v>
      </c>
      <c r="J66" s="103">
        <f>H66-I66</f>
        <v>0</v>
      </c>
    </row>
    <row r="67" spans="1:10" ht="15">
      <c r="A67" s="60"/>
      <c r="B67" s="61"/>
      <c r="C67" s="64" t="s">
        <v>171</v>
      </c>
      <c r="D67" s="74">
        <v>23055210</v>
      </c>
      <c r="E67" s="74">
        <v>0</v>
      </c>
      <c r="F67" s="74"/>
      <c r="G67" s="74">
        <v>0</v>
      </c>
      <c r="H67" s="103">
        <f>+D67+E67+F67+G67</f>
        <v>23055210</v>
      </c>
      <c r="I67" s="88">
        <v>0</v>
      </c>
      <c r="J67" s="103">
        <f>H67-I67</f>
        <v>23055210</v>
      </c>
    </row>
    <row r="68" spans="1:10" ht="15">
      <c r="A68" s="60"/>
      <c r="B68" s="61"/>
      <c r="C68" s="64"/>
      <c r="D68" s="74"/>
      <c r="E68" s="74"/>
      <c r="F68" s="74"/>
      <c r="G68" s="74"/>
      <c r="H68" s="88"/>
      <c r="I68" s="88"/>
      <c r="J68" s="88"/>
    </row>
    <row r="69" spans="1:10" ht="15">
      <c r="A69" s="175"/>
      <c r="B69" s="176"/>
      <c r="C69" s="177"/>
      <c r="D69" s="82"/>
      <c r="E69" s="82"/>
      <c r="F69" s="82"/>
      <c r="G69" s="82"/>
      <c r="H69" s="88"/>
      <c r="I69" s="88"/>
      <c r="J69" s="88"/>
    </row>
    <row r="70" spans="1:10" ht="15">
      <c r="A70" s="164" t="s">
        <v>161</v>
      </c>
      <c r="B70" s="162"/>
      <c r="C70" s="163"/>
      <c r="D70" s="75">
        <f>SUM(D56-D63)</f>
        <v>-22543136</v>
      </c>
      <c r="E70" s="75">
        <f>SUM(E56-E63)</f>
        <v>0</v>
      </c>
      <c r="F70" s="75">
        <f>SUM(F56-F63)</f>
        <v>0</v>
      </c>
      <c r="G70" s="75">
        <f>SUM(G56-G63)</f>
        <v>0</v>
      </c>
      <c r="H70" s="102">
        <f>+D70+E70+F70+G70</f>
        <v>-22543136</v>
      </c>
      <c r="I70" s="88">
        <v>0</v>
      </c>
      <c r="J70" s="102">
        <f>H70-I70</f>
        <v>-22543136</v>
      </c>
    </row>
    <row r="71" spans="1:10" ht="15">
      <c r="A71" s="66"/>
      <c r="B71" s="52"/>
      <c r="C71" s="67"/>
      <c r="D71" s="79"/>
      <c r="E71" s="79"/>
      <c r="F71" s="79"/>
      <c r="G71" s="79"/>
      <c r="H71" s="88"/>
      <c r="I71" s="88"/>
      <c r="J71" s="88"/>
    </row>
    <row r="72" spans="1:10" ht="15">
      <c r="A72" s="159" t="s">
        <v>162</v>
      </c>
      <c r="B72" s="160"/>
      <c r="C72" s="161"/>
      <c r="D72" s="77">
        <f>SUM(D38+D52+D70)</f>
        <v>-6132188</v>
      </c>
      <c r="E72" s="77">
        <f>SUM(E38+E52+E70)</f>
        <v>50507</v>
      </c>
      <c r="F72" s="77">
        <f>SUM(F38+F52+F70)</f>
        <v>0</v>
      </c>
      <c r="G72" s="77">
        <f>SUM(G38+G52+G70)</f>
        <v>0</v>
      </c>
      <c r="H72" s="102">
        <f>+D72+E72+F72+G72</f>
        <v>-6081681</v>
      </c>
      <c r="I72" s="88">
        <v>0</v>
      </c>
      <c r="J72" s="102">
        <f>H72-I72</f>
        <v>-6081681</v>
      </c>
    </row>
    <row r="73" spans="1:10" ht="15">
      <c r="A73" s="68"/>
      <c r="B73" s="53"/>
      <c r="C73" s="69"/>
      <c r="D73" s="81"/>
      <c r="E73" s="81"/>
      <c r="F73" s="81"/>
      <c r="G73" s="81"/>
      <c r="H73" s="88"/>
      <c r="I73" s="88"/>
      <c r="J73" s="88"/>
    </row>
    <row r="74" spans="1:10" ht="15">
      <c r="A74" s="164" t="s">
        <v>163</v>
      </c>
      <c r="B74" s="162"/>
      <c r="C74" s="163"/>
      <c r="D74" s="74">
        <f>ESF!C7</f>
        <v>23157059</v>
      </c>
      <c r="E74" s="74">
        <f>ESF!E7</f>
        <v>4757796</v>
      </c>
      <c r="F74" s="74"/>
      <c r="G74" s="74">
        <f>ESF!I7</f>
        <v>0</v>
      </c>
      <c r="H74" s="103">
        <f>+D74+E74+F74+G74</f>
        <v>27914855</v>
      </c>
      <c r="I74" s="88">
        <v>0</v>
      </c>
      <c r="J74" s="103">
        <f>H74-I74</f>
        <v>27914855</v>
      </c>
    </row>
    <row r="75" spans="1:10" ht="15">
      <c r="A75" s="159" t="s">
        <v>164</v>
      </c>
      <c r="B75" s="160"/>
      <c r="C75" s="161"/>
      <c r="D75" s="74">
        <f>+D74+D72</f>
        <v>17024871</v>
      </c>
      <c r="E75" s="74">
        <f>+E74+E72</f>
        <v>4808303</v>
      </c>
      <c r="F75" s="74"/>
      <c r="G75" s="74">
        <f>+G74+G72</f>
        <v>0</v>
      </c>
      <c r="H75" s="74">
        <f>+H74+H72</f>
        <v>21833174</v>
      </c>
      <c r="I75" s="88">
        <v>0</v>
      </c>
      <c r="J75" s="103">
        <f>H75-I75</f>
        <v>21833174</v>
      </c>
    </row>
    <row r="76" spans="1:10" ht="15">
      <c r="A76" s="70"/>
      <c r="B76" s="71"/>
      <c r="C76" s="72"/>
      <c r="D76" s="83"/>
      <c r="E76" s="83"/>
      <c r="F76" s="83"/>
      <c r="G76" s="83"/>
      <c r="H76" s="89"/>
      <c r="I76" s="89"/>
      <c r="J76" s="89"/>
    </row>
    <row r="77" spans="1:10" ht="15">
      <c r="A77" s="53"/>
      <c r="B77" s="53"/>
      <c r="C77" s="53"/>
      <c r="D77" s="116"/>
      <c r="E77" s="116"/>
      <c r="F77" s="116"/>
      <c r="G77" s="116"/>
      <c r="H77" s="1"/>
      <c r="I77" s="1"/>
      <c r="J77" s="1"/>
    </row>
    <row r="78" spans="1:10" ht="15">
      <c r="A78" s="53"/>
      <c r="B78" s="53"/>
      <c r="C78" s="53"/>
      <c r="D78" s="116"/>
      <c r="E78" s="116"/>
      <c r="F78" s="116"/>
      <c r="G78" s="116"/>
      <c r="H78" s="1"/>
      <c r="I78" s="1"/>
      <c r="J78" s="1"/>
    </row>
    <row r="79" spans="1:10" ht="15">
      <c r="A79" s="53"/>
      <c r="B79" s="53"/>
      <c r="C79" s="53"/>
      <c r="D79" s="116"/>
      <c r="E79" s="116"/>
      <c r="F79" s="116"/>
      <c r="G79" s="116"/>
      <c r="H79" s="1"/>
      <c r="I79" s="1"/>
      <c r="J79" s="1"/>
    </row>
    <row r="80" spans="1:10" ht="15">
      <c r="A80" s="53"/>
      <c r="B80" s="53"/>
      <c r="C80" s="53"/>
      <c r="D80" s="116"/>
      <c r="E80" s="116"/>
      <c r="F80" s="116"/>
      <c r="G80" s="116"/>
      <c r="H80" s="1"/>
      <c r="I80" s="1"/>
      <c r="J80" s="1"/>
    </row>
    <row r="82" spans="3:10" ht="15">
      <c r="C82" s="115"/>
      <c r="E82" s="115"/>
      <c r="F82" s="115"/>
      <c r="G82" s="115"/>
      <c r="H82" s="115"/>
      <c r="I82" s="115"/>
      <c r="J82" s="115"/>
    </row>
    <row r="83" spans="3:10" ht="15">
      <c r="C83" s="110" t="s">
        <v>181</v>
      </c>
      <c r="E83" s="146" t="s">
        <v>176</v>
      </c>
      <c r="F83" s="146"/>
      <c r="G83" s="146"/>
      <c r="H83" s="146"/>
      <c r="I83" s="146"/>
      <c r="J83" s="146"/>
    </row>
    <row r="84" spans="3:10" ht="15">
      <c r="C84" s="109" t="s">
        <v>182</v>
      </c>
      <c r="D84" s="100"/>
      <c r="E84" s="148" t="s">
        <v>177</v>
      </c>
      <c r="F84" s="148"/>
      <c r="G84" s="148"/>
      <c r="H84" s="148"/>
      <c r="I84" s="148"/>
      <c r="J84" s="148"/>
    </row>
    <row r="85" spans="4:7" ht="15">
      <c r="D85" s="100"/>
      <c r="E85" s="100"/>
      <c r="F85" s="100"/>
      <c r="G85" s="100"/>
    </row>
    <row r="86" spans="4:7" ht="15">
      <c r="D86" s="100"/>
      <c r="E86" s="100"/>
      <c r="F86" s="100"/>
      <c r="G86" s="100"/>
    </row>
    <row r="87" ht="15">
      <c r="D87" s="100"/>
    </row>
    <row r="88" ht="15">
      <c r="D88" s="100"/>
    </row>
    <row r="89" ht="15">
      <c r="D89" s="100"/>
    </row>
    <row r="90" ht="15">
      <c r="D90" s="100"/>
    </row>
    <row r="91" ht="15">
      <c r="D91" s="100"/>
    </row>
  </sheetData>
  <sheetProtection/>
  <mergeCells count="21">
    <mergeCell ref="A74:C74"/>
    <mergeCell ref="B7:C7"/>
    <mergeCell ref="E83:J83"/>
    <mergeCell ref="E84:J84"/>
    <mergeCell ref="B20:C20"/>
    <mergeCell ref="A38:C38"/>
    <mergeCell ref="A75:C75"/>
    <mergeCell ref="A54:C54"/>
    <mergeCell ref="B56:C56"/>
    <mergeCell ref="A1:J1"/>
    <mergeCell ref="A2:J2"/>
    <mergeCell ref="A3:C4"/>
    <mergeCell ref="A69:C69"/>
    <mergeCell ref="A70:C70"/>
    <mergeCell ref="A40:C40"/>
    <mergeCell ref="A72:C72"/>
    <mergeCell ref="B42:C42"/>
    <mergeCell ref="B63:C63"/>
    <mergeCell ref="A6:C6"/>
    <mergeCell ref="A52:C52"/>
    <mergeCell ref="B47:C47"/>
  </mergeCells>
  <printOptions/>
  <pageMargins left="0.7086614173228347" right="0.7086614173228347" top="0.44" bottom="0.31496062992125984" header="0.31496062992125984" footer="0.31496062992125984"/>
  <pageSetup fitToHeight="0" fitToWidth="1" horizontalDpi="600" verticalDpi="600" orientation="landscape" scale="82" r:id="rId1"/>
  <ignoredErrors>
    <ignoredError sqref="G5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">
      <selection activeCell="D46" sqref="D46"/>
    </sheetView>
  </sheetViews>
  <sheetFormatPr defaultColWidth="11.421875" defaultRowHeight="15"/>
  <cols>
    <col min="1" max="1" width="34.57421875" style="5" customWidth="1"/>
    <col min="2" max="2" width="10.57421875" style="5" customWidth="1"/>
    <col min="3" max="3" width="9.8515625" style="5" bestFit="1" customWidth="1"/>
    <col min="4" max="4" width="11.00390625" style="5" customWidth="1"/>
    <col min="5" max="5" width="11.421875" style="5" customWidth="1"/>
    <col min="6" max="6" width="9.7109375" style="5" customWidth="1"/>
    <col min="7" max="7" width="8.8515625" style="5" hidden="1" customWidth="1"/>
    <col min="8" max="8" width="9.421875" style="5" hidden="1" customWidth="1"/>
    <col min="9" max="10" width="9.8515625" style="5" hidden="1" customWidth="1"/>
    <col min="11" max="11" width="10.7109375" style="5" customWidth="1"/>
    <col min="12" max="12" width="9.8515625" style="5" bestFit="1" customWidth="1"/>
    <col min="13" max="13" width="10.28125" style="5" customWidth="1"/>
    <col min="14" max="14" width="9.421875" style="5" customWidth="1"/>
    <col min="15" max="15" width="9.421875" style="5" bestFit="1" customWidth="1"/>
    <col min="16" max="17" width="9.8515625" style="5" bestFit="1" customWidth="1"/>
    <col min="18" max="20" width="9.8515625" style="5" customWidth="1"/>
    <col min="21" max="16384" width="11.421875" style="5" customWidth="1"/>
  </cols>
  <sheetData>
    <row r="1" spans="1:20" ht="12">
      <c r="A1" s="157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2" customHeight="1">
      <c r="A2" s="157" t="s">
        <v>185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2" customHeight="1">
      <c r="A3" s="126"/>
      <c r="B3" s="137" t="s">
        <v>172</v>
      </c>
      <c r="C3" s="153"/>
      <c r="D3" s="153"/>
      <c r="E3" s="153"/>
      <c r="F3" s="138"/>
      <c r="G3" s="137"/>
      <c r="H3" s="138"/>
      <c r="I3" s="137"/>
      <c r="J3" s="138"/>
      <c r="K3" s="137" t="s">
        <v>196</v>
      </c>
      <c r="L3" s="153"/>
      <c r="M3" s="153"/>
      <c r="N3" s="153"/>
      <c r="O3" s="138"/>
      <c r="P3" s="137" t="s">
        <v>167</v>
      </c>
      <c r="Q3" s="153"/>
      <c r="R3" s="153"/>
      <c r="S3" s="153"/>
      <c r="T3" s="138"/>
    </row>
    <row r="4" spans="1:20" ht="24">
      <c r="A4" s="35"/>
      <c r="B4" s="49" t="s">
        <v>197</v>
      </c>
      <c r="C4" s="49" t="s">
        <v>198</v>
      </c>
      <c r="D4" s="49" t="s">
        <v>199</v>
      </c>
      <c r="E4" s="49" t="s">
        <v>200</v>
      </c>
      <c r="F4" s="49" t="s">
        <v>201</v>
      </c>
      <c r="G4" s="49" t="s">
        <v>137</v>
      </c>
      <c r="H4" s="49" t="s">
        <v>138</v>
      </c>
      <c r="I4" s="49" t="s">
        <v>137</v>
      </c>
      <c r="J4" s="34" t="s">
        <v>138</v>
      </c>
      <c r="K4" s="49" t="s">
        <v>197</v>
      </c>
      <c r="L4" s="49" t="s">
        <v>198</v>
      </c>
      <c r="M4" s="49" t="s">
        <v>199</v>
      </c>
      <c r="N4" s="49" t="s">
        <v>200</v>
      </c>
      <c r="O4" s="49" t="s">
        <v>201</v>
      </c>
      <c r="P4" s="49" t="s">
        <v>197</v>
      </c>
      <c r="Q4" s="49" t="s">
        <v>198</v>
      </c>
      <c r="R4" s="49" t="s">
        <v>199</v>
      </c>
      <c r="S4" s="49" t="s">
        <v>200</v>
      </c>
      <c r="T4" s="49" t="s">
        <v>201</v>
      </c>
    </row>
    <row r="5" spans="1:20" ht="12" hidden="1">
      <c r="A5" s="35"/>
      <c r="B5" s="51"/>
      <c r="C5" s="51"/>
      <c r="D5" s="51"/>
      <c r="E5" s="51"/>
      <c r="F5" s="51"/>
      <c r="G5" s="51"/>
      <c r="H5" s="51"/>
      <c r="I5" s="51"/>
      <c r="J5" s="34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">
      <c r="A6" s="31" t="s">
        <v>139</v>
      </c>
      <c r="B6" s="77">
        <f>+B7+B16</f>
        <v>54101003</v>
      </c>
      <c r="C6" s="77">
        <f aca="true" t="shared" si="0" ref="C6:M6">+C7+C16</f>
        <v>73757160</v>
      </c>
      <c r="D6" s="77">
        <f t="shared" si="0"/>
        <v>79521505</v>
      </c>
      <c r="E6" s="77">
        <f>+B6+C6-D6</f>
        <v>48336658</v>
      </c>
      <c r="F6" s="77">
        <f>+E6-B6</f>
        <v>-5764345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5463383</v>
      </c>
      <c r="L6" s="77">
        <f t="shared" si="0"/>
        <v>5605955</v>
      </c>
      <c r="M6" s="77">
        <f t="shared" si="0"/>
        <v>5556756</v>
      </c>
      <c r="N6" s="77">
        <f>+K6+L6-M6</f>
        <v>5512582</v>
      </c>
      <c r="O6" s="77">
        <f>+N6-K6</f>
        <v>49199</v>
      </c>
      <c r="P6" s="77">
        <f>+B6+K6</f>
        <v>59564386</v>
      </c>
      <c r="Q6" s="77">
        <f>+C6+L6</f>
        <v>79363115</v>
      </c>
      <c r="R6" s="77">
        <f>+D6+M6</f>
        <v>85078261</v>
      </c>
      <c r="S6" s="77">
        <f>+E6+N6</f>
        <v>53849240</v>
      </c>
      <c r="T6" s="77">
        <f>+F6+O6</f>
        <v>-5715146</v>
      </c>
    </row>
    <row r="7" spans="1:20" ht="12">
      <c r="A7" s="31" t="s">
        <v>3</v>
      </c>
      <c r="B7" s="77">
        <f>SUM(B8:B14)</f>
        <v>25046856</v>
      </c>
      <c r="C7" s="77">
        <f aca="true" t="shared" si="1" ref="C7:M7">SUM(C8:C14)</f>
        <v>73245086</v>
      </c>
      <c r="D7" s="77">
        <f t="shared" si="1"/>
        <v>79521505</v>
      </c>
      <c r="E7" s="77">
        <f aca="true" t="shared" si="2" ref="E7:E25">+B7+C7-D7</f>
        <v>18770437</v>
      </c>
      <c r="F7" s="77">
        <f aca="true" t="shared" si="3" ref="F7:F25">+E7-B7</f>
        <v>-6276419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5143914</v>
      </c>
      <c r="L7" s="77">
        <f t="shared" si="1"/>
        <v>5595955</v>
      </c>
      <c r="M7" s="77">
        <f t="shared" si="1"/>
        <v>5556756</v>
      </c>
      <c r="N7" s="77">
        <f aca="true" t="shared" si="4" ref="N7:N25">+K7+L7-M7</f>
        <v>5183113</v>
      </c>
      <c r="O7" s="77">
        <f aca="true" t="shared" si="5" ref="O7:O25">+N7-K7</f>
        <v>39199</v>
      </c>
      <c r="P7" s="77">
        <f aca="true" t="shared" si="6" ref="P7:P25">+B7+K7</f>
        <v>30190770</v>
      </c>
      <c r="Q7" s="77">
        <f aca="true" t="shared" si="7" ref="Q7:Q25">+C7+L7</f>
        <v>78841041</v>
      </c>
      <c r="R7" s="77">
        <f aca="true" t="shared" si="8" ref="R7:R25">+D7+M7</f>
        <v>85078261</v>
      </c>
      <c r="S7" s="77">
        <f aca="true" t="shared" si="9" ref="S7:S25">+E7+N7</f>
        <v>23953550</v>
      </c>
      <c r="T7" s="77">
        <f aca="true" t="shared" si="10" ref="T7:T25">+F7+O7</f>
        <v>-6237220</v>
      </c>
    </row>
    <row r="8" spans="1:20" ht="12">
      <c r="A8" s="33" t="s">
        <v>5</v>
      </c>
      <c r="B8" s="94">
        <v>23157059</v>
      </c>
      <c r="C8" s="94">
        <v>72177768</v>
      </c>
      <c r="D8" s="94">
        <v>78309956</v>
      </c>
      <c r="E8" s="77">
        <f t="shared" si="2"/>
        <v>17024871</v>
      </c>
      <c r="F8" s="77">
        <f t="shared" si="3"/>
        <v>-6132188</v>
      </c>
      <c r="G8" s="94">
        <f>IF(ESF!F7&lt;ESF!G7,ESF!G7-ESF!F7,0)</f>
        <v>0</v>
      </c>
      <c r="H8" s="94">
        <f>IF(ESF!F7&gt;ESF!G7,ESF!F7-ESF!G7,0)</f>
        <v>0</v>
      </c>
      <c r="I8" s="94">
        <f>IF(ESF!H7&lt;ESF!I7,ESF!I7-ESF!H7,0)</f>
        <v>0</v>
      </c>
      <c r="J8" s="94">
        <f>IF(ESF!H7&gt;ESF!I7,ESF!H7-ESF!I7,0)</f>
        <v>0</v>
      </c>
      <c r="K8" s="41">
        <v>4757796</v>
      </c>
      <c r="L8" s="41">
        <v>2862355</v>
      </c>
      <c r="M8" s="41">
        <v>2811848</v>
      </c>
      <c r="N8" s="77">
        <f t="shared" si="4"/>
        <v>4808303</v>
      </c>
      <c r="O8" s="77">
        <f t="shared" si="5"/>
        <v>50507</v>
      </c>
      <c r="P8" s="77">
        <f t="shared" si="6"/>
        <v>27914855</v>
      </c>
      <c r="Q8" s="77">
        <f t="shared" si="7"/>
        <v>75040123</v>
      </c>
      <c r="R8" s="77">
        <f t="shared" si="8"/>
        <v>81121804</v>
      </c>
      <c r="S8" s="77">
        <f t="shared" si="9"/>
        <v>21833174</v>
      </c>
      <c r="T8" s="77">
        <f t="shared" si="10"/>
        <v>-6081681</v>
      </c>
    </row>
    <row r="9" spans="1:20" ht="14.25" customHeight="1">
      <c r="A9" s="33" t="s">
        <v>7</v>
      </c>
      <c r="B9" s="94">
        <v>1108133</v>
      </c>
      <c r="C9" s="94">
        <v>1067318</v>
      </c>
      <c r="D9" s="94">
        <v>1211549</v>
      </c>
      <c r="E9" s="77">
        <f t="shared" si="2"/>
        <v>963902</v>
      </c>
      <c r="F9" s="77">
        <f t="shared" si="3"/>
        <v>-144231</v>
      </c>
      <c r="G9" s="94">
        <f>IF(ESF!F8&lt;ESF!G8,ESF!G8-ESF!F8,0)</f>
        <v>0</v>
      </c>
      <c r="H9" s="94">
        <f>IF(ESF!F8&gt;ESF!G8,ESF!F8-ESF!G8,0)</f>
        <v>0</v>
      </c>
      <c r="I9" s="94">
        <f>IF(ESF!H8&lt;ESF!I8,ESF!I8-ESF!H8,0)</f>
        <v>0</v>
      </c>
      <c r="J9" s="94">
        <f>IF(ESF!H8&gt;ESF!I8,ESF!H8-ESF!I8,0)</f>
        <v>0</v>
      </c>
      <c r="K9" s="41">
        <v>386118</v>
      </c>
      <c r="L9" s="41">
        <v>2733600</v>
      </c>
      <c r="M9" s="41">
        <v>2744908</v>
      </c>
      <c r="N9" s="77">
        <f t="shared" si="4"/>
        <v>374810</v>
      </c>
      <c r="O9" s="77">
        <f t="shared" si="5"/>
        <v>-11308</v>
      </c>
      <c r="P9" s="77">
        <f t="shared" si="6"/>
        <v>1494251</v>
      </c>
      <c r="Q9" s="77">
        <f t="shared" si="7"/>
        <v>3800918</v>
      </c>
      <c r="R9" s="77">
        <f t="shared" si="8"/>
        <v>3956457</v>
      </c>
      <c r="S9" s="77">
        <f t="shared" si="9"/>
        <v>1338712</v>
      </c>
      <c r="T9" s="77">
        <f t="shared" si="10"/>
        <v>-155539</v>
      </c>
    </row>
    <row r="10" spans="1:20" ht="12">
      <c r="A10" s="33" t="s">
        <v>9</v>
      </c>
      <c r="B10" s="94">
        <f>IF(ESF!B9&lt;ESF!C9,ESF!C9-ESF!B9,0)</f>
        <v>0</v>
      </c>
      <c r="C10" s="94">
        <f>IF(ESF!B9&gt;ESF!C9,ESF!B9-ESF!C9,0)</f>
        <v>0</v>
      </c>
      <c r="D10" s="94">
        <f>IF(ESF!D9&lt;ESF!E9,ESF!E9-ESF!D9,0)</f>
        <v>0</v>
      </c>
      <c r="E10" s="77">
        <f t="shared" si="2"/>
        <v>0</v>
      </c>
      <c r="F10" s="77">
        <f t="shared" si="3"/>
        <v>0</v>
      </c>
      <c r="G10" s="94">
        <f>IF(ESF!F9&lt;ESF!G9,ESF!G9-ESF!F9,0)</f>
        <v>0</v>
      </c>
      <c r="H10" s="94">
        <f>IF(ESF!F9&gt;ESF!G9,ESF!F9-ESF!G9,0)</f>
        <v>0</v>
      </c>
      <c r="I10" s="94">
        <f>IF(ESF!H9&lt;ESF!I9,ESF!I9-ESF!H9,0)</f>
        <v>0</v>
      </c>
      <c r="J10" s="94">
        <f>IF(ESF!H9&gt;ESF!I9,ESF!H9-ESF!I9,0)</f>
        <v>0</v>
      </c>
      <c r="K10" s="41">
        <f>+B10+D10+G10+I10</f>
        <v>0</v>
      </c>
      <c r="L10" s="41">
        <f>+C10+F10+H10+J10</f>
        <v>0</v>
      </c>
      <c r="M10" s="28">
        <v>0</v>
      </c>
      <c r="N10" s="77">
        <f t="shared" si="4"/>
        <v>0</v>
      </c>
      <c r="O10" s="77">
        <f t="shared" si="5"/>
        <v>0</v>
      </c>
      <c r="P10" s="77">
        <f t="shared" si="6"/>
        <v>0</v>
      </c>
      <c r="Q10" s="77">
        <f t="shared" si="7"/>
        <v>0</v>
      </c>
      <c r="R10" s="77">
        <f t="shared" si="8"/>
        <v>0</v>
      </c>
      <c r="S10" s="77">
        <f t="shared" si="9"/>
        <v>0</v>
      </c>
      <c r="T10" s="77">
        <f t="shared" si="10"/>
        <v>0</v>
      </c>
    </row>
    <row r="11" spans="1:20" ht="12">
      <c r="A11" s="33" t="s">
        <v>11</v>
      </c>
      <c r="B11" s="94">
        <f>IF(ESF!B10&lt;ESF!C10,ESF!C10-ESF!B10,0)</f>
        <v>0</v>
      </c>
      <c r="C11" s="94">
        <f>IF(ESF!B10&gt;ESF!C10,ESF!B10-ESF!C10,0)</f>
        <v>0</v>
      </c>
      <c r="D11" s="94">
        <f>IF(ESF!D10&lt;ESF!E10,ESF!E10-ESF!D10,0)</f>
        <v>0</v>
      </c>
      <c r="E11" s="77">
        <f t="shared" si="2"/>
        <v>0</v>
      </c>
      <c r="F11" s="77">
        <f t="shared" si="3"/>
        <v>0</v>
      </c>
      <c r="G11" s="94">
        <f>IF(ESF!F10&lt;ESF!G10,ESF!G10-ESF!F10,0)</f>
        <v>0</v>
      </c>
      <c r="H11" s="94">
        <f>IF(ESF!F10&gt;ESF!G10,ESF!F10-ESF!G10,0)</f>
        <v>0</v>
      </c>
      <c r="I11" s="94">
        <f>IF(ESF!H10&lt;ESF!I10,ESF!I10-ESF!H10,0)</f>
        <v>0</v>
      </c>
      <c r="J11" s="94">
        <f>IF(ESF!H10&gt;ESF!I10,ESF!H10-ESF!I10,0)</f>
        <v>0</v>
      </c>
      <c r="K11" s="41">
        <f>+B11+D11+G11+I11</f>
        <v>0</v>
      </c>
      <c r="L11" s="41">
        <f>+C11+F11+H11+J11</f>
        <v>0</v>
      </c>
      <c r="M11" s="28">
        <v>0</v>
      </c>
      <c r="N11" s="77">
        <f t="shared" si="4"/>
        <v>0</v>
      </c>
      <c r="O11" s="77">
        <f t="shared" si="5"/>
        <v>0</v>
      </c>
      <c r="P11" s="77">
        <f t="shared" si="6"/>
        <v>0</v>
      </c>
      <c r="Q11" s="77">
        <f t="shared" si="7"/>
        <v>0</v>
      </c>
      <c r="R11" s="77">
        <f t="shared" si="8"/>
        <v>0</v>
      </c>
      <c r="S11" s="77">
        <f t="shared" si="9"/>
        <v>0</v>
      </c>
      <c r="T11" s="77">
        <f t="shared" si="10"/>
        <v>0</v>
      </c>
    </row>
    <row r="12" spans="1:20" ht="12">
      <c r="A12" s="33" t="s">
        <v>13</v>
      </c>
      <c r="B12" s="94">
        <v>781664</v>
      </c>
      <c r="C12" s="94">
        <f>IF(ESF!B11&gt;ESF!C11,ESF!B11-ESF!C11,0)</f>
        <v>0</v>
      </c>
      <c r="D12" s="94">
        <f>IF(ESF!D11&lt;ESF!E11,ESF!E11-ESF!D11,0)</f>
        <v>0</v>
      </c>
      <c r="E12" s="77">
        <f t="shared" si="2"/>
        <v>781664</v>
      </c>
      <c r="F12" s="77">
        <f t="shared" si="3"/>
        <v>0</v>
      </c>
      <c r="G12" s="94">
        <f>IF(ESF!F11&lt;ESF!G11,ESF!G11-ESF!F11,0)</f>
        <v>0</v>
      </c>
      <c r="H12" s="94">
        <f>IF(ESF!F11&gt;ESF!G11,ESF!F11-ESF!G11,0)</f>
        <v>0</v>
      </c>
      <c r="I12" s="94">
        <f>IF(ESF!H11&lt;ESF!I11,ESF!I11-ESF!H11,0)</f>
        <v>0</v>
      </c>
      <c r="J12" s="94">
        <f>IF(ESF!H11&gt;ESF!I11,ESF!H11-ESF!I11,0)</f>
        <v>0</v>
      </c>
      <c r="K12" s="41">
        <v>0</v>
      </c>
      <c r="L12" s="41">
        <f>+C12+F12+H12+J12</f>
        <v>0</v>
      </c>
      <c r="M12" s="28">
        <v>0</v>
      </c>
      <c r="N12" s="77">
        <f t="shared" si="4"/>
        <v>0</v>
      </c>
      <c r="O12" s="77">
        <f t="shared" si="5"/>
        <v>0</v>
      </c>
      <c r="P12" s="77">
        <f t="shared" si="6"/>
        <v>781664</v>
      </c>
      <c r="Q12" s="77">
        <f t="shared" si="7"/>
        <v>0</v>
      </c>
      <c r="R12" s="77">
        <f t="shared" si="8"/>
        <v>0</v>
      </c>
      <c r="S12" s="77">
        <f t="shared" si="9"/>
        <v>781664</v>
      </c>
      <c r="T12" s="77">
        <f t="shared" si="10"/>
        <v>0</v>
      </c>
    </row>
    <row r="13" spans="1:20" ht="24">
      <c r="A13" s="33" t="s">
        <v>15</v>
      </c>
      <c r="B13" s="94">
        <f>IF(ESF!B12&lt;ESF!C12,ESF!C12-ESF!B12,0)</f>
        <v>0</v>
      </c>
      <c r="C13" s="94">
        <f>IF(ESF!B12&gt;ESF!C12,ESF!B12-ESF!C12,0)</f>
        <v>0</v>
      </c>
      <c r="D13" s="94">
        <f>IF(ESF!D12&lt;ESF!E12,ESF!E12-ESF!D12,0)</f>
        <v>0</v>
      </c>
      <c r="E13" s="77">
        <f t="shared" si="2"/>
        <v>0</v>
      </c>
      <c r="F13" s="77">
        <f t="shared" si="3"/>
        <v>0</v>
      </c>
      <c r="G13" s="94">
        <f>IF(ESF!F12&lt;ESF!G12,ESF!G12-ESF!F12,0)</f>
        <v>0</v>
      </c>
      <c r="H13" s="94">
        <f>IF(ESF!F12&gt;ESF!G12,ESF!F12-ESF!G12,0)</f>
        <v>0</v>
      </c>
      <c r="I13" s="94">
        <f>IF(ESF!H12&lt;ESF!I12,ESF!I12-ESF!H12,0)</f>
        <v>0</v>
      </c>
      <c r="J13" s="94">
        <f>IF(ESF!H12&gt;ESF!I12,ESF!H12-ESF!I12,0)</f>
        <v>0</v>
      </c>
      <c r="K13" s="94">
        <f>+B13+D13+G13+I13</f>
        <v>0</v>
      </c>
      <c r="L13" s="94">
        <f>+C13+F13+H13+J13</f>
        <v>0</v>
      </c>
      <c r="M13" s="94">
        <v>0</v>
      </c>
      <c r="N13" s="77">
        <f t="shared" si="4"/>
        <v>0</v>
      </c>
      <c r="O13" s="77">
        <f t="shared" si="5"/>
        <v>0</v>
      </c>
      <c r="P13" s="77">
        <f t="shared" si="6"/>
        <v>0</v>
      </c>
      <c r="Q13" s="77">
        <f t="shared" si="7"/>
        <v>0</v>
      </c>
      <c r="R13" s="77">
        <f t="shared" si="8"/>
        <v>0</v>
      </c>
      <c r="S13" s="77">
        <f t="shared" si="9"/>
        <v>0</v>
      </c>
      <c r="T13" s="77">
        <f t="shared" si="10"/>
        <v>0</v>
      </c>
    </row>
    <row r="14" spans="1:20" ht="12">
      <c r="A14" s="33" t="s">
        <v>17</v>
      </c>
      <c r="B14" s="94">
        <f>IF(ESF!B13&lt;ESF!C13,ESF!C13-ESF!B13,0)</f>
        <v>0</v>
      </c>
      <c r="C14" s="94">
        <f>IF(ESF!B13&gt;ESF!C13,ESF!B13-ESF!C13,0)</f>
        <v>0</v>
      </c>
      <c r="D14" s="94">
        <f>IF(ESF!D13&lt;ESF!E13,ESF!E13-ESF!D13,0)</f>
        <v>0</v>
      </c>
      <c r="E14" s="77">
        <f t="shared" si="2"/>
        <v>0</v>
      </c>
      <c r="F14" s="77">
        <f t="shared" si="3"/>
        <v>0</v>
      </c>
      <c r="G14" s="94">
        <f>IF(ESF!F13&lt;ESF!G13,ESF!G13-ESF!F13,0)</f>
        <v>0</v>
      </c>
      <c r="H14" s="94">
        <f>IF(ESF!F13&gt;ESF!G13,ESF!F13-ESF!G13,0)</f>
        <v>0</v>
      </c>
      <c r="I14" s="94">
        <f>IF(ESF!H13&lt;ESF!I13,ESF!I13-ESF!H13,0)</f>
        <v>0</v>
      </c>
      <c r="J14" s="94">
        <f>IF(ESF!H13&gt;ESF!I13,ESF!H13-ESF!I13,0)</f>
        <v>0</v>
      </c>
      <c r="K14" s="41">
        <f>+B14+D14+G14+I14</f>
        <v>0</v>
      </c>
      <c r="L14" s="41">
        <f>+C14+F14+H14+J14</f>
        <v>0</v>
      </c>
      <c r="M14" s="28">
        <v>0</v>
      </c>
      <c r="N14" s="77">
        <f t="shared" si="4"/>
        <v>0</v>
      </c>
      <c r="O14" s="77">
        <f t="shared" si="5"/>
        <v>0</v>
      </c>
      <c r="P14" s="77">
        <f t="shared" si="6"/>
        <v>0</v>
      </c>
      <c r="Q14" s="77">
        <f t="shared" si="7"/>
        <v>0</v>
      </c>
      <c r="R14" s="77">
        <f t="shared" si="8"/>
        <v>0</v>
      </c>
      <c r="S14" s="77">
        <f t="shared" si="9"/>
        <v>0</v>
      </c>
      <c r="T14" s="77">
        <f t="shared" si="10"/>
        <v>0</v>
      </c>
    </row>
    <row r="15" spans="1:20" ht="12" hidden="1">
      <c r="A15" s="31"/>
      <c r="B15" s="50"/>
      <c r="C15" s="50"/>
      <c r="D15" s="50"/>
      <c r="E15" s="77">
        <f t="shared" si="2"/>
        <v>0</v>
      </c>
      <c r="F15" s="77">
        <f t="shared" si="3"/>
        <v>0</v>
      </c>
      <c r="G15" s="50"/>
      <c r="H15" s="50"/>
      <c r="I15" s="50"/>
      <c r="J15" s="32"/>
      <c r="K15" s="28"/>
      <c r="L15" s="28"/>
      <c r="M15" s="28"/>
      <c r="N15" s="77">
        <f t="shared" si="4"/>
        <v>0</v>
      </c>
      <c r="O15" s="77">
        <f t="shared" si="5"/>
        <v>0</v>
      </c>
      <c r="P15" s="77">
        <f t="shared" si="6"/>
        <v>0</v>
      </c>
      <c r="Q15" s="77">
        <f t="shared" si="7"/>
        <v>0</v>
      </c>
      <c r="R15" s="77">
        <f t="shared" si="8"/>
        <v>0</v>
      </c>
      <c r="S15" s="77">
        <f t="shared" si="9"/>
        <v>0</v>
      </c>
      <c r="T15" s="77">
        <f t="shared" si="10"/>
        <v>0</v>
      </c>
    </row>
    <row r="16" spans="1:20" ht="12">
      <c r="A16" s="31" t="s">
        <v>22</v>
      </c>
      <c r="B16" s="77">
        <f>SUM(B17:B25)</f>
        <v>29054147</v>
      </c>
      <c r="C16" s="77">
        <f aca="true" t="shared" si="11" ref="C16:M16">SUM(C17:C25)</f>
        <v>512074</v>
      </c>
      <c r="D16" s="77">
        <f t="shared" si="11"/>
        <v>0</v>
      </c>
      <c r="E16" s="77">
        <f t="shared" si="2"/>
        <v>29566221</v>
      </c>
      <c r="F16" s="77">
        <f t="shared" si="3"/>
        <v>512074</v>
      </c>
      <c r="G16" s="77">
        <f t="shared" si="11"/>
        <v>0</v>
      </c>
      <c r="H16" s="77">
        <f t="shared" si="11"/>
        <v>0</v>
      </c>
      <c r="I16" s="77">
        <f t="shared" si="11"/>
        <v>0</v>
      </c>
      <c r="J16" s="77">
        <f t="shared" si="11"/>
        <v>0</v>
      </c>
      <c r="K16" s="77">
        <f t="shared" si="11"/>
        <v>319469</v>
      </c>
      <c r="L16" s="77">
        <f t="shared" si="11"/>
        <v>10000</v>
      </c>
      <c r="M16" s="77">
        <f t="shared" si="11"/>
        <v>0</v>
      </c>
      <c r="N16" s="77">
        <f t="shared" si="4"/>
        <v>329469</v>
      </c>
      <c r="O16" s="77">
        <f t="shared" si="5"/>
        <v>10000</v>
      </c>
      <c r="P16" s="77">
        <f t="shared" si="6"/>
        <v>29373616</v>
      </c>
      <c r="Q16" s="77">
        <f t="shared" si="7"/>
        <v>522074</v>
      </c>
      <c r="R16" s="77">
        <f t="shared" si="8"/>
        <v>0</v>
      </c>
      <c r="S16" s="77">
        <f t="shared" si="9"/>
        <v>29895690</v>
      </c>
      <c r="T16" s="77">
        <f t="shared" si="10"/>
        <v>522074</v>
      </c>
    </row>
    <row r="17" spans="1:20" ht="12">
      <c r="A17" s="33" t="s">
        <v>24</v>
      </c>
      <c r="B17" s="94">
        <f>IF(ESF!B17&lt;ESF!C17,ESF!C17-ESF!B17,0)</f>
        <v>0</v>
      </c>
      <c r="C17" s="94">
        <f>IF(ESF!B17&gt;ESF!C17,ESF!B17-ESF!C17,0)</f>
        <v>0</v>
      </c>
      <c r="D17" s="94">
        <f>IF(ESF!D17&lt;ESF!E17,ESF!E17-ESF!D17,0)</f>
        <v>0</v>
      </c>
      <c r="E17" s="77">
        <f t="shared" si="2"/>
        <v>0</v>
      </c>
      <c r="F17" s="77">
        <f t="shared" si="3"/>
        <v>0</v>
      </c>
      <c r="G17" s="94">
        <f>IF(ESF!F17&lt;ESF!G17,ESF!G17-ESF!F17,0)</f>
        <v>0</v>
      </c>
      <c r="H17" s="94">
        <f>IF(ESF!F17&gt;ESF!G17,ESF!F17-ESF!G17,0)</f>
        <v>0</v>
      </c>
      <c r="I17" s="94">
        <f>IF(ESF!H17&lt;ESF!I17,ESF!I17-ESF!H17,0)</f>
        <v>0</v>
      </c>
      <c r="J17" s="94">
        <f>IF(ESF!H17&gt;ESF!I17,ESF!H17-ESF!I17,0)</f>
        <v>0</v>
      </c>
      <c r="K17" s="41">
        <f>+B17+D17+G17+I17</f>
        <v>0</v>
      </c>
      <c r="L17" s="41">
        <f>+C17+F17+H17+J17</f>
        <v>0</v>
      </c>
      <c r="M17" s="28">
        <v>0</v>
      </c>
      <c r="N17" s="77">
        <f t="shared" si="4"/>
        <v>0</v>
      </c>
      <c r="O17" s="77">
        <f t="shared" si="5"/>
        <v>0</v>
      </c>
      <c r="P17" s="77">
        <f t="shared" si="6"/>
        <v>0</v>
      </c>
      <c r="Q17" s="77">
        <f t="shared" si="7"/>
        <v>0</v>
      </c>
      <c r="R17" s="77">
        <f t="shared" si="8"/>
        <v>0</v>
      </c>
      <c r="S17" s="77">
        <f t="shared" si="9"/>
        <v>0</v>
      </c>
      <c r="T17" s="77">
        <f t="shared" si="10"/>
        <v>0</v>
      </c>
    </row>
    <row r="18" spans="1:20" ht="24">
      <c r="A18" s="33" t="s">
        <v>26</v>
      </c>
      <c r="B18" s="94">
        <f>IF(ESF!B18&lt;ESF!C18,ESF!C18-ESF!B18,0)</f>
        <v>0</v>
      </c>
      <c r="C18" s="94">
        <f>IF(ESF!B18&gt;ESF!C18,ESF!B18-ESF!C18,0)</f>
        <v>0</v>
      </c>
      <c r="D18" s="94">
        <f>IF(ESF!D18&lt;ESF!E18,ESF!E18-ESF!D18,0)</f>
        <v>0</v>
      </c>
      <c r="E18" s="77">
        <f t="shared" si="2"/>
        <v>0</v>
      </c>
      <c r="F18" s="77">
        <f t="shared" si="3"/>
        <v>0</v>
      </c>
      <c r="G18" s="94">
        <f>IF(ESF!F18&lt;ESF!G18,ESF!G18-ESF!F18,0)</f>
        <v>0</v>
      </c>
      <c r="H18" s="94">
        <f>IF(ESF!F18&gt;ESF!G18,ESF!F18-ESF!G18,0)</f>
        <v>0</v>
      </c>
      <c r="I18" s="94">
        <f>IF(ESF!H18&lt;ESF!I18,ESF!I18-ESF!H18,0)</f>
        <v>0</v>
      </c>
      <c r="J18" s="94">
        <f>IF(ESF!H18&gt;ESF!I18,ESF!H18-ESF!I18,0)</f>
        <v>0</v>
      </c>
      <c r="K18" s="94">
        <f>+B18+D18+G18+I18</f>
        <v>0</v>
      </c>
      <c r="L18" s="94">
        <f>+C18+F18+H18+J18</f>
        <v>0</v>
      </c>
      <c r="M18" s="94">
        <v>0</v>
      </c>
      <c r="N18" s="77">
        <f t="shared" si="4"/>
        <v>0</v>
      </c>
      <c r="O18" s="77">
        <f t="shared" si="5"/>
        <v>0</v>
      </c>
      <c r="P18" s="77">
        <f t="shared" si="6"/>
        <v>0</v>
      </c>
      <c r="Q18" s="77">
        <f t="shared" si="7"/>
        <v>0</v>
      </c>
      <c r="R18" s="77">
        <f t="shared" si="8"/>
        <v>0</v>
      </c>
      <c r="S18" s="77">
        <f t="shared" si="9"/>
        <v>0</v>
      </c>
      <c r="T18" s="77">
        <f t="shared" si="10"/>
        <v>0</v>
      </c>
    </row>
    <row r="19" spans="1:20" ht="24">
      <c r="A19" s="33" t="s">
        <v>28</v>
      </c>
      <c r="B19" s="94">
        <v>274127</v>
      </c>
      <c r="C19" s="94">
        <f>IF(ESF!B19&gt;ESF!C19,ESF!B19-ESF!C19,0)</f>
        <v>0</v>
      </c>
      <c r="D19" s="94">
        <f>IF(ESF!D19&lt;ESF!E19,ESF!E19-ESF!D19,0)</f>
        <v>0</v>
      </c>
      <c r="E19" s="77">
        <f t="shared" si="2"/>
        <v>274127</v>
      </c>
      <c r="F19" s="77">
        <f t="shared" si="3"/>
        <v>0</v>
      </c>
      <c r="G19" s="94">
        <f>IF(ESF!F19&lt;ESF!G19,ESF!G19-ESF!F19,0)</f>
        <v>0</v>
      </c>
      <c r="H19" s="94">
        <f>IF(ESF!F19&gt;ESF!G19,ESF!F19-ESF!G19,0)</f>
        <v>0</v>
      </c>
      <c r="I19" s="94">
        <f>IF(ESF!H19&lt;ESF!I19,ESF!I19-ESF!H19,0)</f>
        <v>0</v>
      </c>
      <c r="J19" s="94">
        <f>IF(ESF!H19&gt;ESF!I19,ESF!H19-ESF!I19,0)</f>
        <v>0</v>
      </c>
      <c r="K19" s="94">
        <v>0</v>
      </c>
      <c r="L19" s="94">
        <f>+C19+F19+H19+J19</f>
        <v>0</v>
      </c>
      <c r="M19" s="94">
        <v>0</v>
      </c>
      <c r="N19" s="77">
        <f t="shared" si="4"/>
        <v>0</v>
      </c>
      <c r="O19" s="77">
        <f t="shared" si="5"/>
        <v>0</v>
      </c>
      <c r="P19" s="77">
        <f t="shared" si="6"/>
        <v>274127</v>
      </c>
      <c r="Q19" s="77">
        <f t="shared" si="7"/>
        <v>0</v>
      </c>
      <c r="R19" s="77">
        <f t="shared" si="8"/>
        <v>0</v>
      </c>
      <c r="S19" s="77">
        <f t="shared" si="9"/>
        <v>274127</v>
      </c>
      <c r="T19" s="77">
        <f t="shared" si="10"/>
        <v>0</v>
      </c>
    </row>
    <row r="20" spans="1:20" ht="12">
      <c r="A20" s="33" t="s">
        <v>31</v>
      </c>
      <c r="B20" s="94">
        <v>28780020</v>
      </c>
      <c r="C20" s="94">
        <f>IF(ESF!B20&gt;ESF!C20,ESF!B20-ESF!C20,0)</f>
        <v>512074</v>
      </c>
      <c r="D20" s="94">
        <f>IF(ESF!D20&lt;ESF!E20,ESF!E20-ESF!D20,0)</f>
        <v>0</v>
      </c>
      <c r="E20" s="77">
        <f t="shared" si="2"/>
        <v>29292094</v>
      </c>
      <c r="F20" s="77">
        <f t="shared" si="3"/>
        <v>512074</v>
      </c>
      <c r="G20" s="94">
        <f>IF(ESF!F20&lt;ESF!G20,ESF!G20-ESF!F20,0)</f>
        <v>0</v>
      </c>
      <c r="H20" s="94">
        <f>IF(ESF!F20&gt;ESF!G20,ESF!F20-ESF!G20,0)</f>
        <v>0</v>
      </c>
      <c r="I20" s="94">
        <f>IF(ESF!H20&lt;ESF!I20,ESF!I20-ESF!H20,0)</f>
        <v>0</v>
      </c>
      <c r="J20" s="94">
        <f>IF(ESF!H20&gt;ESF!I20,ESF!H20-ESF!I20,0)</f>
        <v>0</v>
      </c>
      <c r="K20" s="41">
        <v>319469</v>
      </c>
      <c r="L20" s="41">
        <v>10000</v>
      </c>
      <c r="M20" s="28">
        <v>0</v>
      </c>
      <c r="N20" s="77">
        <f t="shared" si="4"/>
        <v>329469</v>
      </c>
      <c r="O20" s="77">
        <f t="shared" si="5"/>
        <v>10000</v>
      </c>
      <c r="P20" s="77">
        <f t="shared" si="6"/>
        <v>29099489</v>
      </c>
      <c r="Q20" s="77">
        <f t="shared" si="7"/>
        <v>522074</v>
      </c>
      <c r="R20" s="77">
        <f t="shared" si="8"/>
        <v>0</v>
      </c>
      <c r="S20" s="77">
        <f t="shared" si="9"/>
        <v>29621563</v>
      </c>
      <c r="T20" s="77">
        <f t="shared" si="10"/>
        <v>522074</v>
      </c>
    </row>
    <row r="21" spans="1:20" ht="12">
      <c r="A21" s="33" t="s">
        <v>33</v>
      </c>
      <c r="B21" s="94">
        <f>IF(ESF!B21&lt;ESF!C21,ESF!C21-ESF!B21,0)</f>
        <v>0</v>
      </c>
      <c r="C21" s="94">
        <f>IF(ESF!B21&gt;ESF!C21,ESF!B21-ESF!C21,0)</f>
        <v>0</v>
      </c>
      <c r="D21" s="94">
        <f>IF(ESF!D21&lt;ESF!E21,ESF!E21-ESF!D21,0)</f>
        <v>0</v>
      </c>
      <c r="E21" s="77">
        <f t="shared" si="2"/>
        <v>0</v>
      </c>
      <c r="F21" s="77">
        <f t="shared" si="3"/>
        <v>0</v>
      </c>
      <c r="G21" s="94">
        <f>IF(ESF!F21&lt;ESF!G21,ESF!G21-ESF!F21,0)</f>
        <v>0</v>
      </c>
      <c r="H21" s="94">
        <f>IF(ESF!F21&gt;ESF!G21,ESF!F21-ESF!G21,0)</f>
        <v>0</v>
      </c>
      <c r="I21" s="94">
        <f>IF(ESF!H21&lt;ESF!I21,ESF!I21-ESF!H21,0)</f>
        <v>0</v>
      </c>
      <c r="J21" s="94">
        <f>IF(ESF!H21&gt;ESF!I21,ESF!H21-ESF!I21,0)</f>
        <v>0</v>
      </c>
      <c r="K21" s="41">
        <f>+B21+D21+G21+I21</f>
        <v>0</v>
      </c>
      <c r="L21" s="41">
        <f>+C21+F21+H21+J21</f>
        <v>0</v>
      </c>
      <c r="M21" s="28">
        <v>0</v>
      </c>
      <c r="N21" s="77">
        <f t="shared" si="4"/>
        <v>0</v>
      </c>
      <c r="O21" s="77">
        <f t="shared" si="5"/>
        <v>0</v>
      </c>
      <c r="P21" s="77">
        <f t="shared" si="6"/>
        <v>0</v>
      </c>
      <c r="Q21" s="77">
        <f t="shared" si="7"/>
        <v>0</v>
      </c>
      <c r="R21" s="77">
        <f t="shared" si="8"/>
        <v>0</v>
      </c>
      <c r="S21" s="77">
        <f t="shared" si="9"/>
        <v>0</v>
      </c>
      <c r="T21" s="77">
        <f t="shared" si="10"/>
        <v>0</v>
      </c>
    </row>
    <row r="22" spans="1:20" ht="24">
      <c r="A22" s="33" t="s">
        <v>35</v>
      </c>
      <c r="B22" s="94">
        <f>IF(ESF!B22&lt;ESF!C22,ESF!C22-ESF!B22,0)</f>
        <v>0</v>
      </c>
      <c r="C22" s="94">
        <f>IF(ESF!B22&gt;ESF!C22,ESF!B22-ESF!C22,0)</f>
        <v>0</v>
      </c>
      <c r="D22" s="94">
        <f>IF(ESF!D22&lt;ESF!E22,ESF!E22-ESF!D22,0)</f>
        <v>0</v>
      </c>
      <c r="E22" s="77">
        <f t="shared" si="2"/>
        <v>0</v>
      </c>
      <c r="F22" s="77">
        <f t="shared" si="3"/>
        <v>0</v>
      </c>
      <c r="G22" s="94">
        <f>IF(ESF!F22&lt;ESF!G22,ESF!G22-ESF!F22,0)</f>
        <v>0</v>
      </c>
      <c r="H22" s="94">
        <f>IF(ESF!F22&gt;ESF!G22,ESF!F22-ESF!G22,0)</f>
        <v>0</v>
      </c>
      <c r="I22" s="94">
        <f>IF(ESF!H22&lt;ESF!I22,ESF!I22-ESF!H22,0)</f>
        <v>0</v>
      </c>
      <c r="J22" s="94">
        <f>IF(ESF!H22&gt;ESF!I22,ESF!H22-ESF!I22,0)</f>
        <v>0</v>
      </c>
      <c r="K22" s="94">
        <f>+B22+D22+G22+I22</f>
        <v>0</v>
      </c>
      <c r="L22" s="94">
        <f>+C22+F22+H22+J22</f>
        <v>0</v>
      </c>
      <c r="M22" s="94">
        <v>0</v>
      </c>
      <c r="N22" s="77">
        <f t="shared" si="4"/>
        <v>0</v>
      </c>
      <c r="O22" s="77">
        <f t="shared" si="5"/>
        <v>0</v>
      </c>
      <c r="P22" s="77">
        <f t="shared" si="6"/>
        <v>0</v>
      </c>
      <c r="Q22" s="77">
        <f t="shared" si="7"/>
        <v>0</v>
      </c>
      <c r="R22" s="77">
        <f t="shared" si="8"/>
        <v>0</v>
      </c>
      <c r="S22" s="77">
        <f t="shared" si="9"/>
        <v>0</v>
      </c>
      <c r="T22" s="77">
        <f t="shared" si="10"/>
        <v>0</v>
      </c>
    </row>
    <row r="23" spans="1:20" ht="12">
      <c r="A23" s="33" t="s">
        <v>36</v>
      </c>
      <c r="B23" s="94">
        <f>IF(ESF!B23&lt;ESF!C23,ESF!C23-ESF!B23,0)</f>
        <v>0</v>
      </c>
      <c r="C23" s="94">
        <f>IF(ESF!B23&gt;ESF!C23,ESF!B23-ESF!C23,0)</f>
        <v>0</v>
      </c>
      <c r="D23" s="94">
        <f>IF(ESF!D23&lt;ESF!E23,ESF!E23-ESF!D23,0)</f>
        <v>0</v>
      </c>
      <c r="E23" s="77">
        <f t="shared" si="2"/>
        <v>0</v>
      </c>
      <c r="F23" s="77">
        <f t="shared" si="3"/>
        <v>0</v>
      </c>
      <c r="G23" s="94">
        <f>IF(ESF!F23&lt;ESF!G23,ESF!G23-ESF!F23,0)</f>
        <v>0</v>
      </c>
      <c r="H23" s="94">
        <f>IF(ESF!F23&gt;ESF!G23,ESF!F23-ESF!G23,0)</f>
        <v>0</v>
      </c>
      <c r="I23" s="94">
        <f>IF(ESF!H23&lt;ESF!I23,ESF!I23-ESF!H23,0)</f>
        <v>0</v>
      </c>
      <c r="J23" s="94">
        <f>IF(ESF!H23&gt;ESF!I23,ESF!H23-ESF!I23,0)</f>
        <v>0</v>
      </c>
      <c r="K23" s="41">
        <f>+B23+D23+G23+I23</f>
        <v>0</v>
      </c>
      <c r="L23" s="41">
        <f>+C23+F23+H23+J23</f>
        <v>0</v>
      </c>
      <c r="M23" s="28">
        <v>0</v>
      </c>
      <c r="N23" s="77">
        <f t="shared" si="4"/>
        <v>0</v>
      </c>
      <c r="O23" s="77">
        <f t="shared" si="5"/>
        <v>0</v>
      </c>
      <c r="P23" s="77">
        <f t="shared" si="6"/>
        <v>0</v>
      </c>
      <c r="Q23" s="77">
        <f t="shared" si="7"/>
        <v>0</v>
      </c>
      <c r="R23" s="77">
        <f t="shared" si="8"/>
        <v>0</v>
      </c>
      <c r="S23" s="77">
        <f t="shared" si="9"/>
        <v>0</v>
      </c>
      <c r="T23" s="77">
        <f t="shared" si="10"/>
        <v>0</v>
      </c>
    </row>
    <row r="24" spans="1:20" ht="24">
      <c r="A24" s="33" t="s">
        <v>38</v>
      </c>
      <c r="B24" s="94">
        <f>IF(ESF!B24&lt;ESF!C24,ESF!C24-ESF!B24,0)</f>
        <v>0</v>
      </c>
      <c r="C24" s="94">
        <f>IF(ESF!B24&gt;ESF!C24,ESF!B24-ESF!C24,0)</f>
        <v>0</v>
      </c>
      <c r="D24" s="94">
        <f>IF(ESF!D24&lt;ESF!E24,ESF!E24-ESF!D24,0)</f>
        <v>0</v>
      </c>
      <c r="E24" s="77">
        <f t="shared" si="2"/>
        <v>0</v>
      </c>
      <c r="F24" s="77">
        <f t="shared" si="3"/>
        <v>0</v>
      </c>
      <c r="G24" s="94">
        <f>IF(ESF!F24&lt;ESF!G24,ESF!G24-ESF!F24,0)</f>
        <v>0</v>
      </c>
      <c r="H24" s="94">
        <f>IF(ESF!F24&gt;ESF!G24,ESF!F24-ESF!G24,0)</f>
        <v>0</v>
      </c>
      <c r="I24" s="94">
        <f>IF(ESF!H24&lt;ESF!I24,ESF!I24-ESF!H24,0)</f>
        <v>0</v>
      </c>
      <c r="J24" s="94">
        <f>IF(ESF!H24&gt;ESF!I24,ESF!H24-ESF!I24,0)</f>
        <v>0</v>
      </c>
      <c r="K24" s="94">
        <f>+B24+D24+G24+I24</f>
        <v>0</v>
      </c>
      <c r="L24" s="94">
        <f>+C24+F24+H24+J24</f>
        <v>0</v>
      </c>
      <c r="M24" s="94">
        <v>0</v>
      </c>
      <c r="N24" s="77">
        <f t="shared" si="4"/>
        <v>0</v>
      </c>
      <c r="O24" s="77">
        <f t="shared" si="5"/>
        <v>0</v>
      </c>
      <c r="P24" s="77">
        <f t="shared" si="6"/>
        <v>0</v>
      </c>
      <c r="Q24" s="77">
        <f t="shared" si="7"/>
        <v>0</v>
      </c>
      <c r="R24" s="77">
        <f t="shared" si="8"/>
        <v>0</v>
      </c>
      <c r="S24" s="77">
        <f t="shared" si="9"/>
        <v>0</v>
      </c>
      <c r="T24" s="77">
        <f t="shared" si="10"/>
        <v>0</v>
      </c>
    </row>
    <row r="25" spans="1:20" ht="12">
      <c r="A25" s="122" t="s">
        <v>40</v>
      </c>
      <c r="B25" s="95">
        <f>IF(ESF!B25&lt;ESF!C25,ESF!C25-ESF!B25,0)</f>
        <v>0</v>
      </c>
      <c r="C25" s="95">
        <f>IF(ESF!B25&gt;ESF!C25,ESF!B25-ESF!C25,0)</f>
        <v>0</v>
      </c>
      <c r="D25" s="95">
        <f>IF(ESF!D25&lt;ESF!E25,ESF!E25-ESF!D25,0)</f>
        <v>0</v>
      </c>
      <c r="E25" s="128">
        <f t="shared" si="2"/>
        <v>0</v>
      </c>
      <c r="F25" s="128">
        <f t="shared" si="3"/>
        <v>0</v>
      </c>
      <c r="G25" s="95">
        <f>IF(ESF!F25&lt;ESF!G25,ESF!G25-ESF!F25,0)</f>
        <v>0</v>
      </c>
      <c r="H25" s="95">
        <f>IF(ESF!F25&gt;ESF!G25,ESF!F25-ESF!G25,0)</f>
        <v>0</v>
      </c>
      <c r="I25" s="95">
        <f>IF(ESF!H25&lt;ESF!I25,ESF!I25-ESF!H25,0)</f>
        <v>0</v>
      </c>
      <c r="J25" s="95">
        <f>IF(ESF!H25&gt;ESF!I25,ESF!H25-ESF!I25,0)</f>
        <v>0</v>
      </c>
      <c r="K25" s="97">
        <f>+B25+D25+G25+I25</f>
        <v>0</v>
      </c>
      <c r="L25" s="97">
        <f>+C25+F25+H25+J25</f>
        <v>0</v>
      </c>
      <c r="M25" s="29">
        <v>0</v>
      </c>
      <c r="N25" s="128">
        <f t="shared" si="4"/>
        <v>0</v>
      </c>
      <c r="O25" s="128">
        <f t="shared" si="5"/>
        <v>0</v>
      </c>
      <c r="P25" s="128">
        <f t="shared" si="6"/>
        <v>0</v>
      </c>
      <c r="Q25" s="128">
        <f t="shared" si="7"/>
        <v>0</v>
      </c>
      <c r="R25" s="128">
        <f t="shared" si="8"/>
        <v>0</v>
      </c>
      <c r="S25" s="128">
        <f t="shared" si="9"/>
        <v>0</v>
      </c>
      <c r="T25" s="128">
        <f t="shared" si="10"/>
        <v>0</v>
      </c>
    </row>
    <row r="26" spans="1:20" ht="12" hidden="1">
      <c r="A26" s="33"/>
      <c r="B26" s="77"/>
      <c r="C26" s="50"/>
      <c r="D26" s="50"/>
      <c r="E26" s="50"/>
      <c r="F26" s="50"/>
      <c r="G26" s="50"/>
      <c r="H26" s="50"/>
      <c r="I26" s="50"/>
      <c r="J26" s="32"/>
      <c r="K26" s="28"/>
      <c r="L26" s="28"/>
      <c r="M26" s="28"/>
      <c r="N26" s="28"/>
      <c r="O26" s="28"/>
      <c r="P26" s="28"/>
      <c r="Q26" s="28"/>
      <c r="R26" s="4"/>
      <c r="S26" s="4"/>
      <c r="T26" s="4"/>
    </row>
    <row r="27" spans="1:20" ht="3.75" customHeight="1">
      <c r="A27" s="114"/>
      <c r="B27" s="96"/>
      <c r="C27" s="96"/>
      <c r="D27" s="96"/>
      <c r="E27" s="96"/>
      <c r="F27" s="96"/>
      <c r="G27" s="96"/>
      <c r="H27" s="96"/>
      <c r="I27" s="96"/>
      <c r="J27" s="96"/>
      <c r="K27" s="93"/>
      <c r="L27" s="93"/>
      <c r="M27" s="4"/>
      <c r="N27" s="4"/>
      <c r="O27" s="4"/>
      <c r="P27" s="4"/>
      <c r="Q27" s="4"/>
      <c r="R27" s="4"/>
      <c r="S27" s="4"/>
      <c r="T27" s="4"/>
    </row>
    <row r="28" spans="1:20" ht="3.75" customHeight="1">
      <c r="A28" s="114"/>
      <c r="B28" s="96"/>
      <c r="C28" s="96"/>
      <c r="D28" s="96"/>
      <c r="E28" s="96"/>
      <c r="F28" s="96"/>
      <c r="G28" s="96"/>
      <c r="H28" s="96"/>
      <c r="I28" s="96"/>
      <c r="J28" s="96"/>
      <c r="K28" s="93"/>
      <c r="L28" s="93"/>
      <c r="M28" s="4"/>
      <c r="N28" s="4"/>
      <c r="O28" s="4"/>
      <c r="P28" s="4"/>
      <c r="Q28" s="4"/>
      <c r="R28" s="4"/>
      <c r="S28" s="4"/>
      <c r="T28" s="4"/>
    </row>
    <row r="29" spans="1:20" ht="3.75" customHeight="1">
      <c r="A29" s="114"/>
      <c r="B29" s="96"/>
      <c r="C29" s="96"/>
      <c r="D29" s="96"/>
      <c r="E29" s="96"/>
      <c r="F29" s="96"/>
      <c r="G29" s="96"/>
      <c r="H29" s="96"/>
      <c r="I29" s="96"/>
      <c r="J29" s="96"/>
      <c r="K29" s="93"/>
      <c r="L29" s="93"/>
      <c r="M29" s="4"/>
      <c r="N29" s="4"/>
      <c r="O29" s="4"/>
      <c r="P29" s="4"/>
      <c r="Q29" s="4"/>
      <c r="R29" s="4"/>
      <c r="S29" s="4"/>
      <c r="T29" s="4"/>
    </row>
    <row r="30" spans="1:20" ht="3.75" customHeight="1">
      <c r="A30" s="114"/>
      <c r="B30" s="96"/>
      <c r="C30" s="96"/>
      <c r="D30" s="96"/>
      <c r="E30" s="96"/>
      <c r="F30" s="96"/>
      <c r="G30" s="96"/>
      <c r="H30" s="96"/>
      <c r="I30" s="96"/>
      <c r="J30" s="96"/>
      <c r="K30" s="93"/>
      <c r="L30" s="93"/>
      <c r="M30" s="4"/>
      <c r="N30" s="4"/>
      <c r="O30" s="4"/>
      <c r="P30" s="4"/>
      <c r="Q30" s="4"/>
      <c r="R30" s="4"/>
      <c r="S30" s="4"/>
      <c r="T30" s="4"/>
    </row>
    <row r="31" spans="1:20" ht="12" customHeight="1">
      <c r="A31" s="114"/>
      <c r="B31" s="96"/>
      <c r="C31" s="96"/>
      <c r="D31" s="96"/>
      <c r="E31" s="96"/>
      <c r="F31" s="96"/>
      <c r="G31" s="96"/>
      <c r="H31" s="96"/>
      <c r="I31" s="96"/>
      <c r="J31" s="96"/>
      <c r="K31" s="93"/>
      <c r="L31" s="93"/>
      <c r="M31" s="4"/>
      <c r="N31" s="4"/>
      <c r="O31" s="4"/>
      <c r="P31" s="4"/>
      <c r="Q31" s="4"/>
      <c r="R31" s="4"/>
      <c r="S31" s="4"/>
      <c r="T31" s="4"/>
    </row>
    <row r="32" spans="1:20" ht="12" customHeight="1">
      <c r="A32" s="114"/>
      <c r="B32" s="96"/>
      <c r="C32" s="96"/>
      <c r="D32" s="96"/>
      <c r="E32" s="96"/>
      <c r="F32" s="96"/>
      <c r="G32" s="96"/>
      <c r="H32" s="96"/>
      <c r="I32" s="96"/>
      <c r="J32" s="96"/>
      <c r="K32" s="93"/>
      <c r="L32" s="93"/>
      <c r="M32" s="4"/>
      <c r="N32" s="4"/>
      <c r="O32" s="4"/>
      <c r="P32" s="4"/>
      <c r="Q32" s="4"/>
      <c r="R32" s="4"/>
      <c r="S32" s="4"/>
      <c r="T32" s="4"/>
    </row>
    <row r="33" spans="1:20" ht="12" customHeight="1">
      <c r="A33" s="114"/>
      <c r="B33" s="96"/>
      <c r="C33" s="96"/>
      <c r="D33" s="96"/>
      <c r="E33" s="96"/>
      <c r="F33" s="96"/>
      <c r="G33" s="96"/>
      <c r="H33" s="96"/>
      <c r="I33" s="96"/>
      <c r="J33" s="96"/>
      <c r="K33" s="93"/>
      <c r="L33" s="93"/>
      <c r="M33" s="4"/>
      <c r="N33" s="4"/>
      <c r="O33" s="4"/>
      <c r="P33" s="4"/>
      <c r="Q33" s="4"/>
      <c r="R33" s="4"/>
      <c r="S33" s="4"/>
      <c r="T33" s="4"/>
    </row>
    <row r="34" spans="1:20" ht="12" customHeight="1">
      <c r="A34" s="114"/>
      <c r="B34" s="96"/>
      <c r="C34" s="96"/>
      <c r="D34" s="96"/>
      <c r="E34" s="96"/>
      <c r="F34" s="96"/>
      <c r="G34" s="96"/>
      <c r="H34" s="96"/>
      <c r="I34" s="96"/>
      <c r="J34" s="96"/>
      <c r="K34" s="93"/>
      <c r="L34" s="93"/>
      <c r="M34" s="4"/>
      <c r="N34" s="4"/>
      <c r="O34" s="4"/>
      <c r="P34" s="4"/>
      <c r="Q34" s="4"/>
      <c r="R34" s="4"/>
      <c r="S34" s="4"/>
      <c r="T34" s="4"/>
    </row>
    <row r="35" spans="1:20" ht="12" customHeight="1">
      <c r="A35" s="114"/>
      <c r="B35" s="96"/>
      <c r="C35" s="96"/>
      <c r="D35" s="96"/>
      <c r="E35" s="96"/>
      <c r="F35" s="96"/>
      <c r="G35" s="96"/>
      <c r="H35" s="96"/>
      <c r="I35" s="96"/>
      <c r="J35" s="96"/>
      <c r="K35" s="93"/>
      <c r="L35" s="93"/>
      <c r="M35" s="4"/>
      <c r="N35" s="4"/>
      <c r="O35" s="4"/>
      <c r="P35" s="4"/>
      <c r="Q35" s="4"/>
      <c r="R35" s="4"/>
      <c r="S35" s="4"/>
      <c r="T35" s="4"/>
    </row>
    <row r="36" spans="1:20" ht="12" customHeight="1">
      <c r="A36" s="114"/>
      <c r="B36" s="96"/>
      <c r="C36" s="96"/>
      <c r="D36" s="96"/>
      <c r="E36" s="96"/>
      <c r="F36" s="96"/>
      <c r="G36" s="96"/>
      <c r="H36" s="96"/>
      <c r="I36" s="96"/>
      <c r="J36" s="96"/>
      <c r="K36" s="93"/>
      <c r="L36" s="93"/>
      <c r="M36" s="4"/>
      <c r="N36" s="4"/>
      <c r="O36" s="4"/>
      <c r="P36" s="4"/>
      <c r="Q36" s="4"/>
      <c r="R36" s="4"/>
      <c r="S36" s="4"/>
      <c r="T36" s="4"/>
    </row>
    <row r="37" spans="1:20" ht="12" customHeight="1">
      <c r="A37" s="114"/>
      <c r="B37" s="96"/>
      <c r="C37" s="96"/>
      <c r="D37" s="96"/>
      <c r="E37" s="96"/>
      <c r="F37" s="96"/>
      <c r="G37" s="96"/>
      <c r="H37" s="96"/>
      <c r="I37" s="96"/>
      <c r="J37" s="96"/>
      <c r="K37" s="93"/>
      <c r="L37" s="93"/>
      <c r="M37" s="4"/>
      <c r="N37" s="4"/>
      <c r="O37" s="4"/>
      <c r="P37" s="4"/>
      <c r="Q37" s="4"/>
      <c r="R37" s="4"/>
      <c r="S37" s="4"/>
      <c r="T37" s="4"/>
    </row>
    <row r="38" spans="1:20" ht="12" customHeight="1">
      <c r="A38" s="114"/>
      <c r="B38" s="96"/>
      <c r="C38" s="96"/>
      <c r="D38" s="96"/>
      <c r="E38" s="96"/>
      <c r="F38" s="96"/>
      <c r="G38" s="96"/>
      <c r="H38" s="96"/>
      <c r="I38" s="96"/>
      <c r="J38" s="96"/>
      <c r="K38" s="93"/>
      <c r="L38" s="93"/>
      <c r="M38" s="4"/>
      <c r="N38" s="4"/>
      <c r="O38" s="4"/>
      <c r="P38" s="4"/>
      <c r="Q38" s="4"/>
      <c r="R38" s="4"/>
      <c r="S38" s="4"/>
      <c r="T38" s="4"/>
    </row>
    <row r="39" spans="1:20" ht="12" customHeight="1">
      <c r="A39" s="114"/>
      <c r="B39" s="96"/>
      <c r="C39" s="96"/>
      <c r="D39" s="96"/>
      <c r="E39" s="96"/>
      <c r="F39" s="96"/>
      <c r="G39" s="96"/>
      <c r="H39" s="96"/>
      <c r="I39" s="96"/>
      <c r="J39" s="96"/>
      <c r="K39" s="93"/>
      <c r="L39" s="93"/>
      <c r="M39" s="4"/>
      <c r="N39" s="4"/>
      <c r="O39" s="4"/>
      <c r="P39" s="4"/>
      <c r="Q39" s="4"/>
      <c r="R39" s="4"/>
      <c r="S39" s="4"/>
      <c r="T39" s="4"/>
    </row>
    <row r="40" spans="1:20" ht="12" customHeight="1">
      <c r="A40" s="114"/>
      <c r="B40" s="96"/>
      <c r="C40" s="96"/>
      <c r="D40" s="96"/>
      <c r="E40" s="96"/>
      <c r="F40" s="96"/>
      <c r="G40" s="96"/>
      <c r="H40" s="96"/>
      <c r="I40" s="96"/>
      <c r="J40" s="96"/>
      <c r="K40" s="93"/>
      <c r="L40" s="93"/>
      <c r="M40" s="4"/>
      <c r="N40" s="4"/>
      <c r="O40" s="4"/>
      <c r="P40" s="4"/>
      <c r="Q40" s="4"/>
      <c r="R40" s="4"/>
      <c r="S40" s="4"/>
      <c r="T40" s="4"/>
    </row>
    <row r="41" spans="1:20" ht="12" customHeight="1">
      <c r="A41" s="114"/>
      <c r="B41" s="96"/>
      <c r="C41" s="96"/>
      <c r="D41" s="96"/>
      <c r="E41" s="96"/>
      <c r="F41" s="96"/>
      <c r="G41" s="96"/>
      <c r="H41" s="96"/>
      <c r="I41" s="96"/>
      <c r="J41" s="96"/>
      <c r="K41" s="93"/>
      <c r="L41" s="93"/>
      <c r="M41" s="4"/>
      <c r="N41" s="4"/>
      <c r="O41" s="4"/>
      <c r="P41" s="4"/>
      <c r="Q41" s="4"/>
      <c r="R41" s="4"/>
      <c r="S41" s="4"/>
      <c r="T41" s="4"/>
    </row>
    <row r="42" spans="1:20" ht="12" customHeight="1">
      <c r="A42" s="114"/>
      <c r="B42" s="96"/>
      <c r="C42" s="96"/>
      <c r="D42" s="96"/>
      <c r="E42" s="96"/>
      <c r="F42" s="96"/>
      <c r="G42" s="96"/>
      <c r="H42" s="96"/>
      <c r="I42" s="96"/>
      <c r="J42" s="96"/>
      <c r="K42" s="93"/>
      <c r="L42" s="93"/>
      <c r="M42" s="4"/>
      <c r="N42" s="4"/>
      <c r="O42" s="4"/>
      <c r="P42" s="4"/>
      <c r="Q42" s="4"/>
      <c r="R42" s="4"/>
      <c r="S42" s="4"/>
      <c r="T42" s="4"/>
    </row>
    <row r="43" spans="1:20" ht="12" customHeight="1">
      <c r="A43" s="114"/>
      <c r="B43" s="96"/>
      <c r="C43" s="96"/>
      <c r="D43" s="96"/>
      <c r="E43" s="96"/>
      <c r="F43" s="96"/>
      <c r="G43" s="96"/>
      <c r="H43" s="96"/>
      <c r="I43" s="96"/>
      <c r="J43" s="96"/>
      <c r="K43" s="93"/>
      <c r="L43" s="93"/>
      <c r="M43" s="4"/>
      <c r="N43" s="4"/>
      <c r="O43" s="4"/>
      <c r="P43" s="4"/>
      <c r="Q43" s="4"/>
      <c r="R43" s="4"/>
      <c r="S43" s="4"/>
      <c r="T43" s="4"/>
    </row>
    <row r="44" spans="1:20" ht="12" customHeight="1">
      <c r="A44" s="114"/>
      <c r="B44" s="96"/>
      <c r="C44" s="96"/>
      <c r="D44" s="96"/>
      <c r="E44" s="96"/>
      <c r="F44" s="96"/>
      <c r="G44" s="96"/>
      <c r="H44" s="96"/>
      <c r="I44" s="96"/>
      <c r="J44" s="96"/>
      <c r="K44" s="93"/>
      <c r="L44" s="93"/>
      <c r="M44" s="4"/>
      <c r="N44" s="4"/>
      <c r="O44" s="4"/>
      <c r="P44" s="4"/>
      <c r="Q44" s="4"/>
      <c r="R44" s="4"/>
      <c r="S44" s="4"/>
      <c r="T44" s="4"/>
    </row>
    <row r="45" spans="1:20" ht="12" customHeight="1">
      <c r="A45" s="114"/>
      <c r="B45" s="96"/>
      <c r="C45" s="96"/>
      <c r="D45" s="96"/>
      <c r="E45" s="96"/>
      <c r="F45" s="96"/>
      <c r="G45" s="96"/>
      <c r="H45" s="96"/>
      <c r="I45" s="96"/>
      <c r="J45" s="96"/>
      <c r="K45" s="93"/>
      <c r="L45" s="93"/>
      <c r="M45" s="4"/>
      <c r="N45" s="4"/>
      <c r="O45" s="4"/>
      <c r="P45" s="4"/>
      <c r="Q45" s="4"/>
      <c r="R45" s="4"/>
      <c r="S45" s="4"/>
      <c r="T45" s="4"/>
    </row>
    <row r="46" spans="1:20" ht="12" customHeight="1">
      <c r="A46" s="114"/>
      <c r="B46" s="96"/>
      <c r="C46" s="96"/>
      <c r="D46" s="96"/>
      <c r="E46" s="96"/>
      <c r="F46" s="96"/>
      <c r="G46" s="96"/>
      <c r="H46" s="96"/>
      <c r="I46" s="96"/>
      <c r="J46" s="96"/>
      <c r="K46" s="93"/>
      <c r="L46" s="93"/>
      <c r="M46" s="4"/>
      <c r="N46" s="4"/>
      <c r="O46" s="4"/>
      <c r="P46" s="4"/>
      <c r="Q46" s="4"/>
      <c r="R46" s="4"/>
      <c r="S46" s="4"/>
      <c r="T46" s="4"/>
    </row>
    <row r="47" spans="1:20" ht="12" customHeight="1">
      <c r="A47" s="114"/>
      <c r="B47" s="96"/>
      <c r="C47" s="96"/>
      <c r="D47" s="96"/>
      <c r="E47" s="96"/>
      <c r="F47" s="96"/>
      <c r="G47" s="96"/>
      <c r="H47" s="96"/>
      <c r="I47" s="96"/>
      <c r="J47" s="96"/>
      <c r="K47" s="93"/>
      <c r="L47" s="93"/>
      <c r="M47" s="4"/>
      <c r="N47" s="4"/>
      <c r="O47" s="4"/>
      <c r="P47" s="4"/>
      <c r="Q47" s="4"/>
      <c r="R47" s="4"/>
      <c r="S47" s="4"/>
      <c r="T47" s="4"/>
    </row>
    <row r="48" spans="1:20" ht="12" customHeight="1">
      <c r="A48" s="114"/>
      <c r="B48" s="96"/>
      <c r="C48" s="96"/>
      <c r="D48" s="96"/>
      <c r="E48" s="96"/>
      <c r="F48" s="96"/>
      <c r="G48" s="96"/>
      <c r="H48" s="96"/>
      <c r="I48" s="96"/>
      <c r="J48" s="96"/>
      <c r="K48" s="93"/>
      <c r="L48" s="93"/>
      <c r="M48" s="4"/>
      <c r="N48" s="4"/>
      <c r="O48" s="4"/>
      <c r="P48" s="4"/>
      <c r="Q48" s="4"/>
      <c r="R48" s="4"/>
      <c r="S48" s="4"/>
      <c r="T48" s="4"/>
    </row>
    <row r="49" spans="1:20" ht="12" customHeight="1">
      <c r="A49" s="114"/>
      <c r="B49" s="96"/>
      <c r="C49" s="96"/>
      <c r="D49" s="96"/>
      <c r="E49" s="96"/>
      <c r="F49" s="96"/>
      <c r="G49" s="96"/>
      <c r="H49" s="96"/>
      <c r="I49" s="96"/>
      <c r="J49" s="96"/>
      <c r="K49" s="93"/>
      <c r="L49" s="93"/>
      <c r="M49" s="4"/>
      <c r="N49" s="4"/>
      <c r="O49" s="4"/>
      <c r="P49" s="4"/>
      <c r="Q49" s="4"/>
      <c r="R49" s="4"/>
      <c r="S49" s="4"/>
      <c r="T49" s="4"/>
    </row>
    <row r="50" spans="1:20" ht="12" customHeight="1">
      <c r="A50" s="114"/>
      <c r="B50" s="96"/>
      <c r="C50" s="96"/>
      <c r="D50" s="96"/>
      <c r="E50" s="96"/>
      <c r="F50" s="96"/>
      <c r="G50" s="96"/>
      <c r="H50" s="96"/>
      <c r="I50" s="96"/>
      <c r="J50" s="96"/>
      <c r="K50" s="93"/>
      <c r="L50" s="93"/>
      <c r="M50" s="4"/>
      <c r="N50" s="4"/>
      <c r="O50" s="4"/>
      <c r="P50" s="4"/>
      <c r="Q50" s="4"/>
      <c r="R50" s="4"/>
      <c r="S50" s="4"/>
      <c r="T50" s="4"/>
    </row>
    <row r="53" spans="1:16" ht="12">
      <c r="A53" s="108"/>
      <c r="B53" s="108"/>
      <c r="K53" s="108"/>
      <c r="L53" s="108"/>
      <c r="M53" s="108"/>
      <c r="N53" s="108"/>
      <c r="O53" s="108"/>
      <c r="P53" s="108"/>
    </row>
    <row r="54" spans="1:16" ht="12">
      <c r="A54" s="146" t="s">
        <v>184</v>
      </c>
      <c r="B54" s="146"/>
      <c r="K54" s="146" t="s">
        <v>176</v>
      </c>
      <c r="L54" s="146"/>
      <c r="M54" s="146"/>
      <c r="N54" s="146"/>
      <c r="O54" s="146"/>
      <c r="P54" s="146"/>
    </row>
    <row r="55" spans="1:16" ht="12">
      <c r="A55" s="147" t="s">
        <v>182</v>
      </c>
      <c r="B55" s="147"/>
      <c r="K55" s="147" t="s">
        <v>177</v>
      </c>
      <c r="L55" s="147"/>
      <c r="M55" s="147"/>
      <c r="N55" s="147"/>
      <c r="O55" s="147"/>
      <c r="P55" s="147"/>
    </row>
    <row r="63" spans="2:20" ht="12">
      <c r="B63" s="96">
        <f>SUM(B6:B26)</f>
        <v>162303009</v>
      </c>
      <c r="C63" s="96">
        <f>SUM(C6:C26)</f>
        <v>221271480</v>
      </c>
      <c r="D63" s="96">
        <f>SUM(D6:D26)</f>
        <v>238564515</v>
      </c>
      <c r="E63" s="96"/>
      <c r="F63" s="96">
        <f aca="true" t="shared" si="12" ref="F63:M63">SUM(F6:F26)</f>
        <v>-17293035</v>
      </c>
      <c r="G63" s="96">
        <f t="shared" si="12"/>
        <v>0</v>
      </c>
      <c r="H63" s="96">
        <f t="shared" si="12"/>
        <v>0</v>
      </c>
      <c r="I63" s="96">
        <f t="shared" si="12"/>
        <v>0</v>
      </c>
      <c r="J63" s="96">
        <f t="shared" si="12"/>
        <v>0</v>
      </c>
      <c r="K63" s="96">
        <f t="shared" si="12"/>
        <v>16390149</v>
      </c>
      <c r="L63" s="96">
        <f t="shared" si="12"/>
        <v>16817865</v>
      </c>
      <c r="M63" s="96">
        <f t="shared" si="12"/>
        <v>16670268</v>
      </c>
      <c r="N63" s="96"/>
      <c r="O63" s="96">
        <f>SUM(O6:O26)</f>
        <v>147597</v>
      </c>
      <c r="P63" s="96">
        <f>SUM(P6:P26)</f>
        <v>178693158</v>
      </c>
      <c r="Q63" s="96">
        <f>SUM(Q6:Q26)</f>
        <v>238089345</v>
      </c>
      <c r="R63" s="96"/>
      <c r="S63" s="96"/>
      <c r="T63" s="96"/>
    </row>
  </sheetData>
  <sheetProtection/>
  <mergeCells count="11">
    <mergeCell ref="A1:T1"/>
    <mergeCell ref="A2:T2"/>
    <mergeCell ref="A54:B54"/>
    <mergeCell ref="K54:P54"/>
    <mergeCell ref="A55:B55"/>
    <mergeCell ref="K55:P55"/>
    <mergeCell ref="B3:F3"/>
    <mergeCell ref="K3:O3"/>
    <mergeCell ref="P3:T3"/>
    <mergeCell ref="G3:H3"/>
    <mergeCell ref="I3:J3"/>
  </mergeCells>
  <printOptions/>
  <pageMargins left="0.7086614173228347" right="0.7086614173228347" top="0.7480314960629921" bottom="0.41" header="0.31496062992125984" footer="0.31496062992125984"/>
  <pageSetup fitToHeight="0" fitToWidth="1"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0">
      <selection activeCell="M53" sqref="M53"/>
    </sheetView>
  </sheetViews>
  <sheetFormatPr defaultColWidth="11.421875" defaultRowHeight="15"/>
  <cols>
    <col min="1" max="1" width="24.140625" style="5" customWidth="1"/>
    <col min="2" max="2" width="34.421875" style="5" customWidth="1"/>
    <col min="3" max="3" width="10.57421875" style="5" customWidth="1"/>
    <col min="4" max="4" width="11.421875" style="5" customWidth="1"/>
    <col min="5" max="5" width="8.8515625" style="5" hidden="1" customWidth="1"/>
    <col min="6" max="6" width="9.421875" style="5" hidden="1" customWidth="1"/>
    <col min="7" max="8" width="9.8515625" style="5" hidden="1" customWidth="1"/>
    <col min="9" max="9" width="10.7109375" style="5" customWidth="1"/>
    <col min="10" max="10" width="9.421875" style="5" customWidth="1"/>
    <col min="11" max="11" width="9.8515625" style="5" bestFit="1" customWidth="1"/>
    <col min="12" max="12" width="9.8515625" style="5" customWidth="1"/>
    <col min="13" max="16384" width="11.421875" style="5" customWidth="1"/>
  </cols>
  <sheetData>
    <row r="1" spans="1:12" ht="12">
      <c r="A1" s="157" t="s">
        <v>210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" customHeight="1">
      <c r="A2" s="157" t="s">
        <v>185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" customHeight="1">
      <c r="A3" s="126"/>
      <c r="B3" s="127"/>
      <c r="C3" s="137" t="s">
        <v>172</v>
      </c>
      <c r="D3" s="138"/>
      <c r="E3" s="137"/>
      <c r="F3" s="138"/>
      <c r="G3" s="137"/>
      <c r="H3" s="138"/>
      <c r="I3" s="137" t="s">
        <v>196</v>
      </c>
      <c r="J3" s="153"/>
      <c r="K3" s="137" t="s">
        <v>167</v>
      </c>
      <c r="L3" s="153"/>
    </row>
    <row r="4" spans="1:12" ht="24">
      <c r="A4" s="35"/>
      <c r="B4" s="131"/>
      <c r="C4" s="49" t="s">
        <v>197</v>
      </c>
      <c r="D4" s="49" t="s">
        <v>200</v>
      </c>
      <c r="E4" s="49" t="s">
        <v>137</v>
      </c>
      <c r="F4" s="49" t="s">
        <v>138</v>
      </c>
      <c r="G4" s="49" t="s">
        <v>137</v>
      </c>
      <c r="H4" s="34" t="s">
        <v>138</v>
      </c>
      <c r="I4" s="49" t="s">
        <v>197</v>
      </c>
      <c r="J4" s="49" t="s">
        <v>200</v>
      </c>
      <c r="K4" s="49" t="s">
        <v>197</v>
      </c>
      <c r="L4" s="49" t="s">
        <v>200</v>
      </c>
    </row>
    <row r="5" spans="1:12" ht="12" hidden="1">
      <c r="A5" s="35"/>
      <c r="B5" s="129"/>
      <c r="C5" s="51"/>
      <c r="D5" s="51"/>
      <c r="E5" s="51"/>
      <c r="F5" s="51"/>
      <c r="G5" s="51"/>
      <c r="H5" s="34"/>
      <c r="I5" s="28"/>
      <c r="J5" s="28"/>
      <c r="K5" s="28"/>
      <c r="L5" s="28"/>
    </row>
    <row r="6" spans="1:12" ht="12">
      <c r="A6" s="31" t="s">
        <v>202</v>
      </c>
      <c r="B6" s="130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">
      <c r="A7" s="31"/>
      <c r="B7" s="130" t="s">
        <v>204</v>
      </c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2">
      <c r="A8" s="31" t="s">
        <v>203</v>
      </c>
      <c r="B8" s="114"/>
      <c r="C8" s="77">
        <f>SUM(C9:C11)</f>
        <v>0</v>
      </c>
      <c r="D8" s="77">
        <v>0</v>
      </c>
      <c r="E8" s="77">
        <f aca="true" t="shared" si="0" ref="E8:L8">SUM(E9:E11)</f>
        <v>0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v>0</v>
      </c>
      <c r="J8" s="77">
        <v>0</v>
      </c>
      <c r="K8" s="77">
        <f t="shared" si="0"/>
        <v>0</v>
      </c>
      <c r="L8" s="77">
        <f t="shared" si="0"/>
        <v>0</v>
      </c>
    </row>
    <row r="9" spans="1:12" ht="15" customHeight="1">
      <c r="A9" s="33"/>
      <c r="B9" s="114" t="s">
        <v>205</v>
      </c>
      <c r="C9" s="94">
        <v>0</v>
      </c>
      <c r="D9" s="94">
        <v>0</v>
      </c>
      <c r="E9" s="94">
        <f>IF(ESF!F8&lt;ESF!G8,ESF!G8-ESF!F8,0)</f>
        <v>0</v>
      </c>
      <c r="F9" s="94">
        <f>IF(ESF!F8&gt;ESF!G8,ESF!F8-ESF!G8,0)</f>
        <v>0</v>
      </c>
      <c r="G9" s="94">
        <f>IF(ESF!H8&lt;ESF!I8,ESF!I8-ESF!H8,0)</f>
        <v>0</v>
      </c>
      <c r="H9" s="94">
        <f>IF(ESF!H8&gt;ESF!I8,ESF!H8-ESF!I8,0)</f>
        <v>0</v>
      </c>
      <c r="I9" s="41">
        <v>0</v>
      </c>
      <c r="J9" s="94">
        <v>0</v>
      </c>
      <c r="K9" s="94">
        <f aca="true" t="shared" si="1" ref="K9:K18">+C9+I9</f>
        <v>0</v>
      </c>
      <c r="L9" s="94">
        <f aca="true" t="shared" si="2" ref="L9:L28">+D9+J9</f>
        <v>0</v>
      </c>
    </row>
    <row r="10" spans="1:12" ht="12">
      <c r="A10" s="33"/>
      <c r="B10" s="114" t="s">
        <v>206</v>
      </c>
      <c r="C10" s="94">
        <f>IF(ESF!B9&lt;ESF!C9,ESF!C9-ESF!B9,0)</f>
        <v>0</v>
      </c>
      <c r="D10" s="94">
        <v>0</v>
      </c>
      <c r="E10" s="94">
        <f>IF(ESF!F9&lt;ESF!G9,ESF!G9-ESF!F9,0)</f>
        <v>0</v>
      </c>
      <c r="F10" s="94">
        <f>IF(ESF!F9&gt;ESF!G9,ESF!F9-ESF!G9,0)</f>
        <v>0</v>
      </c>
      <c r="G10" s="94">
        <f>IF(ESF!H9&lt;ESF!I9,ESF!I9-ESF!H9,0)</f>
        <v>0</v>
      </c>
      <c r="H10" s="94">
        <f>IF(ESF!H9&gt;ESF!I9,ESF!H9-ESF!I9,0)</f>
        <v>0</v>
      </c>
      <c r="I10" s="41">
        <v>0</v>
      </c>
      <c r="J10" s="94">
        <v>0</v>
      </c>
      <c r="K10" s="94">
        <f t="shared" si="1"/>
        <v>0</v>
      </c>
      <c r="L10" s="94">
        <f t="shared" si="2"/>
        <v>0</v>
      </c>
    </row>
    <row r="11" spans="1:12" ht="12">
      <c r="A11" s="33"/>
      <c r="B11" s="114" t="s">
        <v>207</v>
      </c>
      <c r="C11" s="94">
        <f>IF(ESF!B10&lt;ESF!C10,ESF!C10-ESF!B10,0)</f>
        <v>0</v>
      </c>
      <c r="D11" s="94">
        <v>0</v>
      </c>
      <c r="E11" s="94">
        <f>IF(ESF!F10&lt;ESF!G10,ESF!G10-ESF!F10,0)</f>
        <v>0</v>
      </c>
      <c r="F11" s="94">
        <f>IF(ESF!F10&gt;ESF!G10,ESF!F10-ESF!G10,0)</f>
        <v>0</v>
      </c>
      <c r="G11" s="94">
        <f>IF(ESF!H10&lt;ESF!I10,ESF!I10-ESF!H10,0)</f>
        <v>0</v>
      </c>
      <c r="H11" s="94">
        <f>IF(ESF!H10&gt;ESF!I10,ESF!H10-ESF!I10,0)</f>
        <v>0</v>
      </c>
      <c r="I11" s="41">
        <v>0</v>
      </c>
      <c r="J11" s="94">
        <v>0</v>
      </c>
      <c r="K11" s="94">
        <f t="shared" si="1"/>
        <v>0</v>
      </c>
      <c r="L11" s="94">
        <f t="shared" si="2"/>
        <v>0</v>
      </c>
    </row>
    <row r="12" spans="1:12" ht="12">
      <c r="A12" s="31" t="s">
        <v>208</v>
      </c>
      <c r="B12" s="114"/>
      <c r="C12" s="77">
        <f>SUM(C13:C17)</f>
        <v>0</v>
      </c>
      <c r="D12" s="77">
        <v>0</v>
      </c>
      <c r="E12" s="77">
        <f aca="true" t="shared" si="3" ref="E12:K12">SUM(E13:E17)</f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v>0</v>
      </c>
      <c r="J12" s="77">
        <v>0</v>
      </c>
      <c r="K12" s="77">
        <f t="shared" si="3"/>
        <v>0</v>
      </c>
      <c r="L12" s="77">
        <v>0</v>
      </c>
    </row>
    <row r="13" spans="1:12" ht="12">
      <c r="A13" s="33"/>
      <c r="B13" s="114" t="s">
        <v>209</v>
      </c>
      <c r="C13" s="94">
        <f>IF(ESF!B12&lt;ESF!C12,ESF!C12-ESF!B12,0)</f>
        <v>0</v>
      </c>
      <c r="D13" s="94">
        <v>0</v>
      </c>
      <c r="E13" s="94">
        <f>IF(ESF!F12&lt;ESF!G12,ESF!G12-ESF!F12,0)</f>
        <v>0</v>
      </c>
      <c r="F13" s="94">
        <f>IF(ESF!F12&gt;ESF!G12,ESF!F12-ESF!G12,0)</f>
        <v>0</v>
      </c>
      <c r="G13" s="94">
        <f>IF(ESF!H12&lt;ESF!I12,ESF!I12-ESF!H12,0)</f>
        <v>0</v>
      </c>
      <c r="H13" s="94">
        <f>IF(ESF!H12&gt;ESF!I12,ESF!H12-ESF!I12,0)</f>
        <v>0</v>
      </c>
      <c r="I13" s="94">
        <v>0</v>
      </c>
      <c r="J13" s="94">
        <v>0</v>
      </c>
      <c r="K13" s="94">
        <f t="shared" si="1"/>
        <v>0</v>
      </c>
      <c r="L13" s="94">
        <f t="shared" si="2"/>
        <v>0</v>
      </c>
    </row>
    <row r="14" spans="1:12" ht="12">
      <c r="A14" s="33"/>
      <c r="B14" s="114" t="s">
        <v>211</v>
      </c>
      <c r="C14" s="94">
        <f>IF(ESF!B13&lt;ESF!C13,ESF!C13-ESF!B13,0)</f>
        <v>0</v>
      </c>
      <c r="D14" s="94">
        <v>0</v>
      </c>
      <c r="E14" s="94">
        <f>IF(ESF!F13&lt;ESF!G13,ESF!G13-ESF!F13,0)</f>
        <v>0</v>
      </c>
      <c r="F14" s="94">
        <f>IF(ESF!F13&gt;ESF!G13,ESF!F13-ESF!G13,0)</f>
        <v>0</v>
      </c>
      <c r="G14" s="94">
        <f>IF(ESF!H13&lt;ESF!I13,ESF!I13-ESF!H13,0)</f>
        <v>0</v>
      </c>
      <c r="H14" s="94">
        <f>IF(ESF!H13&gt;ESF!I13,ESF!H13-ESF!I13,0)</f>
        <v>0</v>
      </c>
      <c r="I14" s="41">
        <v>0</v>
      </c>
      <c r="J14" s="94">
        <v>0</v>
      </c>
      <c r="K14" s="94">
        <f t="shared" si="1"/>
        <v>0</v>
      </c>
      <c r="L14" s="94">
        <f t="shared" si="2"/>
        <v>0</v>
      </c>
    </row>
    <row r="15" spans="1:12" ht="12" hidden="1">
      <c r="A15" s="31"/>
      <c r="B15" s="130"/>
      <c r="C15" s="133"/>
      <c r="D15" s="94" t="e">
        <f>+C15+#REF!-#REF!</f>
        <v>#REF!</v>
      </c>
      <c r="E15" s="133"/>
      <c r="F15" s="133"/>
      <c r="G15" s="133"/>
      <c r="H15" s="134"/>
      <c r="I15" s="28"/>
      <c r="J15" s="94" t="e">
        <f>+I15+#REF!-#REF!</f>
        <v>#REF!</v>
      </c>
      <c r="K15" s="94">
        <f t="shared" si="1"/>
        <v>0</v>
      </c>
      <c r="L15" s="94" t="e">
        <f t="shared" si="2"/>
        <v>#REF!</v>
      </c>
    </row>
    <row r="16" spans="1:12" ht="12">
      <c r="A16" s="31"/>
      <c r="B16" s="114" t="s">
        <v>212</v>
      </c>
      <c r="C16" s="94">
        <v>0</v>
      </c>
      <c r="D16" s="94">
        <v>0</v>
      </c>
      <c r="E16" s="94">
        <f>SUM(E17:E32)</f>
        <v>0</v>
      </c>
      <c r="F16" s="94">
        <f>SUM(F17:F32)</f>
        <v>0</v>
      </c>
      <c r="G16" s="94">
        <f>SUM(G17:G32)</f>
        <v>0</v>
      </c>
      <c r="H16" s="94">
        <f>SUM(H17:H32)</f>
        <v>0</v>
      </c>
      <c r="I16" s="94">
        <v>0</v>
      </c>
      <c r="J16" s="94">
        <v>0</v>
      </c>
      <c r="K16" s="94">
        <f t="shared" si="1"/>
        <v>0</v>
      </c>
      <c r="L16" s="94">
        <f t="shared" si="2"/>
        <v>0</v>
      </c>
    </row>
    <row r="17" spans="1:12" ht="12">
      <c r="A17" s="33"/>
      <c r="B17" s="114" t="s">
        <v>207</v>
      </c>
      <c r="C17" s="94">
        <f>IF(ESF!B17&lt;ESF!C17,ESF!C17-ESF!B17,0)</f>
        <v>0</v>
      </c>
      <c r="D17" s="94">
        <v>0</v>
      </c>
      <c r="E17" s="94">
        <f>IF(ESF!F17&lt;ESF!G17,ESF!G17-ESF!F17,0)</f>
        <v>0</v>
      </c>
      <c r="F17" s="94">
        <f>IF(ESF!F17&gt;ESF!G17,ESF!F17-ESF!G17,0)</f>
        <v>0</v>
      </c>
      <c r="G17" s="94">
        <f>IF(ESF!H17&lt;ESF!I17,ESF!I17-ESF!H17,0)</f>
        <v>0</v>
      </c>
      <c r="H17" s="94">
        <f>IF(ESF!H17&gt;ESF!I17,ESF!H17-ESF!I17,0)</f>
        <v>0</v>
      </c>
      <c r="I17" s="41">
        <v>0</v>
      </c>
      <c r="J17" s="94">
        <v>0</v>
      </c>
      <c r="K17" s="94">
        <f t="shared" si="1"/>
        <v>0</v>
      </c>
      <c r="L17" s="94">
        <f t="shared" si="2"/>
        <v>0</v>
      </c>
    </row>
    <row r="18" spans="1:12" ht="12">
      <c r="A18" s="31" t="s">
        <v>213</v>
      </c>
      <c r="B18" s="114"/>
      <c r="C18" s="77">
        <f>IF(ESF!B18&lt;ESF!C18,ESF!C18-ESF!B18,0)</f>
        <v>0</v>
      </c>
      <c r="D18" s="77">
        <v>0</v>
      </c>
      <c r="E18" s="77">
        <f>IF(ESF!F18&lt;ESF!G18,ESF!G18-ESF!F18,0)</f>
        <v>0</v>
      </c>
      <c r="F18" s="77">
        <f>IF(ESF!F18&gt;ESF!G18,ESF!F18-ESF!G18,0)</f>
        <v>0</v>
      </c>
      <c r="G18" s="77">
        <f>IF(ESF!H18&lt;ESF!I18,ESF!I18-ESF!H18,0)</f>
        <v>0</v>
      </c>
      <c r="H18" s="77">
        <f>IF(ESF!H18&gt;ESF!I18,ESF!H18-ESF!I18,0)</f>
        <v>0</v>
      </c>
      <c r="I18" s="77">
        <v>0</v>
      </c>
      <c r="J18" s="77">
        <v>0</v>
      </c>
      <c r="K18" s="77">
        <f t="shared" si="1"/>
        <v>0</v>
      </c>
      <c r="L18" s="77">
        <f t="shared" si="2"/>
        <v>0</v>
      </c>
    </row>
    <row r="19" spans="1:12" ht="12">
      <c r="A19" s="33"/>
      <c r="B19" s="130" t="s">
        <v>216</v>
      </c>
      <c r="C19" s="94"/>
      <c r="D19" s="77"/>
      <c r="E19" s="94"/>
      <c r="F19" s="94"/>
      <c r="G19" s="94"/>
      <c r="H19" s="94"/>
      <c r="I19" s="94"/>
      <c r="J19" s="77"/>
      <c r="K19" s="77"/>
      <c r="L19" s="77"/>
    </row>
    <row r="20" spans="1:12" ht="12">
      <c r="A20" s="31" t="s">
        <v>203</v>
      </c>
      <c r="B20" s="114"/>
      <c r="C20" s="77">
        <f>SUM(C21:C23)</f>
        <v>0</v>
      </c>
      <c r="D20" s="77">
        <v>0</v>
      </c>
      <c r="E20" s="77">
        <f aca="true" t="shared" si="4" ref="E20:L20">SUM(E21:E23)</f>
        <v>0</v>
      </c>
      <c r="F20" s="77">
        <f t="shared" si="4"/>
        <v>0</v>
      </c>
      <c r="G20" s="77">
        <f t="shared" si="4"/>
        <v>0</v>
      </c>
      <c r="H20" s="77">
        <f t="shared" si="4"/>
        <v>0</v>
      </c>
      <c r="I20" s="77">
        <v>0</v>
      </c>
      <c r="J20" s="77">
        <v>0</v>
      </c>
      <c r="K20" s="77">
        <v>0</v>
      </c>
      <c r="L20" s="77">
        <f t="shared" si="4"/>
        <v>0</v>
      </c>
    </row>
    <row r="21" spans="1:12" ht="12">
      <c r="A21" s="33"/>
      <c r="B21" s="114" t="s">
        <v>205</v>
      </c>
      <c r="C21" s="94">
        <f>IF(ESF!B21&lt;ESF!C21,ESF!C21-ESF!B21,0)</f>
        <v>0</v>
      </c>
      <c r="D21" s="94">
        <v>0</v>
      </c>
      <c r="E21" s="94">
        <f>IF(ESF!F21&lt;ESF!G21,ESF!G21-ESF!F21,0)</f>
        <v>0</v>
      </c>
      <c r="F21" s="94">
        <f>IF(ESF!F21&gt;ESF!G21,ESF!F21-ESF!G21,0)</f>
        <v>0</v>
      </c>
      <c r="G21" s="94">
        <f>IF(ESF!H21&lt;ESF!I21,ESF!I21-ESF!H21,0)</f>
        <v>0</v>
      </c>
      <c r="H21" s="94">
        <f>IF(ESF!H21&gt;ESF!I21,ESF!H21-ESF!I21,0)</f>
        <v>0</v>
      </c>
      <c r="I21" s="41">
        <v>0</v>
      </c>
      <c r="J21" s="94">
        <v>0</v>
      </c>
      <c r="K21" s="94">
        <v>0</v>
      </c>
      <c r="L21" s="94">
        <f t="shared" si="2"/>
        <v>0</v>
      </c>
    </row>
    <row r="22" spans="1:12" ht="12">
      <c r="A22" s="33"/>
      <c r="B22" s="114" t="s">
        <v>206</v>
      </c>
      <c r="C22" s="94">
        <f>IF(ESF!B22&lt;ESF!C22,ESF!C22-ESF!B22,0)</f>
        <v>0</v>
      </c>
      <c r="D22" s="94">
        <v>0</v>
      </c>
      <c r="E22" s="94">
        <f>IF(ESF!F22&lt;ESF!G22,ESF!G22-ESF!F22,0)</f>
        <v>0</v>
      </c>
      <c r="F22" s="94">
        <f>IF(ESF!F22&gt;ESF!G22,ESF!F22-ESF!G22,0)</f>
        <v>0</v>
      </c>
      <c r="G22" s="94">
        <f>IF(ESF!H22&lt;ESF!I22,ESF!I22-ESF!H22,0)</f>
        <v>0</v>
      </c>
      <c r="H22" s="94">
        <f>IF(ESF!H22&gt;ESF!I22,ESF!H22-ESF!I22,0)</f>
        <v>0</v>
      </c>
      <c r="I22" s="94">
        <v>0</v>
      </c>
      <c r="J22" s="94">
        <v>0</v>
      </c>
      <c r="K22" s="94">
        <v>0</v>
      </c>
      <c r="L22" s="94">
        <f t="shared" si="2"/>
        <v>0</v>
      </c>
    </row>
    <row r="23" spans="1:12" ht="12">
      <c r="A23" s="33"/>
      <c r="B23" s="114" t="s">
        <v>207</v>
      </c>
      <c r="C23" s="94">
        <v>0</v>
      </c>
      <c r="D23" s="94">
        <v>0</v>
      </c>
      <c r="E23" s="94"/>
      <c r="F23" s="94"/>
      <c r="G23" s="94"/>
      <c r="H23" s="94"/>
      <c r="I23" s="94">
        <v>0</v>
      </c>
      <c r="J23" s="94">
        <v>0</v>
      </c>
      <c r="K23" s="94">
        <v>0</v>
      </c>
      <c r="L23" s="94">
        <f t="shared" si="2"/>
        <v>0</v>
      </c>
    </row>
    <row r="24" spans="1:12" ht="12">
      <c r="A24" s="31" t="s">
        <v>208</v>
      </c>
      <c r="B24" s="114"/>
      <c r="C24" s="77">
        <f>SUM(C25:C28)</f>
        <v>0</v>
      </c>
      <c r="D24" s="77">
        <v>0</v>
      </c>
      <c r="E24" s="77"/>
      <c r="F24" s="77"/>
      <c r="G24" s="77"/>
      <c r="H24" s="77"/>
      <c r="I24" s="77">
        <v>0</v>
      </c>
      <c r="J24" s="77">
        <v>0</v>
      </c>
      <c r="K24" s="77">
        <v>0</v>
      </c>
      <c r="L24" s="77">
        <f t="shared" si="2"/>
        <v>0</v>
      </c>
    </row>
    <row r="25" spans="1:12" ht="12">
      <c r="A25" s="33"/>
      <c r="B25" s="114" t="s">
        <v>209</v>
      </c>
      <c r="C25" s="94">
        <v>0</v>
      </c>
      <c r="D25" s="94">
        <v>0</v>
      </c>
      <c r="E25" s="94"/>
      <c r="F25" s="94"/>
      <c r="G25" s="94"/>
      <c r="H25" s="94"/>
      <c r="I25" s="94">
        <v>0</v>
      </c>
      <c r="J25" s="94">
        <v>0</v>
      </c>
      <c r="K25" s="94">
        <v>0</v>
      </c>
      <c r="L25" s="94">
        <f t="shared" si="2"/>
        <v>0</v>
      </c>
    </row>
    <row r="26" spans="1:12" ht="12">
      <c r="A26" s="33"/>
      <c r="B26" s="114" t="s">
        <v>211</v>
      </c>
      <c r="C26" s="94">
        <v>0</v>
      </c>
      <c r="D26" s="94">
        <v>0</v>
      </c>
      <c r="E26" s="94"/>
      <c r="F26" s="94"/>
      <c r="G26" s="94"/>
      <c r="H26" s="94"/>
      <c r="I26" s="94">
        <v>0</v>
      </c>
      <c r="J26" s="94">
        <v>0</v>
      </c>
      <c r="K26" s="94">
        <v>0</v>
      </c>
      <c r="L26" s="94">
        <f t="shared" si="2"/>
        <v>0</v>
      </c>
    </row>
    <row r="27" spans="1:12" ht="12">
      <c r="A27" s="31"/>
      <c r="B27" s="114" t="s">
        <v>212</v>
      </c>
      <c r="C27" s="94">
        <v>0</v>
      </c>
      <c r="D27" s="94">
        <v>0</v>
      </c>
      <c r="E27" s="94"/>
      <c r="F27" s="94"/>
      <c r="G27" s="94"/>
      <c r="H27" s="94"/>
      <c r="I27" s="94">
        <v>0</v>
      </c>
      <c r="J27" s="94">
        <v>0</v>
      </c>
      <c r="K27" s="94">
        <v>0</v>
      </c>
      <c r="L27" s="94">
        <f t="shared" si="2"/>
        <v>0</v>
      </c>
    </row>
    <row r="28" spans="1:12" ht="12">
      <c r="A28" s="33"/>
      <c r="B28" s="114" t="s">
        <v>207</v>
      </c>
      <c r="C28" s="94">
        <v>0</v>
      </c>
      <c r="D28" s="94">
        <v>0</v>
      </c>
      <c r="E28" s="94"/>
      <c r="F28" s="94"/>
      <c r="G28" s="94"/>
      <c r="H28" s="94"/>
      <c r="I28" s="94">
        <v>0</v>
      </c>
      <c r="J28" s="94">
        <v>0</v>
      </c>
      <c r="K28" s="94">
        <v>0</v>
      </c>
      <c r="L28" s="94">
        <f t="shared" si="2"/>
        <v>0</v>
      </c>
    </row>
    <row r="29" spans="1:12" ht="12">
      <c r="A29" s="31" t="s">
        <v>214</v>
      </c>
      <c r="B29" s="114"/>
      <c r="C29" s="94"/>
      <c r="D29" s="77"/>
      <c r="E29" s="94"/>
      <c r="F29" s="94"/>
      <c r="G29" s="94"/>
      <c r="H29" s="94"/>
      <c r="I29" s="94"/>
      <c r="J29" s="77"/>
      <c r="K29" s="77"/>
      <c r="L29" s="77"/>
    </row>
    <row r="30" spans="1:12" ht="12">
      <c r="A30" s="31" t="s">
        <v>215</v>
      </c>
      <c r="B30" s="114"/>
      <c r="C30" s="77">
        <v>834040</v>
      </c>
      <c r="D30" s="77">
        <v>338677</v>
      </c>
      <c r="E30" s="77">
        <f>IF(ESF!F23&lt;ESF!G23,ESF!G23-ESF!F23,0)</f>
        <v>0</v>
      </c>
      <c r="F30" s="77">
        <f>IF(ESF!F23&gt;ESF!G23,ESF!F23-ESF!G23,0)</f>
        <v>0</v>
      </c>
      <c r="G30" s="77">
        <f>IF(ESF!H23&lt;ESF!I23,ESF!I23-ESF!H23,0)</f>
        <v>0</v>
      </c>
      <c r="H30" s="77">
        <f>IF(ESF!H23&gt;ESF!I23,ESF!H23-ESF!I23,0)</f>
        <v>0</v>
      </c>
      <c r="I30" s="44">
        <v>28101</v>
      </c>
      <c r="J30" s="77">
        <v>23929</v>
      </c>
      <c r="K30" s="77">
        <f>+C30+I30</f>
        <v>862141</v>
      </c>
      <c r="L30" s="77">
        <f>+D30+J30</f>
        <v>362606</v>
      </c>
    </row>
    <row r="31" spans="1:12" ht="19.5" customHeight="1">
      <c r="A31" s="31" t="s">
        <v>217</v>
      </c>
      <c r="B31" s="114"/>
      <c r="C31" s="77">
        <v>834040</v>
      </c>
      <c r="D31" s="77">
        <v>338677</v>
      </c>
      <c r="E31" s="77">
        <f>IF(ESF!F24&lt;ESF!G24,ESF!G24-ESF!F24,0)</f>
        <v>0</v>
      </c>
      <c r="F31" s="77">
        <f>IF(ESF!F24&gt;ESF!G24,ESF!F24-ESF!G24,0)</f>
        <v>0</v>
      </c>
      <c r="G31" s="77">
        <f>IF(ESF!H24&lt;ESF!I24,ESF!I24-ESF!H24,0)</f>
        <v>0</v>
      </c>
      <c r="H31" s="77">
        <f>IF(ESF!H24&gt;ESF!I24,ESF!H24-ESF!I24,0)</f>
        <v>0</v>
      </c>
      <c r="I31" s="77">
        <v>28101</v>
      </c>
      <c r="J31" s="77">
        <v>23929</v>
      </c>
      <c r="K31" s="77">
        <f>+C31+I31</f>
        <v>862141</v>
      </c>
      <c r="L31" s="77">
        <f>+D31+J31</f>
        <v>362606</v>
      </c>
    </row>
    <row r="32" spans="1:12" ht="12">
      <c r="A32" s="122"/>
      <c r="B32" s="132"/>
      <c r="C32" s="95"/>
      <c r="D32" s="128"/>
      <c r="E32" s="95"/>
      <c r="F32" s="95"/>
      <c r="G32" s="95"/>
      <c r="H32" s="95"/>
      <c r="I32" s="97"/>
      <c r="J32" s="128"/>
      <c r="K32" s="128"/>
      <c r="L32" s="128"/>
    </row>
    <row r="33" spans="1:12" ht="12" hidden="1">
      <c r="A33" s="33"/>
      <c r="B33" s="33"/>
      <c r="C33" s="77"/>
      <c r="D33" s="50"/>
      <c r="E33" s="50"/>
      <c r="F33" s="50"/>
      <c r="G33" s="50"/>
      <c r="H33" s="32"/>
      <c r="I33" s="28"/>
      <c r="J33" s="28"/>
      <c r="K33" s="28"/>
      <c r="L33" s="4"/>
    </row>
    <row r="34" spans="1:12" ht="3.75" customHeight="1">
      <c r="A34" s="114"/>
      <c r="B34" s="114"/>
      <c r="C34" s="96"/>
      <c r="D34" s="96"/>
      <c r="E34" s="96"/>
      <c r="F34" s="96"/>
      <c r="G34" s="96"/>
      <c r="H34" s="96"/>
      <c r="I34" s="93"/>
      <c r="J34" s="4"/>
      <c r="K34" s="4"/>
      <c r="L34" s="4"/>
    </row>
    <row r="35" spans="1:12" ht="3.75" customHeight="1">
      <c r="A35" s="114"/>
      <c r="B35" s="114"/>
      <c r="C35" s="96"/>
      <c r="D35" s="96"/>
      <c r="E35" s="96"/>
      <c r="F35" s="96"/>
      <c r="G35" s="96"/>
      <c r="H35" s="96"/>
      <c r="I35" s="93"/>
      <c r="J35" s="4"/>
      <c r="K35" s="4"/>
      <c r="L35" s="4"/>
    </row>
    <row r="36" spans="1:12" ht="3.75" customHeight="1">
      <c r="A36" s="114"/>
      <c r="B36" s="114"/>
      <c r="C36" s="96"/>
      <c r="D36" s="96"/>
      <c r="E36" s="96"/>
      <c r="F36" s="96"/>
      <c r="G36" s="96"/>
      <c r="H36" s="96"/>
      <c r="I36" s="93"/>
      <c r="J36" s="4"/>
      <c r="K36" s="4"/>
      <c r="L36" s="4"/>
    </row>
    <row r="37" spans="1:12" ht="3.75" customHeight="1">
      <c r="A37" s="114"/>
      <c r="B37" s="114"/>
      <c r="C37" s="96"/>
      <c r="D37" s="96"/>
      <c r="E37" s="96"/>
      <c r="F37" s="96"/>
      <c r="G37" s="96"/>
      <c r="H37" s="96"/>
      <c r="I37" s="93"/>
      <c r="J37" s="4"/>
      <c r="K37" s="4"/>
      <c r="L37" s="4"/>
    </row>
    <row r="38" spans="1:12" ht="12" customHeight="1">
      <c r="A38" s="114"/>
      <c r="B38" s="114"/>
      <c r="C38" s="96"/>
      <c r="D38" s="96"/>
      <c r="E38" s="96"/>
      <c r="F38" s="96"/>
      <c r="G38" s="96"/>
      <c r="H38" s="96"/>
      <c r="I38" s="93"/>
      <c r="J38" s="4"/>
      <c r="K38" s="4"/>
      <c r="L38" s="4"/>
    </row>
    <row r="39" spans="1:12" ht="12" customHeight="1">
      <c r="A39" s="114"/>
      <c r="B39" s="114"/>
      <c r="C39" s="96"/>
      <c r="D39" s="96"/>
      <c r="E39" s="96"/>
      <c r="F39" s="96"/>
      <c r="G39" s="96"/>
      <c r="H39" s="96"/>
      <c r="I39" s="93"/>
      <c r="J39" s="4"/>
      <c r="K39" s="4"/>
      <c r="L39" s="4"/>
    </row>
    <row r="40" spans="1:12" ht="12" customHeight="1">
      <c r="A40" s="114"/>
      <c r="B40" s="114"/>
      <c r="C40" s="96"/>
      <c r="D40" s="96"/>
      <c r="E40" s="96"/>
      <c r="F40" s="96"/>
      <c r="G40" s="96"/>
      <c r="H40" s="96"/>
      <c r="I40" s="93"/>
      <c r="J40" s="4"/>
      <c r="K40" s="4"/>
      <c r="L40" s="4"/>
    </row>
    <row r="41" spans="1:12" ht="12" customHeight="1">
      <c r="A41" s="114"/>
      <c r="B41" s="114"/>
      <c r="C41" s="96"/>
      <c r="D41" s="96"/>
      <c r="E41" s="96"/>
      <c r="F41" s="96"/>
      <c r="G41" s="96"/>
      <c r="H41" s="96"/>
      <c r="I41" s="93"/>
      <c r="J41" s="4"/>
      <c r="K41" s="4"/>
      <c r="L41" s="4"/>
    </row>
    <row r="42" spans="1:12" ht="12" customHeight="1">
      <c r="A42" s="114"/>
      <c r="B42" s="114"/>
      <c r="C42" s="96"/>
      <c r="D42" s="96"/>
      <c r="E42" s="96"/>
      <c r="F42" s="96"/>
      <c r="G42" s="96"/>
      <c r="H42" s="96"/>
      <c r="I42" s="93"/>
      <c r="J42" s="4"/>
      <c r="K42" s="4"/>
      <c r="L42" s="4"/>
    </row>
    <row r="43" spans="1:12" ht="12" customHeight="1">
      <c r="A43" s="114"/>
      <c r="B43" s="114"/>
      <c r="C43" s="96"/>
      <c r="D43" s="96"/>
      <c r="E43" s="96"/>
      <c r="F43" s="96"/>
      <c r="G43" s="96"/>
      <c r="H43" s="96"/>
      <c r="I43" s="93"/>
      <c r="J43" s="4"/>
      <c r="K43" s="4"/>
      <c r="L43" s="4"/>
    </row>
    <row r="44" spans="1:12" ht="12" customHeight="1">
      <c r="A44" s="114"/>
      <c r="B44" s="114"/>
      <c r="C44" s="96"/>
      <c r="D44" s="96"/>
      <c r="E44" s="96"/>
      <c r="F44" s="96"/>
      <c r="G44" s="96"/>
      <c r="H44" s="96"/>
      <c r="I44" s="93"/>
      <c r="J44" s="4"/>
      <c r="K44" s="4"/>
      <c r="L44" s="4"/>
    </row>
    <row r="47" spans="1:11" ht="12">
      <c r="A47" s="108"/>
      <c r="B47" s="108"/>
      <c r="C47" s="108"/>
      <c r="I47" s="108"/>
      <c r="J47" s="108"/>
      <c r="K47" s="108"/>
    </row>
    <row r="48" spans="1:11" ht="12">
      <c r="A48" s="146" t="s">
        <v>184</v>
      </c>
      <c r="B48" s="146"/>
      <c r="C48" s="146"/>
      <c r="I48" s="146" t="s">
        <v>176</v>
      </c>
      <c r="J48" s="146"/>
      <c r="K48" s="146"/>
    </row>
    <row r="49" spans="1:11" ht="12">
      <c r="A49" s="147" t="s">
        <v>182</v>
      </c>
      <c r="B49" s="147"/>
      <c r="C49" s="147"/>
      <c r="I49" s="113" t="s">
        <v>177</v>
      </c>
      <c r="J49" s="113"/>
      <c r="K49" s="113"/>
    </row>
    <row r="57" spans="3:12" ht="12">
      <c r="C57" s="96">
        <f>SUM(C6:C33)</f>
        <v>1668080</v>
      </c>
      <c r="D57" s="96"/>
      <c r="E57" s="96">
        <f>SUM(E6:E33)</f>
        <v>0</v>
      </c>
      <c r="F57" s="96">
        <f>SUM(F6:F33)</f>
        <v>0</v>
      </c>
      <c r="G57" s="96">
        <f>SUM(G6:G33)</f>
        <v>0</v>
      </c>
      <c r="H57" s="96">
        <f>SUM(H6:H33)</f>
        <v>0</v>
      </c>
      <c r="I57" s="96">
        <f>SUM(I6:I33)</f>
        <v>56202</v>
      </c>
      <c r="J57" s="96"/>
      <c r="K57" s="96">
        <f>SUM(K6:K33)</f>
        <v>1724282</v>
      </c>
      <c r="L57" s="96"/>
    </row>
  </sheetData>
  <sheetProtection/>
  <mergeCells count="10">
    <mergeCell ref="A48:C48"/>
    <mergeCell ref="I48:K48"/>
    <mergeCell ref="A49:C49"/>
    <mergeCell ref="A1:L1"/>
    <mergeCell ref="C3:D3"/>
    <mergeCell ref="E3:F3"/>
    <mergeCell ref="G3:H3"/>
    <mergeCell ref="I3:J3"/>
    <mergeCell ref="K3:L3"/>
    <mergeCell ref="A2:L2"/>
  </mergeCells>
  <printOptions/>
  <pageMargins left="0.7086614173228347" right="0.7086614173228347" top="0.7480314960629921" bottom="0.41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pc34</cp:lastModifiedBy>
  <cp:lastPrinted>2015-12-22T20:24:00Z</cp:lastPrinted>
  <dcterms:created xsi:type="dcterms:W3CDTF">2014-08-29T20:26:36Z</dcterms:created>
  <dcterms:modified xsi:type="dcterms:W3CDTF">2015-12-22T20:29:46Z</dcterms:modified>
  <cp:category/>
  <cp:version/>
  <cp:contentType/>
  <cp:contentStatus/>
</cp:coreProperties>
</file>