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520" windowHeight="4065" tabRatio="750" firstSheet="1" activeTab="19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17">BMu!$A$1:$E$486</definedName>
    <definedName name="_xlnm.Print_Area" localSheetId="11">COG!$A$1:$J$82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F40" i="7" l="1"/>
  <c r="J15" i="19" l="1"/>
  <c r="D7" i="20"/>
  <c r="D9" i="20"/>
  <c r="D13" i="20"/>
  <c r="D11" i="20" s="1"/>
  <c r="F26" i="16"/>
  <c r="I13" i="14"/>
  <c r="I14" i="14"/>
  <c r="I15" i="14"/>
  <c r="H28" i="15"/>
  <c r="H18" i="15"/>
  <c r="H10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7" i="15"/>
  <c r="F26" i="15"/>
  <c r="F25" i="15"/>
  <c r="F24" i="15"/>
  <c r="F23" i="15"/>
  <c r="F22" i="15"/>
  <c r="F21" i="15"/>
  <c r="F20" i="15"/>
  <c r="F19" i="15"/>
  <c r="F17" i="15"/>
  <c r="F16" i="15"/>
  <c r="F15" i="15"/>
  <c r="F14" i="15"/>
  <c r="F13" i="15"/>
  <c r="F12" i="15"/>
  <c r="I12" i="13"/>
  <c r="J36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5" i="12"/>
  <c r="J34" i="12"/>
  <c r="J24" i="12"/>
  <c r="J23" i="12"/>
  <c r="J22" i="12"/>
  <c r="J21" i="12"/>
  <c r="J20" i="12"/>
  <c r="J19" i="12"/>
  <c r="J18" i="12"/>
  <c r="J17" i="12"/>
  <c r="J16" i="12"/>
  <c r="J15" i="12"/>
  <c r="J14" i="12"/>
  <c r="G22" i="12" l="1"/>
  <c r="G21" i="12"/>
  <c r="G20" i="12"/>
  <c r="G19" i="12"/>
  <c r="G18" i="12"/>
  <c r="G17" i="12"/>
  <c r="G16" i="12"/>
  <c r="G15" i="12"/>
  <c r="G14" i="12"/>
  <c r="I40" i="1" l="1"/>
  <c r="D18" i="1"/>
  <c r="G15" i="19" l="1"/>
  <c r="I26" i="16" l="1"/>
  <c r="G22" i="16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7" i="15"/>
  <c r="I26" i="15"/>
  <c r="I25" i="15"/>
  <c r="I24" i="15"/>
  <c r="I23" i="15"/>
  <c r="I22" i="15"/>
  <c r="I21" i="15"/>
  <c r="I20" i="15"/>
  <c r="I19" i="15"/>
  <c r="I17" i="15"/>
  <c r="I16" i="15"/>
  <c r="I15" i="15"/>
  <c r="I14" i="15"/>
  <c r="I13" i="15"/>
  <c r="I12" i="15"/>
  <c r="I11" i="15"/>
  <c r="F12" i="13" l="1"/>
  <c r="I12" i="14"/>
  <c r="O34" i="10" l="1"/>
  <c r="O28" i="10"/>
  <c r="P28" i="10"/>
  <c r="O40" i="10" l="1"/>
  <c r="E14" i="19"/>
  <c r="E10" i="19" s="1"/>
  <c r="E41" i="19" s="1"/>
  <c r="F14" i="19"/>
  <c r="F10" i="19" s="1"/>
  <c r="F41" i="19" s="1"/>
  <c r="H14" i="19"/>
  <c r="H10" i="19" s="1"/>
  <c r="H41" i="19" s="1"/>
  <c r="I14" i="19"/>
  <c r="I10" i="19" s="1"/>
  <c r="I41" i="19" s="1"/>
  <c r="J14" i="19"/>
  <c r="J10" i="19" s="1"/>
  <c r="J41" i="19" s="1"/>
  <c r="I26" i="12"/>
  <c r="E9" i="20" s="1"/>
  <c r="E7" i="20" s="1"/>
  <c r="I22" i="16"/>
  <c r="H22" i="16"/>
  <c r="F22" i="16"/>
  <c r="E22" i="16"/>
  <c r="D22" i="16"/>
  <c r="E18" i="14"/>
  <c r="F18" i="14"/>
  <c r="G18" i="14"/>
  <c r="H18" i="14"/>
  <c r="D18" i="14"/>
  <c r="G28" i="15"/>
  <c r="F28" i="15"/>
  <c r="E28" i="15"/>
  <c r="E82" i="15" s="1"/>
  <c r="D28" i="15"/>
  <c r="I18" i="15"/>
  <c r="G18" i="15"/>
  <c r="F18" i="15"/>
  <c r="E18" i="15"/>
  <c r="D18" i="15"/>
  <c r="I10" i="15"/>
  <c r="G10" i="15"/>
  <c r="G82" i="15" s="1"/>
  <c r="F10" i="15"/>
  <c r="E10" i="15"/>
  <c r="D10" i="15"/>
  <c r="D82" i="15" s="1"/>
  <c r="I28" i="15" l="1"/>
  <c r="I82" i="15" s="1"/>
  <c r="F82" i="15"/>
  <c r="G14" i="19"/>
  <c r="G10" i="19" s="1"/>
  <c r="G41" i="19" s="1"/>
  <c r="I18" i="14"/>
  <c r="H82" i="15"/>
  <c r="B2" i="15" l="1"/>
  <c r="B3" i="14" s="1"/>
  <c r="B3" i="16" s="1"/>
  <c r="B3" i="17" s="1"/>
  <c r="B1" i="15"/>
  <c r="B2" i="14" s="1"/>
  <c r="B2" i="16" s="1"/>
  <c r="B2" i="17" s="1"/>
  <c r="B6" i="13"/>
  <c r="B5" i="15" s="1"/>
  <c r="B6" i="14" s="1"/>
  <c r="B6" i="16" s="1"/>
  <c r="B5" i="17" s="1"/>
  <c r="B3" i="13"/>
  <c r="B2" i="13"/>
  <c r="J26" i="12"/>
  <c r="E26" i="12"/>
  <c r="C9" i="20" s="1"/>
  <c r="C7" i="20" s="1"/>
  <c r="C6" i="9" l="1"/>
  <c r="K20" i="8" l="1"/>
  <c r="G19" i="8" l="1"/>
  <c r="G18" i="8"/>
  <c r="C5" i="2"/>
  <c r="D18" i="2"/>
  <c r="D19" i="2"/>
  <c r="D20" i="2"/>
  <c r="D21" i="2"/>
  <c r="D22" i="2"/>
  <c r="D23" i="2"/>
  <c r="D24" i="2"/>
  <c r="H19" i="8" l="1"/>
  <c r="K19" i="8"/>
  <c r="H18" i="8"/>
  <c r="K18" i="8"/>
  <c r="E6" i="10"/>
  <c r="E3" i="10"/>
  <c r="C8" i="7"/>
  <c r="C5" i="7"/>
  <c r="C9" i="9"/>
  <c r="C7" i="8"/>
  <c r="C7" i="2"/>
  <c r="C7" i="1"/>
  <c r="G24" i="8" l="1"/>
  <c r="G23" i="8"/>
  <c r="G22" i="8"/>
  <c r="G21" i="8"/>
  <c r="G20" i="8"/>
  <c r="E43" i="1" l="1"/>
  <c r="D22" i="5"/>
  <c r="O29" i="10" l="1"/>
  <c r="H30" i="10" l="1"/>
  <c r="H29" i="10"/>
  <c r="H28" i="10"/>
  <c r="H23" i="10"/>
  <c r="H19" i="10"/>
  <c r="H18" i="10"/>
  <c r="H44" i="9"/>
  <c r="H27" i="10" l="1"/>
  <c r="H46" i="9" l="1"/>
  <c r="D19" i="8"/>
  <c r="D18" i="8"/>
  <c r="D31" i="8"/>
  <c r="D16" i="8" l="1"/>
  <c r="E18" i="1" l="1"/>
  <c r="I12" i="5"/>
  <c r="D12" i="5"/>
  <c r="D33" i="5" s="1"/>
  <c r="E12" i="5"/>
  <c r="H33" i="12" l="1"/>
  <c r="C27" i="20" l="1"/>
  <c r="C31" i="20" s="1"/>
  <c r="C33" i="18"/>
  <c r="B33" i="18"/>
  <c r="C18" i="18"/>
  <c r="B18" i="18"/>
  <c r="F31" i="17"/>
  <c r="D31" i="17"/>
  <c r="H31" i="17" s="1"/>
  <c r="F19" i="17"/>
  <c r="D19" i="17"/>
  <c r="D48" i="16"/>
  <c r="F16" i="14"/>
  <c r="I16" i="14" s="1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H22" i="13"/>
  <c r="E13" i="20" s="1"/>
  <c r="E11" i="20" s="1"/>
  <c r="G22" i="13"/>
  <c r="E22" i="13"/>
  <c r="D22" i="13"/>
  <c r="G52" i="12"/>
  <c r="G51" i="12" s="1"/>
  <c r="G49" i="12"/>
  <c r="G48" i="12"/>
  <c r="G47" i="12"/>
  <c r="I51" i="12"/>
  <c r="I46" i="12"/>
  <c r="I33" i="12"/>
  <c r="H51" i="12"/>
  <c r="D27" i="20" s="1"/>
  <c r="D31" i="20" s="1"/>
  <c r="H46" i="12"/>
  <c r="H54" i="12" s="1"/>
  <c r="F51" i="12"/>
  <c r="F46" i="12"/>
  <c r="F33" i="12"/>
  <c r="E51" i="12"/>
  <c r="E46" i="12"/>
  <c r="E33" i="12"/>
  <c r="H26" i="12"/>
  <c r="F26" i="12"/>
  <c r="E15" i="20" l="1"/>
  <c r="E19" i="20" s="1"/>
  <c r="E23" i="20" s="1"/>
  <c r="D15" i="20"/>
  <c r="D19" i="20" s="1"/>
  <c r="D21" i="14"/>
  <c r="C13" i="20"/>
  <c r="C11" i="20" s="1"/>
  <c r="C15" i="20" s="1"/>
  <c r="E42" i="19"/>
  <c r="F42" i="19"/>
  <c r="E84" i="15"/>
  <c r="E48" i="16"/>
  <c r="C35" i="18"/>
  <c r="I54" i="12"/>
  <c r="E31" i="20" s="1"/>
  <c r="E21" i="14"/>
  <c r="E50" i="16"/>
  <c r="H19" i="17"/>
  <c r="H33" i="17" s="1"/>
  <c r="F33" i="17"/>
  <c r="F54" i="12"/>
  <c r="H48" i="16"/>
  <c r="H50" i="16" s="1"/>
  <c r="G46" i="12"/>
  <c r="H21" i="14"/>
  <c r="B35" i="18"/>
  <c r="G48" i="16"/>
  <c r="G50" i="16" s="1"/>
  <c r="H84" i="15"/>
  <c r="G84" i="15"/>
  <c r="G21" i="14"/>
  <c r="D50" i="16"/>
  <c r="I22" i="13"/>
  <c r="I21" i="14" s="1"/>
  <c r="J33" i="12"/>
  <c r="F48" i="16"/>
  <c r="D33" i="17"/>
  <c r="D84" i="15"/>
  <c r="E54" i="12"/>
  <c r="F22" i="13"/>
  <c r="G42" i="19" s="1"/>
  <c r="G26" i="12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G31" i="8"/>
  <c r="H31" i="8" s="1"/>
  <c r="D30" i="8"/>
  <c r="G30" i="8" s="1"/>
  <c r="H30" i="8" s="1"/>
  <c r="D29" i="8"/>
  <c r="G29" i="8" s="1"/>
  <c r="D28" i="8"/>
  <c r="G28" i="8" s="1"/>
  <c r="H28" i="8" s="1"/>
  <c r="D24" i="8"/>
  <c r="D20" i="8"/>
  <c r="H20" i="8" s="1"/>
  <c r="D21" i="8"/>
  <c r="H21" i="8" s="1"/>
  <c r="D22" i="8"/>
  <c r="H22" i="8" s="1"/>
  <c r="D23" i="8"/>
  <c r="P35" i="10"/>
  <c r="P34" i="10" s="1"/>
  <c r="O35" i="10"/>
  <c r="P29" i="10"/>
  <c r="G27" i="10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H24" i="8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H23" i="7"/>
  <c r="G21" i="7"/>
  <c r="E21" i="7"/>
  <c r="E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D26" i="5"/>
  <c r="E22" i="5"/>
  <c r="J17" i="5"/>
  <c r="I17" i="5"/>
  <c r="J12" i="5"/>
  <c r="I51" i="5"/>
  <c r="I53" i="5" s="1"/>
  <c r="I52" i="1" s="1"/>
  <c r="I46" i="2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I24" i="2"/>
  <c r="J24" i="2" s="1"/>
  <c r="E195" i="3" s="1"/>
  <c r="I25" i="2"/>
  <c r="E146" i="3"/>
  <c r="J21" i="2"/>
  <c r="E192" i="3" s="1"/>
  <c r="E163" i="3"/>
  <c r="J40" i="2"/>
  <c r="E206" i="3" s="1"/>
  <c r="E151" i="3"/>
  <c r="J25" i="2"/>
  <c r="E196" i="3" s="1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E121" i="3"/>
  <c r="E20" i="2"/>
  <c r="E172" i="3" s="1"/>
  <c r="E123" i="3"/>
  <c r="E124" i="3"/>
  <c r="E23" i="2"/>
  <c r="E175" i="3" s="1"/>
  <c r="E24" i="2"/>
  <c r="E176" i="3" s="1"/>
  <c r="E21" i="2"/>
  <c r="E173" i="3" s="1"/>
  <c r="E35" i="2"/>
  <c r="E185" i="3" s="1"/>
  <c r="E134" i="3"/>
  <c r="E125" i="3"/>
  <c r="J58" i="1"/>
  <c r="E105" i="3" s="1"/>
  <c r="I58" i="1"/>
  <c r="E53" i="3" s="1"/>
  <c r="J44" i="1"/>
  <c r="E95" i="3"/>
  <c r="I44" i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G48" i="10" l="1"/>
  <c r="O43" i="10" s="1"/>
  <c r="J23" i="2"/>
  <c r="E194" i="3" s="1"/>
  <c r="E120" i="3"/>
  <c r="E18" i="2"/>
  <c r="E170" i="3" s="1"/>
  <c r="E143" i="3"/>
  <c r="E145" i="3"/>
  <c r="E30" i="2"/>
  <c r="E180" i="3" s="1"/>
  <c r="J34" i="2"/>
  <c r="E203" i="3" s="1"/>
  <c r="E139" i="3"/>
  <c r="E132" i="3"/>
  <c r="E14" i="8"/>
  <c r="E43" i="3"/>
  <c r="I48" i="16"/>
  <c r="I50" i="16" s="1"/>
  <c r="G33" i="12"/>
  <c r="E157" i="3"/>
  <c r="E140" i="3"/>
  <c r="J48" i="2"/>
  <c r="E212" i="3" s="1"/>
  <c r="G27" i="7"/>
  <c r="E126" i="3"/>
  <c r="H29" i="7"/>
  <c r="F21" i="14"/>
  <c r="J54" i="12"/>
  <c r="E122" i="3"/>
  <c r="E33" i="5"/>
  <c r="H28" i="9"/>
  <c r="H42" i="9"/>
  <c r="C19" i="20"/>
  <c r="C23" i="20" s="1"/>
  <c r="E19" i="2"/>
  <c r="E171" i="3" s="1"/>
  <c r="E164" i="3"/>
  <c r="E144" i="3"/>
  <c r="H29" i="8"/>
  <c r="K29" i="8"/>
  <c r="E34" i="7"/>
  <c r="E40" i="7" s="1"/>
  <c r="H36" i="7"/>
  <c r="J38" i="2"/>
  <c r="E205" i="3" s="1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G40" i="7"/>
  <c r="I28" i="9"/>
  <c r="F50" i="16"/>
  <c r="J54" i="2"/>
  <c r="D27" i="7"/>
  <c r="D40" i="7" s="1"/>
  <c r="G54" i="12"/>
  <c r="I84" i="15"/>
  <c r="F84" i="15"/>
  <c r="P23" i="10"/>
  <c r="O23" i="10"/>
  <c r="K23" i="8"/>
  <c r="H23" i="8"/>
  <c r="K31" i="8"/>
  <c r="K34" i="8"/>
  <c r="K21" i="8"/>
  <c r="K30" i="8"/>
  <c r="K36" i="8"/>
  <c r="H48" i="10"/>
  <c r="I44" i="9"/>
  <c r="I46" i="9" s="1"/>
  <c r="E77" i="3"/>
  <c r="J40" i="1"/>
  <c r="E94" i="3" s="1"/>
  <c r="E189" i="3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E22" i="2"/>
  <c r="D16" i="2"/>
  <c r="E119" i="3" s="1"/>
  <c r="P43" i="10" l="1"/>
  <c r="P48" i="10" s="1"/>
  <c r="G26" i="8"/>
  <c r="H26" i="8" s="1"/>
  <c r="D14" i="8"/>
  <c r="J53" i="5"/>
  <c r="H22" i="7" s="1"/>
  <c r="I50" i="9"/>
  <c r="F35" i="7"/>
  <c r="H35" i="7" s="1"/>
  <c r="I50" i="1"/>
  <c r="I63" i="1" s="1"/>
  <c r="H50" i="9"/>
  <c r="D23" i="20"/>
  <c r="J52" i="2"/>
  <c r="E215" i="3" s="1"/>
  <c r="E216" i="3"/>
  <c r="G16" i="8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E48" i="3"/>
  <c r="R48" i="10" l="1"/>
  <c r="O47" i="10"/>
  <c r="O48" i="10" s="1"/>
  <c r="O52" i="10" s="1"/>
  <c r="G14" i="8"/>
  <c r="I65" i="1"/>
  <c r="E160" i="3"/>
  <c r="E100" i="3"/>
  <c r="J50" i="1"/>
  <c r="E99" i="3" s="1"/>
  <c r="F34" i="7"/>
  <c r="H40" i="7" s="1"/>
  <c r="K40" i="7" s="1"/>
  <c r="F21" i="7"/>
  <c r="H21" i="7" s="1"/>
  <c r="H16" i="8"/>
  <c r="H14" i="8" s="1"/>
  <c r="J63" i="1"/>
  <c r="E197" i="3"/>
  <c r="E169" i="3"/>
  <c r="E14" i="2"/>
  <c r="E168" i="3" s="1"/>
  <c r="E47" i="3"/>
  <c r="O54" i="10" l="1"/>
  <c r="J65" i="1"/>
  <c r="E109" i="3" s="1"/>
  <c r="I44" i="2"/>
  <c r="I36" i="2" s="1"/>
  <c r="E154" i="3" s="1"/>
  <c r="J46" i="2"/>
  <c r="E210" i="3" s="1"/>
  <c r="F27" i="7"/>
  <c r="H27" i="7" s="1"/>
  <c r="H34" i="7"/>
  <c r="E108" i="3"/>
  <c r="E56" i="3"/>
  <c r="E159" i="3" l="1"/>
  <c r="J44" i="2"/>
  <c r="E209" i="3" s="1"/>
  <c r="E57" i="3"/>
  <c r="J36" i="2" l="1"/>
  <c r="E204" i="3" s="1"/>
</calcChain>
</file>

<file path=xl/sharedStrings.xml><?xml version="1.0" encoding="utf-8"?>
<sst xmlns="http://schemas.openxmlformats.org/spreadsheetml/2006/main" count="1941" uniqueCount="989">
  <si>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</si>
  <si>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</si>
  <si>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</si>
  <si>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</si>
  <si>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</si>
  <si>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</si>
  <si>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</si>
  <si>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</si>
  <si>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</si>
  <si>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</si>
  <si>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</si>
  <si>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</si>
  <si>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</si>
  <si>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</si>
  <si>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</si>
  <si>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</si>
  <si>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</si>
  <si>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</si>
  <si>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</si>
  <si>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</si>
  <si>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</si>
  <si>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</si>
  <si>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</si>
  <si>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</si>
  <si>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</si>
  <si>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</si>
  <si>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</si>
  <si>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</si>
  <si>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</si>
  <si>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</si>
  <si>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</si>
  <si>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</si>
  <si>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</si>
  <si>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</si>
  <si>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</si>
  <si>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</si>
  <si>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</si>
  <si>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</si>
  <si>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</si>
  <si>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</si>
  <si>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</si>
  <si>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</si>
  <si>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</si>
  <si>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</si>
  <si>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</si>
  <si>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</si>
  <si>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</si>
  <si>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</si>
  <si>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</si>
  <si>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</si>
  <si>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</si>
  <si>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</si>
  <si>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</si>
  <si>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</si>
  <si>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</si>
  <si>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</si>
  <si>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</si>
  <si>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</si>
  <si>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</si>
  <si>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</si>
  <si>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</si>
  <si>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</si>
  <si>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</si>
  <si>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</si>
  <si>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</si>
  <si>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</si>
  <si>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</si>
  <si>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</si>
  <si>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</si>
  <si>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</si>
  <si>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</si>
  <si>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</si>
  <si>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</si>
  <si>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</si>
  <si>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</si>
  <si>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</si>
  <si>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</si>
  <si>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</si>
  <si>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</si>
  <si>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</si>
  <si>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</si>
  <si>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</si>
  <si>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</si>
  <si>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</si>
  <si>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</si>
  <si>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</si>
  <si>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</si>
  <si>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</si>
  <si>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</si>
  <si>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</si>
  <si>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</si>
  <si>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</si>
  <si>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</si>
  <si>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</si>
  <si>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</si>
  <si>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</si>
  <si>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</si>
  <si>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</si>
  <si>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</si>
  <si>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</si>
  <si>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</si>
  <si>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</si>
  <si>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</si>
  <si>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</si>
  <si>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</si>
  <si>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</si>
  <si>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</si>
  <si>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</si>
  <si>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</si>
  <si>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</si>
  <si>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</si>
  <si>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</si>
  <si>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</si>
  <si>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</si>
  <si>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</si>
  <si>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</si>
  <si>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</si>
  <si>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</si>
  <si>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</si>
  <si>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</si>
  <si>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</si>
  <si>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</si>
  <si>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</si>
  <si>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</si>
  <si>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</si>
  <si>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</si>
  <si>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</si>
  <si>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</si>
  <si>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</si>
  <si>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</si>
  <si>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</si>
  <si>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</si>
  <si>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</si>
  <si>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</si>
  <si>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</si>
  <si>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</si>
  <si>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</si>
  <si>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</si>
  <si>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</si>
  <si>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</si>
  <si>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</si>
  <si>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</si>
  <si>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</si>
  <si>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</si>
  <si>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</si>
  <si>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</si>
  <si>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</si>
  <si>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</si>
  <si>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</si>
  <si>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</si>
  <si>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</si>
  <si>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</si>
  <si>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</si>
  <si>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</si>
  <si>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</si>
  <si>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</si>
  <si>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</si>
  <si>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</si>
  <si>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</si>
  <si>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</si>
  <si>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</si>
  <si>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</si>
  <si>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</si>
  <si>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</si>
  <si>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</si>
  <si>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</si>
  <si>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</si>
  <si>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</si>
  <si>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</si>
  <si>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</si>
  <si>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</si>
  <si>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</si>
  <si>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</si>
  <si>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</si>
  <si>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</si>
  <si>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</si>
  <si>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</si>
  <si>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</si>
  <si>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</si>
  <si>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</si>
  <si>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</si>
  <si>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</si>
  <si>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</si>
  <si>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</si>
  <si>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</si>
  <si>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</si>
  <si>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</si>
  <si>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</si>
  <si>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</si>
  <si>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</si>
  <si>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</si>
  <si>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</si>
  <si>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</si>
  <si>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</si>
  <si>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</si>
  <si>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</si>
  <si>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</si>
  <si>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</si>
  <si>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</si>
  <si>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</si>
  <si>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</si>
  <si>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</si>
  <si>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</si>
  <si>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</si>
  <si>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</si>
  <si>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</si>
  <si>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</si>
  <si>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</si>
  <si>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</si>
  <si>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</si>
  <si>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</si>
  <si>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</si>
  <si>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</si>
  <si>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</si>
  <si>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</si>
  <si>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</si>
  <si>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</si>
  <si>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</si>
  <si>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</si>
  <si>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</si>
  <si>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</si>
  <si>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</si>
  <si>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</si>
  <si>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</si>
  <si>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</si>
  <si>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</si>
  <si>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</si>
  <si>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</si>
  <si>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</si>
  <si>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</si>
  <si>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</si>
  <si>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</si>
  <si>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</si>
  <si>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</si>
  <si>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</si>
  <si>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</si>
  <si>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</si>
  <si>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</si>
  <si>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</si>
  <si>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</si>
  <si>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</si>
  <si>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</si>
  <si>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</si>
  <si>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</si>
  <si>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</si>
  <si>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</si>
  <si>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</si>
  <si>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</si>
  <si>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</si>
  <si>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</si>
  <si>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</si>
  <si>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</si>
  <si>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</si>
  <si>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</si>
  <si>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</si>
  <si>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</si>
  <si>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</si>
  <si>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</si>
  <si>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</si>
  <si>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</si>
  <si>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</si>
  <si>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</si>
  <si>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</si>
  <si>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</si>
  <si>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</si>
  <si>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</si>
  <si>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</si>
  <si>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</si>
  <si>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</si>
  <si>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</si>
  <si>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</si>
  <si>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</si>
  <si>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</si>
  <si>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</si>
  <si>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</si>
  <si>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</si>
  <si>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</si>
  <si>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</si>
  <si>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</si>
  <si>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</si>
  <si>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</si>
  <si>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</si>
  <si>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</si>
  <si>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</si>
  <si>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</si>
  <si>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</si>
  <si>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</si>
  <si>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</si>
  <si>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</si>
  <si>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</si>
  <si>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</si>
  <si>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</si>
  <si>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</si>
  <si>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</si>
  <si>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</si>
  <si>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</si>
  <si>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</si>
  <si>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</si>
  <si>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</si>
  <si>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</si>
  <si>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</si>
  <si>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</si>
  <si>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</si>
  <si>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</si>
  <si>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</si>
  <si>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</si>
  <si>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</si>
  <si>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</si>
  <si>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</si>
  <si>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</si>
  <si>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</si>
  <si>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</si>
  <si>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</si>
  <si>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</si>
  <si>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</si>
  <si>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</si>
  <si>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</si>
  <si>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</si>
  <si>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</si>
  <si>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</si>
  <si>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</si>
  <si>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</si>
  <si>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</si>
  <si>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</si>
  <si>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</si>
  <si>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</si>
  <si>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</si>
  <si>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</si>
  <si>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</si>
  <si>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</si>
  <si>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</si>
  <si>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</si>
  <si>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</si>
  <si>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</si>
  <si>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</si>
  <si>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</si>
  <si>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</si>
  <si>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</si>
  <si>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</si>
  <si>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</si>
  <si>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</si>
  <si>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</si>
  <si>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</si>
  <si>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</si>
  <si>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</si>
  <si>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</si>
  <si>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</si>
  <si>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</si>
  <si>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</si>
  <si>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</si>
  <si>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</si>
  <si>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</si>
  <si>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</si>
  <si>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</si>
  <si>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</si>
  <si>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</si>
  <si>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</si>
  <si>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</si>
  <si>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</si>
  <si>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</si>
  <si>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</si>
  <si>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</si>
  <si>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</si>
  <si>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</si>
  <si>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</si>
  <si>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</si>
  <si>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</si>
  <si>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</si>
  <si>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</si>
  <si>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</si>
  <si>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</si>
  <si>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</si>
  <si>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</si>
  <si>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</si>
  <si>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</si>
  <si>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</si>
  <si>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</si>
  <si>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</si>
  <si>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</si>
  <si>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</si>
  <si>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</si>
  <si>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</si>
  <si>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</si>
  <si>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</si>
  <si>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</si>
  <si>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</si>
  <si>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</si>
  <si>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</si>
  <si>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</si>
  <si>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</si>
  <si>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</si>
  <si>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</si>
  <si>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</si>
  <si>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</si>
  <si>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</si>
  <si>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</si>
  <si>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</si>
  <si>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</si>
  <si>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</si>
  <si>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</si>
  <si>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</si>
  <si>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La Libertad Centro Cultural de Apizaco</t>
  </si>
  <si>
    <t>Hacienda Pública/Patrimonio Neto Final del Ejercicio 2014</t>
  </si>
  <si>
    <t>Saldo Neto en la Hacienda Pública / Patrimonio 2015</t>
  </si>
  <si>
    <t>Cambios en la Hacienda Pública/Patrimonio Neto del Ejercicio 2014</t>
  </si>
  <si>
    <t>Cuenta  Pública 2015</t>
  </si>
  <si>
    <t>Cuenta Pública 2015</t>
  </si>
  <si>
    <t>Sector Paraestatal</t>
  </si>
  <si>
    <t>Sector Paraestatl</t>
  </si>
  <si>
    <t>Del 1 de enero al 31 de diciembre de 2015 y 2014</t>
  </si>
  <si>
    <t>Al 31 de diciembre de 2015 y 2014</t>
  </si>
  <si>
    <t>Del 1 de Enero al 31 de Diciembre de 2015</t>
  </si>
  <si>
    <t>Relación de Bienes Muebles que Componen el Patrimonio</t>
  </si>
  <si>
    <t>Código</t>
  </si>
  <si>
    <t>Descripción del Bien Mueble</t>
  </si>
  <si>
    <t>Valor en libros</t>
  </si>
  <si>
    <t>C00100500006</t>
  </si>
  <si>
    <t>CPU</t>
  </si>
  <si>
    <t>C00100900003</t>
  </si>
  <si>
    <t>C00201000002</t>
  </si>
  <si>
    <t>MONITOR</t>
  </si>
  <si>
    <t>C00202300005</t>
  </si>
  <si>
    <t>C00500800004</t>
  </si>
  <si>
    <t>TECLADO</t>
  </si>
  <si>
    <t>C00501600007</t>
  </si>
  <si>
    <t>C00503000002</t>
  </si>
  <si>
    <t>C00800100001</t>
  </si>
  <si>
    <t>IMPRESORA</t>
  </si>
  <si>
    <t>C200801</t>
  </si>
  <si>
    <t>PROGRAMA COI</t>
  </si>
  <si>
    <t>C200802</t>
  </si>
  <si>
    <t>CAMARA FOTOGRAFICA</t>
  </si>
  <si>
    <t>C200803</t>
  </si>
  <si>
    <t>C200804</t>
  </si>
  <si>
    <t>C200805</t>
  </si>
  <si>
    <t>C200806</t>
  </si>
  <si>
    <t>C2010001</t>
  </si>
  <si>
    <t xml:space="preserve">MONITOR </t>
  </si>
  <si>
    <t>C2010002</t>
  </si>
  <si>
    <t>C2010003</t>
  </si>
  <si>
    <t>C2010004</t>
  </si>
  <si>
    <t>BOCINAS</t>
  </si>
  <si>
    <t>C2010005</t>
  </si>
  <si>
    <t>C2010006</t>
  </si>
  <si>
    <t>MOUSE</t>
  </si>
  <si>
    <t>C2010007</t>
  </si>
  <si>
    <t>C2010008</t>
  </si>
  <si>
    <t>C2010009</t>
  </si>
  <si>
    <t>C2010010</t>
  </si>
  <si>
    <t>GABINETE</t>
  </si>
  <si>
    <t>C2010011</t>
  </si>
  <si>
    <t>C2010012</t>
  </si>
  <si>
    <t>H02000300001</t>
  </si>
  <si>
    <t>TORNILLO DE BANCO</t>
  </si>
  <si>
    <t>H03600300002</t>
  </si>
  <si>
    <t>CALENTADOR</t>
  </si>
  <si>
    <t>L08300100001</t>
  </si>
  <si>
    <t>TARJA</t>
  </si>
  <si>
    <t>M00301500140</t>
  </si>
  <si>
    <t>AMPLIFICADOR</t>
  </si>
  <si>
    <t>M00301500141</t>
  </si>
  <si>
    <t>KIT BASICO DE ILUMINACION</t>
  </si>
  <si>
    <t>M00301500142</t>
  </si>
  <si>
    <t>M00301500143</t>
  </si>
  <si>
    <t>KARAOKE</t>
  </si>
  <si>
    <t>M00500200095</t>
  </si>
  <si>
    <t>ARCHIVERO</t>
  </si>
  <si>
    <t>M00500200208</t>
  </si>
  <si>
    <t>M00900100002</t>
  </si>
  <si>
    <t>BANCO</t>
  </si>
  <si>
    <t>M00900100086</t>
  </si>
  <si>
    <t>M00900100141</t>
  </si>
  <si>
    <t>M00900100142</t>
  </si>
  <si>
    <t>M00900100152</t>
  </si>
  <si>
    <t>M00900100153</t>
  </si>
  <si>
    <t>M00900100154</t>
  </si>
  <si>
    <t>M00900100155</t>
  </si>
  <si>
    <t>M00900100156</t>
  </si>
  <si>
    <t>M00900100157</t>
  </si>
  <si>
    <t>M00900100158</t>
  </si>
  <si>
    <t>M00900100159</t>
  </si>
  <si>
    <t>M00900100160</t>
  </si>
  <si>
    <t>M00900100161</t>
  </si>
  <si>
    <t>M00900100173</t>
  </si>
  <si>
    <t>M00900100174</t>
  </si>
  <si>
    <t>M00900100175</t>
  </si>
  <si>
    <t>M00900100176</t>
  </si>
  <si>
    <t>M00900100177</t>
  </si>
  <si>
    <t>M00900100178</t>
  </si>
  <si>
    <t>M00900100179</t>
  </si>
  <si>
    <t>M00900100180</t>
  </si>
  <si>
    <t>M00900100181</t>
  </si>
  <si>
    <t>M00900100182</t>
  </si>
  <si>
    <t>M00900100183</t>
  </si>
  <si>
    <t>M00900100184</t>
  </si>
  <si>
    <t>M00900100185</t>
  </si>
  <si>
    <t>M00900100186</t>
  </si>
  <si>
    <t>M00900100187</t>
  </si>
  <si>
    <t>M00900100188</t>
  </si>
  <si>
    <t>M00900100189</t>
  </si>
  <si>
    <t>M00900100216</t>
  </si>
  <si>
    <t>M00900100217</t>
  </si>
  <si>
    <t>M00900100218</t>
  </si>
  <si>
    <t>M00900100219</t>
  </si>
  <si>
    <t>M00900100220</t>
  </si>
  <si>
    <t>M00900100221</t>
  </si>
  <si>
    <t>M00900100222</t>
  </si>
  <si>
    <t>M00900100223</t>
  </si>
  <si>
    <t>M00900100224</t>
  </si>
  <si>
    <t>M00900100225</t>
  </si>
  <si>
    <t>M00900100226</t>
  </si>
  <si>
    <t>M00900100227</t>
  </si>
  <si>
    <t>M00900100248</t>
  </si>
  <si>
    <t>M00900100315</t>
  </si>
  <si>
    <t>M01100100381</t>
  </si>
  <si>
    <t>BASE</t>
  </si>
  <si>
    <t>M01100100382</t>
  </si>
  <si>
    <t>M01100100383</t>
  </si>
  <si>
    <t>M01100100384</t>
  </si>
  <si>
    <t>M01100100385</t>
  </si>
  <si>
    <t>M01100100386</t>
  </si>
  <si>
    <t>M01100100387</t>
  </si>
  <si>
    <t>M01100100388</t>
  </si>
  <si>
    <t>M01100100389</t>
  </si>
  <si>
    <t>M01100100390</t>
  </si>
  <si>
    <t>M01100100391</t>
  </si>
  <si>
    <t>M01100100392</t>
  </si>
  <si>
    <t>M01100100393</t>
  </si>
  <si>
    <t>M01100100394</t>
  </si>
  <si>
    <t>M01500100059</t>
  </si>
  <si>
    <t>BUTACA</t>
  </si>
  <si>
    <t>M01500100060</t>
  </si>
  <si>
    <t>M01500100061</t>
  </si>
  <si>
    <t>M01500100062</t>
  </si>
  <si>
    <t>M01500100063</t>
  </si>
  <si>
    <t>M01500100064</t>
  </si>
  <si>
    <t>M01500100065</t>
  </si>
  <si>
    <t>M01500100066</t>
  </si>
  <si>
    <t>M01500100067</t>
  </si>
  <si>
    <t>M01500100068</t>
  </si>
  <si>
    <t>M01500100069</t>
  </si>
  <si>
    <t>M01500100070</t>
  </si>
  <si>
    <t>M01500100071</t>
  </si>
  <si>
    <t>M01500100072</t>
  </si>
  <si>
    <t>M01500100073</t>
  </si>
  <si>
    <t>M01500100074</t>
  </si>
  <si>
    <t>M01500100075</t>
  </si>
  <si>
    <t>M01500100076</t>
  </si>
  <si>
    <t>M01500100077</t>
  </si>
  <si>
    <t>M01500100078</t>
  </si>
  <si>
    <t>M01500100112</t>
  </si>
  <si>
    <t>M01601800022</t>
  </si>
  <si>
    <t>CAFETERA</t>
  </si>
  <si>
    <t>M02702000200</t>
  </si>
  <si>
    <t>ENGARGOLADORA</t>
  </si>
  <si>
    <t>M03000100090</t>
  </si>
  <si>
    <t>ESCRITORIO</t>
  </si>
  <si>
    <t>M03000100199</t>
  </si>
  <si>
    <t>M03000100356</t>
  </si>
  <si>
    <t>M03200100111</t>
  </si>
  <si>
    <t>ESPEJO</t>
  </si>
  <si>
    <t>M03200100263</t>
  </si>
  <si>
    <t>M03200100264</t>
  </si>
  <si>
    <t>M03200100265</t>
  </si>
  <si>
    <t>M03200100266</t>
  </si>
  <si>
    <t>M03200100267</t>
  </si>
  <si>
    <t>M03200100268</t>
  </si>
  <si>
    <t>M03200100269</t>
  </si>
  <si>
    <t>M03200100270</t>
  </si>
  <si>
    <t>M03200100271</t>
  </si>
  <si>
    <t>M03200100272</t>
  </si>
  <si>
    <t>M03200100273</t>
  </si>
  <si>
    <t>M03200100274</t>
  </si>
  <si>
    <t>M03200100275</t>
  </si>
  <si>
    <t>M03200100276</t>
  </si>
  <si>
    <t>M03200100277</t>
  </si>
  <si>
    <t>M03200100278</t>
  </si>
  <si>
    <t>M03200100279</t>
  </si>
  <si>
    <t>M03400100358</t>
  </si>
  <si>
    <t>EXTINGUIDOR</t>
  </si>
  <si>
    <t>M03400100359</t>
  </si>
  <si>
    <t>M03400100360</t>
  </si>
  <si>
    <t>M03400100361</t>
  </si>
  <si>
    <t>M03400100362</t>
  </si>
  <si>
    <t>M03501400210</t>
  </si>
  <si>
    <t>FAX</t>
  </si>
  <si>
    <t>M03900600348</t>
  </si>
  <si>
    <t>GRABADORA</t>
  </si>
  <si>
    <t>M03900600349</t>
  </si>
  <si>
    <t>M03900900357</t>
  </si>
  <si>
    <t>M04001500150</t>
  </si>
  <si>
    <t>GUILLOTINA</t>
  </si>
  <si>
    <t>M04200100196</t>
  </si>
  <si>
    <t>LIBRERO</t>
  </si>
  <si>
    <t>M04200100355</t>
  </si>
  <si>
    <t>M04400100051</t>
  </si>
  <si>
    <t>LOCKER</t>
  </si>
  <si>
    <t>M04400100052</t>
  </si>
  <si>
    <t>M04400100053</t>
  </si>
  <si>
    <t>M04400100058</t>
  </si>
  <si>
    <t>M04400100089</t>
  </si>
  <si>
    <t>M04400100144</t>
  </si>
  <si>
    <t>M04400100151</t>
  </si>
  <si>
    <t>M04400100162</t>
  </si>
  <si>
    <t>M04400100163</t>
  </si>
  <si>
    <t>M04400100197</t>
  </si>
  <si>
    <t>M04400100214</t>
  </si>
  <si>
    <t>M04400100229</t>
  </si>
  <si>
    <t>M04400100310</t>
  </si>
  <si>
    <t>M04400100311</t>
  </si>
  <si>
    <t>M04400100312</t>
  </si>
  <si>
    <t>M04500200206</t>
  </si>
  <si>
    <t>MAQUINA DE ESCRIBIR</t>
  </si>
  <si>
    <t>M04700200056</t>
  </si>
  <si>
    <t>MESA</t>
  </si>
  <si>
    <t>M04700200057</t>
  </si>
  <si>
    <t>M04700200081</t>
  </si>
  <si>
    <t>M04700200083</t>
  </si>
  <si>
    <t>M04700200118</t>
  </si>
  <si>
    <t>M04700200119</t>
  </si>
  <si>
    <t>M04700200120</t>
  </si>
  <si>
    <t>M04700200121</t>
  </si>
  <si>
    <t>M04700200122</t>
  </si>
  <si>
    <t>M04700200123</t>
  </si>
  <si>
    <t>M04700200124</t>
  </si>
  <si>
    <t>M04700200125</t>
  </si>
  <si>
    <t>M04700200126</t>
  </si>
  <si>
    <t>M04700200127</t>
  </si>
  <si>
    <t>M04700200128</t>
  </si>
  <si>
    <t>M04700200129</t>
  </si>
  <si>
    <t>M04700200130</t>
  </si>
  <si>
    <t>M04700200131</t>
  </si>
  <si>
    <t>M04700200132</t>
  </si>
  <si>
    <t>M04700200133</t>
  </si>
  <si>
    <t>M04700200134</t>
  </si>
  <si>
    <t>M04700200135</t>
  </si>
  <si>
    <t>M04700200136</t>
  </si>
  <si>
    <t>M04700200137</t>
  </si>
  <si>
    <t>M04700200138</t>
  </si>
  <si>
    <t>M04700200139</t>
  </si>
  <si>
    <t>M04700200195</t>
  </si>
  <si>
    <t>M04700200350</t>
  </si>
  <si>
    <t>M05300100400</t>
  </si>
  <si>
    <t>PODIUM</t>
  </si>
  <si>
    <t>M05800100380</t>
  </si>
  <si>
    <t>ROTAFOLIO</t>
  </si>
  <si>
    <t>M06100100004</t>
  </si>
  <si>
    <t>SILLA</t>
  </si>
  <si>
    <t>M06100100005</t>
  </si>
  <si>
    <t>M06100100006</t>
  </si>
  <si>
    <t>M06100100007</t>
  </si>
  <si>
    <t>M06100100008</t>
  </si>
  <si>
    <t>M06100100009</t>
  </si>
  <si>
    <t>M06100100010</t>
  </si>
  <si>
    <t>M06100100011</t>
  </si>
  <si>
    <t>M06100100012</t>
  </si>
  <si>
    <t>M06100100013</t>
  </si>
  <si>
    <t>M06100100014</t>
  </si>
  <si>
    <t>M06100100015</t>
  </si>
  <si>
    <t>M06100100016</t>
  </si>
  <si>
    <t>M06100100017</t>
  </si>
  <si>
    <t>M06100100018</t>
  </si>
  <si>
    <t>M06100100019</t>
  </si>
  <si>
    <t>M06100100020</t>
  </si>
  <si>
    <t>M06100100021</t>
  </si>
  <si>
    <t>M06100100022</t>
  </si>
  <si>
    <t>M06100100023</t>
  </si>
  <si>
    <t>M06100100024</t>
  </si>
  <si>
    <t>M06100100025</t>
  </si>
  <si>
    <t>M06100100026</t>
  </si>
  <si>
    <t>M06100100027</t>
  </si>
  <si>
    <t>M06100100028</t>
  </si>
  <si>
    <t>M06100100029</t>
  </si>
  <si>
    <t>M06100100030</t>
  </si>
  <si>
    <t>M06100100031</t>
  </si>
  <si>
    <t>M06100100032</t>
  </si>
  <si>
    <t>M06100100033</t>
  </si>
  <si>
    <t>M06100100034</t>
  </si>
  <si>
    <t>M06100100035</t>
  </si>
  <si>
    <t>M06100100036</t>
  </si>
  <si>
    <t>M06100100037</t>
  </si>
  <si>
    <t>M06100100038</t>
  </si>
  <si>
    <t>M06100100039</t>
  </si>
  <si>
    <t>M06100100040</t>
  </si>
  <si>
    <t>M06100100041</t>
  </si>
  <si>
    <t>M06100100042</t>
  </si>
  <si>
    <t>M06100100043</t>
  </si>
  <si>
    <t>M06100100044</t>
  </si>
  <si>
    <t>M06100100045</t>
  </si>
  <si>
    <t>M06100100046</t>
  </si>
  <si>
    <t>M06100100047</t>
  </si>
  <si>
    <t>M06100100048</t>
  </si>
  <si>
    <t>M06100100049</t>
  </si>
  <si>
    <t>M06100100050</t>
  </si>
  <si>
    <t>M06100100051</t>
  </si>
  <si>
    <t>M06100100052</t>
  </si>
  <si>
    <t>M06100100053</t>
  </si>
  <si>
    <t>M06100100054</t>
  </si>
  <si>
    <t>M06100100055</t>
  </si>
  <si>
    <t>M06100100149</t>
  </si>
  <si>
    <t>M06100100152</t>
  </si>
  <si>
    <t>M06100100153</t>
  </si>
  <si>
    <t>M06100100154</t>
  </si>
  <si>
    <t>M06100100155</t>
  </si>
  <si>
    <t>M06100100156</t>
  </si>
  <si>
    <t>M06100100157</t>
  </si>
  <si>
    <t>M06100100158</t>
  </si>
  <si>
    <t>M06100100159</t>
  </si>
  <si>
    <t>M06100100160</t>
  </si>
  <si>
    <t>M06100100161</t>
  </si>
  <si>
    <t>M06100100162</t>
  </si>
  <si>
    <t>M06100100163</t>
  </si>
  <si>
    <t>M06100100164</t>
  </si>
  <si>
    <t>M06100100165</t>
  </si>
  <si>
    <t>M06100100179</t>
  </si>
  <si>
    <t>M06100100180</t>
  </si>
  <si>
    <t>M06100100181</t>
  </si>
  <si>
    <t>M06100100182</t>
  </si>
  <si>
    <t>M06100100183</t>
  </si>
  <si>
    <t>M06100100184</t>
  </si>
  <si>
    <t>M06100100185</t>
  </si>
  <si>
    <t>M06100100186</t>
  </si>
  <si>
    <t>M06100100187</t>
  </si>
  <si>
    <t>M06100100188</t>
  </si>
  <si>
    <t>M06100100189</t>
  </si>
  <si>
    <t>M06100100190</t>
  </si>
  <si>
    <t>M06100100191</t>
  </si>
  <si>
    <t>M06100100192</t>
  </si>
  <si>
    <t>M06100100193</t>
  </si>
  <si>
    <t>M06100100194</t>
  </si>
  <si>
    <t>M06100100201</t>
  </si>
  <si>
    <t>M06100100302</t>
  </si>
  <si>
    <t>M06601000198</t>
  </si>
  <si>
    <t>TELEFONO</t>
  </si>
  <si>
    <t>M06701400055</t>
  </si>
  <si>
    <t>TELEVISOR</t>
  </si>
  <si>
    <t>M11202300402</t>
  </si>
  <si>
    <t>MICROFONOS</t>
  </si>
  <si>
    <t>M11202300403</t>
  </si>
  <si>
    <t>M11300100323</t>
  </si>
  <si>
    <t>MODULAR</t>
  </si>
  <si>
    <t>M11300100324</t>
  </si>
  <si>
    <t>M11300100354</t>
  </si>
  <si>
    <t>M118600100147</t>
  </si>
  <si>
    <t>REPISA</t>
  </si>
  <si>
    <t>M11900100079</t>
  </si>
  <si>
    <t>PIZARRON</t>
  </si>
  <si>
    <t>M11900100082</t>
  </si>
  <si>
    <t>M11900100146</t>
  </si>
  <si>
    <t>M11900100152</t>
  </si>
  <si>
    <t>M11900100165</t>
  </si>
  <si>
    <t>M11900100211</t>
  </si>
  <si>
    <t>M11900100213</t>
  </si>
  <si>
    <t>M13801200115</t>
  </si>
  <si>
    <t>BAFLE</t>
  </si>
  <si>
    <t>M13801200116</t>
  </si>
  <si>
    <t>M13801600117</t>
  </si>
  <si>
    <t>M13801600118</t>
  </si>
  <si>
    <t>M14100100257</t>
  </si>
  <si>
    <t>CESTO PAPELERO</t>
  </si>
  <si>
    <t>M14100100258</t>
  </si>
  <si>
    <t>M14100100259</t>
  </si>
  <si>
    <t>M14100100260</t>
  </si>
  <si>
    <t>M14100100261</t>
  </si>
  <si>
    <t>M14100100262</t>
  </si>
  <si>
    <t>M14100100317</t>
  </si>
  <si>
    <t>M14100100351</t>
  </si>
  <si>
    <t>M14100100352</t>
  </si>
  <si>
    <t>M14100100353</t>
  </si>
  <si>
    <t>M17100100166</t>
  </si>
  <si>
    <t>ESTANTE</t>
  </si>
  <si>
    <t>M17700100291</t>
  </si>
  <si>
    <t>COLCHONETA</t>
  </si>
  <si>
    <t>M17700100292</t>
  </si>
  <si>
    <t>M17700100293</t>
  </si>
  <si>
    <t>M17700100294</t>
  </si>
  <si>
    <t>M17700100295</t>
  </si>
  <si>
    <t>M17800100080</t>
  </si>
  <si>
    <t>MUEBLE</t>
  </si>
  <si>
    <t>M17800100085</t>
  </si>
  <si>
    <t>M17800100087</t>
  </si>
  <si>
    <t>M17800100088</t>
  </si>
  <si>
    <t>M17800100114</t>
  </si>
  <si>
    <t>M17800100143</t>
  </si>
  <si>
    <t>M17800100145</t>
  </si>
  <si>
    <t>M17800100148</t>
  </si>
  <si>
    <t>M17800100164</t>
  </si>
  <si>
    <t>M17800100172</t>
  </si>
  <si>
    <t>M17800100203</t>
  </si>
  <si>
    <t>M17800100228</t>
  </si>
  <si>
    <t>M18300500401</t>
  </si>
  <si>
    <t>ECUALIZADOR</t>
  </si>
  <si>
    <t>M18600100167</t>
  </si>
  <si>
    <t>M18600100168</t>
  </si>
  <si>
    <t>M18600100169</t>
  </si>
  <si>
    <t>M18600100170</t>
  </si>
  <si>
    <t>M18600100171</t>
  </si>
  <si>
    <t>M18600100172</t>
  </si>
  <si>
    <t>M18800200149</t>
  </si>
  <si>
    <t>SURTIDOR</t>
  </si>
  <si>
    <t>M18800200202</t>
  </si>
  <si>
    <t>M20001400205</t>
  </si>
  <si>
    <t>FRIGOBAR</t>
  </si>
  <si>
    <t>M200508</t>
  </si>
  <si>
    <t>EQUIPO DE AUDIO</t>
  </si>
  <si>
    <t>M2008</t>
  </si>
  <si>
    <t>ESCALERA</t>
  </si>
  <si>
    <t>M20800300139</t>
  </si>
  <si>
    <t>CONSOLA</t>
  </si>
  <si>
    <t>M20900900363</t>
  </si>
  <si>
    <t>RADIO GRABADOR</t>
  </si>
  <si>
    <t>M21800200280</t>
  </si>
  <si>
    <t>MAMPARA</t>
  </si>
  <si>
    <t>M21800200281</t>
  </si>
  <si>
    <t>M21800200282</t>
  </si>
  <si>
    <t>M21800200283</t>
  </si>
  <si>
    <t>M21800200284</t>
  </si>
  <si>
    <t>M21800200285</t>
  </si>
  <si>
    <t>M21800200286</t>
  </si>
  <si>
    <t>M21800200287</t>
  </si>
  <si>
    <t>M21800200288</t>
  </si>
  <si>
    <t>M21800200289</t>
  </si>
  <si>
    <t>M21800200290</t>
  </si>
  <si>
    <t>M21800200291</t>
  </si>
  <si>
    <t>M21800200327</t>
  </si>
  <si>
    <t>M21800200328</t>
  </si>
  <si>
    <t>M21900100228</t>
  </si>
  <si>
    <t>CABALLETE</t>
  </si>
  <si>
    <t>M21900100229</t>
  </si>
  <si>
    <t>M21900100230</t>
  </si>
  <si>
    <t>M21900100231</t>
  </si>
  <si>
    <t>M21900100232</t>
  </si>
  <si>
    <t>M21900100233</t>
  </si>
  <si>
    <t>M21900100234</t>
  </si>
  <si>
    <t>M21900100235</t>
  </si>
  <si>
    <t>M21900100236</t>
  </si>
  <si>
    <t>M21900100237</t>
  </si>
  <si>
    <t>M21900100238</t>
  </si>
  <si>
    <t>M21900100239</t>
  </si>
  <si>
    <t>M21900100240</t>
  </si>
  <si>
    <t>M21900100241</t>
  </si>
  <si>
    <t>M21900100242</t>
  </si>
  <si>
    <t>M21900100243</t>
  </si>
  <si>
    <t>M21900100244</t>
  </si>
  <si>
    <t>M22500300303</t>
  </si>
  <si>
    <t>AMPLIADORA</t>
  </si>
  <si>
    <t>M22500300304</t>
  </si>
  <si>
    <t>M22500300305</t>
  </si>
  <si>
    <t>M22500300306</t>
  </si>
  <si>
    <t>M22500300307</t>
  </si>
  <si>
    <t>M22700200091</t>
  </si>
  <si>
    <t>BARRA</t>
  </si>
  <si>
    <t>M22700200092</t>
  </si>
  <si>
    <t>M22700200093</t>
  </si>
  <si>
    <t>M22700200094</t>
  </si>
  <si>
    <t>M24300100003</t>
  </si>
  <si>
    <t>BANCA</t>
  </si>
  <si>
    <t>M24300100050</t>
  </si>
  <si>
    <t>M24300100054</t>
  </si>
  <si>
    <t>M24300100084</t>
  </si>
  <si>
    <t>M24300100096</t>
  </si>
  <si>
    <t>M24300100098</t>
  </si>
  <si>
    <t>M24300100099</t>
  </si>
  <si>
    <t>M24300100100</t>
  </si>
  <si>
    <t>M24300100101</t>
  </si>
  <si>
    <t>M24300100102</t>
  </si>
  <si>
    <t>M24300100103</t>
  </si>
  <si>
    <t>M24300100104</t>
  </si>
  <si>
    <t>M24300100105</t>
  </si>
  <si>
    <t>M24300100106</t>
  </si>
  <si>
    <t>M24300100107</t>
  </si>
  <si>
    <t>M24300100108</t>
  </si>
  <si>
    <t>M24400100113</t>
  </si>
  <si>
    <t>BAUL</t>
  </si>
  <si>
    <t>M25000100209</t>
  </si>
  <si>
    <t>CLOSET</t>
  </si>
  <si>
    <t>M25000100325</t>
  </si>
  <si>
    <t>M25000100326</t>
  </si>
  <si>
    <t>M25200500329</t>
  </si>
  <si>
    <t>EQUIPO DE SONIDO</t>
  </si>
  <si>
    <t>M37400100001</t>
  </si>
  <si>
    <t>TARIMA</t>
  </si>
  <si>
    <t>M39500800347</t>
  </si>
  <si>
    <t>DVD</t>
  </si>
  <si>
    <t>M40600700364</t>
  </si>
  <si>
    <t>AUDIFONOS</t>
  </si>
  <si>
    <t>M44800100404</t>
  </si>
  <si>
    <t>ATRILES</t>
  </si>
  <si>
    <t>M44800200330</t>
  </si>
  <si>
    <t>ATRIL</t>
  </si>
  <si>
    <t>M44800200331</t>
  </si>
  <si>
    <t>M44800200332</t>
  </si>
  <si>
    <t>M44800200333</t>
  </si>
  <si>
    <t>M44800200334</t>
  </si>
  <si>
    <t>M44800200335</t>
  </si>
  <si>
    <t>M44800200336</t>
  </si>
  <si>
    <t>M44800200337</t>
  </si>
  <si>
    <t>M49900200346</t>
  </si>
  <si>
    <t>VIDEO PROYECTOR</t>
  </si>
  <si>
    <t>M500001000097</t>
  </si>
  <si>
    <t>HUEHUETL</t>
  </si>
  <si>
    <t>M50000100292</t>
  </si>
  <si>
    <t>M50000100293</t>
  </si>
  <si>
    <t>M50000100294</t>
  </si>
  <si>
    <t>M50000100295</t>
  </si>
  <si>
    <t>M50000100296</t>
  </si>
  <si>
    <t>M50000100297</t>
  </si>
  <si>
    <t>M50000100298</t>
  </si>
  <si>
    <t>M50000100299</t>
  </si>
  <si>
    <t>M50000100300</t>
  </si>
  <si>
    <t>M50000100301</t>
  </si>
  <si>
    <t>M50000100309</t>
  </si>
  <si>
    <t>M50100100313</t>
  </si>
  <si>
    <t>MARIMBA</t>
  </si>
  <si>
    <t>M50200100109</t>
  </si>
  <si>
    <t>MAQUILLADOR</t>
  </si>
  <si>
    <t>M50200100110</t>
  </si>
  <si>
    <t>M50300100204</t>
  </si>
  <si>
    <t>PROYECTOR</t>
  </si>
  <si>
    <t>M50400100212</t>
  </si>
  <si>
    <t>CARTELERA</t>
  </si>
  <si>
    <t>M50400100290</t>
  </si>
  <si>
    <t>M50500100215</t>
  </si>
  <si>
    <t>PIANO</t>
  </si>
  <si>
    <t>M50600100314</t>
  </si>
  <si>
    <t>PIANO ELECTRICO</t>
  </si>
  <si>
    <t>S/N</t>
  </si>
  <si>
    <t>PIANO KOHLER &amp; CAMBELL</t>
  </si>
  <si>
    <t>M50800100316</t>
  </si>
  <si>
    <t>OBRA PICTORICA</t>
  </si>
  <si>
    <t>M50800100317</t>
  </si>
  <si>
    <t>M50800100318</t>
  </si>
  <si>
    <t>M50800100319</t>
  </si>
  <si>
    <t>M50800100320</t>
  </si>
  <si>
    <t>M50900100321</t>
  </si>
  <si>
    <t>BUSTO</t>
  </si>
  <si>
    <t>M50900100322</t>
  </si>
  <si>
    <t>M51000100338</t>
  </si>
  <si>
    <t>BANCO DE PIE</t>
  </si>
  <si>
    <t>M51000100339</t>
  </si>
  <si>
    <t>M51000100340</t>
  </si>
  <si>
    <t>M51000100341</t>
  </si>
  <si>
    <t>M51000100342</t>
  </si>
  <si>
    <t>M51000100343</t>
  </si>
  <si>
    <t>M51000100344</t>
  </si>
  <si>
    <t>M51000100345</t>
  </si>
  <si>
    <t>M54600100248</t>
  </si>
  <si>
    <t>GUITARRA</t>
  </si>
  <si>
    <t>M54700100249</t>
  </si>
  <si>
    <t>ESTUCHE GATOR</t>
  </si>
  <si>
    <t>M55500100408</t>
  </si>
  <si>
    <t>LAVABO</t>
  </si>
  <si>
    <t>M55900100415</t>
  </si>
  <si>
    <t>SNAKE</t>
  </si>
  <si>
    <t>M56000100414</t>
  </si>
  <si>
    <t>MEZCLADORA</t>
  </si>
  <si>
    <t>M56100100416</t>
  </si>
  <si>
    <t>PAR MONITORES</t>
  </si>
  <si>
    <t>M56200100417</t>
  </si>
  <si>
    <t>AMPLIFICADOR DE PODER</t>
  </si>
  <si>
    <t>M56300100418</t>
  </si>
  <si>
    <t>PROCESADOR</t>
  </si>
  <si>
    <t>M56400100419</t>
  </si>
  <si>
    <t>REPRODUCTOR DE CD</t>
  </si>
  <si>
    <t>M56500100420</t>
  </si>
  <si>
    <t>RALIC P/AUDIO</t>
  </si>
  <si>
    <t>M56700100424</t>
  </si>
  <si>
    <t>BOTADOR</t>
  </si>
  <si>
    <t>M56700100421</t>
  </si>
  <si>
    <t>PAQUETE TELEFONICO SECRETARIAL</t>
  </si>
  <si>
    <t>M56700100422</t>
  </si>
  <si>
    <t>DVD PLAYERS LG</t>
  </si>
  <si>
    <t>RELOJ CHECADOR ADQ. 2014</t>
  </si>
  <si>
    <t>SILLA SECRETARIAL ADQ. 2014</t>
  </si>
  <si>
    <t>IMPRESORA  ADQ. 2014</t>
  </si>
  <si>
    <t>MINI LAPTOP  ADQ. 2014</t>
  </si>
  <si>
    <t>AIO LENOVO IDEA PAD C240 SN: 354700 ADQ. 2014</t>
  </si>
  <si>
    <t>CAMARA FOTOGRAFICA ADQ. 2014</t>
  </si>
  <si>
    <t>VEHÍCULO TSURU ADQ. 2014</t>
  </si>
  <si>
    <t>Relación de Bienes Inmuebles que Componen el Patrimonio</t>
  </si>
  <si>
    <t>Descripción del Bien Inmueble</t>
  </si>
  <si>
    <t>Del 1 de enero al 31 de diciembre de 2015</t>
  </si>
  <si>
    <t>Del 1 de enero al 31 de diciembre 2015</t>
  </si>
  <si>
    <t>DESKTOP ACER SERIE Z 2GB RAM 500 GB DISCO DURO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</si>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</sst>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7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34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4" fillId="4" borderId="0" xfId="0" applyFont="1" applyFill="1" applyBorder="1" applyProtection="1">
      <protection locked="0"/>
    </xf>
    <xf numFmtId="0" fontId="34" fillId="4" borderId="0" xfId="0" applyFont="1" applyFill="1" applyBorder="1" applyProtection="1"/>
    <xf numFmtId="0" fontId="34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39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39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0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2" fillId="4" borderId="0" xfId="0" applyFont="1" applyFill="1" applyBorder="1" applyAlignment="1">
      <alignment vertical="top" wrapText="1"/>
    </xf>
    <xf numFmtId="0" fontId="4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3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39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7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8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8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9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9" fillId="4" borderId="2" xfId="0" applyFont="1" applyFill="1" applyBorder="1" applyAlignment="1">
      <alignment vertical="top"/>
    </xf>
    <xf numFmtId="0" fontId="50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8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9" fillId="4" borderId="1" xfId="0" applyFont="1" applyFill="1" applyBorder="1" applyAlignment="1" applyProtection="1"/>
    <xf numFmtId="0" fontId="42" fillId="4" borderId="0" xfId="0" applyFont="1" applyFill="1" applyBorder="1" applyAlignment="1" applyProtection="1">
      <alignment vertical="top"/>
    </xf>
    <xf numFmtId="3" fontId="42" fillId="4" borderId="0" xfId="0" applyNumberFormat="1" applyFont="1" applyFill="1" applyBorder="1" applyAlignment="1" applyProtection="1">
      <alignment horizontal="center" vertical="top"/>
      <protection locked="0"/>
    </xf>
    <xf numFmtId="3" fontId="42" fillId="4" borderId="0" xfId="0" applyNumberFormat="1" applyFont="1" applyFill="1" applyBorder="1" applyAlignment="1" applyProtection="1">
      <alignment horizontal="right" vertical="top"/>
    </xf>
    <xf numFmtId="0" fontId="49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2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9" fillId="4" borderId="3" xfId="0" applyFont="1" applyFill="1" applyBorder="1" applyAlignment="1" applyProtection="1"/>
    <xf numFmtId="0" fontId="42" fillId="4" borderId="4" xfId="0" applyFont="1" applyFill="1" applyBorder="1" applyAlignment="1" applyProtection="1">
      <alignment vertical="top"/>
    </xf>
    <xf numFmtId="3" fontId="42" fillId="4" borderId="4" xfId="0" applyNumberFormat="1" applyFont="1" applyFill="1" applyBorder="1" applyAlignment="1" applyProtection="1">
      <alignment horizontal="center" vertical="top"/>
    </xf>
    <xf numFmtId="3" fontId="42" fillId="4" borderId="4" xfId="0" applyNumberFormat="1" applyFont="1" applyFill="1" applyBorder="1" applyAlignment="1" applyProtection="1">
      <alignment horizontal="right" vertical="top"/>
    </xf>
    <xf numFmtId="0" fontId="49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3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5" fillId="4" borderId="0" xfId="0" applyNumberFormat="1" applyFont="1" applyFill="1" applyBorder="1"/>
    <xf numFmtId="167" fontId="5" fillId="4" borderId="0" xfId="2" applyNumberFormat="1" applyFont="1" applyFill="1" applyBorder="1"/>
    <xf numFmtId="43" fontId="34" fillId="4" borderId="0" xfId="2" applyFont="1" applyFill="1"/>
    <xf numFmtId="43" fontId="34" fillId="4" borderId="0" xfId="0" applyNumberFormat="1" applyFont="1" applyFill="1"/>
    <xf numFmtId="3" fontId="34" fillId="4" borderId="0" xfId="0" applyNumberFormat="1" applyFont="1" applyFill="1" applyBorder="1"/>
    <xf numFmtId="3" fontId="5" fillId="4" borderId="0" xfId="0" applyNumberFormat="1" applyFont="1" applyFill="1" applyBorder="1" applyAlignment="1">
      <alignment vertical="center"/>
    </xf>
    <xf numFmtId="3" fontId="39" fillId="4" borderId="0" xfId="0" applyNumberFormat="1" applyFont="1" applyFill="1" applyBorder="1" applyAlignment="1">
      <alignment horizontal="right" vertical="top"/>
    </xf>
    <xf numFmtId="43" fontId="34" fillId="4" borderId="0" xfId="2" applyFont="1" applyFill="1" applyBorder="1"/>
    <xf numFmtId="167" fontId="34" fillId="4" borderId="0" xfId="2" applyNumberFormat="1" applyFont="1" applyFill="1"/>
    <xf numFmtId="3" fontId="34" fillId="4" borderId="0" xfId="0" applyNumberFormat="1" applyFont="1" applyFill="1"/>
    <xf numFmtId="3" fontId="34" fillId="4" borderId="0" xfId="0" applyNumberFormat="1" applyFont="1" applyFill="1" applyAlignment="1">
      <alignment horizontal="left" wrapText="1"/>
    </xf>
    <xf numFmtId="3" fontId="5" fillId="9" borderId="0" xfId="5" applyNumberFormat="1" applyFont="1" applyFill="1" applyBorder="1" applyAlignment="1" applyProtection="1">
      <alignment vertical="top"/>
      <protection locked="0"/>
    </xf>
    <xf numFmtId="3" fontId="5" fillId="9" borderId="0" xfId="3" applyNumberFormat="1" applyFont="1" applyFill="1" applyBorder="1" applyAlignment="1" applyProtection="1">
      <alignment vertical="top"/>
      <protection locked="0"/>
    </xf>
    <xf numFmtId="3" fontId="5" fillId="9" borderId="0" xfId="3" applyNumberFormat="1" applyFont="1" applyFill="1" applyBorder="1" applyAlignment="1" applyProtection="1">
      <alignment vertical="top"/>
      <protection locked="0"/>
    </xf>
    <xf numFmtId="3" fontId="2" fillId="0" borderId="0" xfId="3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4" fillId="0" borderId="2" xfId="0" applyFont="1" applyFill="1" applyBorder="1"/>
    <xf numFmtId="0" fontId="34" fillId="0" borderId="0" xfId="0" applyFont="1" applyFill="1"/>
    <xf numFmtId="3" fontId="5" fillId="0" borderId="0" xfId="3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/>
    <xf numFmtId="0" fontId="5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vertical="top"/>
    </xf>
    <xf numFmtId="0" fontId="34" fillId="0" borderId="0" xfId="0" applyFont="1" applyFill="1" applyBorder="1" applyAlignment="1">
      <alignment horizontal="left" vertical="top"/>
    </xf>
    <xf numFmtId="3" fontId="5" fillId="0" borderId="0" xfId="3" applyNumberFormat="1" applyFont="1" applyFill="1" applyBorder="1" applyAlignment="1">
      <alignment vertical="top"/>
    </xf>
    <xf numFmtId="167" fontId="21" fillId="4" borderId="18" xfId="2" applyNumberFormat="1" applyFont="1" applyFill="1" applyBorder="1" applyAlignment="1">
      <alignment vertical="center" wrapText="1"/>
    </xf>
    <xf numFmtId="167" fontId="20" fillId="4" borderId="5" xfId="2" applyNumberFormat="1" applyFont="1" applyFill="1" applyBorder="1" applyAlignment="1">
      <alignment horizontal="center"/>
    </xf>
    <xf numFmtId="167" fontId="20" fillId="4" borderId="19" xfId="2" applyNumberFormat="1" applyFont="1" applyFill="1" applyBorder="1" applyAlignment="1">
      <alignment horizontal="center"/>
    </xf>
    <xf numFmtId="167" fontId="1" fillId="4" borderId="7" xfId="2" applyNumberFormat="1" applyFont="1" applyFill="1" applyBorder="1" applyAlignment="1">
      <alignment vertical="top" wrapText="1"/>
    </xf>
    <xf numFmtId="167" fontId="26" fillId="4" borderId="18" xfId="2" applyNumberFormat="1" applyFont="1" applyFill="1" applyBorder="1" applyAlignment="1">
      <alignment vertical="center" wrapText="1"/>
    </xf>
    <xf numFmtId="167" fontId="12" fillId="4" borderId="18" xfId="2" applyNumberFormat="1" applyFont="1" applyFill="1" applyBorder="1" applyAlignment="1">
      <alignment horizontal="right" vertical="top" wrapText="1"/>
    </xf>
    <xf numFmtId="167" fontId="12" fillId="4" borderId="18" xfId="2" applyNumberFormat="1" applyFont="1" applyFill="1" applyBorder="1" applyAlignment="1">
      <alignment horizontal="justify" vertical="center" wrapText="1"/>
    </xf>
    <xf numFmtId="167" fontId="12" fillId="4" borderId="19" xfId="2" applyNumberFormat="1" applyFont="1" applyFill="1" applyBorder="1" applyAlignment="1">
      <alignment horizontal="justify" vertical="top" wrapText="1"/>
    </xf>
    <xf numFmtId="167" fontId="13" fillId="4" borderId="19" xfId="2" applyNumberFormat="1" applyFont="1" applyFill="1" applyBorder="1" applyAlignment="1">
      <alignment horizontal="right" vertical="top" wrapText="1"/>
    </xf>
    <xf numFmtId="43" fontId="13" fillId="4" borderId="18" xfId="2" applyFont="1" applyFill="1" applyBorder="1" applyAlignment="1">
      <alignment horizontal="right" vertical="center" wrapText="1"/>
    </xf>
    <xf numFmtId="167" fontId="13" fillId="4" borderId="18" xfId="2" applyNumberFormat="1" applyFont="1" applyFill="1" applyBorder="1" applyAlignment="1">
      <alignment horizontal="right" vertical="center" wrapText="1"/>
    </xf>
    <xf numFmtId="167" fontId="12" fillId="4" borderId="18" xfId="2" applyNumberFormat="1" applyFont="1" applyFill="1" applyBorder="1" applyAlignment="1">
      <alignment horizontal="right" vertical="center" wrapText="1"/>
    </xf>
    <xf numFmtId="167" fontId="13" fillId="4" borderId="16" xfId="2" applyNumberFormat="1" applyFont="1" applyFill="1" applyBorder="1" applyAlignment="1">
      <alignment horizontal="right" vertical="center" wrapText="1"/>
    </xf>
    <xf numFmtId="167" fontId="12" fillId="0" borderId="0" xfId="0" applyNumberFormat="1" applyFont="1"/>
    <xf numFmtId="167" fontId="0" fillId="0" borderId="0" xfId="0" applyNumberFormat="1"/>
    <xf numFmtId="43" fontId="12" fillId="4" borderId="0" xfId="2" applyFont="1" applyFill="1"/>
    <xf numFmtId="43" fontId="12" fillId="0" borderId="0" xfId="2" applyFont="1"/>
    <xf numFmtId="43" fontId="12" fillId="4" borderId="18" xfId="2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justify" vertical="center" wrapText="1"/>
    </xf>
    <xf numFmtId="167" fontId="13" fillId="4" borderId="18" xfId="2" applyNumberFormat="1" applyFont="1" applyFill="1" applyBorder="1" applyAlignment="1">
      <alignment horizontal="right" vertical="top" wrapText="1"/>
    </xf>
    <xf numFmtId="167" fontId="12" fillId="4" borderId="18" xfId="2" applyNumberFormat="1" applyFont="1" applyFill="1" applyBorder="1" applyAlignment="1">
      <alignment horizontal="right" vertical="top"/>
    </xf>
    <xf numFmtId="167" fontId="13" fillId="4" borderId="18" xfId="2" applyNumberFormat="1" applyFont="1" applyFill="1" applyBorder="1" applyAlignment="1">
      <alignment horizontal="right" vertical="top"/>
    </xf>
    <xf numFmtId="167" fontId="12" fillId="4" borderId="19" xfId="2" applyNumberFormat="1" applyFont="1" applyFill="1" applyBorder="1" applyAlignment="1">
      <alignment horizontal="right" vertical="top"/>
    </xf>
    <xf numFmtId="167" fontId="13" fillId="4" borderId="19" xfId="2" applyNumberFormat="1" applyFont="1" applyFill="1" applyBorder="1" applyAlignment="1">
      <alignment horizontal="right" vertical="top"/>
    </xf>
    <xf numFmtId="43" fontId="12" fillId="4" borderId="19" xfId="2" applyFont="1" applyFill="1" applyBorder="1" applyAlignment="1">
      <alignment horizontal="right" vertical="center" wrapText="1"/>
    </xf>
    <xf numFmtId="43" fontId="12" fillId="4" borderId="16" xfId="2" applyFont="1" applyFill="1" applyBorder="1" applyAlignment="1">
      <alignment horizontal="right" vertical="center" wrapText="1"/>
    </xf>
    <xf numFmtId="167" fontId="12" fillId="4" borderId="22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right" vertical="center" wrapText="1"/>
    </xf>
    <xf numFmtId="167" fontId="12" fillId="4" borderId="16" xfId="2" applyNumberFormat="1" applyFont="1" applyFill="1" applyBorder="1" applyAlignment="1">
      <alignment horizontal="right" vertical="center" wrapText="1"/>
    </xf>
    <xf numFmtId="43" fontId="13" fillId="4" borderId="22" xfId="2" applyFont="1" applyFill="1" applyBorder="1" applyAlignment="1">
      <alignment horizontal="right" vertical="center" wrapText="1"/>
    </xf>
    <xf numFmtId="167" fontId="13" fillId="4" borderId="22" xfId="2" applyNumberFormat="1" applyFont="1" applyFill="1" applyBorder="1" applyAlignment="1">
      <alignment horizontal="right" vertical="center" wrapText="1"/>
    </xf>
    <xf numFmtId="0" fontId="0" fillId="0" borderId="23" xfId="0" applyBorder="1"/>
    <xf numFmtId="0" fontId="0" fillId="0" borderId="24" xfId="0" applyBorder="1"/>
    <xf numFmtId="0" fontId="0" fillId="0" borderId="19" xfId="0" applyBorder="1"/>
    <xf numFmtId="167" fontId="21" fillId="4" borderId="16" xfId="2" applyNumberFormat="1" applyFont="1" applyFill="1" applyBorder="1" applyAlignment="1">
      <alignment vertical="center" wrapText="1"/>
    </xf>
    <xf numFmtId="167" fontId="12" fillId="4" borderId="2" xfId="2" applyNumberFormat="1" applyFont="1" applyFill="1" applyBorder="1" applyAlignment="1">
      <alignment horizontal="right" vertical="center" wrapText="1"/>
    </xf>
    <xf numFmtId="167" fontId="13" fillId="4" borderId="2" xfId="2" applyNumberFormat="1" applyFont="1" applyFill="1" applyBorder="1" applyAlignment="1">
      <alignment horizontal="right" vertical="center" wrapText="1"/>
    </xf>
    <xf numFmtId="167" fontId="12" fillId="4" borderId="5" xfId="2" applyNumberFormat="1" applyFont="1" applyFill="1" applyBorder="1" applyAlignment="1">
      <alignment horizontal="right" vertical="center" wrapText="1"/>
    </xf>
    <xf numFmtId="167" fontId="13" fillId="4" borderId="19" xfId="2" applyNumberFormat="1" applyFont="1" applyFill="1" applyBorder="1" applyAlignment="1">
      <alignment horizontal="right" vertical="center" wrapText="1"/>
    </xf>
    <xf numFmtId="167" fontId="12" fillId="4" borderId="0" xfId="0" applyNumberFormat="1" applyFont="1" applyFill="1"/>
    <xf numFmtId="43" fontId="12" fillId="4" borderId="0" xfId="0" applyNumberFormat="1" applyFont="1" applyFill="1"/>
    <xf numFmtId="167" fontId="13" fillId="4" borderId="19" xfId="0" applyNumberFormat="1" applyFont="1" applyFill="1" applyBorder="1" applyAlignment="1">
      <alignment horizontal="right" vertical="center" wrapText="1"/>
    </xf>
    <xf numFmtId="167" fontId="24" fillId="4" borderId="0" xfId="0" applyNumberFormat="1" applyFont="1" applyFill="1"/>
    <xf numFmtId="0" fontId="33" fillId="7" borderId="6" xfId="3" applyFont="1" applyFill="1" applyBorder="1" applyAlignment="1" applyProtection="1">
      <alignment horizontal="center" vertical="center"/>
    </xf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10" borderId="0" xfId="0" applyNumberFormat="1" applyFont="1" applyFill="1" applyBorder="1" applyAlignment="1" applyProtection="1">
      <alignment vertical="top"/>
      <protection locked="0"/>
    </xf>
    <xf numFmtId="0" fontId="5" fillId="10" borderId="25" xfId="0" applyNumberFormat="1" applyFont="1" applyFill="1" applyBorder="1" applyAlignment="1" applyProtection="1">
      <alignment horizontal="left" vertical="top" wrapText="1"/>
      <protection locked="0"/>
    </xf>
    <xf numFmtId="3" fontId="5" fillId="10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4" fillId="4" borderId="3" xfId="0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54" fillId="4" borderId="4" xfId="0" applyFont="1" applyFill="1" applyBorder="1" applyAlignment="1" applyProtection="1">
      <alignment vertical="top"/>
      <protection locked="0"/>
    </xf>
    <xf numFmtId="0" fontId="54" fillId="4" borderId="19" xfId="0" applyFont="1" applyFill="1" applyBorder="1" applyAlignment="1" applyProtection="1">
      <alignment horizontal="left" vertical="top"/>
      <protection locked="0"/>
    </xf>
    <xf numFmtId="3" fontId="54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5" fillId="10" borderId="26" xfId="0" applyNumberFormat="1" applyFont="1" applyFill="1" applyBorder="1" applyAlignment="1" applyProtection="1">
      <alignment horizontal="left" vertical="top" wrapText="1"/>
      <protection locked="0"/>
    </xf>
    <xf numFmtId="0" fontId="5" fillId="10" borderId="2" xfId="0" applyNumberFormat="1" applyFont="1" applyFill="1" applyBorder="1" applyAlignment="1" applyProtection="1">
      <alignment vertical="top"/>
      <protection locked="0"/>
    </xf>
    <xf numFmtId="0" fontId="5" fillId="10" borderId="27" xfId="0" applyNumberFormat="1" applyFont="1" applyFill="1" applyBorder="1" applyAlignment="1" applyProtection="1">
      <alignment horizontal="left" vertical="top" wrapText="1"/>
      <protection locked="0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4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1" fillId="7" borderId="7" xfId="3" applyFont="1" applyFill="1" applyBorder="1" applyAlignment="1">
      <alignment horizontal="right" vertical="top"/>
    </xf>
    <xf numFmtId="0" fontId="41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4" xfId="0" applyNumberFormat="1" applyFont="1" applyFill="1" applyBorder="1" applyAlignment="1" applyProtection="1">
      <alignment horizontal="center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2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2" applyNumberFormat="1" applyFont="1" applyFill="1" applyBorder="1" applyAlignment="1">
      <alignment horizontal="center" vertical="center"/>
    </xf>
    <xf numFmtId="167" fontId="23" fillId="4" borderId="19" xfId="2" applyNumberFormat="1" applyFont="1" applyFill="1" applyBorder="1" applyAlignment="1">
      <alignment horizontal="center" vertical="center"/>
    </xf>
    <xf numFmtId="167" fontId="4" fillId="0" borderId="9" xfId="2" applyNumberFormat="1" applyFont="1" applyBorder="1" applyAlignment="1">
      <alignment horizontal="center" vertical="top" wrapText="1"/>
    </xf>
    <xf numFmtId="167" fontId="4" fillId="0" borderId="10" xfId="2" applyNumberFormat="1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167" fontId="26" fillId="4" borderId="17" xfId="2" applyNumberFormat="1" applyFont="1" applyFill="1" applyBorder="1" applyAlignment="1">
      <alignment horizontal="center" vertical="center" wrapText="1"/>
    </xf>
    <xf numFmtId="167" fontId="26" fillId="4" borderId="19" xfId="2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3" fillId="8" borderId="33" xfId="0" applyFont="1" applyFill="1" applyBorder="1" applyAlignment="1">
      <alignment horizontal="center" vertical="center"/>
    </xf>
    <xf numFmtId="0" fontId="33" fillId="8" borderId="34" xfId="0" applyFont="1" applyFill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34" fillId="0" borderId="0" xfId="0" applyFont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B28" zoomScale="90" zoomScaleNormal="90" workbookViewId="0">
      <selection activeCell="G22" sqref="G22:H2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99" t="s">
        <v>405</v>
      </c>
      <c r="D1" s="499"/>
      <c r="E1" s="499"/>
      <c r="F1" s="499"/>
      <c r="G1" s="499"/>
      <c r="H1" s="499"/>
      <c r="I1" s="499"/>
      <c r="J1" s="21"/>
      <c r="K1" s="21"/>
    </row>
    <row r="2" spans="1:11" ht="12.75">
      <c r="B2" s="19"/>
      <c r="C2" s="499" t="s">
        <v>85</v>
      </c>
      <c r="D2" s="499"/>
      <c r="E2" s="499"/>
      <c r="F2" s="499"/>
      <c r="G2" s="499"/>
      <c r="H2" s="499"/>
      <c r="I2" s="499"/>
      <c r="J2" s="19"/>
      <c r="K2" s="19"/>
    </row>
    <row r="3" spans="1:11" ht="12.75">
      <c r="B3" s="19"/>
      <c r="C3" s="499" t="s">
        <v>409</v>
      </c>
      <c r="D3" s="499"/>
      <c r="E3" s="499"/>
      <c r="F3" s="499"/>
      <c r="G3" s="499"/>
      <c r="H3" s="499"/>
      <c r="I3" s="499"/>
      <c r="J3" s="19"/>
      <c r="K3" s="19"/>
    </row>
    <row r="4" spans="1:11" ht="12.75">
      <c r="B4" s="19"/>
      <c r="C4" s="499" t="s">
        <v>1</v>
      </c>
      <c r="D4" s="499"/>
      <c r="E4" s="499"/>
      <c r="F4" s="499"/>
      <c r="G4" s="499"/>
      <c r="H4" s="499"/>
      <c r="I4" s="499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500" t="s">
        <v>401</v>
      </c>
      <c r="D6" s="500"/>
      <c r="E6" s="500"/>
      <c r="F6" s="500"/>
      <c r="G6" s="500"/>
      <c r="H6" s="500"/>
      <c r="I6" s="500"/>
      <c r="J6" s="500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98" t="s">
        <v>76</v>
      </c>
      <c r="C9" s="498"/>
      <c r="D9" s="55">
        <v>2015</v>
      </c>
      <c r="E9" s="55">
        <v>2014</v>
      </c>
      <c r="F9" s="58"/>
      <c r="G9" s="498" t="s">
        <v>76</v>
      </c>
      <c r="H9" s="498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502" t="s">
        <v>86</v>
      </c>
      <c r="C11" s="502"/>
      <c r="D11" s="49"/>
      <c r="E11" s="49"/>
      <c r="F11" s="31"/>
      <c r="G11" s="502" t="s">
        <v>87</v>
      </c>
      <c r="H11" s="502"/>
      <c r="I11" s="49"/>
      <c r="J11" s="49"/>
      <c r="K11" s="62"/>
    </row>
    <row r="12" spans="1:11" ht="12.75">
      <c r="A12" s="33"/>
      <c r="B12" s="503" t="s">
        <v>88</v>
      </c>
      <c r="C12" s="503"/>
      <c r="D12" s="50">
        <f>SUM(D13:D20)</f>
        <v>1154436</v>
      </c>
      <c r="E12" s="50">
        <f>SUM(E13:E20)</f>
        <v>973725</v>
      </c>
      <c r="F12" s="31"/>
      <c r="G12" s="502" t="s">
        <v>89</v>
      </c>
      <c r="H12" s="502"/>
      <c r="I12" s="50">
        <f>SUM(I13:I15)</f>
        <v>2667783</v>
      </c>
      <c r="J12" s="50">
        <f>SUM(J13:J15)</f>
        <v>2118186</v>
      </c>
      <c r="K12" s="64"/>
    </row>
    <row r="13" spans="1:11">
      <c r="A13" s="32"/>
      <c r="B13" s="501" t="s">
        <v>90</v>
      </c>
      <c r="C13" s="501"/>
      <c r="D13" s="65">
        <v>0</v>
      </c>
      <c r="E13" s="65">
        <v>0</v>
      </c>
      <c r="F13" s="31"/>
      <c r="G13" s="501" t="s">
        <v>91</v>
      </c>
      <c r="H13" s="501"/>
      <c r="I13" s="65">
        <v>1565590</v>
      </c>
      <c r="J13" s="65">
        <v>1537531</v>
      </c>
      <c r="K13" s="64"/>
    </row>
    <row r="14" spans="1:11">
      <c r="A14" s="32"/>
      <c r="B14" s="501" t="s">
        <v>92</v>
      </c>
      <c r="C14" s="501"/>
      <c r="D14" s="65">
        <v>0</v>
      </c>
      <c r="E14" s="65">
        <v>0</v>
      </c>
      <c r="F14" s="31"/>
      <c r="G14" s="501" t="s">
        <v>93</v>
      </c>
      <c r="H14" s="501"/>
      <c r="I14" s="65">
        <v>103190</v>
      </c>
      <c r="J14" s="65">
        <v>48145</v>
      </c>
      <c r="K14" s="64"/>
    </row>
    <row r="15" spans="1:11" ht="12" customHeight="1">
      <c r="A15" s="32"/>
      <c r="B15" s="501" t="s">
        <v>94</v>
      </c>
      <c r="C15" s="501"/>
      <c r="D15" s="65">
        <v>0</v>
      </c>
      <c r="E15" s="65">
        <v>0</v>
      </c>
      <c r="F15" s="31"/>
      <c r="G15" s="501" t="s">
        <v>95</v>
      </c>
      <c r="H15" s="501"/>
      <c r="I15" s="65">
        <v>999003</v>
      </c>
      <c r="J15" s="65">
        <v>532510</v>
      </c>
      <c r="K15" s="64"/>
    </row>
    <row r="16" spans="1:11" ht="12.75">
      <c r="A16" s="32"/>
      <c r="B16" s="501" t="s">
        <v>96</v>
      </c>
      <c r="C16" s="501"/>
      <c r="D16" s="65">
        <v>1021375</v>
      </c>
      <c r="E16" s="65">
        <v>805600</v>
      </c>
      <c r="F16" s="31"/>
      <c r="G16" s="34"/>
      <c r="H16" s="42"/>
      <c r="I16" s="66"/>
      <c r="J16" s="66"/>
      <c r="K16" s="64"/>
    </row>
    <row r="17" spans="1:11" ht="12.75">
      <c r="A17" s="32"/>
      <c r="B17" s="501" t="s">
        <v>97</v>
      </c>
      <c r="C17" s="501"/>
      <c r="D17" s="65">
        <v>133061</v>
      </c>
      <c r="E17" s="65">
        <v>168125</v>
      </c>
      <c r="F17" s="31"/>
      <c r="G17" s="502" t="s">
        <v>202</v>
      </c>
      <c r="H17" s="502"/>
      <c r="I17" s="50">
        <f>SUM(I18:I26)</f>
        <v>0</v>
      </c>
      <c r="J17" s="50">
        <f>SUM(J18:J26)</f>
        <v>0</v>
      </c>
      <c r="K17" s="64"/>
    </row>
    <row r="18" spans="1:11">
      <c r="A18" s="32"/>
      <c r="B18" s="501" t="s">
        <v>98</v>
      </c>
      <c r="C18" s="501"/>
      <c r="D18" s="65">
        <v>0</v>
      </c>
      <c r="E18" s="65">
        <v>0</v>
      </c>
      <c r="F18" s="31"/>
      <c r="G18" s="501" t="s">
        <v>99</v>
      </c>
      <c r="H18" s="501"/>
      <c r="I18" s="65">
        <v>0</v>
      </c>
      <c r="J18" s="65">
        <v>0</v>
      </c>
      <c r="K18" s="64"/>
    </row>
    <row r="19" spans="1:11">
      <c r="A19" s="32"/>
      <c r="B19" s="501" t="s">
        <v>100</v>
      </c>
      <c r="C19" s="501"/>
      <c r="D19" s="65">
        <v>0</v>
      </c>
      <c r="E19" s="65">
        <v>0</v>
      </c>
      <c r="F19" s="31"/>
      <c r="G19" s="501" t="s">
        <v>101</v>
      </c>
      <c r="H19" s="501"/>
      <c r="I19" s="65">
        <v>0</v>
      </c>
      <c r="J19" s="65">
        <v>0</v>
      </c>
      <c r="K19" s="64"/>
    </row>
    <row r="20" spans="1:11" ht="52.5" customHeight="1">
      <c r="A20" s="32"/>
      <c r="B20" s="504" t="s">
        <v>102</v>
      </c>
      <c r="C20" s="504"/>
      <c r="D20" s="65">
        <v>0</v>
      </c>
      <c r="E20" s="65">
        <v>0</v>
      </c>
      <c r="F20" s="31"/>
      <c r="G20" s="501" t="s">
        <v>103</v>
      </c>
      <c r="H20" s="501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501" t="s">
        <v>104</v>
      </c>
      <c r="H21" s="501"/>
      <c r="I21" s="65">
        <v>0</v>
      </c>
      <c r="J21" s="65">
        <v>0</v>
      </c>
      <c r="K21" s="64"/>
    </row>
    <row r="22" spans="1:11" ht="38.25" customHeight="1">
      <c r="A22" s="33"/>
      <c r="B22" s="503" t="s">
        <v>105</v>
      </c>
      <c r="C22" s="503"/>
      <c r="D22" s="50">
        <f>SUM(D23:D24)</f>
        <v>1579163</v>
      </c>
      <c r="E22" s="50">
        <f>SUM(E23:E24)</f>
        <v>1165704</v>
      </c>
      <c r="F22" s="31"/>
      <c r="G22" s="501" t="s">
        <v>106</v>
      </c>
      <c r="H22" s="501"/>
      <c r="I22" s="65">
        <v>0</v>
      </c>
      <c r="J22" s="65">
        <v>0</v>
      </c>
      <c r="K22" s="64"/>
    </row>
    <row r="23" spans="1:11">
      <c r="A23" s="32"/>
      <c r="B23" s="501" t="s">
        <v>107</v>
      </c>
      <c r="C23" s="501"/>
      <c r="D23" s="53">
        <v>1579163</v>
      </c>
      <c r="E23" s="53">
        <v>1165704</v>
      </c>
      <c r="F23" s="31"/>
      <c r="G23" s="501" t="s">
        <v>108</v>
      </c>
      <c r="H23" s="501"/>
      <c r="I23" s="65">
        <v>0</v>
      </c>
      <c r="J23" s="65">
        <v>0</v>
      </c>
      <c r="K23" s="64"/>
    </row>
    <row r="24" spans="1:11">
      <c r="A24" s="32"/>
      <c r="B24" s="501" t="s">
        <v>201</v>
      </c>
      <c r="C24" s="501"/>
      <c r="D24" s="65">
        <v>0</v>
      </c>
      <c r="E24" s="65">
        <v>0</v>
      </c>
      <c r="F24" s="31"/>
      <c r="G24" s="501" t="s">
        <v>109</v>
      </c>
      <c r="H24" s="501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501" t="s">
        <v>110</v>
      </c>
      <c r="H25" s="501"/>
      <c r="I25" s="65">
        <v>0</v>
      </c>
      <c r="J25" s="65">
        <v>0</v>
      </c>
      <c r="K25" s="64"/>
    </row>
    <row r="26" spans="1:11" ht="12.75">
      <c r="A26" s="32"/>
      <c r="B26" s="503" t="s">
        <v>111</v>
      </c>
      <c r="C26" s="503"/>
      <c r="D26" s="50">
        <f>SUM(D27:D31)</f>
        <v>0</v>
      </c>
      <c r="E26" s="50">
        <v>0</v>
      </c>
      <c r="F26" s="31"/>
      <c r="G26" s="501" t="s">
        <v>112</v>
      </c>
      <c r="H26" s="501"/>
      <c r="I26" s="65">
        <v>0</v>
      </c>
      <c r="J26" s="65">
        <v>0</v>
      </c>
      <c r="K26" s="64"/>
    </row>
    <row r="27" spans="1:11" ht="12.75">
      <c r="A27" s="32"/>
      <c r="B27" s="501" t="s">
        <v>113</v>
      </c>
      <c r="C27" s="501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501" t="s">
        <v>114</v>
      </c>
      <c r="C28" s="501"/>
      <c r="D28" s="65">
        <v>0</v>
      </c>
      <c r="E28" s="65">
        <v>0</v>
      </c>
      <c r="F28" s="31"/>
      <c r="G28" s="503" t="s">
        <v>107</v>
      </c>
      <c r="H28" s="503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504" t="s">
        <v>115</v>
      </c>
      <c r="C29" s="504"/>
      <c r="D29" s="65">
        <v>0</v>
      </c>
      <c r="E29" s="65">
        <v>0</v>
      </c>
      <c r="F29" s="31"/>
      <c r="G29" s="501" t="s">
        <v>116</v>
      </c>
      <c r="H29" s="501"/>
      <c r="I29" s="65">
        <v>0</v>
      </c>
      <c r="J29" s="65">
        <v>0</v>
      </c>
      <c r="K29" s="64"/>
    </row>
    <row r="30" spans="1:11">
      <c r="A30" s="32"/>
      <c r="B30" s="501" t="s">
        <v>117</v>
      </c>
      <c r="C30" s="501"/>
      <c r="D30" s="65">
        <v>0</v>
      </c>
      <c r="E30" s="65">
        <v>0</v>
      </c>
      <c r="F30" s="31"/>
      <c r="G30" s="501" t="s">
        <v>50</v>
      </c>
      <c r="H30" s="501"/>
      <c r="I30" s="65">
        <v>0</v>
      </c>
      <c r="J30" s="65">
        <v>0</v>
      </c>
      <c r="K30" s="64"/>
    </row>
    <row r="31" spans="1:11">
      <c r="A31" s="32"/>
      <c r="B31" s="501" t="s">
        <v>118</v>
      </c>
      <c r="C31" s="501"/>
      <c r="D31" s="65">
        <v>0</v>
      </c>
      <c r="E31" s="65">
        <v>0</v>
      </c>
      <c r="F31" s="31"/>
      <c r="G31" s="501" t="s">
        <v>119</v>
      </c>
      <c r="H31" s="501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505" t="s">
        <v>120</v>
      </c>
      <c r="C33" s="505"/>
      <c r="D33" s="68">
        <f>D12+D22+D26</f>
        <v>2733599</v>
      </c>
      <c r="E33" s="68">
        <f>E12+E22+E26</f>
        <v>2139429</v>
      </c>
      <c r="F33" s="69"/>
      <c r="G33" s="502" t="s">
        <v>121</v>
      </c>
      <c r="H33" s="502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505"/>
      <c r="C34" s="505"/>
      <c r="D34" s="49"/>
      <c r="E34" s="49"/>
      <c r="F34" s="31"/>
      <c r="G34" s="501" t="s">
        <v>122</v>
      </c>
      <c r="H34" s="501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501" t="s">
        <v>123</v>
      </c>
      <c r="H35" s="501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501" t="s">
        <v>124</v>
      </c>
      <c r="H36" s="501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501" t="s">
        <v>125</v>
      </c>
      <c r="H37" s="501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501" t="s">
        <v>126</v>
      </c>
      <c r="H38" s="501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503" t="s">
        <v>127</v>
      </c>
      <c r="H40" s="503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504" t="s">
        <v>128</v>
      </c>
      <c r="H41" s="504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501" t="s">
        <v>129</v>
      </c>
      <c r="H42" s="501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501" t="s">
        <v>130</v>
      </c>
      <c r="H43" s="501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504" t="s">
        <v>203</v>
      </c>
      <c r="H44" s="504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501" t="s">
        <v>131</v>
      </c>
      <c r="H45" s="501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501" t="s">
        <v>132</v>
      </c>
      <c r="H46" s="501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503" t="s">
        <v>133</v>
      </c>
      <c r="H48" s="503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501" t="s">
        <v>134</v>
      </c>
      <c r="H49" s="501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505" t="s">
        <v>135</v>
      </c>
      <c r="H51" s="505"/>
      <c r="I51" s="71">
        <f>I12+I17+I28+I33+I40+I48</f>
        <v>2667783</v>
      </c>
      <c r="J51" s="71">
        <f>J12+J17+J28+J33+J40+J48</f>
        <v>2118186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507" t="s">
        <v>136</v>
      </c>
      <c r="H53" s="507"/>
      <c r="I53" s="71">
        <f>D33-I51</f>
        <v>65816</v>
      </c>
      <c r="J53" s="71">
        <f>E33-J51</f>
        <v>21243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508" t="s">
        <v>78</v>
      </c>
      <c r="C58" s="508"/>
      <c r="D58" s="508"/>
      <c r="E58" s="508"/>
      <c r="F58" s="508"/>
      <c r="G58" s="508"/>
      <c r="H58" s="508"/>
      <c r="I58" s="508"/>
      <c r="J58" s="50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509"/>
      <c r="D60" s="509"/>
      <c r="E60" s="44"/>
      <c r="G60" s="510"/>
      <c r="H60" s="510"/>
      <c r="I60" s="44"/>
      <c r="J60" s="44"/>
    </row>
    <row r="61" spans="1:11" ht="14.1" customHeight="1">
      <c r="B61" s="46"/>
      <c r="C61" s="511" t="s">
        <v>80</v>
      </c>
      <c r="D61" s="511"/>
      <c r="E61" s="44"/>
      <c r="F61" s="44"/>
      <c r="G61" s="511" t="s">
        <v>83</v>
      </c>
      <c r="H61" s="511"/>
      <c r="I61" s="35"/>
      <c r="J61" s="44"/>
    </row>
    <row r="62" spans="1:11" ht="14.1" customHeight="1">
      <c r="B62" s="47"/>
      <c r="C62" s="506" t="s">
        <v>81</v>
      </c>
      <c r="D62" s="506"/>
      <c r="E62" s="48"/>
      <c r="F62" s="48"/>
      <c r="G62" s="506" t="s">
        <v>82</v>
      </c>
      <c r="H62" s="50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L19" sqref="L19"/>
    </sheetView>
  </sheetViews>
  <sheetFormatPr baseColWidth="10" defaultRowHeight="15"/>
  <cols>
    <col min="1" max="1" width="2.28515625" style="111" customWidth="1"/>
    <col min="2" max="2" width="3.28515625" style="79" customWidth="1"/>
    <col min="3" max="3" width="52.5703125" style="79" customWidth="1"/>
    <col min="4" max="5" width="12.7109375" style="79" customWidth="1"/>
    <col min="6" max="6" width="14.7109375" style="79" bestFit="1" customWidth="1"/>
    <col min="7" max="9" width="12.7109375" style="79" customWidth="1"/>
    <col min="10" max="10" width="2.7109375" style="111" customWidth="1"/>
  </cols>
  <sheetData>
    <row r="1" spans="2:11" s="111" customFormat="1">
      <c r="B1" s="78"/>
      <c r="C1" s="78"/>
      <c r="D1" s="78"/>
      <c r="E1" s="78"/>
      <c r="F1" s="78"/>
      <c r="G1" s="78"/>
      <c r="H1" s="78"/>
      <c r="I1" s="78"/>
    </row>
    <row r="2" spans="2:11">
      <c r="B2" s="602" t="str">
        <f>+EAI!B2</f>
        <v>Cuenta Pública 2015</v>
      </c>
      <c r="C2" s="603"/>
      <c r="D2" s="603"/>
      <c r="E2" s="603"/>
      <c r="F2" s="603"/>
      <c r="G2" s="603"/>
      <c r="H2" s="603"/>
      <c r="I2" s="604"/>
    </row>
    <row r="3" spans="2:11">
      <c r="B3" s="605" t="str">
        <f>+EAI!B3</f>
        <v>Sector Paraestatal</v>
      </c>
      <c r="C3" s="606"/>
      <c r="D3" s="606"/>
      <c r="E3" s="606"/>
      <c r="F3" s="606"/>
      <c r="G3" s="606"/>
      <c r="H3" s="606"/>
      <c r="I3" s="607"/>
    </row>
    <row r="4" spans="2:11">
      <c r="B4" s="605" t="s">
        <v>238</v>
      </c>
      <c r="C4" s="606"/>
      <c r="D4" s="606"/>
      <c r="E4" s="606"/>
      <c r="F4" s="606"/>
      <c r="G4" s="606"/>
      <c r="H4" s="606"/>
      <c r="I4" s="607"/>
    </row>
    <row r="5" spans="2:11">
      <c r="B5" s="605" t="s">
        <v>239</v>
      </c>
      <c r="C5" s="606"/>
      <c r="D5" s="606"/>
      <c r="E5" s="606"/>
      <c r="F5" s="606"/>
      <c r="G5" s="606"/>
      <c r="H5" s="606"/>
      <c r="I5" s="607"/>
    </row>
    <row r="6" spans="2:11">
      <c r="B6" s="608" t="str">
        <f>+EAI!B5</f>
        <v>Del 1 de Enero al 31 de Diciembre de 2015</v>
      </c>
      <c r="C6" s="609"/>
      <c r="D6" s="609"/>
      <c r="E6" s="609"/>
      <c r="F6" s="609"/>
      <c r="G6" s="609"/>
      <c r="H6" s="609"/>
      <c r="I6" s="610"/>
    </row>
    <row r="7" spans="2:11" s="111" customFormat="1">
      <c r="B7" s="78">
        <v>0</v>
      </c>
      <c r="C7" s="78"/>
      <c r="D7" s="78"/>
      <c r="E7" s="78"/>
      <c r="F7" s="78"/>
      <c r="G7" s="78"/>
      <c r="H7" s="78"/>
      <c r="I7" s="78"/>
    </row>
    <row r="8" spans="2:11">
      <c r="B8" s="611" t="s">
        <v>76</v>
      </c>
      <c r="C8" s="611"/>
      <c r="D8" s="612" t="s">
        <v>240</v>
      </c>
      <c r="E8" s="612"/>
      <c r="F8" s="612"/>
      <c r="G8" s="612"/>
      <c r="H8" s="612"/>
      <c r="I8" s="612" t="s">
        <v>241</v>
      </c>
    </row>
    <row r="9" spans="2:11" ht="22.5">
      <c r="B9" s="611"/>
      <c r="C9" s="611"/>
      <c r="D9" s="112" t="s">
        <v>242</v>
      </c>
      <c r="E9" s="112" t="s">
        <v>243</v>
      </c>
      <c r="F9" s="112" t="s">
        <v>216</v>
      </c>
      <c r="G9" s="112" t="s">
        <v>217</v>
      </c>
      <c r="H9" s="112" t="s">
        <v>244</v>
      </c>
      <c r="I9" s="612"/>
    </row>
    <row r="10" spans="2:11">
      <c r="B10" s="611"/>
      <c r="C10" s="611"/>
      <c r="D10" s="112">
        <v>1</v>
      </c>
      <c r="E10" s="112">
        <v>2</v>
      </c>
      <c r="F10" s="112" t="s">
        <v>245</v>
      </c>
      <c r="G10" s="112">
        <v>4</v>
      </c>
      <c r="H10" s="112">
        <v>5</v>
      </c>
      <c r="I10" s="112" t="s">
        <v>246</v>
      </c>
    </row>
    <row r="11" spans="2:11">
      <c r="B11" s="113"/>
      <c r="C11" s="114"/>
      <c r="D11" s="426"/>
      <c r="E11" s="426"/>
      <c r="F11" s="426"/>
      <c r="G11" s="426"/>
      <c r="H11" s="426"/>
      <c r="I11" s="426"/>
    </row>
    <row r="12" spans="2:11">
      <c r="B12" s="115"/>
      <c r="C12" s="116" t="s">
        <v>401</v>
      </c>
      <c r="D12" s="425">
        <v>2568103</v>
      </c>
      <c r="E12" s="425">
        <v>155313</v>
      </c>
      <c r="F12" s="425">
        <f>D12+E12</f>
        <v>2723416</v>
      </c>
      <c r="G12" s="425">
        <v>2677783</v>
      </c>
      <c r="H12" s="425">
        <v>2677783</v>
      </c>
      <c r="I12" s="425">
        <f>F12-G12</f>
        <v>45633</v>
      </c>
      <c r="K12" s="434"/>
    </row>
    <row r="13" spans="2:11">
      <c r="B13" s="115"/>
      <c r="C13" s="116"/>
      <c r="D13" s="425"/>
      <c r="E13" s="425"/>
      <c r="F13" s="425">
        <f t="shared" ref="F13:F20" si="0">+D13+E13</f>
        <v>0</v>
      </c>
      <c r="G13" s="425"/>
      <c r="H13" s="425"/>
      <c r="I13" s="425">
        <f t="shared" ref="I13:I20" si="1">+F13-G13</f>
        <v>0</v>
      </c>
    </row>
    <row r="14" spans="2:11">
      <c r="B14" s="115"/>
      <c r="C14" s="116"/>
      <c r="D14" s="425"/>
      <c r="E14" s="425"/>
      <c r="F14" s="425">
        <f t="shared" si="0"/>
        <v>0</v>
      </c>
      <c r="G14" s="425"/>
      <c r="H14" s="425"/>
      <c r="I14" s="425">
        <f t="shared" si="1"/>
        <v>0</v>
      </c>
    </row>
    <row r="15" spans="2:11">
      <c r="B15" s="115"/>
      <c r="C15" s="116"/>
      <c r="D15" s="425"/>
      <c r="E15" s="425"/>
      <c r="F15" s="425">
        <f t="shared" si="0"/>
        <v>0</v>
      </c>
      <c r="G15" s="425"/>
      <c r="H15" s="425"/>
      <c r="I15" s="425">
        <f t="shared" si="1"/>
        <v>0</v>
      </c>
    </row>
    <row r="16" spans="2:11">
      <c r="B16" s="115"/>
      <c r="C16" s="116"/>
      <c r="D16" s="425"/>
      <c r="E16" s="425"/>
      <c r="F16" s="425">
        <f t="shared" si="0"/>
        <v>0</v>
      </c>
      <c r="G16" s="425"/>
      <c r="H16" s="425"/>
      <c r="I16" s="425">
        <f t="shared" si="1"/>
        <v>0</v>
      </c>
    </row>
    <row r="17" spans="1:10">
      <c r="B17" s="115"/>
      <c r="C17" s="116"/>
      <c r="D17" s="425"/>
      <c r="E17" s="425"/>
      <c r="F17" s="425">
        <f t="shared" si="0"/>
        <v>0</v>
      </c>
      <c r="G17" s="425"/>
      <c r="H17" s="425"/>
      <c r="I17" s="425">
        <f t="shared" si="1"/>
        <v>0</v>
      </c>
    </row>
    <row r="18" spans="1:10">
      <c r="B18" s="115"/>
      <c r="C18" s="116"/>
      <c r="D18" s="425"/>
      <c r="E18" s="425"/>
      <c r="F18" s="425">
        <f t="shared" si="0"/>
        <v>0</v>
      </c>
      <c r="G18" s="425"/>
      <c r="H18" s="425"/>
      <c r="I18" s="425">
        <f t="shared" si="1"/>
        <v>0</v>
      </c>
    </row>
    <row r="19" spans="1:10">
      <c r="B19" s="115"/>
      <c r="C19" s="116"/>
      <c r="D19" s="425"/>
      <c r="E19" s="425"/>
      <c r="F19" s="425">
        <f t="shared" si="0"/>
        <v>0</v>
      </c>
      <c r="G19" s="425"/>
      <c r="H19" s="425"/>
      <c r="I19" s="425">
        <f t="shared" si="1"/>
        <v>0</v>
      </c>
    </row>
    <row r="20" spans="1:10">
      <c r="B20" s="115"/>
      <c r="C20" s="116"/>
      <c r="D20" s="425"/>
      <c r="E20" s="425"/>
      <c r="F20" s="425">
        <f t="shared" si="0"/>
        <v>0</v>
      </c>
      <c r="G20" s="425"/>
      <c r="H20" s="425"/>
      <c r="I20" s="425">
        <f t="shared" si="1"/>
        <v>0</v>
      </c>
    </row>
    <row r="21" spans="1:10">
      <c r="B21" s="117"/>
      <c r="C21" s="118"/>
      <c r="D21" s="427"/>
      <c r="E21" s="427"/>
      <c r="F21" s="427"/>
      <c r="G21" s="427"/>
      <c r="H21" s="427"/>
      <c r="I21" s="427"/>
    </row>
    <row r="22" spans="1:10" s="122" customFormat="1">
      <c r="A22" s="119"/>
      <c r="B22" s="120"/>
      <c r="C22" s="121" t="s">
        <v>247</v>
      </c>
      <c r="D22" s="428">
        <f>SUM(D12:D20)</f>
        <v>2568103</v>
      </c>
      <c r="E22" s="428">
        <f t="shared" ref="E22:I22" si="2">SUM(E12:E20)</f>
        <v>155313</v>
      </c>
      <c r="F22" s="428">
        <f t="shared" si="2"/>
        <v>2723416</v>
      </c>
      <c r="G22" s="428">
        <f t="shared" si="2"/>
        <v>2677783</v>
      </c>
      <c r="H22" s="428">
        <f t="shared" si="2"/>
        <v>2677783</v>
      </c>
      <c r="I22" s="428">
        <f t="shared" si="2"/>
        <v>45633</v>
      </c>
      <c r="J22" s="119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435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14" sqref="I14"/>
    </sheetView>
  </sheetViews>
  <sheetFormatPr baseColWidth="10" defaultRowHeight="15"/>
  <cols>
    <col min="1" max="1" width="2.5703125" style="111" customWidth="1"/>
    <col min="2" max="2" width="2" style="79" customWidth="1"/>
    <col min="3" max="3" width="45.85546875" style="79" customWidth="1"/>
    <col min="4" max="9" width="12.7109375" style="79" customWidth="1"/>
    <col min="10" max="10" width="4" style="111" customWidth="1"/>
  </cols>
  <sheetData>
    <row r="1" spans="2:9" s="111" customFormat="1">
      <c r="B1" s="78"/>
      <c r="C1" s="78"/>
      <c r="D1" s="78"/>
      <c r="E1" s="78"/>
      <c r="F1" s="78"/>
      <c r="G1" s="78"/>
      <c r="H1" s="78"/>
      <c r="I1" s="78"/>
    </row>
    <row r="2" spans="2:9">
      <c r="B2" s="602" t="str">
        <f>+COG!B1</f>
        <v>Cuenta Pública 2015</v>
      </c>
      <c r="C2" s="603"/>
      <c r="D2" s="603"/>
      <c r="E2" s="603"/>
      <c r="F2" s="603"/>
      <c r="G2" s="603"/>
      <c r="H2" s="603"/>
      <c r="I2" s="604"/>
    </row>
    <row r="3" spans="2:9">
      <c r="B3" s="605" t="str">
        <f>+COG!B2</f>
        <v>Sector Paraestatal</v>
      </c>
      <c r="C3" s="606"/>
      <c r="D3" s="606"/>
      <c r="E3" s="606"/>
      <c r="F3" s="606"/>
      <c r="G3" s="606"/>
      <c r="H3" s="606"/>
      <c r="I3" s="607"/>
    </row>
    <row r="4" spans="2:9">
      <c r="B4" s="605" t="s">
        <v>238</v>
      </c>
      <c r="C4" s="606"/>
      <c r="D4" s="606"/>
      <c r="E4" s="606"/>
      <c r="F4" s="606"/>
      <c r="G4" s="606"/>
      <c r="H4" s="606"/>
      <c r="I4" s="607"/>
    </row>
    <row r="5" spans="2:9">
      <c r="B5" s="605" t="s">
        <v>248</v>
      </c>
      <c r="C5" s="606"/>
      <c r="D5" s="606"/>
      <c r="E5" s="606"/>
      <c r="F5" s="606"/>
      <c r="G5" s="606"/>
      <c r="H5" s="606"/>
      <c r="I5" s="607"/>
    </row>
    <row r="6" spans="2:9">
      <c r="B6" s="608" t="str">
        <f>+COG!B5</f>
        <v>Del 1 de Enero al 31 de Diciembre de 2015</v>
      </c>
      <c r="C6" s="609"/>
      <c r="D6" s="609"/>
      <c r="E6" s="609"/>
      <c r="F6" s="609"/>
      <c r="G6" s="609"/>
      <c r="H6" s="609"/>
      <c r="I6" s="610"/>
    </row>
    <row r="7" spans="2:9" s="111" customFormat="1">
      <c r="B7" s="78"/>
      <c r="C7" s="78"/>
      <c r="D7" s="78"/>
      <c r="E7" s="78"/>
      <c r="F7" s="78"/>
      <c r="G7" s="78"/>
      <c r="H7" s="78"/>
      <c r="I7" s="78"/>
    </row>
    <row r="8" spans="2:9">
      <c r="B8" s="613" t="s">
        <v>76</v>
      </c>
      <c r="C8" s="614"/>
      <c r="D8" s="612" t="s">
        <v>249</v>
      </c>
      <c r="E8" s="612"/>
      <c r="F8" s="612"/>
      <c r="G8" s="612"/>
      <c r="H8" s="612"/>
      <c r="I8" s="612" t="s">
        <v>241</v>
      </c>
    </row>
    <row r="9" spans="2:9" ht="22.5">
      <c r="B9" s="615"/>
      <c r="C9" s="616"/>
      <c r="D9" s="112" t="s">
        <v>242</v>
      </c>
      <c r="E9" s="112" t="s">
        <v>243</v>
      </c>
      <c r="F9" s="112" t="s">
        <v>216</v>
      </c>
      <c r="G9" s="112" t="s">
        <v>217</v>
      </c>
      <c r="H9" s="112" t="s">
        <v>244</v>
      </c>
      <c r="I9" s="612"/>
    </row>
    <row r="10" spans="2:9">
      <c r="B10" s="617"/>
      <c r="C10" s="618"/>
      <c r="D10" s="112">
        <v>1</v>
      </c>
      <c r="E10" s="112">
        <v>2</v>
      </c>
      <c r="F10" s="112" t="s">
        <v>245</v>
      </c>
      <c r="G10" s="112">
        <v>4</v>
      </c>
      <c r="H10" s="112">
        <v>5</v>
      </c>
      <c r="I10" s="112" t="s">
        <v>246</v>
      </c>
    </row>
    <row r="11" spans="2:9">
      <c r="B11" s="123"/>
      <c r="C11" s="124"/>
      <c r="D11" s="125"/>
      <c r="E11" s="125"/>
      <c r="F11" s="125"/>
      <c r="G11" s="125"/>
      <c r="H11" s="125"/>
      <c r="I11" s="125"/>
    </row>
    <row r="12" spans="2:9">
      <c r="B12" s="113"/>
      <c r="C12" s="126" t="s">
        <v>250</v>
      </c>
      <c r="D12" s="431">
        <v>2558103</v>
      </c>
      <c r="E12" s="431">
        <v>155313</v>
      </c>
      <c r="F12" s="431">
        <v>2713416</v>
      </c>
      <c r="G12" s="431">
        <v>2667783</v>
      </c>
      <c r="H12" s="431">
        <v>2667783</v>
      </c>
      <c r="I12" s="431">
        <f>F12-G12</f>
        <v>45633</v>
      </c>
    </row>
    <row r="13" spans="2:9">
      <c r="B13" s="113"/>
      <c r="C13" s="114"/>
      <c r="D13" s="431"/>
      <c r="E13" s="431"/>
      <c r="F13" s="431"/>
      <c r="G13" s="431"/>
      <c r="H13" s="431"/>
      <c r="I13" s="431">
        <f t="shared" ref="I13:I15" si="0">F13-G13</f>
        <v>0</v>
      </c>
    </row>
    <row r="14" spans="2:9">
      <c r="B14" s="127"/>
      <c r="C14" s="126" t="s">
        <v>251</v>
      </c>
      <c r="D14" s="431">
        <v>10000</v>
      </c>
      <c r="E14" s="431">
        <v>0</v>
      </c>
      <c r="F14" s="431">
        <v>10000</v>
      </c>
      <c r="G14" s="431">
        <v>10000</v>
      </c>
      <c r="H14" s="431">
        <v>10000</v>
      </c>
      <c r="I14" s="431">
        <f t="shared" si="0"/>
        <v>0</v>
      </c>
    </row>
    <row r="15" spans="2:9">
      <c r="B15" s="113"/>
      <c r="C15" s="114"/>
      <c r="D15" s="431"/>
      <c r="E15" s="431"/>
      <c r="F15" s="431"/>
      <c r="G15" s="431"/>
      <c r="H15" s="431"/>
      <c r="I15" s="431">
        <f t="shared" si="0"/>
        <v>0</v>
      </c>
    </row>
    <row r="16" spans="2:9">
      <c r="B16" s="127"/>
      <c r="C16" s="126" t="s">
        <v>252</v>
      </c>
      <c r="D16" s="431"/>
      <c r="E16" s="431"/>
      <c r="F16" s="431">
        <f>+D16+E16</f>
        <v>0</v>
      </c>
      <c r="G16" s="431"/>
      <c r="H16" s="431"/>
      <c r="I16" s="431">
        <f>+F16-G16</f>
        <v>0</v>
      </c>
    </row>
    <row r="17" spans="1:10">
      <c r="B17" s="128"/>
      <c r="C17" s="129"/>
      <c r="D17" s="438"/>
      <c r="E17" s="438"/>
      <c r="F17" s="438"/>
      <c r="G17" s="438"/>
      <c r="H17" s="438"/>
      <c r="I17" s="438"/>
    </row>
    <row r="18" spans="1:10" s="122" customFormat="1">
      <c r="A18" s="119"/>
      <c r="B18" s="128"/>
      <c r="C18" s="129" t="s">
        <v>247</v>
      </c>
      <c r="D18" s="461">
        <f>+D12+D14+D16</f>
        <v>2568103</v>
      </c>
      <c r="E18" s="461">
        <f t="shared" ref="E18:I18" si="1">+E12+E14+E16</f>
        <v>155313</v>
      </c>
      <c r="F18" s="461">
        <f t="shared" si="1"/>
        <v>2723416</v>
      </c>
      <c r="G18" s="461">
        <f t="shared" si="1"/>
        <v>2677783</v>
      </c>
      <c r="H18" s="461">
        <f t="shared" si="1"/>
        <v>2677783</v>
      </c>
      <c r="I18" s="461">
        <f t="shared" si="1"/>
        <v>45633</v>
      </c>
      <c r="J18" s="462"/>
    </row>
    <row r="19" spans="1:10" s="111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30" t="str">
        <f>IF(D18=CAdmon!D22," ","ERROR")</f>
        <v xml:space="preserve"> </v>
      </c>
      <c r="E21" s="130" t="str">
        <f>IF(E18=CAdmon!E22," ","ERROR")</f>
        <v xml:space="preserve"> </v>
      </c>
      <c r="F21" s="130" t="str">
        <f>IF(F18=CAdmon!F22," ","ERROR")</f>
        <v xml:space="preserve"> </v>
      </c>
      <c r="G21" s="130" t="str">
        <f>IF(G18=CAdmon!G22," ","ERROR")</f>
        <v xml:space="preserve"> </v>
      </c>
      <c r="H21" s="130" t="str">
        <f>IF(H18=CAdmon!H22," ","ERROR")</f>
        <v xml:space="preserve"> </v>
      </c>
      <c r="I21" s="13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Normal="100" workbookViewId="0"/>
  </sheetViews>
  <sheetFormatPr baseColWidth="10" defaultRowHeight="15"/>
  <cols>
    <col min="1" max="1" width="2.42578125" style="111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1" customWidth="1"/>
  </cols>
  <sheetData>
    <row r="1" spans="2:9">
      <c r="B1" s="602" t="str">
        <f>+CAdmon!B2</f>
        <v>Cuenta Pública 2015</v>
      </c>
      <c r="C1" s="603"/>
      <c r="D1" s="603"/>
      <c r="E1" s="603"/>
      <c r="F1" s="603"/>
      <c r="G1" s="603"/>
      <c r="H1" s="603"/>
      <c r="I1" s="604"/>
    </row>
    <row r="2" spans="2:9">
      <c r="B2" s="605" t="str">
        <f>+CAdmon!B3</f>
        <v>Sector Paraestatal</v>
      </c>
      <c r="C2" s="606"/>
      <c r="D2" s="606"/>
      <c r="E2" s="606"/>
      <c r="F2" s="606"/>
      <c r="G2" s="606"/>
      <c r="H2" s="606"/>
      <c r="I2" s="607"/>
    </row>
    <row r="3" spans="2:9">
      <c r="B3" s="605" t="s">
        <v>238</v>
      </c>
      <c r="C3" s="606"/>
      <c r="D3" s="606"/>
      <c r="E3" s="606"/>
      <c r="F3" s="606"/>
      <c r="G3" s="606"/>
      <c r="H3" s="606"/>
      <c r="I3" s="607"/>
    </row>
    <row r="4" spans="2:9">
      <c r="B4" s="605" t="s">
        <v>278</v>
      </c>
      <c r="C4" s="606"/>
      <c r="D4" s="606"/>
      <c r="E4" s="606"/>
      <c r="F4" s="606"/>
      <c r="G4" s="606"/>
      <c r="H4" s="606"/>
      <c r="I4" s="607"/>
    </row>
    <row r="5" spans="2:9">
      <c r="B5" s="608" t="str">
        <f>+CAdmon!B6</f>
        <v>Del 1 de Enero al 31 de Diciembre de 2015</v>
      </c>
      <c r="C5" s="609"/>
      <c r="D5" s="609"/>
      <c r="E5" s="609"/>
      <c r="F5" s="609"/>
      <c r="G5" s="609"/>
      <c r="H5" s="609"/>
      <c r="I5" s="610"/>
    </row>
    <row r="6" spans="2:9" s="111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611" t="s">
        <v>76</v>
      </c>
      <c r="C7" s="611"/>
      <c r="D7" s="612" t="s">
        <v>240</v>
      </c>
      <c r="E7" s="612"/>
      <c r="F7" s="612"/>
      <c r="G7" s="612"/>
      <c r="H7" s="612"/>
      <c r="I7" s="612" t="s">
        <v>241</v>
      </c>
    </row>
    <row r="8" spans="2:9" ht="22.5">
      <c r="B8" s="611"/>
      <c r="C8" s="611"/>
      <c r="D8" s="112" t="s">
        <v>242</v>
      </c>
      <c r="E8" s="112" t="s">
        <v>243</v>
      </c>
      <c r="F8" s="112" t="s">
        <v>216</v>
      </c>
      <c r="G8" s="112" t="s">
        <v>217</v>
      </c>
      <c r="H8" s="112" t="s">
        <v>244</v>
      </c>
      <c r="I8" s="612"/>
    </row>
    <row r="9" spans="2:9" ht="11.25" customHeight="1">
      <c r="B9" s="611"/>
      <c r="C9" s="611"/>
      <c r="D9" s="112">
        <v>1</v>
      </c>
      <c r="E9" s="112">
        <v>2</v>
      </c>
      <c r="F9" s="112" t="s">
        <v>245</v>
      </c>
      <c r="G9" s="112">
        <v>4</v>
      </c>
      <c r="H9" s="112">
        <v>5</v>
      </c>
      <c r="I9" s="112" t="s">
        <v>246</v>
      </c>
    </row>
    <row r="10" spans="2:9">
      <c r="B10" s="619" t="s">
        <v>185</v>
      </c>
      <c r="C10" s="620"/>
      <c r="D10" s="430">
        <f>SUM(D11:D17)</f>
        <v>1665703</v>
      </c>
      <c r="E10" s="430">
        <f t="shared" ref="E10:I10" si="0">SUM(E11:E17)</f>
        <v>-83285</v>
      </c>
      <c r="F10" s="430">
        <f t="shared" si="0"/>
        <v>1582418</v>
      </c>
      <c r="G10" s="430">
        <f t="shared" si="0"/>
        <v>1565590</v>
      </c>
      <c r="H10" s="430">
        <f t="shared" ref="H10" si="1">SUM(H11:H17)</f>
        <v>1565590</v>
      </c>
      <c r="I10" s="430">
        <f t="shared" si="0"/>
        <v>16828</v>
      </c>
    </row>
    <row r="11" spans="2:9">
      <c r="B11" s="132"/>
      <c r="C11" s="133" t="s">
        <v>253</v>
      </c>
      <c r="D11" s="431">
        <v>0</v>
      </c>
      <c r="E11" s="431">
        <v>0</v>
      </c>
      <c r="F11" s="431">
        <v>0</v>
      </c>
      <c r="G11" s="431">
        <v>0</v>
      </c>
      <c r="H11" s="431">
        <v>0</v>
      </c>
      <c r="I11" s="431">
        <f>F11-G11</f>
        <v>0</v>
      </c>
    </row>
    <row r="12" spans="2:9">
      <c r="B12" s="132"/>
      <c r="C12" s="133" t="s">
        <v>254</v>
      </c>
      <c r="D12" s="431">
        <v>1507732</v>
      </c>
      <c r="E12" s="431">
        <v>-81992</v>
      </c>
      <c r="F12" s="431">
        <f>D12+E12</f>
        <v>1425740</v>
      </c>
      <c r="G12" s="431">
        <v>1408912</v>
      </c>
      <c r="H12" s="431">
        <v>1408912</v>
      </c>
      <c r="I12" s="431">
        <f t="shared" ref="I12:I75" si="2">F12-G12</f>
        <v>16828</v>
      </c>
    </row>
    <row r="13" spans="2:9">
      <c r="B13" s="132"/>
      <c r="C13" s="133" t="s">
        <v>255</v>
      </c>
      <c r="D13" s="431">
        <v>157971</v>
      </c>
      <c r="E13" s="431">
        <v>-1293</v>
      </c>
      <c r="F13" s="431">
        <f t="shared" ref="F13:F46" si="3">D13+E13</f>
        <v>156678</v>
      </c>
      <c r="G13" s="431">
        <v>156678</v>
      </c>
      <c r="H13" s="431">
        <v>156678</v>
      </c>
      <c r="I13" s="431">
        <f t="shared" si="2"/>
        <v>0</v>
      </c>
    </row>
    <row r="14" spans="2:9">
      <c r="B14" s="132"/>
      <c r="C14" s="133" t="s">
        <v>256</v>
      </c>
      <c r="D14" s="431">
        <v>0</v>
      </c>
      <c r="E14" s="431">
        <v>0</v>
      </c>
      <c r="F14" s="431">
        <f t="shared" si="3"/>
        <v>0</v>
      </c>
      <c r="G14" s="431">
        <v>0</v>
      </c>
      <c r="H14" s="431">
        <v>0</v>
      </c>
      <c r="I14" s="431">
        <f t="shared" si="2"/>
        <v>0</v>
      </c>
    </row>
    <row r="15" spans="2:9">
      <c r="B15" s="132"/>
      <c r="C15" s="133" t="s">
        <v>257</v>
      </c>
      <c r="D15" s="431">
        <v>0</v>
      </c>
      <c r="E15" s="431">
        <v>0</v>
      </c>
      <c r="F15" s="431">
        <f t="shared" si="3"/>
        <v>0</v>
      </c>
      <c r="G15" s="431">
        <v>0</v>
      </c>
      <c r="H15" s="431">
        <v>0</v>
      </c>
      <c r="I15" s="431">
        <f t="shared" si="2"/>
        <v>0</v>
      </c>
    </row>
    <row r="16" spans="2:9">
      <c r="B16" s="132"/>
      <c r="C16" s="133" t="s">
        <v>258</v>
      </c>
      <c r="D16" s="431">
        <v>0</v>
      </c>
      <c r="E16" s="431">
        <v>0</v>
      </c>
      <c r="F16" s="431">
        <f t="shared" si="3"/>
        <v>0</v>
      </c>
      <c r="G16" s="431">
        <v>0</v>
      </c>
      <c r="H16" s="431">
        <v>0</v>
      </c>
      <c r="I16" s="431">
        <f t="shared" si="2"/>
        <v>0</v>
      </c>
    </row>
    <row r="17" spans="2:9">
      <c r="B17" s="132"/>
      <c r="C17" s="133" t="s">
        <v>259</v>
      </c>
      <c r="D17" s="431">
        <v>0</v>
      </c>
      <c r="E17" s="431">
        <v>0</v>
      </c>
      <c r="F17" s="431">
        <f t="shared" si="3"/>
        <v>0</v>
      </c>
      <c r="G17" s="431">
        <v>0</v>
      </c>
      <c r="H17" s="431">
        <v>0</v>
      </c>
      <c r="I17" s="431">
        <f t="shared" si="2"/>
        <v>0</v>
      </c>
    </row>
    <row r="18" spans="2:9">
      <c r="B18" s="619" t="s">
        <v>93</v>
      </c>
      <c r="C18" s="620"/>
      <c r="D18" s="430">
        <f>SUM(D19:D27)</f>
        <v>100200</v>
      </c>
      <c r="E18" s="430">
        <f t="shared" ref="E18:I18" si="4">SUM(E19:E27)</f>
        <v>10085</v>
      </c>
      <c r="F18" s="430">
        <f t="shared" si="4"/>
        <v>110285</v>
      </c>
      <c r="G18" s="430">
        <f t="shared" si="4"/>
        <v>103190</v>
      </c>
      <c r="H18" s="430">
        <f t="shared" ref="H18" si="5">SUM(H19:H27)</f>
        <v>103190</v>
      </c>
      <c r="I18" s="430">
        <f t="shared" si="4"/>
        <v>7095</v>
      </c>
    </row>
    <row r="19" spans="2:9">
      <c r="B19" s="132"/>
      <c r="C19" s="133" t="s">
        <v>260</v>
      </c>
      <c r="D19" s="431">
        <v>51622</v>
      </c>
      <c r="E19" s="431">
        <v>195</v>
      </c>
      <c r="F19" s="431">
        <f t="shared" si="3"/>
        <v>51817</v>
      </c>
      <c r="G19" s="431">
        <v>51467</v>
      </c>
      <c r="H19" s="431">
        <v>51467</v>
      </c>
      <c r="I19" s="431">
        <f t="shared" si="2"/>
        <v>350</v>
      </c>
    </row>
    <row r="20" spans="2:9">
      <c r="B20" s="132"/>
      <c r="C20" s="133" t="s">
        <v>261</v>
      </c>
      <c r="D20" s="431">
        <v>5032</v>
      </c>
      <c r="E20" s="431">
        <v>0</v>
      </c>
      <c r="F20" s="431">
        <f t="shared" si="3"/>
        <v>5032</v>
      </c>
      <c r="G20" s="431">
        <v>3146</v>
      </c>
      <c r="H20" s="431">
        <v>3146</v>
      </c>
      <c r="I20" s="431">
        <f t="shared" si="2"/>
        <v>1886</v>
      </c>
    </row>
    <row r="21" spans="2:9">
      <c r="B21" s="132"/>
      <c r="C21" s="133" t="s">
        <v>262</v>
      </c>
      <c r="D21" s="431">
        <v>0</v>
      </c>
      <c r="E21" s="431">
        <v>0</v>
      </c>
      <c r="F21" s="431">
        <f t="shared" si="3"/>
        <v>0</v>
      </c>
      <c r="G21" s="431">
        <v>0</v>
      </c>
      <c r="H21" s="431">
        <v>0</v>
      </c>
      <c r="I21" s="431">
        <f t="shared" si="2"/>
        <v>0</v>
      </c>
    </row>
    <row r="22" spans="2:9">
      <c r="B22" s="132"/>
      <c r="C22" s="133" t="s">
        <v>263</v>
      </c>
      <c r="D22" s="431">
        <v>10000</v>
      </c>
      <c r="E22" s="431">
        <v>9890</v>
      </c>
      <c r="F22" s="431">
        <f t="shared" si="3"/>
        <v>19890</v>
      </c>
      <c r="G22" s="431">
        <v>15544</v>
      </c>
      <c r="H22" s="431">
        <v>15544</v>
      </c>
      <c r="I22" s="431">
        <f t="shared" si="2"/>
        <v>4346</v>
      </c>
    </row>
    <row r="23" spans="2:9">
      <c r="B23" s="132"/>
      <c r="C23" s="133" t="s">
        <v>264</v>
      </c>
      <c r="D23" s="431">
        <v>0</v>
      </c>
      <c r="E23" s="431">
        <v>0</v>
      </c>
      <c r="F23" s="431">
        <f t="shared" si="3"/>
        <v>0</v>
      </c>
      <c r="G23" s="431">
        <v>0</v>
      </c>
      <c r="H23" s="431">
        <v>0</v>
      </c>
      <c r="I23" s="431">
        <f t="shared" si="2"/>
        <v>0</v>
      </c>
    </row>
    <row r="24" spans="2:9">
      <c r="B24" s="132"/>
      <c r="C24" s="133" t="s">
        <v>265</v>
      </c>
      <c r="D24" s="431">
        <v>17850</v>
      </c>
      <c r="E24" s="431">
        <v>0</v>
      </c>
      <c r="F24" s="431">
        <f t="shared" si="3"/>
        <v>17850</v>
      </c>
      <c r="G24" s="431">
        <v>17337</v>
      </c>
      <c r="H24" s="431">
        <v>17337</v>
      </c>
      <c r="I24" s="431">
        <f t="shared" si="2"/>
        <v>513</v>
      </c>
    </row>
    <row r="25" spans="2:9">
      <c r="B25" s="132"/>
      <c r="C25" s="133" t="s">
        <v>266</v>
      </c>
      <c r="D25" s="431">
        <v>15000</v>
      </c>
      <c r="E25" s="431">
        <v>0</v>
      </c>
      <c r="F25" s="431">
        <f t="shared" si="3"/>
        <v>15000</v>
      </c>
      <c r="G25" s="431">
        <v>15000</v>
      </c>
      <c r="H25" s="431">
        <v>15000</v>
      </c>
      <c r="I25" s="431">
        <f t="shared" si="2"/>
        <v>0</v>
      </c>
    </row>
    <row r="26" spans="2:9">
      <c r="B26" s="132"/>
      <c r="C26" s="133" t="s">
        <v>267</v>
      </c>
      <c r="D26" s="431">
        <v>0</v>
      </c>
      <c r="E26" s="431">
        <v>0</v>
      </c>
      <c r="F26" s="431">
        <f t="shared" si="3"/>
        <v>0</v>
      </c>
      <c r="G26" s="431">
        <v>0</v>
      </c>
      <c r="H26" s="431">
        <v>0</v>
      </c>
      <c r="I26" s="431">
        <f t="shared" si="2"/>
        <v>0</v>
      </c>
    </row>
    <row r="27" spans="2:9">
      <c r="B27" s="132"/>
      <c r="C27" s="133" t="s">
        <v>268</v>
      </c>
      <c r="D27" s="431">
        <v>696</v>
      </c>
      <c r="E27" s="431">
        <v>0</v>
      </c>
      <c r="F27" s="431">
        <f t="shared" si="3"/>
        <v>696</v>
      </c>
      <c r="G27" s="431">
        <v>696</v>
      </c>
      <c r="H27" s="431">
        <v>696</v>
      </c>
      <c r="I27" s="431">
        <f t="shared" si="2"/>
        <v>0</v>
      </c>
    </row>
    <row r="28" spans="2:9">
      <c r="B28" s="619" t="s">
        <v>95</v>
      </c>
      <c r="C28" s="620"/>
      <c r="D28" s="430">
        <f>SUM(D29:D37)</f>
        <v>792200</v>
      </c>
      <c r="E28" s="430">
        <f t="shared" ref="E28:F28" si="6">SUM(E29:E37)</f>
        <v>228513</v>
      </c>
      <c r="F28" s="430">
        <f t="shared" si="6"/>
        <v>1020713</v>
      </c>
      <c r="G28" s="430">
        <f>SUM(G29:G37)</f>
        <v>999003</v>
      </c>
      <c r="H28" s="430">
        <f>SUM(H29:H37)</f>
        <v>999003</v>
      </c>
      <c r="I28" s="430">
        <f t="shared" si="2"/>
        <v>21710</v>
      </c>
    </row>
    <row r="29" spans="2:9">
      <c r="B29" s="132"/>
      <c r="C29" s="133" t="s">
        <v>269</v>
      </c>
      <c r="D29" s="431">
        <v>76671</v>
      </c>
      <c r="E29" s="431">
        <v>174</v>
      </c>
      <c r="F29" s="431">
        <f t="shared" si="3"/>
        <v>76845</v>
      </c>
      <c r="G29" s="431">
        <v>65160</v>
      </c>
      <c r="H29" s="431">
        <v>65160</v>
      </c>
      <c r="I29" s="431">
        <f t="shared" si="2"/>
        <v>11685</v>
      </c>
    </row>
    <row r="30" spans="2:9">
      <c r="B30" s="132"/>
      <c r="C30" s="133" t="s">
        <v>270</v>
      </c>
      <c r="D30" s="431">
        <v>0</v>
      </c>
      <c r="E30" s="431">
        <v>0</v>
      </c>
      <c r="F30" s="431">
        <f t="shared" si="3"/>
        <v>0</v>
      </c>
      <c r="G30" s="431">
        <v>0</v>
      </c>
      <c r="H30" s="431">
        <v>0</v>
      </c>
      <c r="I30" s="431">
        <f t="shared" si="2"/>
        <v>0</v>
      </c>
    </row>
    <row r="31" spans="2:9">
      <c r="B31" s="132"/>
      <c r="C31" s="133" t="s">
        <v>271</v>
      </c>
      <c r="D31" s="431">
        <v>530669</v>
      </c>
      <c r="E31" s="431">
        <v>174226</v>
      </c>
      <c r="F31" s="431">
        <f t="shared" si="3"/>
        <v>704895</v>
      </c>
      <c r="G31" s="431">
        <v>704896</v>
      </c>
      <c r="H31" s="431">
        <v>704896</v>
      </c>
      <c r="I31" s="431">
        <f t="shared" si="2"/>
        <v>-1</v>
      </c>
    </row>
    <row r="32" spans="2:9">
      <c r="B32" s="132"/>
      <c r="C32" s="133" t="s">
        <v>272</v>
      </c>
      <c r="D32" s="431">
        <v>27790</v>
      </c>
      <c r="E32" s="431">
        <v>4079</v>
      </c>
      <c r="F32" s="431">
        <f t="shared" si="3"/>
        <v>31869</v>
      </c>
      <c r="G32" s="431">
        <v>30241</v>
      </c>
      <c r="H32" s="431">
        <v>30241</v>
      </c>
      <c r="I32" s="431">
        <f t="shared" si="2"/>
        <v>1628</v>
      </c>
    </row>
    <row r="33" spans="2:9">
      <c r="B33" s="132"/>
      <c r="C33" s="133" t="s">
        <v>273</v>
      </c>
      <c r="D33" s="431">
        <v>51730</v>
      </c>
      <c r="E33" s="431">
        <v>3960</v>
      </c>
      <c r="F33" s="431">
        <f t="shared" si="3"/>
        <v>55690</v>
      </c>
      <c r="G33" s="431">
        <v>55676</v>
      </c>
      <c r="H33" s="431">
        <v>55676</v>
      </c>
      <c r="I33" s="431">
        <f t="shared" si="2"/>
        <v>14</v>
      </c>
    </row>
    <row r="34" spans="2:9">
      <c r="B34" s="132"/>
      <c r="C34" s="133" t="s">
        <v>274</v>
      </c>
      <c r="D34" s="431">
        <v>0</v>
      </c>
      <c r="E34" s="431">
        <v>0</v>
      </c>
      <c r="F34" s="431">
        <f t="shared" si="3"/>
        <v>0</v>
      </c>
      <c r="G34" s="431">
        <v>0</v>
      </c>
      <c r="H34" s="431">
        <v>0</v>
      </c>
      <c r="I34" s="431">
        <f t="shared" si="2"/>
        <v>0</v>
      </c>
    </row>
    <row r="35" spans="2:9">
      <c r="B35" s="132"/>
      <c r="C35" s="133" t="s">
        <v>275</v>
      </c>
      <c r="D35" s="431">
        <v>16069</v>
      </c>
      <c r="E35" s="431">
        <v>0</v>
      </c>
      <c r="F35" s="431">
        <f t="shared" si="3"/>
        <v>16069</v>
      </c>
      <c r="G35" s="431">
        <v>12923</v>
      </c>
      <c r="H35" s="431">
        <v>12923</v>
      </c>
      <c r="I35" s="431">
        <f t="shared" si="2"/>
        <v>3146</v>
      </c>
    </row>
    <row r="36" spans="2:9">
      <c r="B36" s="132"/>
      <c r="C36" s="133" t="s">
        <v>276</v>
      </c>
      <c r="D36" s="431">
        <v>52898</v>
      </c>
      <c r="E36" s="431">
        <v>46074</v>
      </c>
      <c r="F36" s="431">
        <f t="shared" si="3"/>
        <v>98972</v>
      </c>
      <c r="G36" s="431">
        <v>95472</v>
      </c>
      <c r="H36" s="431">
        <v>95472</v>
      </c>
      <c r="I36" s="431">
        <f t="shared" si="2"/>
        <v>3500</v>
      </c>
    </row>
    <row r="37" spans="2:9">
      <c r="B37" s="132"/>
      <c r="C37" s="133" t="s">
        <v>277</v>
      </c>
      <c r="D37" s="431">
        <v>36373</v>
      </c>
      <c r="E37" s="431">
        <v>0</v>
      </c>
      <c r="F37" s="431">
        <f t="shared" si="3"/>
        <v>36373</v>
      </c>
      <c r="G37" s="431">
        <v>34635</v>
      </c>
      <c r="H37" s="431">
        <v>34635</v>
      </c>
      <c r="I37" s="431">
        <f t="shared" si="2"/>
        <v>1738</v>
      </c>
    </row>
    <row r="38" spans="2:9">
      <c r="B38" s="619" t="s">
        <v>229</v>
      </c>
      <c r="C38" s="620"/>
      <c r="D38" s="429">
        <v>0</v>
      </c>
      <c r="E38" s="429">
        <v>0</v>
      </c>
      <c r="F38" s="431">
        <f t="shared" si="3"/>
        <v>0</v>
      </c>
      <c r="G38" s="429">
        <v>0</v>
      </c>
      <c r="H38" s="429">
        <v>0</v>
      </c>
      <c r="I38" s="431">
        <f t="shared" si="2"/>
        <v>0</v>
      </c>
    </row>
    <row r="39" spans="2:9">
      <c r="B39" s="132"/>
      <c r="C39" s="133" t="s">
        <v>99</v>
      </c>
      <c r="D39" s="431">
        <v>0</v>
      </c>
      <c r="E39" s="431">
        <v>0</v>
      </c>
      <c r="F39" s="431">
        <f t="shared" si="3"/>
        <v>0</v>
      </c>
      <c r="G39" s="431">
        <v>0</v>
      </c>
      <c r="H39" s="431">
        <v>0</v>
      </c>
      <c r="I39" s="431">
        <f t="shared" si="2"/>
        <v>0</v>
      </c>
    </row>
    <row r="40" spans="2:9">
      <c r="B40" s="132"/>
      <c r="C40" s="133" t="s">
        <v>101</v>
      </c>
      <c r="D40" s="431">
        <v>0</v>
      </c>
      <c r="E40" s="431">
        <v>0</v>
      </c>
      <c r="F40" s="431">
        <f t="shared" si="3"/>
        <v>0</v>
      </c>
      <c r="G40" s="431">
        <v>0</v>
      </c>
      <c r="H40" s="431">
        <v>0</v>
      </c>
      <c r="I40" s="431">
        <f t="shared" si="2"/>
        <v>0</v>
      </c>
    </row>
    <row r="41" spans="2:9">
      <c r="B41" s="132"/>
      <c r="C41" s="133" t="s">
        <v>103</v>
      </c>
      <c r="D41" s="431">
        <v>0</v>
      </c>
      <c r="E41" s="431">
        <v>0</v>
      </c>
      <c r="F41" s="431">
        <f t="shared" si="3"/>
        <v>0</v>
      </c>
      <c r="G41" s="431">
        <v>0</v>
      </c>
      <c r="H41" s="431">
        <v>0</v>
      </c>
      <c r="I41" s="431">
        <f t="shared" si="2"/>
        <v>0</v>
      </c>
    </row>
    <row r="42" spans="2:9">
      <c r="B42" s="132"/>
      <c r="C42" s="133" t="s">
        <v>104</v>
      </c>
      <c r="D42" s="431">
        <v>0</v>
      </c>
      <c r="E42" s="431">
        <v>0</v>
      </c>
      <c r="F42" s="431">
        <f t="shared" si="3"/>
        <v>0</v>
      </c>
      <c r="G42" s="431">
        <v>0</v>
      </c>
      <c r="H42" s="431">
        <v>0</v>
      </c>
      <c r="I42" s="431">
        <f t="shared" si="2"/>
        <v>0</v>
      </c>
    </row>
    <row r="43" spans="2:9">
      <c r="B43" s="132"/>
      <c r="C43" s="133" t="s">
        <v>106</v>
      </c>
      <c r="D43" s="431">
        <v>0</v>
      </c>
      <c r="E43" s="431">
        <v>0</v>
      </c>
      <c r="F43" s="431">
        <f t="shared" si="3"/>
        <v>0</v>
      </c>
      <c r="G43" s="431">
        <v>0</v>
      </c>
      <c r="H43" s="431">
        <v>0</v>
      </c>
      <c r="I43" s="431">
        <f t="shared" si="2"/>
        <v>0</v>
      </c>
    </row>
    <row r="44" spans="2:9">
      <c r="B44" s="132"/>
      <c r="C44" s="133" t="s">
        <v>279</v>
      </c>
      <c r="D44" s="431">
        <v>0</v>
      </c>
      <c r="E44" s="431">
        <v>0</v>
      </c>
      <c r="F44" s="431">
        <f t="shared" si="3"/>
        <v>0</v>
      </c>
      <c r="G44" s="431">
        <v>0</v>
      </c>
      <c r="H44" s="431">
        <v>0</v>
      </c>
      <c r="I44" s="431">
        <f t="shared" si="2"/>
        <v>0</v>
      </c>
    </row>
    <row r="45" spans="2:9">
      <c r="B45" s="132"/>
      <c r="C45" s="133" t="s">
        <v>109</v>
      </c>
      <c r="D45" s="431">
        <v>0</v>
      </c>
      <c r="E45" s="431">
        <v>0</v>
      </c>
      <c r="F45" s="431">
        <f t="shared" si="3"/>
        <v>0</v>
      </c>
      <c r="G45" s="431">
        <v>0</v>
      </c>
      <c r="H45" s="431">
        <v>0</v>
      </c>
      <c r="I45" s="431">
        <f t="shared" si="2"/>
        <v>0</v>
      </c>
    </row>
    <row r="46" spans="2:9">
      <c r="B46" s="132"/>
      <c r="C46" s="133" t="s">
        <v>110</v>
      </c>
      <c r="D46" s="431">
        <v>0</v>
      </c>
      <c r="E46" s="431">
        <v>0</v>
      </c>
      <c r="F46" s="431">
        <f t="shared" si="3"/>
        <v>0</v>
      </c>
      <c r="G46" s="431">
        <v>0</v>
      </c>
      <c r="H46" s="431">
        <v>0</v>
      </c>
      <c r="I46" s="431">
        <f t="shared" si="2"/>
        <v>0</v>
      </c>
    </row>
    <row r="47" spans="2:9">
      <c r="B47" s="132"/>
      <c r="C47" s="133" t="s">
        <v>112</v>
      </c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f t="shared" si="2"/>
        <v>0</v>
      </c>
    </row>
    <row r="48" spans="2:9">
      <c r="B48" s="619" t="s">
        <v>280</v>
      </c>
      <c r="C48" s="620"/>
      <c r="D48" s="430">
        <v>10000</v>
      </c>
      <c r="E48" s="430">
        <v>0</v>
      </c>
      <c r="F48" s="430">
        <v>10000</v>
      </c>
      <c r="G48" s="430">
        <v>10000</v>
      </c>
      <c r="H48" s="430">
        <v>10000</v>
      </c>
      <c r="I48" s="430">
        <f t="shared" si="2"/>
        <v>0</v>
      </c>
    </row>
    <row r="49" spans="2:9">
      <c r="B49" s="132"/>
      <c r="C49" s="133" t="s">
        <v>281</v>
      </c>
      <c r="D49" s="431">
        <v>10000</v>
      </c>
      <c r="E49" s="431">
        <v>0</v>
      </c>
      <c r="F49" s="431">
        <v>10000</v>
      </c>
      <c r="G49" s="431">
        <v>10000</v>
      </c>
      <c r="H49" s="431">
        <v>10000</v>
      </c>
      <c r="I49" s="431">
        <f t="shared" si="2"/>
        <v>0</v>
      </c>
    </row>
    <row r="50" spans="2:9">
      <c r="B50" s="132"/>
      <c r="C50" s="133" t="s">
        <v>282</v>
      </c>
      <c r="D50" s="431">
        <v>0</v>
      </c>
      <c r="E50" s="431">
        <v>0</v>
      </c>
      <c r="F50" s="431">
        <v>0</v>
      </c>
      <c r="G50" s="431">
        <v>0</v>
      </c>
      <c r="H50" s="431">
        <v>0</v>
      </c>
      <c r="I50" s="431">
        <f t="shared" si="2"/>
        <v>0</v>
      </c>
    </row>
    <row r="51" spans="2:9">
      <c r="B51" s="132"/>
      <c r="C51" s="133" t="s">
        <v>283</v>
      </c>
      <c r="D51" s="431">
        <v>0</v>
      </c>
      <c r="E51" s="431">
        <v>0</v>
      </c>
      <c r="F51" s="431">
        <v>0</v>
      </c>
      <c r="G51" s="431">
        <v>0</v>
      </c>
      <c r="H51" s="431">
        <v>0</v>
      </c>
      <c r="I51" s="431">
        <f t="shared" si="2"/>
        <v>0</v>
      </c>
    </row>
    <row r="52" spans="2:9">
      <c r="B52" s="132"/>
      <c r="C52" s="133" t="s">
        <v>284</v>
      </c>
      <c r="D52" s="431">
        <v>0</v>
      </c>
      <c r="E52" s="431">
        <v>0</v>
      </c>
      <c r="F52" s="431">
        <v>0</v>
      </c>
      <c r="G52" s="431">
        <v>0</v>
      </c>
      <c r="H52" s="431">
        <v>0</v>
      </c>
      <c r="I52" s="431">
        <f t="shared" si="2"/>
        <v>0</v>
      </c>
    </row>
    <row r="53" spans="2:9">
      <c r="B53" s="132"/>
      <c r="C53" s="133" t="s">
        <v>285</v>
      </c>
      <c r="D53" s="431">
        <v>0</v>
      </c>
      <c r="E53" s="431">
        <v>0</v>
      </c>
      <c r="F53" s="431">
        <v>0</v>
      </c>
      <c r="G53" s="431">
        <v>0</v>
      </c>
      <c r="H53" s="431">
        <v>0</v>
      </c>
      <c r="I53" s="431">
        <f t="shared" si="2"/>
        <v>0</v>
      </c>
    </row>
    <row r="54" spans="2:9">
      <c r="B54" s="132"/>
      <c r="C54" s="133" t="s">
        <v>286</v>
      </c>
      <c r="D54" s="431">
        <v>0</v>
      </c>
      <c r="E54" s="431">
        <v>0</v>
      </c>
      <c r="F54" s="431">
        <v>0</v>
      </c>
      <c r="G54" s="431">
        <v>0</v>
      </c>
      <c r="H54" s="431">
        <v>0</v>
      </c>
      <c r="I54" s="431">
        <f t="shared" si="2"/>
        <v>0</v>
      </c>
    </row>
    <row r="55" spans="2:9">
      <c r="B55" s="132"/>
      <c r="C55" s="133" t="s">
        <v>287</v>
      </c>
      <c r="D55" s="431">
        <v>0</v>
      </c>
      <c r="E55" s="431">
        <v>0</v>
      </c>
      <c r="F55" s="431">
        <v>0</v>
      </c>
      <c r="G55" s="431">
        <v>0</v>
      </c>
      <c r="H55" s="431">
        <v>0</v>
      </c>
      <c r="I55" s="431">
        <f t="shared" si="2"/>
        <v>0</v>
      </c>
    </row>
    <row r="56" spans="2:9">
      <c r="B56" s="132"/>
      <c r="C56" s="133" t="s">
        <v>288</v>
      </c>
      <c r="D56" s="431">
        <v>0</v>
      </c>
      <c r="E56" s="431">
        <v>0</v>
      </c>
      <c r="F56" s="431">
        <v>0</v>
      </c>
      <c r="G56" s="431">
        <v>0</v>
      </c>
      <c r="H56" s="431">
        <v>0</v>
      </c>
      <c r="I56" s="431">
        <f t="shared" si="2"/>
        <v>0</v>
      </c>
    </row>
    <row r="57" spans="2:9">
      <c r="B57" s="132"/>
      <c r="C57" s="133" t="s">
        <v>37</v>
      </c>
      <c r="D57" s="431">
        <v>0</v>
      </c>
      <c r="E57" s="431">
        <v>0</v>
      </c>
      <c r="F57" s="431">
        <v>0</v>
      </c>
      <c r="G57" s="431">
        <v>0</v>
      </c>
      <c r="H57" s="431">
        <v>0</v>
      </c>
      <c r="I57" s="431">
        <f t="shared" si="2"/>
        <v>0</v>
      </c>
    </row>
    <row r="58" spans="2:9">
      <c r="B58" s="619" t="s">
        <v>133</v>
      </c>
      <c r="C58" s="620"/>
      <c r="D58" s="431">
        <v>0</v>
      </c>
      <c r="E58" s="431">
        <v>0</v>
      </c>
      <c r="F58" s="431">
        <v>0</v>
      </c>
      <c r="G58" s="431">
        <v>0</v>
      </c>
      <c r="H58" s="431">
        <v>0</v>
      </c>
      <c r="I58" s="431">
        <f t="shared" si="2"/>
        <v>0</v>
      </c>
    </row>
    <row r="59" spans="2:9">
      <c r="B59" s="132"/>
      <c r="C59" s="133" t="s">
        <v>289</v>
      </c>
      <c r="D59" s="431">
        <v>0</v>
      </c>
      <c r="E59" s="431">
        <v>0</v>
      </c>
      <c r="F59" s="431">
        <v>0</v>
      </c>
      <c r="G59" s="431">
        <v>0</v>
      </c>
      <c r="H59" s="431">
        <v>0</v>
      </c>
      <c r="I59" s="431">
        <f t="shared" si="2"/>
        <v>0</v>
      </c>
    </row>
    <row r="60" spans="2:9">
      <c r="B60" s="132"/>
      <c r="C60" s="133" t="s">
        <v>290</v>
      </c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f t="shared" si="2"/>
        <v>0</v>
      </c>
    </row>
    <row r="61" spans="2:9">
      <c r="B61" s="132"/>
      <c r="C61" s="133" t="s">
        <v>291</v>
      </c>
      <c r="D61" s="431">
        <v>0</v>
      </c>
      <c r="E61" s="431">
        <v>0</v>
      </c>
      <c r="F61" s="431">
        <v>0</v>
      </c>
      <c r="G61" s="431">
        <v>0</v>
      </c>
      <c r="H61" s="431">
        <v>0</v>
      </c>
      <c r="I61" s="431">
        <f t="shared" si="2"/>
        <v>0</v>
      </c>
    </row>
    <row r="62" spans="2:9">
      <c r="B62" s="619" t="s">
        <v>292</v>
      </c>
      <c r="C62" s="620"/>
      <c r="D62" s="431">
        <v>0</v>
      </c>
      <c r="E62" s="431">
        <v>0</v>
      </c>
      <c r="F62" s="431">
        <v>0</v>
      </c>
      <c r="G62" s="431">
        <v>0</v>
      </c>
      <c r="H62" s="431">
        <v>0</v>
      </c>
      <c r="I62" s="431">
        <f t="shared" si="2"/>
        <v>0</v>
      </c>
    </row>
    <row r="63" spans="2:9">
      <c r="B63" s="132"/>
      <c r="C63" s="133" t="s">
        <v>293</v>
      </c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f t="shared" si="2"/>
        <v>0</v>
      </c>
    </row>
    <row r="64" spans="2:9">
      <c r="B64" s="132"/>
      <c r="C64" s="133" t="s">
        <v>294</v>
      </c>
      <c r="D64" s="431">
        <v>0</v>
      </c>
      <c r="E64" s="431">
        <v>0</v>
      </c>
      <c r="F64" s="431">
        <v>0</v>
      </c>
      <c r="G64" s="431">
        <v>0</v>
      </c>
      <c r="H64" s="431">
        <v>0</v>
      </c>
      <c r="I64" s="431">
        <f t="shared" si="2"/>
        <v>0</v>
      </c>
    </row>
    <row r="65" spans="2:9">
      <c r="B65" s="132"/>
      <c r="C65" s="133" t="s">
        <v>295</v>
      </c>
      <c r="D65" s="431">
        <v>0</v>
      </c>
      <c r="E65" s="431">
        <v>0</v>
      </c>
      <c r="F65" s="431">
        <v>0</v>
      </c>
      <c r="G65" s="431">
        <v>0</v>
      </c>
      <c r="H65" s="431">
        <v>0</v>
      </c>
      <c r="I65" s="431">
        <f t="shared" si="2"/>
        <v>0</v>
      </c>
    </row>
    <row r="66" spans="2:9">
      <c r="B66" s="132"/>
      <c r="C66" s="133" t="s">
        <v>296</v>
      </c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f t="shared" si="2"/>
        <v>0</v>
      </c>
    </row>
    <row r="67" spans="2:9">
      <c r="B67" s="132"/>
      <c r="C67" s="133" t="s">
        <v>297</v>
      </c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f t="shared" si="2"/>
        <v>0</v>
      </c>
    </row>
    <row r="68" spans="2:9">
      <c r="B68" s="132"/>
      <c r="C68" s="133" t="s">
        <v>298</v>
      </c>
      <c r="D68" s="431">
        <v>0</v>
      </c>
      <c r="E68" s="431">
        <v>0</v>
      </c>
      <c r="F68" s="431">
        <v>0</v>
      </c>
      <c r="G68" s="431">
        <v>0</v>
      </c>
      <c r="H68" s="431">
        <v>0</v>
      </c>
      <c r="I68" s="431">
        <f t="shared" si="2"/>
        <v>0</v>
      </c>
    </row>
    <row r="69" spans="2:9">
      <c r="B69" s="132"/>
      <c r="C69" s="133" t="s">
        <v>299</v>
      </c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f t="shared" si="2"/>
        <v>0</v>
      </c>
    </row>
    <row r="70" spans="2:9">
      <c r="B70" s="597" t="s">
        <v>107</v>
      </c>
      <c r="C70" s="59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f t="shared" si="2"/>
        <v>0</v>
      </c>
    </row>
    <row r="71" spans="2:9">
      <c r="B71" s="132"/>
      <c r="C71" s="133" t="s">
        <v>116</v>
      </c>
      <c r="D71" s="431">
        <v>0</v>
      </c>
      <c r="E71" s="431">
        <v>0</v>
      </c>
      <c r="F71" s="431">
        <v>0</v>
      </c>
      <c r="G71" s="431">
        <v>0</v>
      </c>
      <c r="H71" s="431">
        <v>0</v>
      </c>
      <c r="I71" s="431">
        <f t="shared" si="2"/>
        <v>0</v>
      </c>
    </row>
    <row r="72" spans="2:9">
      <c r="B72" s="132"/>
      <c r="C72" s="133" t="s">
        <v>50</v>
      </c>
      <c r="D72" s="431">
        <v>0</v>
      </c>
      <c r="E72" s="431">
        <v>0</v>
      </c>
      <c r="F72" s="431">
        <v>0</v>
      </c>
      <c r="G72" s="431">
        <v>0</v>
      </c>
      <c r="H72" s="431">
        <v>0</v>
      </c>
      <c r="I72" s="431">
        <f t="shared" si="2"/>
        <v>0</v>
      </c>
    </row>
    <row r="73" spans="2:9">
      <c r="B73" s="132"/>
      <c r="C73" s="133" t="s">
        <v>119</v>
      </c>
      <c r="D73" s="431">
        <v>0</v>
      </c>
      <c r="E73" s="431">
        <v>0</v>
      </c>
      <c r="F73" s="431">
        <v>0</v>
      </c>
      <c r="G73" s="431">
        <v>0</v>
      </c>
      <c r="H73" s="431">
        <v>0</v>
      </c>
      <c r="I73" s="431">
        <f t="shared" si="2"/>
        <v>0</v>
      </c>
    </row>
    <row r="74" spans="2:9">
      <c r="B74" s="619" t="s">
        <v>300</v>
      </c>
      <c r="C74" s="620"/>
      <c r="D74" s="431">
        <v>0</v>
      </c>
      <c r="E74" s="431">
        <v>0</v>
      </c>
      <c r="F74" s="431">
        <v>0</v>
      </c>
      <c r="G74" s="431">
        <v>0</v>
      </c>
      <c r="H74" s="431">
        <v>0</v>
      </c>
      <c r="I74" s="431">
        <f t="shared" si="2"/>
        <v>0</v>
      </c>
    </row>
    <row r="75" spans="2:9">
      <c r="B75" s="132"/>
      <c r="C75" s="133" t="s">
        <v>301</v>
      </c>
      <c r="D75" s="431">
        <v>0</v>
      </c>
      <c r="E75" s="431">
        <v>0</v>
      </c>
      <c r="F75" s="431">
        <v>0</v>
      </c>
      <c r="G75" s="431">
        <v>0</v>
      </c>
      <c r="H75" s="431">
        <v>0</v>
      </c>
      <c r="I75" s="431">
        <f t="shared" si="2"/>
        <v>0</v>
      </c>
    </row>
    <row r="76" spans="2:9">
      <c r="B76" s="132"/>
      <c r="C76" s="133" t="s">
        <v>122</v>
      </c>
      <c r="D76" s="431">
        <v>0</v>
      </c>
      <c r="E76" s="431">
        <v>0</v>
      </c>
      <c r="F76" s="431">
        <v>0</v>
      </c>
      <c r="G76" s="431">
        <v>0</v>
      </c>
      <c r="H76" s="431">
        <v>0</v>
      </c>
      <c r="I76" s="431">
        <f t="shared" ref="I76:I81" si="7">F76-G76</f>
        <v>0</v>
      </c>
    </row>
    <row r="77" spans="2:9">
      <c r="B77" s="132"/>
      <c r="C77" s="133" t="s">
        <v>123</v>
      </c>
      <c r="D77" s="431">
        <v>0</v>
      </c>
      <c r="E77" s="431">
        <v>0</v>
      </c>
      <c r="F77" s="431">
        <v>0</v>
      </c>
      <c r="G77" s="431">
        <v>0</v>
      </c>
      <c r="H77" s="431">
        <v>0</v>
      </c>
      <c r="I77" s="431">
        <f t="shared" si="7"/>
        <v>0</v>
      </c>
    </row>
    <row r="78" spans="2:9">
      <c r="B78" s="132"/>
      <c r="C78" s="133" t="s">
        <v>124</v>
      </c>
      <c r="D78" s="431">
        <v>0</v>
      </c>
      <c r="E78" s="431">
        <v>0</v>
      </c>
      <c r="F78" s="431">
        <v>0</v>
      </c>
      <c r="G78" s="431">
        <v>0</v>
      </c>
      <c r="H78" s="431">
        <v>0</v>
      </c>
      <c r="I78" s="431">
        <f t="shared" si="7"/>
        <v>0</v>
      </c>
    </row>
    <row r="79" spans="2:9">
      <c r="B79" s="132"/>
      <c r="C79" s="133" t="s">
        <v>125</v>
      </c>
      <c r="D79" s="431">
        <v>0</v>
      </c>
      <c r="E79" s="431">
        <v>0</v>
      </c>
      <c r="F79" s="431">
        <v>0</v>
      </c>
      <c r="G79" s="431">
        <v>0</v>
      </c>
      <c r="H79" s="431">
        <v>0</v>
      </c>
      <c r="I79" s="431">
        <f t="shared" si="7"/>
        <v>0</v>
      </c>
    </row>
    <row r="80" spans="2:9">
      <c r="B80" s="132"/>
      <c r="C80" s="133" t="s">
        <v>126</v>
      </c>
      <c r="D80" s="431">
        <v>0</v>
      </c>
      <c r="E80" s="431">
        <v>0</v>
      </c>
      <c r="F80" s="431">
        <v>0</v>
      </c>
      <c r="G80" s="431">
        <v>0</v>
      </c>
      <c r="H80" s="431">
        <v>0</v>
      </c>
      <c r="I80" s="431">
        <f t="shared" si="7"/>
        <v>0</v>
      </c>
    </row>
    <row r="81" spans="1:10">
      <c r="B81" s="132"/>
      <c r="C81" s="133" t="s">
        <v>302</v>
      </c>
      <c r="D81" s="431">
        <v>0</v>
      </c>
      <c r="E81" s="431">
        <v>0</v>
      </c>
      <c r="F81" s="431">
        <v>0</v>
      </c>
      <c r="G81" s="431">
        <v>0</v>
      </c>
      <c r="H81" s="431">
        <v>0</v>
      </c>
      <c r="I81" s="431">
        <f t="shared" si="7"/>
        <v>0</v>
      </c>
    </row>
    <row r="82" spans="1:10" s="122" customFormat="1">
      <c r="A82" s="119"/>
      <c r="B82" s="134"/>
      <c r="C82" s="135" t="s">
        <v>247</v>
      </c>
      <c r="D82" s="432">
        <f>D10+D18+D28+D48</f>
        <v>2568103</v>
      </c>
      <c r="E82" s="432">
        <f>E10+E18+E28+E48</f>
        <v>155313</v>
      </c>
      <c r="F82" s="432">
        <f t="shared" ref="F82:I82" si="8">F10+F18+F28+F48</f>
        <v>2723416</v>
      </c>
      <c r="G82" s="432">
        <f>G10+G18+G28+G48</f>
        <v>2677783</v>
      </c>
      <c r="H82" s="432">
        <f t="shared" si="8"/>
        <v>2677783</v>
      </c>
      <c r="I82" s="432">
        <f t="shared" si="8"/>
        <v>45633</v>
      </c>
      <c r="J82" s="119"/>
    </row>
    <row r="84" spans="1:10" ht="15.75">
      <c r="D84" s="131" t="str">
        <f>IF(CAdmon!D22=COG!D82," ","ERROR")</f>
        <v xml:space="preserve"> </v>
      </c>
      <c r="E84" s="131" t="str">
        <f>IF(CAdmon!E22=COG!E82," ","ERROR")</f>
        <v xml:space="preserve"> </v>
      </c>
      <c r="F84" s="131" t="str">
        <f>IF(CAdmon!F22=COG!F82," ","ERROR")</f>
        <v xml:space="preserve"> </v>
      </c>
      <c r="G84" s="131" t="str">
        <f>IF(CAdmon!G22=COG!G82," ","ERROR")</f>
        <v xml:space="preserve"> </v>
      </c>
      <c r="H84" s="131" t="str">
        <f>IF(CAdmon!H22=COG!H82," ","ERROR")</f>
        <v xml:space="preserve"> </v>
      </c>
      <c r="I84" s="131" t="str">
        <f>IF(CAdmon!I22=COG!I82," ","ERROR")</f>
        <v xml:space="preserve"> </v>
      </c>
    </row>
    <row r="86" spans="1:10">
      <c r="D86" s="436"/>
      <c r="E86" s="436"/>
      <c r="F86" s="436"/>
      <c r="G86" s="436"/>
      <c r="H86" s="436"/>
      <c r="I86" s="436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baseColWidth="10" defaultRowHeight="15"/>
  <cols>
    <col min="1" max="1" width="1.5703125" style="111" customWidth="1"/>
    <col min="2" max="2" width="4.5703125" style="147" customWidth="1"/>
    <col min="3" max="3" width="60.28515625" style="79" customWidth="1"/>
    <col min="4" max="9" width="12.7109375" style="79" customWidth="1"/>
    <col min="10" max="10" width="3.28515625" style="111" customWidth="1"/>
  </cols>
  <sheetData>
    <row r="1" spans="1:10" s="111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602" t="str">
        <f>+CTG!B2</f>
        <v>Cuenta Pública 2015</v>
      </c>
      <c r="C2" s="603"/>
      <c r="D2" s="603"/>
      <c r="E2" s="603"/>
      <c r="F2" s="603"/>
      <c r="G2" s="603"/>
      <c r="H2" s="603"/>
      <c r="I2" s="604"/>
    </row>
    <row r="3" spans="1:10">
      <c r="B3" s="605" t="str">
        <f>+CTG!B3</f>
        <v>Sector Paraestatal</v>
      </c>
      <c r="C3" s="606"/>
      <c r="D3" s="606"/>
      <c r="E3" s="606"/>
      <c r="F3" s="606"/>
      <c r="G3" s="606"/>
      <c r="H3" s="606"/>
      <c r="I3" s="607"/>
    </row>
    <row r="4" spans="1:10">
      <c r="B4" s="605" t="s">
        <v>238</v>
      </c>
      <c r="C4" s="606"/>
      <c r="D4" s="606"/>
      <c r="E4" s="606"/>
      <c r="F4" s="606"/>
      <c r="G4" s="606"/>
      <c r="H4" s="606"/>
      <c r="I4" s="607"/>
    </row>
    <row r="5" spans="1:10">
      <c r="B5" s="605" t="s">
        <v>303</v>
      </c>
      <c r="C5" s="606"/>
      <c r="D5" s="606"/>
      <c r="E5" s="606"/>
      <c r="F5" s="606"/>
      <c r="G5" s="606"/>
      <c r="H5" s="606"/>
      <c r="I5" s="607"/>
    </row>
    <row r="6" spans="1:10">
      <c r="B6" s="608" t="str">
        <f>+CTG!B6</f>
        <v>Del 1 de Enero al 31 de Diciembre de 2015</v>
      </c>
      <c r="C6" s="609"/>
      <c r="D6" s="609"/>
      <c r="E6" s="609"/>
      <c r="F6" s="609"/>
      <c r="G6" s="609"/>
      <c r="H6" s="609"/>
      <c r="I6" s="610"/>
    </row>
    <row r="7" spans="1:10" s="111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611" t="s">
        <v>76</v>
      </c>
      <c r="C8" s="611"/>
      <c r="D8" s="612" t="s">
        <v>240</v>
      </c>
      <c r="E8" s="612"/>
      <c r="F8" s="612"/>
      <c r="G8" s="612"/>
      <c r="H8" s="612"/>
      <c r="I8" s="612" t="s">
        <v>241</v>
      </c>
    </row>
    <row r="9" spans="1:10" ht="22.5">
      <c r="B9" s="611"/>
      <c r="C9" s="611"/>
      <c r="D9" s="112" t="s">
        <v>242</v>
      </c>
      <c r="E9" s="112" t="s">
        <v>243</v>
      </c>
      <c r="F9" s="112" t="s">
        <v>216</v>
      </c>
      <c r="G9" s="112" t="s">
        <v>217</v>
      </c>
      <c r="H9" s="112" t="s">
        <v>244</v>
      </c>
      <c r="I9" s="612"/>
    </row>
    <row r="10" spans="1:10">
      <c r="B10" s="611"/>
      <c r="C10" s="611"/>
      <c r="D10" s="112">
        <v>1</v>
      </c>
      <c r="E10" s="112">
        <v>2</v>
      </c>
      <c r="F10" s="112" t="s">
        <v>245</v>
      </c>
      <c r="G10" s="112">
        <v>4</v>
      </c>
      <c r="H10" s="112">
        <v>5</v>
      </c>
      <c r="I10" s="112" t="s">
        <v>246</v>
      </c>
    </row>
    <row r="11" spans="1:10" ht="3" customHeight="1">
      <c r="B11" s="136"/>
      <c r="C11" s="124"/>
      <c r="D11" s="125"/>
      <c r="E11" s="125"/>
      <c r="F11" s="125"/>
      <c r="G11" s="125"/>
      <c r="H11" s="125"/>
      <c r="I11" s="125"/>
    </row>
    <row r="12" spans="1:10" s="138" customFormat="1">
      <c r="A12" s="137"/>
      <c r="B12" s="621" t="s">
        <v>304</v>
      </c>
      <c r="C12" s="622"/>
      <c r="D12" s="439">
        <v>0</v>
      </c>
      <c r="E12" s="439">
        <v>0</v>
      </c>
      <c r="F12" s="439">
        <v>0</v>
      </c>
      <c r="G12" s="439">
        <v>0</v>
      </c>
      <c r="H12" s="439">
        <v>0</v>
      </c>
      <c r="I12" s="439">
        <v>0</v>
      </c>
      <c r="J12" s="137"/>
    </row>
    <row r="13" spans="1:10" s="138" customFormat="1">
      <c r="A13" s="137"/>
      <c r="B13" s="139"/>
      <c r="C13" s="140" t="s">
        <v>305</v>
      </c>
      <c r="D13" s="425"/>
      <c r="E13" s="425"/>
      <c r="F13" s="425">
        <v>0</v>
      </c>
      <c r="G13" s="425"/>
      <c r="H13" s="425"/>
      <c r="I13" s="425">
        <v>0</v>
      </c>
      <c r="J13" s="137"/>
    </row>
    <row r="14" spans="1:10" s="138" customFormat="1">
      <c r="A14" s="137"/>
      <c r="B14" s="139"/>
      <c r="C14" s="140" t="s">
        <v>306</v>
      </c>
      <c r="D14" s="425"/>
      <c r="E14" s="425"/>
      <c r="F14" s="425">
        <v>0</v>
      </c>
      <c r="G14" s="425"/>
      <c r="H14" s="425"/>
      <c r="I14" s="425">
        <v>0</v>
      </c>
      <c r="J14" s="137"/>
    </row>
    <row r="15" spans="1:10" s="138" customFormat="1">
      <c r="A15" s="137"/>
      <c r="B15" s="139"/>
      <c r="C15" s="140" t="s">
        <v>307</v>
      </c>
      <c r="D15" s="425"/>
      <c r="E15" s="425"/>
      <c r="F15" s="425">
        <v>0</v>
      </c>
      <c r="G15" s="425"/>
      <c r="H15" s="425"/>
      <c r="I15" s="425">
        <v>0</v>
      </c>
      <c r="J15" s="137"/>
    </row>
    <row r="16" spans="1:10" s="138" customFormat="1">
      <c r="A16" s="137"/>
      <c r="B16" s="139"/>
      <c r="C16" s="140" t="s">
        <v>308</v>
      </c>
      <c r="D16" s="425"/>
      <c r="E16" s="425"/>
      <c r="F16" s="425">
        <v>0</v>
      </c>
      <c r="G16" s="425"/>
      <c r="H16" s="425"/>
      <c r="I16" s="425">
        <v>0</v>
      </c>
      <c r="J16" s="137"/>
    </row>
    <row r="17" spans="1:10" s="138" customFormat="1">
      <c r="A17" s="137"/>
      <c r="B17" s="139"/>
      <c r="C17" s="140" t="s">
        <v>309</v>
      </c>
      <c r="D17" s="425"/>
      <c r="E17" s="425"/>
      <c r="F17" s="425">
        <v>0</v>
      </c>
      <c r="G17" s="425"/>
      <c r="H17" s="425"/>
      <c r="I17" s="425">
        <v>0</v>
      </c>
      <c r="J17" s="137"/>
    </row>
    <row r="18" spans="1:10" s="138" customFormat="1">
      <c r="A18" s="137"/>
      <c r="B18" s="139"/>
      <c r="C18" s="140" t="s">
        <v>310</v>
      </c>
      <c r="D18" s="425"/>
      <c r="E18" s="425"/>
      <c r="F18" s="425">
        <v>0</v>
      </c>
      <c r="G18" s="425"/>
      <c r="H18" s="425"/>
      <c r="I18" s="425">
        <v>0</v>
      </c>
      <c r="J18" s="137"/>
    </row>
    <row r="19" spans="1:10" s="138" customFormat="1">
      <c r="A19" s="137"/>
      <c r="B19" s="139"/>
      <c r="C19" s="140" t="s">
        <v>311</v>
      </c>
      <c r="D19" s="425"/>
      <c r="E19" s="425"/>
      <c r="F19" s="425">
        <v>0</v>
      </c>
      <c r="G19" s="425"/>
      <c r="H19" s="425"/>
      <c r="I19" s="425">
        <v>0</v>
      </c>
      <c r="J19" s="137"/>
    </row>
    <row r="20" spans="1:10" s="138" customFormat="1">
      <c r="A20" s="137"/>
      <c r="B20" s="139"/>
      <c r="C20" s="140" t="s">
        <v>277</v>
      </c>
      <c r="D20" s="425"/>
      <c r="E20" s="425"/>
      <c r="F20" s="425">
        <v>0</v>
      </c>
      <c r="G20" s="425"/>
      <c r="H20" s="425"/>
      <c r="I20" s="425">
        <v>0</v>
      </c>
      <c r="J20" s="137"/>
    </row>
    <row r="21" spans="1:10" s="138" customFormat="1">
      <c r="A21" s="137"/>
      <c r="B21" s="139"/>
      <c r="C21" s="140"/>
      <c r="D21" s="425"/>
      <c r="E21" s="425"/>
      <c r="F21" s="425"/>
      <c r="G21" s="425"/>
      <c r="H21" s="425"/>
      <c r="I21" s="425"/>
      <c r="J21" s="137"/>
    </row>
    <row r="22" spans="1:10" s="142" customFormat="1">
      <c r="A22" s="141"/>
      <c r="B22" s="621" t="s">
        <v>312</v>
      </c>
      <c r="C22" s="622"/>
      <c r="D22" s="439">
        <f>SUM(D23:D29)</f>
        <v>2568103</v>
      </c>
      <c r="E22" s="439">
        <f t="shared" ref="E22:I22" si="0">SUM(E23:E29)</f>
        <v>155313</v>
      </c>
      <c r="F22" s="439">
        <f t="shared" si="0"/>
        <v>2723416</v>
      </c>
      <c r="G22" s="439">
        <f>SUM(G23:G29)</f>
        <v>2677783</v>
      </c>
      <c r="H22" s="439">
        <f t="shared" si="0"/>
        <v>2677783</v>
      </c>
      <c r="I22" s="439">
        <f t="shared" si="0"/>
        <v>45633</v>
      </c>
      <c r="J22" s="141"/>
    </row>
    <row r="23" spans="1:10" s="138" customFormat="1">
      <c r="A23" s="137"/>
      <c r="B23" s="139"/>
      <c r="C23" s="140" t="s">
        <v>313</v>
      </c>
      <c r="D23" s="440"/>
      <c r="E23" s="440"/>
      <c r="F23" s="425">
        <v>0</v>
      </c>
      <c r="G23" s="440"/>
      <c r="H23" s="440"/>
      <c r="I23" s="425">
        <v>0</v>
      </c>
      <c r="J23" s="137"/>
    </row>
    <row r="24" spans="1:10" s="138" customFormat="1">
      <c r="A24" s="137"/>
      <c r="B24" s="139"/>
      <c r="C24" s="140" t="s">
        <v>314</v>
      </c>
      <c r="D24" s="440"/>
      <c r="E24" s="440"/>
      <c r="F24" s="425">
        <v>0</v>
      </c>
      <c r="G24" s="440"/>
      <c r="H24" s="440"/>
      <c r="I24" s="425">
        <v>0</v>
      </c>
      <c r="J24" s="137"/>
    </row>
    <row r="25" spans="1:10" s="138" customFormat="1">
      <c r="A25" s="137"/>
      <c r="B25" s="139"/>
      <c r="C25" s="140" t="s">
        <v>315</v>
      </c>
      <c r="D25" s="440"/>
      <c r="E25" s="440"/>
      <c r="F25" s="425">
        <v>0</v>
      </c>
      <c r="G25" s="440"/>
      <c r="H25" s="440"/>
      <c r="I25" s="425">
        <v>0</v>
      </c>
      <c r="J25" s="137"/>
    </row>
    <row r="26" spans="1:10" s="138" customFormat="1">
      <c r="A26" s="137"/>
      <c r="B26" s="139"/>
      <c r="C26" s="140" t="s">
        <v>316</v>
      </c>
      <c r="D26" s="440">
        <v>2568103</v>
      </c>
      <c r="E26" s="440">
        <v>155313</v>
      </c>
      <c r="F26" s="425">
        <f>D26+E26</f>
        <v>2723416</v>
      </c>
      <c r="G26" s="425">
        <v>2677783</v>
      </c>
      <c r="H26" s="425">
        <v>2677783</v>
      </c>
      <c r="I26" s="425">
        <f>F26-G26</f>
        <v>45633</v>
      </c>
      <c r="J26" s="137"/>
    </row>
    <row r="27" spans="1:10" s="138" customFormat="1">
      <c r="A27" s="137"/>
      <c r="B27" s="139"/>
      <c r="C27" s="140" t="s">
        <v>317</v>
      </c>
      <c r="D27" s="440"/>
      <c r="E27" s="440"/>
      <c r="F27" s="425">
        <v>0</v>
      </c>
      <c r="G27" s="440"/>
      <c r="H27" s="440"/>
      <c r="I27" s="425">
        <v>0</v>
      </c>
      <c r="J27" s="137"/>
    </row>
    <row r="28" spans="1:10" s="138" customFormat="1">
      <c r="A28" s="137"/>
      <c r="B28" s="139"/>
      <c r="C28" s="140" t="s">
        <v>318</v>
      </c>
      <c r="D28" s="440"/>
      <c r="E28" s="440"/>
      <c r="F28" s="425">
        <v>0</v>
      </c>
      <c r="G28" s="440"/>
      <c r="H28" s="440"/>
      <c r="I28" s="425">
        <v>0</v>
      </c>
      <c r="J28" s="137"/>
    </row>
    <row r="29" spans="1:10" s="138" customFormat="1">
      <c r="A29" s="137"/>
      <c r="B29" s="139"/>
      <c r="C29" s="140" t="s">
        <v>319</v>
      </c>
      <c r="D29" s="440"/>
      <c r="E29" s="440"/>
      <c r="F29" s="425">
        <v>0</v>
      </c>
      <c r="G29" s="440"/>
      <c r="H29" s="440"/>
      <c r="I29" s="425">
        <v>0</v>
      </c>
      <c r="J29" s="137"/>
    </row>
    <row r="30" spans="1:10" s="138" customFormat="1">
      <c r="A30" s="137"/>
      <c r="B30" s="139"/>
      <c r="C30" s="140"/>
      <c r="D30" s="440"/>
      <c r="E30" s="440"/>
      <c r="F30" s="440"/>
      <c r="G30" s="440"/>
      <c r="H30" s="440"/>
      <c r="I30" s="440"/>
      <c r="J30" s="137"/>
    </row>
    <row r="31" spans="1:10" s="142" customFormat="1">
      <c r="A31" s="141"/>
      <c r="B31" s="621" t="s">
        <v>320</v>
      </c>
      <c r="C31" s="622"/>
      <c r="D31" s="441">
        <v>0</v>
      </c>
      <c r="E31" s="441">
        <v>0</v>
      </c>
      <c r="F31" s="441">
        <v>0</v>
      </c>
      <c r="G31" s="441">
        <v>0</v>
      </c>
      <c r="H31" s="441">
        <v>0</v>
      </c>
      <c r="I31" s="441">
        <v>0</v>
      </c>
      <c r="J31" s="141"/>
    </row>
    <row r="32" spans="1:10" s="138" customFormat="1">
      <c r="A32" s="137"/>
      <c r="B32" s="139"/>
      <c r="C32" s="140" t="s">
        <v>321</v>
      </c>
      <c r="D32" s="440"/>
      <c r="E32" s="440"/>
      <c r="F32" s="440">
        <v>0</v>
      </c>
      <c r="G32" s="440"/>
      <c r="H32" s="440"/>
      <c r="I32" s="440">
        <v>0</v>
      </c>
      <c r="J32" s="137"/>
    </row>
    <row r="33" spans="1:10" s="138" customFormat="1">
      <c r="A33" s="137"/>
      <c r="B33" s="139"/>
      <c r="C33" s="140" t="s">
        <v>322</v>
      </c>
      <c r="D33" s="440"/>
      <c r="E33" s="440"/>
      <c r="F33" s="440">
        <v>0</v>
      </c>
      <c r="G33" s="440"/>
      <c r="H33" s="440"/>
      <c r="I33" s="440">
        <v>0</v>
      </c>
      <c r="J33" s="137"/>
    </row>
    <row r="34" spans="1:10" s="138" customFormat="1">
      <c r="A34" s="137"/>
      <c r="B34" s="139"/>
      <c r="C34" s="140" t="s">
        <v>323</v>
      </c>
      <c r="D34" s="440"/>
      <c r="E34" s="440"/>
      <c r="F34" s="440">
        <v>0</v>
      </c>
      <c r="G34" s="440"/>
      <c r="H34" s="440"/>
      <c r="I34" s="440">
        <v>0</v>
      </c>
      <c r="J34" s="137"/>
    </row>
    <row r="35" spans="1:10" s="138" customFormat="1">
      <c r="A35" s="137"/>
      <c r="B35" s="139"/>
      <c r="C35" s="140" t="s">
        <v>324</v>
      </c>
      <c r="D35" s="440"/>
      <c r="E35" s="440"/>
      <c r="F35" s="440">
        <v>0</v>
      </c>
      <c r="G35" s="440"/>
      <c r="H35" s="440"/>
      <c r="I35" s="440">
        <v>0</v>
      </c>
      <c r="J35" s="137"/>
    </row>
    <row r="36" spans="1:10" s="138" customFormat="1">
      <c r="A36" s="137"/>
      <c r="B36" s="139"/>
      <c r="C36" s="140" t="s">
        <v>325</v>
      </c>
      <c r="D36" s="440"/>
      <c r="E36" s="440"/>
      <c r="F36" s="440">
        <v>0</v>
      </c>
      <c r="G36" s="440"/>
      <c r="H36" s="440"/>
      <c r="I36" s="440">
        <v>0</v>
      </c>
      <c r="J36" s="137"/>
    </row>
    <row r="37" spans="1:10" s="138" customFormat="1">
      <c r="A37" s="137"/>
      <c r="B37" s="139"/>
      <c r="C37" s="140" t="s">
        <v>326</v>
      </c>
      <c r="D37" s="440"/>
      <c r="E37" s="440"/>
      <c r="F37" s="440">
        <v>0</v>
      </c>
      <c r="G37" s="440"/>
      <c r="H37" s="440"/>
      <c r="I37" s="440">
        <v>0</v>
      </c>
      <c r="J37" s="137"/>
    </row>
    <row r="38" spans="1:10" s="138" customFormat="1">
      <c r="A38" s="137"/>
      <c r="B38" s="139"/>
      <c r="C38" s="140" t="s">
        <v>327</v>
      </c>
      <c r="D38" s="440"/>
      <c r="E38" s="440"/>
      <c r="F38" s="440">
        <v>0</v>
      </c>
      <c r="G38" s="440"/>
      <c r="H38" s="440"/>
      <c r="I38" s="440">
        <v>0</v>
      </c>
      <c r="J38" s="137"/>
    </row>
    <row r="39" spans="1:10" s="138" customFormat="1">
      <c r="A39" s="137"/>
      <c r="B39" s="139"/>
      <c r="C39" s="140" t="s">
        <v>328</v>
      </c>
      <c r="D39" s="440"/>
      <c r="E39" s="440"/>
      <c r="F39" s="440">
        <v>0</v>
      </c>
      <c r="G39" s="440"/>
      <c r="H39" s="440"/>
      <c r="I39" s="440">
        <v>0</v>
      </c>
      <c r="J39" s="137"/>
    </row>
    <row r="40" spans="1:10" s="138" customFormat="1">
      <c r="A40" s="137"/>
      <c r="B40" s="139"/>
      <c r="C40" s="140" t="s">
        <v>329</v>
      </c>
      <c r="D40" s="440"/>
      <c r="E40" s="440"/>
      <c r="F40" s="440">
        <v>0</v>
      </c>
      <c r="G40" s="440"/>
      <c r="H40" s="440"/>
      <c r="I40" s="440">
        <v>0</v>
      </c>
      <c r="J40" s="137"/>
    </row>
    <row r="41" spans="1:10" s="138" customFormat="1">
      <c r="A41" s="137"/>
      <c r="B41" s="139"/>
      <c r="C41" s="140"/>
      <c r="D41" s="440"/>
      <c r="E41" s="440"/>
      <c r="F41" s="440"/>
      <c r="G41" s="440"/>
      <c r="H41" s="440"/>
      <c r="I41" s="440"/>
      <c r="J41" s="137"/>
    </row>
    <row r="42" spans="1:10" s="142" customFormat="1">
      <c r="A42" s="141"/>
      <c r="B42" s="621" t="s">
        <v>330</v>
      </c>
      <c r="C42" s="622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141"/>
    </row>
    <row r="43" spans="1:10" s="138" customFormat="1">
      <c r="A43" s="137"/>
      <c r="B43" s="139"/>
      <c r="C43" s="140" t="s">
        <v>331</v>
      </c>
      <c r="D43" s="440"/>
      <c r="E43" s="440"/>
      <c r="F43" s="440">
        <v>0</v>
      </c>
      <c r="G43" s="440"/>
      <c r="H43" s="440"/>
      <c r="I43" s="440">
        <v>0</v>
      </c>
      <c r="J43" s="137"/>
    </row>
    <row r="44" spans="1:10" s="138" customFormat="1" ht="22.5">
      <c r="A44" s="137"/>
      <c r="B44" s="139"/>
      <c r="C44" s="140" t="s">
        <v>332</v>
      </c>
      <c r="D44" s="440"/>
      <c r="E44" s="440"/>
      <c r="F44" s="440">
        <v>0</v>
      </c>
      <c r="G44" s="440"/>
      <c r="H44" s="440"/>
      <c r="I44" s="440">
        <v>0</v>
      </c>
      <c r="J44" s="137"/>
    </row>
    <row r="45" spans="1:10" s="138" customFormat="1">
      <c r="A45" s="137"/>
      <c r="B45" s="139"/>
      <c r="C45" s="140" t="s">
        <v>333</v>
      </c>
      <c r="D45" s="440"/>
      <c r="E45" s="440"/>
      <c r="F45" s="440">
        <v>0</v>
      </c>
      <c r="G45" s="440"/>
      <c r="H45" s="440"/>
      <c r="I45" s="440">
        <v>0</v>
      </c>
      <c r="J45" s="137"/>
    </row>
    <row r="46" spans="1:10" s="138" customFormat="1">
      <c r="A46" s="137"/>
      <c r="B46" s="139"/>
      <c r="C46" s="140" t="s">
        <v>334</v>
      </c>
      <c r="D46" s="440"/>
      <c r="E46" s="440"/>
      <c r="F46" s="440">
        <v>0</v>
      </c>
      <c r="G46" s="440"/>
      <c r="H46" s="440"/>
      <c r="I46" s="440">
        <v>0</v>
      </c>
      <c r="J46" s="137"/>
    </row>
    <row r="47" spans="1:10" s="138" customFormat="1">
      <c r="A47" s="137"/>
      <c r="B47" s="143"/>
      <c r="C47" s="144"/>
      <c r="D47" s="442"/>
      <c r="E47" s="442"/>
      <c r="F47" s="442"/>
      <c r="G47" s="442"/>
      <c r="H47" s="442"/>
      <c r="I47" s="442"/>
      <c r="J47" s="137"/>
    </row>
    <row r="48" spans="1:10" s="142" customFormat="1" ht="24" customHeight="1">
      <c r="A48" s="141"/>
      <c r="B48" s="145"/>
      <c r="C48" s="146" t="s">
        <v>247</v>
      </c>
      <c r="D48" s="443">
        <f>+D12+D22+D31+D42</f>
        <v>2568103</v>
      </c>
      <c r="E48" s="443">
        <f t="shared" ref="E48:I48" si="1">+E12+E22+E31+E42</f>
        <v>155313</v>
      </c>
      <c r="F48" s="443">
        <f t="shared" si="1"/>
        <v>2723416</v>
      </c>
      <c r="G48" s="443">
        <f t="shared" si="1"/>
        <v>2677783</v>
      </c>
      <c r="H48" s="443">
        <f t="shared" si="1"/>
        <v>2677783</v>
      </c>
      <c r="I48" s="443">
        <f t="shared" si="1"/>
        <v>45633</v>
      </c>
      <c r="J48" s="141"/>
    </row>
    <row r="50" spans="4:9" ht="15.75">
      <c r="D50" s="148" t="str">
        <f>IF(D48=CAdmon!D22," ","ERROR")</f>
        <v xml:space="preserve"> </v>
      </c>
      <c r="E50" s="148" t="str">
        <f>IF(E48=CAdmon!E22," ","ERROR")</f>
        <v xml:space="preserve"> </v>
      </c>
      <c r="F50" s="148" t="str">
        <f>IF(F48=CAdmon!F22," ","ERROR")</f>
        <v xml:space="preserve"> </v>
      </c>
      <c r="G50" s="148" t="str">
        <f>IF(G48=CAdmon!G22," ","ERROR")</f>
        <v xml:space="preserve"> </v>
      </c>
      <c r="H50" s="148" t="str">
        <f>IF(H48=CAdmon!H22," ","ERROR")</f>
        <v xml:space="preserve"> </v>
      </c>
      <c r="I50" s="14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30" sqref="L30"/>
    </sheetView>
  </sheetViews>
  <sheetFormatPr baseColWidth="10" defaultRowHeight="14.25"/>
  <cols>
    <col min="1" max="1" width="3" style="159" customWidth="1"/>
    <col min="2" max="2" width="18.5703125" style="159" customWidth="1"/>
    <col min="3" max="3" width="19" style="159" customWidth="1"/>
    <col min="4" max="7" width="11.42578125" style="159"/>
    <col min="8" max="8" width="13.42578125" style="159" customWidth="1"/>
    <col min="9" max="9" width="10" style="159" customWidth="1"/>
    <col min="10" max="10" width="3" style="159" customWidth="1"/>
    <col min="11" max="16384" width="11.42578125" style="159"/>
  </cols>
  <sheetData>
    <row r="1" spans="1:10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10">
      <c r="A2" s="158"/>
      <c r="B2" s="602" t="str">
        <f>+CFG!B2</f>
        <v>Cuenta Pública 2015</v>
      </c>
      <c r="C2" s="603"/>
      <c r="D2" s="603"/>
      <c r="E2" s="603"/>
      <c r="F2" s="603"/>
      <c r="G2" s="603"/>
      <c r="H2" s="603"/>
      <c r="I2" s="604"/>
      <c r="J2" s="158"/>
    </row>
    <row r="3" spans="1:10">
      <c r="A3" s="158"/>
      <c r="B3" s="605" t="str">
        <f>+CFG!B3</f>
        <v>Sector Paraestatal</v>
      </c>
      <c r="C3" s="606"/>
      <c r="D3" s="606"/>
      <c r="E3" s="606"/>
      <c r="F3" s="606"/>
      <c r="G3" s="606"/>
      <c r="H3" s="606"/>
      <c r="I3" s="607"/>
      <c r="J3" s="158"/>
    </row>
    <row r="4" spans="1:10">
      <c r="A4" s="158"/>
      <c r="B4" s="605" t="s">
        <v>186</v>
      </c>
      <c r="C4" s="606"/>
      <c r="D4" s="606"/>
      <c r="E4" s="606"/>
      <c r="F4" s="606"/>
      <c r="G4" s="606"/>
      <c r="H4" s="606"/>
      <c r="I4" s="607"/>
      <c r="J4" s="158"/>
    </row>
    <row r="5" spans="1:10">
      <c r="A5" s="158"/>
      <c r="B5" s="608" t="str">
        <f>+CFG!B6</f>
        <v>Del 1 de Enero al 31 de Diciembre de 2015</v>
      </c>
      <c r="C5" s="609"/>
      <c r="D5" s="609"/>
      <c r="E5" s="609"/>
      <c r="F5" s="609"/>
      <c r="G5" s="609"/>
      <c r="H5" s="609"/>
      <c r="I5" s="610"/>
      <c r="J5" s="158"/>
    </row>
    <row r="6" spans="1:10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>
      <c r="A7" s="158"/>
      <c r="B7" s="629" t="s">
        <v>335</v>
      </c>
      <c r="C7" s="629"/>
      <c r="D7" s="629" t="s">
        <v>336</v>
      </c>
      <c r="E7" s="629"/>
      <c r="F7" s="629" t="s">
        <v>337</v>
      </c>
      <c r="G7" s="629"/>
      <c r="H7" s="629" t="s">
        <v>338</v>
      </c>
      <c r="I7" s="629"/>
      <c r="J7" s="158"/>
    </row>
    <row r="8" spans="1:10">
      <c r="A8" s="158"/>
      <c r="B8" s="629"/>
      <c r="C8" s="629"/>
      <c r="D8" s="629" t="s">
        <v>339</v>
      </c>
      <c r="E8" s="629"/>
      <c r="F8" s="629" t="s">
        <v>340</v>
      </c>
      <c r="G8" s="629"/>
      <c r="H8" s="629" t="s">
        <v>341</v>
      </c>
      <c r="I8" s="629"/>
      <c r="J8" s="158"/>
    </row>
    <row r="9" spans="1:10">
      <c r="A9" s="158"/>
      <c r="B9" s="605" t="s">
        <v>342</v>
      </c>
      <c r="C9" s="606"/>
      <c r="D9" s="606"/>
      <c r="E9" s="606"/>
      <c r="F9" s="606"/>
      <c r="G9" s="606"/>
      <c r="H9" s="606"/>
      <c r="I9" s="607"/>
      <c r="J9" s="158"/>
    </row>
    <row r="10" spans="1:10">
      <c r="A10" s="158"/>
      <c r="B10" s="623"/>
      <c r="C10" s="623"/>
      <c r="D10" s="623"/>
      <c r="E10" s="623"/>
      <c r="F10" s="623"/>
      <c r="G10" s="623"/>
      <c r="H10" s="627"/>
      <c r="I10" s="628"/>
      <c r="J10" s="158"/>
    </row>
    <row r="11" spans="1:10">
      <c r="A11" s="158"/>
      <c r="B11" s="623"/>
      <c r="C11" s="623"/>
      <c r="D11" s="624"/>
      <c r="E11" s="624"/>
      <c r="F11" s="624"/>
      <c r="G11" s="624"/>
      <c r="H11" s="627"/>
      <c r="I11" s="628"/>
      <c r="J11" s="158"/>
    </row>
    <row r="12" spans="1:10">
      <c r="A12" s="158"/>
      <c r="B12" s="623"/>
      <c r="C12" s="623"/>
      <c r="D12" s="624"/>
      <c r="E12" s="624"/>
      <c r="F12" s="624"/>
      <c r="G12" s="624"/>
      <c r="H12" s="627"/>
      <c r="I12" s="628"/>
      <c r="J12" s="158"/>
    </row>
    <row r="13" spans="1:10">
      <c r="A13" s="158"/>
      <c r="B13" s="623"/>
      <c r="C13" s="623"/>
      <c r="D13" s="624"/>
      <c r="E13" s="624"/>
      <c r="F13" s="624"/>
      <c r="G13" s="624"/>
      <c r="H13" s="627"/>
      <c r="I13" s="628"/>
      <c r="J13" s="158"/>
    </row>
    <row r="14" spans="1:10">
      <c r="A14" s="158"/>
      <c r="B14" s="623"/>
      <c r="C14" s="623"/>
      <c r="D14" s="624"/>
      <c r="E14" s="624"/>
      <c r="F14" s="624"/>
      <c r="G14" s="624"/>
      <c r="H14" s="627"/>
      <c r="I14" s="628"/>
      <c r="J14" s="158"/>
    </row>
    <row r="15" spans="1:10">
      <c r="A15" s="158"/>
      <c r="B15" s="623"/>
      <c r="C15" s="623"/>
      <c r="D15" s="624"/>
      <c r="E15" s="624"/>
      <c r="F15" s="624"/>
      <c r="G15" s="624"/>
      <c r="H15" s="627"/>
      <c r="I15" s="628"/>
      <c r="J15" s="158"/>
    </row>
    <row r="16" spans="1:10">
      <c r="A16" s="158"/>
      <c r="B16" s="623"/>
      <c r="C16" s="623"/>
      <c r="D16" s="624"/>
      <c r="E16" s="624"/>
      <c r="F16" s="624"/>
      <c r="G16" s="624"/>
      <c r="H16" s="627"/>
      <c r="I16" s="628"/>
      <c r="J16" s="158"/>
    </row>
    <row r="17" spans="1:10">
      <c r="A17" s="158"/>
      <c r="B17" s="623"/>
      <c r="C17" s="623"/>
      <c r="D17" s="624"/>
      <c r="E17" s="624"/>
      <c r="F17" s="624"/>
      <c r="G17" s="624"/>
      <c r="H17" s="627"/>
      <c r="I17" s="628"/>
      <c r="J17" s="158"/>
    </row>
    <row r="18" spans="1:10">
      <c r="A18" s="158"/>
      <c r="B18" s="623"/>
      <c r="C18" s="623"/>
      <c r="D18" s="624"/>
      <c r="E18" s="624"/>
      <c r="F18" s="624"/>
      <c r="G18" s="624"/>
      <c r="H18" s="627"/>
      <c r="I18" s="628"/>
      <c r="J18" s="158"/>
    </row>
    <row r="19" spans="1:10">
      <c r="A19" s="158"/>
      <c r="B19" s="623" t="s">
        <v>343</v>
      </c>
      <c r="C19" s="623"/>
      <c r="D19" s="624">
        <f>SUM(D10:E18)</f>
        <v>0</v>
      </c>
      <c r="E19" s="624"/>
      <c r="F19" s="624">
        <f>SUM(F10:G18)</f>
        <v>0</v>
      </c>
      <c r="G19" s="624"/>
      <c r="H19" s="627">
        <f t="shared" ref="H19" si="0">+D19-F19</f>
        <v>0</v>
      </c>
      <c r="I19" s="628"/>
      <c r="J19" s="158"/>
    </row>
    <row r="20" spans="1:10">
      <c r="A20" s="158"/>
      <c r="B20" s="623"/>
      <c r="C20" s="623"/>
      <c r="D20" s="623"/>
      <c r="E20" s="623"/>
      <c r="F20" s="623"/>
      <c r="G20" s="623"/>
      <c r="H20" s="623"/>
      <c r="I20" s="623"/>
      <c r="J20" s="158"/>
    </row>
    <row r="21" spans="1:10">
      <c r="A21" s="158"/>
      <c r="B21" s="605" t="s">
        <v>344</v>
      </c>
      <c r="C21" s="606"/>
      <c r="D21" s="606"/>
      <c r="E21" s="606"/>
      <c r="F21" s="606"/>
      <c r="G21" s="606"/>
      <c r="H21" s="606"/>
      <c r="I21" s="607"/>
      <c r="J21" s="158"/>
    </row>
    <row r="22" spans="1:10">
      <c r="A22" s="158"/>
      <c r="B22" s="623"/>
      <c r="C22" s="623"/>
      <c r="D22" s="623"/>
      <c r="E22" s="623"/>
      <c r="F22" s="623"/>
      <c r="G22" s="623"/>
      <c r="H22" s="623"/>
      <c r="I22" s="623"/>
      <c r="J22" s="158"/>
    </row>
    <row r="23" spans="1:10">
      <c r="A23" s="158"/>
      <c r="B23" s="623"/>
      <c r="C23" s="623"/>
      <c r="D23" s="624"/>
      <c r="E23" s="624"/>
      <c r="F23" s="624"/>
      <c r="G23" s="624"/>
      <c r="H23" s="627"/>
      <c r="I23" s="628"/>
      <c r="J23" s="158"/>
    </row>
    <row r="24" spans="1:10">
      <c r="A24" s="158"/>
      <c r="B24" s="623"/>
      <c r="C24" s="623"/>
      <c r="D24" s="624"/>
      <c r="E24" s="624"/>
      <c r="F24" s="624"/>
      <c r="G24" s="624"/>
      <c r="H24" s="627"/>
      <c r="I24" s="628"/>
      <c r="J24" s="158"/>
    </row>
    <row r="25" spans="1:10">
      <c r="A25" s="158"/>
      <c r="B25" s="623"/>
      <c r="C25" s="623"/>
      <c r="D25" s="624"/>
      <c r="E25" s="624"/>
      <c r="F25" s="624"/>
      <c r="G25" s="624"/>
      <c r="H25" s="627"/>
      <c r="I25" s="628"/>
      <c r="J25" s="158"/>
    </row>
    <row r="26" spans="1:10">
      <c r="A26" s="158"/>
      <c r="B26" s="623"/>
      <c r="C26" s="623"/>
      <c r="D26" s="624"/>
      <c r="E26" s="624"/>
      <c r="F26" s="624"/>
      <c r="G26" s="624"/>
      <c r="H26" s="627"/>
      <c r="I26" s="628"/>
      <c r="J26" s="158"/>
    </row>
    <row r="27" spans="1:10">
      <c r="A27" s="158"/>
      <c r="B27" s="623"/>
      <c r="C27" s="623"/>
      <c r="D27" s="624"/>
      <c r="E27" s="624"/>
      <c r="F27" s="624"/>
      <c r="G27" s="624"/>
      <c r="H27" s="627"/>
      <c r="I27" s="628"/>
      <c r="J27" s="158"/>
    </row>
    <row r="28" spans="1:10">
      <c r="A28" s="158"/>
      <c r="B28" s="623"/>
      <c r="C28" s="623"/>
      <c r="D28" s="624"/>
      <c r="E28" s="624"/>
      <c r="F28" s="624"/>
      <c r="G28" s="624"/>
      <c r="H28" s="627"/>
      <c r="I28" s="628"/>
      <c r="J28" s="158"/>
    </row>
    <row r="29" spans="1:10">
      <c r="A29" s="158"/>
      <c r="B29" s="623"/>
      <c r="C29" s="623"/>
      <c r="D29" s="624"/>
      <c r="E29" s="624"/>
      <c r="F29" s="624"/>
      <c r="G29" s="624"/>
      <c r="H29" s="627"/>
      <c r="I29" s="628"/>
      <c r="J29" s="158"/>
    </row>
    <row r="30" spans="1:10">
      <c r="A30" s="158"/>
      <c r="B30" s="623"/>
      <c r="C30" s="623"/>
      <c r="D30" s="624"/>
      <c r="E30" s="624"/>
      <c r="F30" s="624"/>
      <c r="G30" s="624"/>
      <c r="H30" s="627"/>
      <c r="I30" s="628"/>
      <c r="J30" s="158"/>
    </row>
    <row r="31" spans="1:10">
      <c r="A31" s="158"/>
      <c r="B31" s="623" t="s">
        <v>345</v>
      </c>
      <c r="C31" s="623"/>
      <c r="D31" s="624">
        <f>SUM(D22:E30)</f>
        <v>0</v>
      </c>
      <c r="E31" s="624"/>
      <c r="F31" s="624">
        <f>SUM(F22:G30)</f>
        <v>0</v>
      </c>
      <c r="G31" s="624"/>
      <c r="H31" s="624">
        <f>+D31-F31</f>
        <v>0</v>
      </c>
      <c r="I31" s="624"/>
      <c r="J31" s="158"/>
    </row>
    <row r="32" spans="1:10">
      <c r="A32" s="158"/>
      <c r="B32" s="623"/>
      <c r="C32" s="623"/>
      <c r="D32" s="624"/>
      <c r="E32" s="624"/>
      <c r="F32" s="624"/>
      <c r="G32" s="624"/>
      <c r="H32" s="624"/>
      <c r="I32" s="624"/>
      <c r="J32" s="158"/>
    </row>
    <row r="33" spans="1:10">
      <c r="A33" s="158"/>
      <c r="B33" s="625" t="s">
        <v>143</v>
      </c>
      <c r="C33" s="626"/>
      <c r="D33" s="627">
        <f>+D19+D31</f>
        <v>0</v>
      </c>
      <c r="E33" s="628"/>
      <c r="F33" s="627">
        <f>+F19+F31</f>
        <v>0</v>
      </c>
      <c r="G33" s="628"/>
      <c r="H33" s="627">
        <f>+H19+H31</f>
        <v>0</v>
      </c>
      <c r="I33" s="628"/>
      <c r="J33" s="158"/>
    </row>
    <row r="34" spans="1:10">
      <c r="A34" s="158"/>
      <c r="B34" s="158"/>
      <c r="C34" s="158"/>
      <c r="D34" s="158"/>
      <c r="E34" s="158"/>
      <c r="F34" s="158"/>
      <c r="G34" s="158"/>
      <c r="H34" s="158"/>
      <c r="I34" s="158"/>
      <c r="J34" s="158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C11" sqref="C11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602" t="s">
        <v>406</v>
      </c>
      <c r="B1" s="603"/>
      <c r="C1" s="604"/>
    </row>
    <row r="2" spans="1:3">
      <c r="A2" s="605" t="s">
        <v>407</v>
      </c>
      <c r="B2" s="606"/>
      <c r="C2" s="607"/>
    </row>
    <row r="3" spans="1:3">
      <c r="A3" s="605" t="s">
        <v>346</v>
      </c>
      <c r="B3" s="606"/>
      <c r="C3" s="607"/>
    </row>
    <row r="4" spans="1:3">
      <c r="A4" s="608" t="s">
        <v>981</v>
      </c>
      <c r="B4" s="609"/>
      <c r="C4" s="610"/>
    </row>
    <row r="5" spans="1:3">
      <c r="A5" s="78"/>
      <c r="B5" s="78"/>
    </row>
    <row r="6" spans="1:3">
      <c r="A6" s="161" t="s">
        <v>335</v>
      </c>
      <c r="B6" s="161" t="s">
        <v>217</v>
      </c>
      <c r="C6" s="161" t="s">
        <v>244</v>
      </c>
    </row>
    <row r="7" spans="1:3">
      <c r="A7" s="630" t="s">
        <v>342</v>
      </c>
      <c r="B7" s="631"/>
      <c r="C7" s="632"/>
    </row>
    <row r="8" spans="1:3">
      <c r="A8" s="162"/>
      <c r="B8" s="162"/>
      <c r="C8" s="163"/>
    </row>
    <row r="9" spans="1:3">
      <c r="A9" s="162"/>
      <c r="B9" s="162"/>
      <c r="C9" s="163"/>
    </row>
    <row r="10" spans="1:3">
      <c r="A10" s="162"/>
      <c r="B10" s="162"/>
      <c r="C10" s="163"/>
    </row>
    <row r="11" spans="1:3">
      <c r="A11" s="162"/>
      <c r="B11" s="162"/>
      <c r="C11" s="163"/>
    </row>
    <row r="12" spans="1:3">
      <c r="A12" s="162"/>
      <c r="B12" s="162"/>
      <c r="C12" s="163"/>
    </row>
    <row r="13" spans="1:3">
      <c r="A13" s="162"/>
      <c r="B13" s="162"/>
      <c r="C13" s="163"/>
    </row>
    <row r="14" spans="1:3">
      <c r="A14" s="162"/>
      <c r="B14" s="162"/>
      <c r="C14" s="163"/>
    </row>
    <row r="15" spans="1:3">
      <c r="A15" s="162"/>
      <c r="B15" s="162"/>
      <c r="C15" s="163"/>
    </row>
    <row r="16" spans="1:3">
      <c r="A16" s="162"/>
      <c r="B16" s="162"/>
      <c r="C16" s="163"/>
    </row>
    <row r="17" spans="1:3">
      <c r="A17" s="162"/>
      <c r="B17" s="162"/>
      <c r="C17" s="163"/>
    </row>
    <row r="18" spans="1:3">
      <c r="A18" s="164" t="s">
        <v>347</v>
      </c>
      <c r="B18" s="162">
        <f>SUM(B8:B17)</f>
        <v>0</v>
      </c>
      <c r="C18" s="162">
        <f>SUM(C8:C17)</f>
        <v>0</v>
      </c>
    </row>
    <row r="19" spans="1:3">
      <c r="A19" s="162"/>
      <c r="B19" s="162"/>
      <c r="C19" s="163"/>
    </row>
    <row r="20" spans="1:3">
      <c r="A20" s="630" t="s">
        <v>344</v>
      </c>
      <c r="B20" s="631"/>
      <c r="C20" s="632"/>
    </row>
    <row r="21" spans="1:3">
      <c r="A21" s="162"/>
      <c r="B21" s="162"/>
      <c r="C21" s="163"/>
    </row>
    <row r="22" spans="1:3">
      <c r="A22" s="162"/>
      <c r="B22" s="162"/>
      <c r="C22" s="163"/>
    </row>
    <row r="23" spans="1:3">
      <c r="A23" s="162"/>
      <c r="B23" s="162"/>
      <c r="C23" s="163"/>
    </row>
    <row r="24" spans="1:3">
      <c r="A24" s="162"/>
      <c r="B24" s="162"/>
      <c r="C24" s="163"/>
    </row>
    <row r="25" spans="1:3">
      <c r="A25" s="162"/>
      <c r="B25" s="162"/>
      <c r="C25" s="163"/>
    </row>
    <row r="26" spans="1:3">
      <c r="A26" s="162"/>
      <c r="B26" s="162"/>
      <c r="C26" s="163"/>
    </row>
    <row r="27" spans="1:3">
      <c r="A27" s="162"/>
      <c r="B27" s="162"/>
      <c r="C27" s="163"/>
    </row>
    <row r="28" spans="1:3">
      <c r="A28" s="162"/>
      <c r="B28" s="162"/>
      <c r="C28" s="163"/>
    </row>
    <row r="29" spans="1:3">
      <c r="A29" s="162"/>
      <c r="B29" s="162"/>
      <c r="C29" s="163"/>
    </row>
    <row r="30" spans="1:3">
      <c r="A30" s="162"/>
      <c r="B30" s="162"/>
      <c r="C30" s="163"/>
    </row>
    <row r="31" spans="1:3">
      <c r="A31" s="162"/>
      <c r="B31" s="162"/>
      <c r="C31" s="163"/>
    </row>
    <row r="32" spans="1:3">
      <c r="A32" s="162"/>
      <c r="B32" s="162"/>
      <c r="C32" s="163"/>
    </row>
    <row r="33" spans="1:3">
      <c r="A33" s="164" t="s">
        <v>348</v>
      </c>
      <c r="B33" s="162">
        <f>SUM(B21:B32)</f>
        <v>0</v>
      </c>
      <c r="C33" s="162">
        <f>SUM(C21:C32)</f>
        <v>0</v>
      </c>
    </row>
    <row r="34" spans="1:3">
      <c r="A34" s="162"/>
      <c r="B34" s="162"/>
      <c r="C34" s="163"/>
    </row>
    <row r="35" spans="1:3">
      <c r="A35" s="164" t="s">
        <v>143</v>
      </c>
      <c r="B35" s="165">
        <f>+B18+B33</f>
        <v>0</v>
      </c>
      <c r="C35" s="16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22" workbookViewId="0">
      <selection activeCell="C14" sqref="C14:D14"/>
    </sheetView>
  </sheetViews>
  <sheetFormatPr baseColWidth="10" defaultRowHeight="15"/>
  <cols>
    <col min="1" max="1" width="2.140625" style="111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1" customWidth="1"/>
  </cols>
  <sheetData>
    <row r="1" spans="2:12" s="111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2">
      <c r="B2" s="602" t="s">
        <v>406</v>
      </c>
      <c r="C2" s="603"/>
      <c r="D2" s="603"/>
      <c r="E2" s="603"/>
      <c r="F2" s="603"/>
      <c r="G2" s="603"/>
      <c r="H2" s="603"/>
      <c r="I2" s="603"/>
      <c r="J2" s="604"/>
    </row>
    <row r="3" spans="2:12">
      <c r="B3" s="602" t="s">
        <v>408</v>
      </c>
      <c r="C3" s="603"/>
      <c r="D3" s="603"/>
      <c r="E3" s="603"/>
      <c r="F3" s="603"/>
      <c r="G3" s="603"/>
      <c r="H3" s="603"/>
      <c r="I3" s="603"/>
      <c r="J3" s="604"/>
    </row>
    <row r="4" spans="2:12">
      <c r="B4" s="605" t="s">
        <v>349</v>
      </c>
      <c r="C4" s="606"/>
      <c r="D4" s="606"/>
      <c r="E4" s="606"/>
      <c r="F4" s="606"/>
      <c r="G4" s="606"/>
      <c r="H4" s="606"/>
      <c r="I4" s="606"/>
      <c r="J4" s="607"/>
    </row>
    <row r="5" spans="2:12">
      <c r="B5" s="608" t="s">
        <v>982</v>
      </c>
      <c r="C5" s="609"/>
      <c r="D5" s="609"/>
      <c r="E5" s="609"/>
      <c r="F5" s="609"/>
      <c r="G5" s="609"/>
      <c r="H5" s="609"/>
      <c r="I5" s="609"/>
      <c r="J5" s="610"/>
    </row>
    <row r="6" spans="2:12" s="111" customFormat="1" ht="2.25" customHeight="1">
      <c r="B6" s="149"/>
      <c r="C6" s="149"/>
      <c r="D6" s="149"/>
      <c r="E6" s="149"/>
      <c r="F6" s="149"/>
      <c r="G6" s="149"/>
      <c r="H6" s="149"/>
      <c r="I6" s="149"/>
      <c r="J6" s="149"/>
    </row>
    <row r="7" spans="2:12">
      <c r="B7" s="613" t="s">
        <v>76</v>
      </c>
      <c r="C7" s="640"/>
      <c r="D7" s="614"/>
      <c r="E7" s="612" t="s">
        <v>249</v>
      </c>
      <c r="F7" s="612"/>
      <c r="G7" s="612"/>
      <c r="H7" s="612"/>
      <c r="I7" s="612"/>
      <c r="J7" s="612" t="s">
        <v>241</v>
      </c>
    </row>
    <row r="8" spans="2:12" ht="22.5">
      <c r="B8" s="615"/>
      <c r="C8" s="641"/>
      <c r="D8" s="616"/>
      <c r="E8" s="112" t="s">
        <v>242</v>
      </c>
      <c r="F8" s="112" t="s">
        <v>243</v>
      </c>
      <c r="G8" s="112" t="s">
        <v>216</v>
      </c>
      <c r="H8" s="112" t="s">
        <v>217</v>
      </c>
      <c r="I8" s="112" t="s">
        <v>244</v>
      </c>
      <c r="J8" s="612"/>
    </row>
    <row r="9" spans="2:12" ht="15.75" customHeight="1">
      <c r="B9" s="617"/>
      <c r="C9" s="642"/>
      <c r="D9" s="618"/>
      <c r="E9" s="112">
        <v>1</v>
      </c>
      <c r="F9" s="112">
        <v>2</v>
      </c>
      <c r="G9" s="112" t="s">
        <v>245</v>
      </c>
      <c r="H9" s="112">
        <v>4</v>
      </c>
      <c r="I9" s="112">
        <v>5</v>
      </c>
      <c r="J9" s="112" t="s">
        <v>246</v>
      </c>
    </row>
    <row r="10" spans="2:12" ht="15" customHeight="1">
      <c r="B10" s="635" t="s">
        <v>350</v>
      </c>
      <c r="C10" s="636"/>
      <c r="D10" s="637"/>
      <c r="E10" s="455">
        <f>+E14</f>
        <v>2568103</v>
      </c>
      <c r="F10" s="455">
        <f t="shared" ref="F10:J10" si="0">+F14</f>
        <v>155313</v>
      </c>
      <c r="G10" s="455">
        <f t="shared" si="0"/>
        <v>2723416</v>
      </c>
      <c r="H10" s="455">
        <f t="shared" si="0"/>
        <v>2677783</v>
      </c>
      <c r="I10" s="455">
        <f t="shared" si="0"/>
        <v>2677783</v>
      </c>
      <c r="J10" s="455">
        <f t="shared" si="0"/>
        <v>45633</v>
      </c>
    </row>
    <row r="11" spans="2:12">
      <c r="B11" s="113"/>
      <c r="C11" s="633" t="s">
        <v>351</v>
      </c>
      <c r="D11" s="634"/>
      <c r="E11" s="456">
        <v>0</v>
      </c>
      <c r="F11" s="456">
        <v>0</v>
      </c>
      <c r="G11" s="430">
        <v>0</v>
      </c>
      <c r="H11" s="456">
        <v>0</v>
      </c>
      <c r="I11" s="456">
        <v>0</v>
      </c>
      <c r="J11" s="430">
        <v>0</v>
      </c>
    </row>
    <row r="12" spans="2:12">
      <c r="B12" s="113"/>
      <c r="C12" s="150"/>
      <c r="D12" s="114" t="s">
        <v>352</v>
      </c>
      <c r="E12" s="455">
        <v>0</v>
      </c>
      <c r="F12" s="431">
        <v>0</v>
      </c>
      <c r="G12" s="431">
        <v>0</v>
      </c>
      <c r="H12" s="431">
        <v>0</v>
      </c>
      <c r="I12" s="431">
        <v>0</v>
      </c>
      <c r="J12" s="431">
        <v>0</v>
      </c>
    </row>
    <row r="13" spans="2:12">
      <c r="B13" s="113"/>
      <c r="C13" s="150"/>
      <c r="D13" s="114" t="s">
        <v>353</v>
      </c>
      <c r="E13" s="455">
        <v>0</v>
      </c>
      <c r="F13" s="431">
        <v>0</v>
      </c>
      <c r="G13" s="431">
        <v>0</v>
      </c>
      <c r="H13" s="431">
        <v>0</v>
      </c>
      <c r="I13" s="431">
        <v>0</v>
      </c>
      <c r="J13" s="431">
        <v>0</v>
      </c>
    </row>
    <row r="14" spans="2:12">
      <c r="B14" s="113"/>
      <c r="C14" s="633" t="s">
        <v>354</v>
      </c>
      <c r="D14" s="634"/>
      <c r="E14" s="456">
        <f>+E15</f>
        <v>2568103</v>
      </c>
      <c r="F14" s="456">
        <f t="shared" ref="F14:J14" si="1">+F15</f>
        <v>155313</v>
      </c>
      <c r="G14" s="456">
        <f t="shared" si="1"/>
        <v>2723416</v>
      </c>
      <c r="H14" s="456">
        <f t="shared" si="1"/>
        <v>2677783</v>
      </c>
      <c r="I14" s="456">
        <f t="shared" si="1"/>
        <v>2677783</v>
      </c>
      <c r="J14" s="456">
        <f t="shared" si="1"/>
        <v>45633</v>
      </c>
    </row>
    <row r="15" spans="2:12">
      <c r="B15" s="113"/>
      <c r="C15" s="150"/>
      <c r="D15" s="114" t="s">
        <v>355</v>
      </c>
      <c r="E15" s="455">
        <v>2568103</v>
      </c>
      <c r="F15" s="431">
        <v>155313</v>
      </c>
      <c r="G15" s="431">
        <f>E15+F15</f>
        <v>2723416</v>
      </c>
      <c r="H15" s="431">
        <v>2677783</v>
      </c>
      <c r="I15" s="431">
        <v>2677783</v>
      </c>
      <c r="J15" s="431">
        <f>G15-H15</f>
        <v>45633</v>
      </c>
      <c r="L15" s="434"/>
    </row>
    <row r="16" spans="2:12">
      <c r="B16" s="113"/>
      <c r="C16" s="150"/>
      <c r="D16" s="114" t="s">
        <v>356</v>
      </c>
      <c r="E16" s="455">
        <v>0</v>
      </c>
      <c r="F16" s="431">
        <v>0</v>
      </c>
      <c r="G16" s="431">
        <v>0</v>
      </c>
      <c r="H16" s="431">
        <v>0</v>
      </c>
      <c r="I16" s="431">
        <v>0</v>
      </c>
      <c r="J16" s="431">
        <v>0</v>
      </c>
    </row>
    <row r="17" spans="2:10">
      <c r="B17" s="113"/>
      <c r="C17" s="150"/>
      <c r="D17" s="114" t="s">
        <v>357</v>
      </c>
      <c r="E17" s="455">
        <v>0</v>
      </c>
      <c r="F17" s="431">
        <v>0</v>
      </c>
      <c r="G17" s="431">
        <v>0</v>
      </c>
      <c r="H17" s="431">
        <v>0</v>
      </c>
      <c r="I17" s="431">
        <v>0</v>
      </c>
      <c r="J17" s="431">
        <v>0</v>
      </c>
    </row>
    <row r="18" spans="2:10">
      <c r="B18" s="113"/>
      <c r="C18" s="150"/>
      <c r="D18" s="114" t="s">
        <v>358</v>
      </c>
      <c r="E18" s="455">
        <v>0</v>
      </c>
      <c r="F18" s="431">
        <v>0</v>
      </c>
      <c r="G18" s="431">
        <v>0</v>
      </c>
      <c r="H18" s="431">
        <v>0</v>
      </c>
      <c r="I18" s="431">
        <v>0</v>
      </c>
      <c r="J18" s="431">
        <v>0</v>
      </c>
    </row>
    <row r="19" spans="2:10">
      <c r="B19" s="113"/>
      <c r="C19" s="150"/>
      <c r="D19" s="114" t="s">
        <v>359</v>
      </c>
      <c r="E19" s="455">
        <v>0</v>
      </c>
      <c r="F19" s="431">
        <v>0</v>
      </c>
      <c r="G19" s="431">
        <v>0</v>
      </c>
      <c r="H19" s="431">
        <v>0</v>
      </c>
      <c r="I19" s="431">
        <v>0</v>
      </c>
      <c r="J19" s="431">
        <v>0</v>
      </c>
    </row>
    <row r="20" spans="2:10">
      <c r="B20" s="113"/>
      <c r="C20" s="150"/>
      <c r="D20" s="114" t="s">
        <v>360</v>
      </c>
      <c r="E20" s="455">
        <v>0</v>
      </c>
      <c r="F20" s="431">
        <v>0</v>
      </c>
      <c r="G20" s="431">
        <v>0</v>
      </c>
      <c r="H20" s="431">
        <v>0</v>
      </c>
      <c r="I20" s="431">
        <v>0</v>
      </c>
      <c r="J20" s="431">
        <v>0</v>
      </c>
    </row>
    <row r="21" spans="2:10">
      <c r="B21" s="113"/>
      <c r="C21" s="150"/>
      <c r="D21" s="114" t="s">
        <v>361</v>
      </c>
      <c r="E21" s="455">
        <v>0</v>
      </c>
      <c r="F21" s="431">
        <v>0</v>
      </c>
      <c r="G21" s="431">
        <v>0</v>
      </c>
      <c r="H21" s="431">
        <v>0</v>
      </c>
      <c r="I21" s="431">
        <v>0</v>
      </c>
      <c r="J21" s="431">
        <v>0</v>
      </c>
    </row>
    <row r="22" spans="2:10">
      <c r="B22" s="113"/>
      <c r="C22" s="150"/>
      <c r="D22" s="114" t="s">
        <v>362</v>
      </c>
      <c r="E22" s="455">
        <v>0</v>
      </c>
      <c r="F22" s="431">
        <v>0</v>
      </c>
      <c r="G22" s="431">
        <v>0</v>
      </c>
      <c r="H22" s="431">
        <v>0</v>
      </c>
      <c r="I22" s="431">
        <v>0</v>
      </c>
      <c r="J22" s="431">
        <v>0</v>
      </c>
    </row>
    <row r="23" spans="2:10">
      <c r="B23" s="113"/>
      <c r="C23" s="633" t="s">
        <v>363</v>
      </c>
      <c r="D23" s="634"/>
      <c r="E23" s="456">
        <v>0</v>
      </c>
      <c r="F23" s="456">
        <v>0</v>
      </c>
      <c r="G23" s="430">
        <v>0</v>
      </c>
      <c r="H23" s="456">
        <v>0</v>
      </c>
      <c r="I23" s="456">
        <v>0</v>
      </c>
      <c r="J23" s="430">
        <v>0</v>
      </c>
    </row>
    <row r="24" spans="2:10">
      <c r="B24" s="113"/>
      <c r="C24" s="150"/>
      <c r="D24" s="114" t="s">
        <v>364</v>
      </c>
      <c r="E24" s="455">
        <v>0</v>
      </c>
      <c r="F24" s="431">
        <v>0</v>
      </c>
      <c r="G24" s="431">
        <v>0</v>
      </c>
      <c r="H24" s="431">
        <v>0</v>
      </c>
      <c r="I24" s="431">
        <v>0</v>
      </c>
      <c r="J24" s="431">
        <v>0</v>
      </c>
    </row>
    <row r="25" spans="2:10">
      <c r="B25" s="113"/>
      <c r="C25" s="150"/>
      <c r="D25" s="114" t="s">
        <v>365</v>
      </c>
      <c r="E25" s="455">
        <v>0</v>
      </c>
      <c r="F25" s="431">
        <v>0</v>
      </c>
      <c r="G25" s="431">
        <v>0</v>
      </c>
      <c r="H25" s="431">
        <v>0</v>
      </c>
      <c r="I25" s="431">
        <v>0</v>
      </c>
      <c r="J25" s="431">
        <v>0</v>
      </c>
    </row>
    <row r="26" spans="2:10">
      <c r="B26" s="113"/>
      <c r="C26" s="150"/>
      <c r="D26" s="114" t="s">
        <v>366</v>
      </c>
      <c r="E26" s="455">
        <v>0</v>
      </c>
      <c r="F26" s="431">
        <v>0</v>
      </c>
      <c r="G26" s="431">
        <v>0</v>
      </c>
      <c r="H26" s="431">
        <v>0</v>
      </c>
      <c r="I26" s="431">
        <v>0</v>
      </c>
      <c r="J26" s="431">
        <v>0</v>
      </c>
    </row>
    <row r="27" spans="2:10">
      <c r="B27" s="113"/>
      <c r="C27" s="633" t="s">
        <v>367</v>
      </c>
      <c r="D27" s="634"/>
      <c r="E27" s="456">
        <v>0</v>
      </c>
      <c r="F27" s="456">
        <v>0</v>
      </c>
      <c r="G27" s="430">
        <v>0</v>
      </c>
      <c r="H27" s="456">
        <v>0</v>
      </c>
      <c r="I27" s="456">
        <v>0</v>
      </c>
      <c r="J27" s="430">
        <v>0</v>
      </c>
    </row>
    <row r="28" spans="2:10">
      <c r="B28" s="113"/>
      <c r="C28" s="150"/>
      <c r="D28" s="114" t="s">
        <v>368</v>
      </c>
      <c r="E28" s="455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</row>
    <row r="29" spans="2:10">
      <c r="B29" s="113"/>
      <c r="C29" s="150"/>
      <c r="D29" s="114" t="s">
        <v>369</v>
      </c>
      <c r="E29" s="455">
        <v>0</v>
      </c>
      <c r="F29" s="431">
        <v>0</v>
      </c>
      <c r="G29" s="431">
        <v>0</v>
      </c>
      <c r="H29" s="431">
        <v>0</v>
      </c>
      <c r="I29" s="431">
        <v>0</v>
      </c>
      <c r="J29" s="431">
        <v>0</v>
      </c>
    </row>
    <row r="30" spans="2:10">
      <c r="B30" s="113"/>
      <c r="C30" s="633" t="s">
        <v>370</v>
      </c>
      <c r="D30" s="634"/>
      <c r="E30" s="456">
        <v>0</v>
      </c>
      <c r="F30" s="456">
        <v>0</v>
      </c>
      <c r="G30" s="430">
        <v>0</v>
      </c>
      <c r="H30" s="456">
        <v>0</v>
      </c>
      <c r="I30" s="456">
        <v>0</v>
      </c>
      <c r="J30" s="430">
        <v>0</v>
      </c>
    </row>
    <row r="31" spans="2:10">
      <c r="B31" s="113"/>
      <c r="C31" s="150"/>
      <c r="D31" s="114" t="s">
        <v>371</v>
      </c>
      <c r="E31" s="455">
        <v>0</v>
      </c>
      <c r="F31" s="431">
        <v>0</v>
      </c>
      <c r="G31" s="431">
        <v>0</v>
      </c>
      <c r="H31" s="431">
        <v>0</v>
      </c>
      <c r="I31" s="431">
        <v>0</v>
      </c>
      <c r="J31" s="431">
        <v>0</v>
      </c>
    </row>
    <row r="32" spans="2:10">
      <c r="B32" s="113"/>
      <c r="C32" s="150"/>
      <c r="D32" s="114" t="s">
        <v>372</v>
      </c>
      <c r="E32" s="455">
        <v>0</v>
      </c>
      <c r="F32" s="431">
        <v>0</v>
      </c>
      <c r="G32" s="431">
        <v>0</v>
      </c>
      <c r="H32" s="431">
        <v>0</v>
      </c>
      <c r="I32" s="431">
        <v>0</v>
      </c>
      <c r="J32" s="431">
        <v>0</v>
      </c>
    </row>
    <row r="33" spans="1:11">
      <c r="B33" s="113"/>
      <c r="C33" s="150"/>
      <c r="D33" s="114" t="s">
        <v>373</v>
      </c>
      <c r="E33" s="455">
        <v>0</v>
      </c>
      <c r="F33" s="431">
        <v>0</v>
      </c>
      <c r="G33" s="431">
        <v>0</v>
      </c>
      <c r="H33" s="431">
        <v>0</v>
      </c>
      <c r="I33" s="431">
        <v>0</v>
      </c>
      <c r="J33" s="431">
        <v>0</v>
      </c>
    </row>
    <row r="34" spans="1:11">
      <c r="B34" s="113"/>
      <c r="C34" s="150"/>
      <c r="D34" s="114" t="s">
        <v>374</v>
      </c>
      <c r="E34" s="455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</row>
    <row r="35" spans="1:11">
      <c r="B35" s="113"/>
      <c r="C35" s="633" t="s">
        <v>375</v>
      </c>
      <c r="D35" s="634"/>
      <c r="E35" s="456">
        <v>0</v>
      </c>
      <c r="F35" s="456">
        <v>0</v>
      </c>
      <c r="G35" s="430">
        <v>0</v>
      </c>
      <c r="H35" s="456">
        <v>0</v>
      </c>
      <c r="I35" s="456">
        <v>0</v>
      </c>
      <c r="J35" s="430">
        <v>0</v>
      </c>
    </row>
    <row r="36" spans="1:11">
      <c r="B36" s="113"/>
      <c r="C36" s="150"/>
      <c r="D36" s="114" t="s">
        <v>376</v>
      </c>
      <c r="E36" s="455">
        <v>0</v>
      </c>
      <c r="F36" s="431">
        <v>0</v>
      </c>
      <c r="G36" s="431">
        <v>0</v>
      </c>
      <c r="H36" s="431">
        <v>0</v>
      </c>
      <c r="I36" s="431">
        <v>0</v>
      </c>
      <c r="J36" s="431">
        <v>0</v>
      </c>
    </row>
    <row r="37" spans="1:11" ht="15" customHeight="1">
      <c r="B37" s="635" t="s">
        <v>377</v>
      </c>
      <c r="C37" s="636"/>
      <c r="D37" s="637"/>
      <c r="E37" s="455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</row>
    <row r="38" spans="1:11" ht="15" customHeight="1">
      <c r="B38" s="635" t="s">
        <v>378</v>
      </c>
      <c r="C38" s="636"/>
      <c r="D38" s="637"/>
      <c r="E38" s="455">
        <v>0</v>
      </c>
      <c r="F38" s="431">
        <v>0</v>
      </c>
      <c r="G38" s="431">
        <v>0</v>
      </c>
      <c r="H38" s="431">
        <v>0</v>
      </c>
      <c r="I38" s="431">
        <v>0</v>
      </c>
      <c r="J38" s="431">
        <v>0</v>
      </c>
    </row>
    <row r="39" spans="1:11" ht="15.75" customHeight="1">
      <c r="B39" s="635" t="s">
        <v>379</v>
      </c>
      <c r="C39" s="636"/>
      <c r="D39" s="637"/>
      <c r="E39" s="455">
        <v>0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</row>
    <row r="40" spans="1:11">
      <c r="B40" s="151"/>
      <c r="C40" s="152"/>
      <c r="D40" s="153"/>
      <c r="E40" s="457"/>
      <c r="F40" s="447"/>
      <c r="G40" s="447"/>
      <c r="H40" s="447"/>
      <c r="I40" s="447"/>
      <c r="J40" s="447"/>
    </row>
    <row r="41" spans="1:11" s="122" customFormat="1">
      <c r="A41" s="119"/>
      <c r="B41" s="134"/>
      <c r="C41" s="638" t="s">
        <v>247</v>
      </c>
      <c r="D41" s="639"/>
      <c r="E41" s="458">
        <f>+E10</f>
        <v>2568103</v>
      </c>
      <c r="F41" s="458">
        <f t="shared" ref="F41:J41" si="2">+F10</f>
        <v>155313</v>
      </c>
      <c r="G41" s="458">
        <f t="shared" si="2"/>
        <v>2723416</v>
      </c>
      <c r="H41" s="458">
        <f t="shared" si="2"/>
        <v>2677783</v>
      </c>
      <c r="I41" s="458">
        <f t="shared" si="2"/>
        <v>2677783</v>
      </c>
      <c r="J41" s="458">
        <f t="shared" si="2"/>
        <v>45633</v>
      </c>
      <c r="K41" s="119"/>
    </row>
    <row r="42" spans="1:11">
      <c r="B42" s="78"/>
      <c r="C42" s="78"/>
      <c r="D42" s="78"/>
      <c r="E42" s="459">
        <f>E41-CAdmon!D22</f>
        <v>0</v>
      </c>
      <c r="F42" s="459">
        <f>F41-CAdmon!E22</f>
        <v>0</v>
      </c>
      <c r="G42" s="459">
        <f>G41-CAdmon!F22</f>
        <v>0</v>
      </c>
      <c r="H42" s="460"/>
      <c r="I42" s="78"/>
      <c r="J42" s="459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G29" sqref="G29"/>
    </sheetView>
  </sheetViews>
  <sheetFormatPr baseColWidth="10" defaultRowHeight="15"/>
  <cols>
    <col min="1" max="1" width="1.140625" customWidth="1"/>
    <col min="2" max="2" width="57" customWidth="1"/>
    <col min="6" max="6" width="4.28515625" style="111" customWidth="1"/>
  </cols>
  <sheetData>
    <row r="1" spans="1:5">
      <c r="A1" s="602" t="s">
        <v>407</v>
      </c>
      <c r="B1" s="603"/>
      <c r="C1" s="603"/>
      <c r="D1" s="603"/>
      <c r="E1" s="603"/>
    </row>
    <row r="2" spans="1:5">
      <c r="A2" s="605" t="s">
        <v>380</v>
      </c>
      <c r="B2" s="606"/>
      <c r="C2" s="606"/>
      <c r="D2" s="606"/>
      <c r="E2" s="606"/>
    </row>
    <row r="3" spans="1:5">
      <c r="A3" s="608" t="s">
        <v>981</v>
      </c>
      <c r="B3" s="609"/>
      <c r="C3" s="609"/>
      <c r="D3" s="609"/>
      <c r="E3" s="609"/>
    </row>
    <row r="4" spans="1:5" ht="6" customHeight="1">
      <c r="A4" s="78"/>
      <c r="B4" s="78"/>
      <c r="C4" s="78"/>
      <c r="D4" s="78"/>
      <c r="E4" s="78"/>
    </row>
    <row r="5" spans="1:5">
      <c r="A5" s="611" t="s">
        <v>76</v>
      </c>
      <c r="B5" s="611"/>
      <c r="C5" s="112" t="s">
        <v>214</v>
      </c>
      <c r="D5" s="112" t="s">
        <v>217</v>
      </c>
      <c r="E5" s="112" t="s">
        <v>381</v>
      </c>
    </row>
    <row r="6" spans="1:5" ht="5.25" customHeight="1" thickBot="1">
      <c r="A6" s="123"/>
      <c r="B6" s="124"/>
      <c r="C6" s="125"/>
      <c r="D6" s="125"/>
      <c r="E6" s="125"/>
    </row>
    <row r="7" spans="1:5" ht="15.75" thickBot="1">
      <c r="A7" s="154"/>
      <c r="B7" s="155" t="s">
        <v>382</v>
      </c>
      <c r="C7" s="446">
        <f>C8+C9</f>
        <v>2568103</v>
      </c>
      <c r="D7" s="446">
        <f t="shared" ref="D7:E7" si="0">D8+D9</f>
        <v>2733599</v>
      </c>
      <c r="E7" s="446">
        <f t="shared" si="0"/>
        <v>2733599</v>
      </c>
    </row>
    <row r="8" spans="1:5">
      <c r="A8" s="647" t="s">
        <v>394</v>
      </c>
      <c r="B8" s="648"/>
      <c r="C8" s="451"/>
      <c r="D8" s="453"/>
      <c r="E8" s="452"/>
    </row>
    <row r="9" spans="1:5">
      <c r="A9" s="649" t="s">
        <v>395</v>
      </c>
      <c r="B9" s="650"/>
      <c r="C9" s="447">
        <f>+EAI!E26</f>
        <v>2568103</v>
      </c>
      <c r="D9" s="447">
        <f>+EAI!H26</f>
        <v>2733599</v>
      </c>
      <c r="E9" s="447">
        <f>+EAI!I26</f>
        <v>2733599</v>
      </c>
    </row>
    <row r="10" spans="1:5" ht="6.75" customHeight="1" thickBot="1">
      <c r="A10" s="113"/>
      <c r="B10" s="114"/>
      <c r="C10" s="431"/>
      <c r="D10" s="431"/>
      <c r="E10" s="431"/>
    </row>
    <row r="11" spans="1:5" ht="15.75" thickBot="1">
      <c r="A11" s="156"/>
      <c r="B11" s="155" t="s">
        <v>383</v>
      </c>
      <c r="C11" s="446">
        <f>C12+C13</f>
        <v>2568103</v>
      </c>
      <c r="D11" s="446">
        <f t="shared" ref="D11" si="1">D12+D13</f>
        <v>2677783</v>
      </c>
      <c r="E11" s="446">
        <f>E12+E13</f>
        <v>2677783</v>
      </c>
    </row>
    <row r="12" spans="1:5">
      <c r="A12" s="651" t="s">
        <v>396</v>
      </c>
      <c r="B12" s="652"/>
      <c r="C12" s="451"/>
      <c r="D12" s="453"/>
      <c r="E12" s="452"/>
    </row>
    <row r="13" spans="1:5">
      <c r="A13" s="649" t="s">
        <v>397</v>
      </c>
      <c r="B13" s="650"/>
      <c r="C13" s="448">
        <f>+CAdmon!D22</f>
        <v>2568103</v>
      </c>
      <c r="D13" s="448">
        <f>+CAdmon!G22</f>
        <v>2677783</v>
      </c>
      <c r="E13" s="448">
        <f>+CAdmon!H22</f>
        <v>2677783</v>
      </c>
    </row>
    <row r="14" spans="1:5" ht="5.25" customHeight="1" thickBot="1">
      <c r="A14" s="127"/>
      <c r="B14" s="126"/>
      <c r="C14" s="431"/>
      <c r="D14" s="431"/>
      <c r="E14" s="431"/>
    </row>
    <row r="15" spans="1:5" ht="15.75" thickBot="1">
      <c r="A15" s="154"/>
      <c r="B15" s="155" t="s">
        <v>384</v>
      </c>
      <c r="C15" s="446">
        <f>+C7-C11</f>
        <v>0</v>
      </c>
      <c r="D15" s="446">
        <f>+D7-D11</f>
        <v>55816</v>
      </c>
      <c r="E15" s="446">
        <f t="shared" ref="E15" si="2">+E7-E11</f>
        <v>55816</v>
      </c>
    </row>
    <row r="16" spans="1:5">
      <c r="A16" s="78"/>
      <c r="B16" s="78"/>
      <c r="C16" s="78"/>
      <c r="D16" s="78"/>
      <c r="E16" s="78"/>
    </row>
    <row r="17" spans="1:5">
      <c r="A17" s="611" t="s">
        <v>76</v>
      </c>
      <c r="B17" s="611"/>
      <c r="C17" s="112" t="s">
        <v>214</v>
      </c>
      <c r="D17" s="112" t="s">
        <v>217</v>
      </c>
      <c r="E17" s="112" t="s">
        <v>381</v>
      </c>
    </row>
    <row r="18" spans="1:5" ht="6.75" customHeight="1">
      <c r="A18" s="123"/>
      <c r="B18" s="124"/>
      <c r="C18" s="125"/>
      <c r="D18" s="125"/>
      <c r="E18" s="125"/>
    </row>
    <row r="19" spans="1:5">
      <c r="A19" s="643" t="s">
        <v>385</v>
      </c>
      <c r="B19" s="644"/>
      <c r="C19" s="448">
        <f>+C15</f>
        <v>0</v>
      </c>
      <c r="D19" s="448">
        <f>+D15</f>
        <v>55816</v>
      </c>
      <c r="E19" s="448">
        <f t="shared" ref="E19" si="3">+E15</f>
        <v>55816</v>
      </c>
    </row>
    <row r="20" spans="1:5" ht="6" customHeight="1">
      <c r="A20" s="113"/>
      <c r="B20" s="114"/>
      <c r="C20" s="431"/>
      <c r="D20" s="431"/>
      <c r="E20" s="431"/>
    </row>
    <row r="21" spans="1:5">
      <c r="A21" s="643" t="s">
        <v>386</v>
      </c>
      <c r="B21" s="644"/>
      <c r="C21" s="448"/>
      <c r="D21" s="448"/>
      <c r="E21" s="448"/>
    </row>
    <row r="22" spans="1:5" ht="7.5" customHeight="1" thickBot="1">
      <c r="A22" s="127"/>
      <c r="B22" s="126"/>
      <c r="C22" s="431"/>
      <c r="D22" s="431"/>
      <c r="E22" s="431"/>
    </row>
    <row r="23" spans="1:5" ht="15.75" thickBot="1">
      <c r="A23" s="156"/>
      <c r="B23" s="155" t="s">
        <v>387</v>
      </c>
      <c r="C23" s="450">
        <f>+C19-C21</f>
        <v>0</v>
      </c>
      <c r="D23" s="450">
        <f t="shared" ref="D23:E23" si="4">+D19-D21</f>
        <v>55816</v>
      </c>
      <c r="E23" s="450">
        <f t="shared" si="4"/>
        <v>55816</v>
      </c>
    </row>
    <row r="24" spans="1:5">
      <c r="A24" s="78"/>
      <c r="B24" s="78"/>
      <c r="C24" s="78"/>
      <c r="D24" s="78"/>
      <c r="E24" s="78"/>
    </row>
    <row r="25" spans="1:5">
      <c r="A25" s="611" t="s">
        <v>76</v>
      </c>
      <c r="B25" s="611"/>
      <c r="C25" s="112" t="s">
        <v>214</v>
      </c>
      <c r="D25" s="112" t="s">
        <v>217</v>
      </c>
      <c r="E25" s="112" t="s">
        <v>381</v>
      </c>
    </row>
    <row r="26" spans="1:5" ht="5.25" customHeight="1">
      <c r="A26" s="123"/>
      <c r="B26" s="124"/>
      <c r="C26" s="125"/>
      <c r="D26" s="125"/>
      <c r="E26" s="125"/>
    </row>
    <row r="27" spans="1:5">
      <c r="A27" s="643" t="s">
        <v>388</v>
      </c>
      <c r="B27" s="644"/>
      <c r="C27" s="445">
        <f>+EAI!E52</f>
        <v>0</v>
      </c>
      <c r="D27" s="448">
        <f>+EAI!H51</f>
        <v>0</v>
      </c>
      <c r="E27" s="448">
        <v>0</v>
      </c>
    </row>
    <row r="28" spans="1:5" ht="5.25" customHeight="1">
      <c r="A28" s="113"/>
      <c r="B28" s="114"/>
      <c r="C28" s="437"/>
      <c r="D28" s="431"/>
      <c r="E28" s="431"/>
    </row>
    <row r="29" spans="1:5">
      <c r="A29" s="643" t="s">
        <v>389</v>
      </c>
      <c r="B29" s="644"/>
      <c r="C29" s="445"/>
      <c r="D29" s="448"/>
      <c r="E29" s="448"/>
    </row>
    <row r="30" spans="1:5" ht="3.75" customHeight="1" thickBot="1">
      <c r="A30" s="128"/>
      <c r="B30" s="129"/>
      <c r="C30" s="444"/>
      <c r="D30" s="447"/>
      <c r="E30" s="447"/>
    </row>
    <row r="31" spans="1:5" ht="15.75" thickBot="1">
      <c r="A31" s="156"/>
      <c r="B31" s="155" t="s">
        <v>390</v>
      </c>
      <c r="C31" s="449">
        <f>+C27-C29</f>
        <v>0</v>
      </c>
      <c r="D31" s="450">
        <f t="shared" ref="D31:E31" si="5">+D27-D29</f>
        <v>0</v>
      </c>
      <c r="E31" s="450">
        <f t="shared" si="5"/>
        <v>0</v>
      </c>
    </row>
    <row r="32" spans="1:5" s="111" customFormat="1">
      <c r="A32" s="78"/>
      <c r="B32" s="78"/>
      <c r="C32" s="78"/>
      <c r="D32" s="78"/>
      <c r="E32" s="78"/>
    </row>
    <row r="33" spans="1:5" ht="23.25" customHeight="1">
      <c r="A33" s="78"/>
      <c r="B33" s="645" t="s">
        <v>391</v>
      </c>
      <c r="C33" s="645"/>
      <c r="D33" s="645"/>
      <c r="E33" s="645"/>
    </row>
    <row r="34" spans="1:5" ht="28.5" customHeight="1">
      <c r="A34" s="78"/>
      <c r="B34" s="645" t="s">
        <v>392</v>
      </c>
      <c r="C34" s="645"/>
      <c r="D34" s="645"/>
      <c r="E34" s="645"/>
    </row>
    <row r="35" spans="1:5">
      <c r="A35" s="78"/>
      <c r="B35" s="646" t="s">
        <v>393</v>
      </c>
      <c r="C35" s="646"/>
      <c r="D35" s="646"/>
      <c r="E35" s="646"/>
    </row>
    <row r="36" spans="1:5" s="111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6"/>
  <sheetViews>
    <sheetView topLeftCell="A284" zoomScaleNormal="100" workbookViewId="0">
      <selection activeCell="D196" sqref="D196"/>
    </sheetView>
  </sheetViews>
  <sheetFormatPr baseColWidth="10" defaultRowHeight="12"/>
  <cols>
    <col min="1" max="1" width="4.85546875" style="168" customWidth="1"/>
    <col min="2" max="2" width="30.85546875" style="168" customWidth="1"/>
    <col min="3" max="3" width="84.42578125" style="168" customWidth="1"/>
    <col min="4" max="4" width="31.7109375" style="168" customWidth="1"/>
    <col min="5" max="5" width="7.42578125" style="168" bestFit="1" customWidth="1"/>
    <col min="6" max="256" width="11.42578125" style="168"/>
    <col min="257" max="257" width="4.85546875" style="168" customWidth="1"/>
    <col min="258" max="258" width="30.85546875" style="168" customWidth="1"/>
    <col min="259" max="259" width="84.42578125" style="168" customWidth="1"/>
    <col min="260" max="260" width="42.7109375" style="168" customWidth="1"/>
    <col min="261" max="261" width="4.85546875" style="168" customWidth="1"/>
    <col min="262" max="512" width="11.42578125" style="168"/>
    <col min="513" max="513" width="4.85546875" style="168" customWidth="1"/>
    <col min="514" max="514" width="30.85546875" style="168" customWidth="1"/>
    <col min="515" max="515" width="84.42578125" style="168" customWidth="1"/>
    <col min="516" max="516" width="42.7109375" style="168" customWidth="1"/>
    <col min="517" max="517" width="4.85546875" style="168" customWidth="1"/>
    <col min="518" max="768" width="11.42578125" style="168"/>
    <col min="769" max="769" width="4.85546875" style="168" customWidth="1"/>
    <col min="770" max="770" width="30.85546875" style="168" customWidth="1"/>
    <col min="771" max="771" width="84.42578125" style="168" customWidth="1"/>
    <col min="772" max="772" width="42.7109375" style="168" customWidth="1"/>
    <col min="773" max="773" width="4.85546875" style="168" customWidth="1"/>
    <col min="774" max="1024" width="11.42578125" style="168"/>
    <col min="1025" max="1025" width="4.85546875" style="168" customWidth="1"/>
    <col min="1026" max="1026" width="30.85546875" style="168" customWidth="1"/>
    <col min="1027" max="1027" width="84.42578125" style="168" customWidth="1"/>
    <col min="1028" max="1028" width="42.7109375" style="168" customWidth="1"/>
    <col min="1029" max="1029" width="4.85546875" style="168" customWidth="1"/>
    <col min="1030" max="1280" width="11.42578125" style="168"/>
    <col min="1281" max="1281" width="4.85546875" style="168" customWidth="1"/>
    <col min="1282" max="1282" width="30.85546875" style="168" customWidth="1"/>
    <col min="1283" max="1283" width="84.42578125" style="168" customWidth="1"/>
    <col min="1284" max="1284" width="42.7109375" style="168" customWidth="1"/>
    <col min="1285" max="1285" width="4.85546875" style="168" customWidth="1"/>
    <col min="1286" max="1536" width="11.42578125" style="168"/>
    <col min="1537" max="1537" width="4.85546875" style="168" customWidth="1"/>
    <col min="1538" max="1538" width="30.85546875" style="168" customWidth="1"/>
    <col min="1539" max="1539" width="84.42578125" style="168" customWidth="1"/>
    <col min="1540" max="1540" width="42.7109375" style="168" customWidth="1"/>
    <col min="1541" max="1541" width="4.85546875" style="168" customWidth="1"/>
    <col min="1542" max="1792" width="11.42578125" style="168"/>
    <col min="1793" max="1793" width="4.85546875" style="168" customWidth="1"/>
    <col min="1794" max="1794" width="30.85546875" style="168" customWidth="1"/>
    <col min="1795" max="1795" width="84.42578125" style="168" customWidth="1"/>
    <col min="1796" max="1796" width="42.7109375" style="168" customWidth="1"/>
    <col min="1797" max="1797" width="4.85546875" style="168" customWidth="1"/>
    <col min="1798" max="2048" width="11.42578125" style="168"/>
    <col min="2049" max="2049" width="4.85546875" style="168" customWidth="1"/>
    <col min="2050" max="2050" width="30.85546875" style="168" customWidth="1"/>
    <col min="2051" max="2051" width="84.42578125" style="168" customWidth="1"/>
    <col min="2052" max="2052" width="42.7109375" style="168" customWidth="1"/>
    <col min="2053" max="2053" width="4.85546875" style="168" customWidth="1"/>
    <col min="2054" max="2304" width="11.42578125" style="168"/>
    <col min="2305" max="2305" width="4.85546875" style="168" customWidth="1"/>
    <col min="2306" max="2306" width="30.85546875" style="168" customWidth="1"/>
    <col min="2307" max="2307" width="84.42578125" style="168" customWidth="1"/>
    <col min="2308" max="2308" width="42.7109375" style="168" customWidth="1"/>
    <col min="2309" max="2309" width="4.85546875" style="168" customWidth="1"/>
    <col min="2310" max="2560" width="11.42578125" style="168"/>
    <col min="2561" max="2561" width="4.85546875" style="168" customWidth="1"/>
    <col min="2562" max="2562" width="30.85546875" style="168" customWidth="1"/>
    <col min="2563" max="2563" width="84.42578125" style="168" customWidth="1"/>
    <col min="2564" max="2564" width="42.7109375" style="168" customWidth="1"/>
    <col min="2565" max="2565" width="4.85546875" style="168" customWidth="1"/>
    <col min="2566" max="2816" width="11.42578125" style="168"/>
    <col min="2817" max="2817" width="4.85546875" style="168" customWidth="1"/>
    <col min="2818" max="2818" width="30.85546875" style="168" customWidth="1"/>
    <col min="2819" max="2819" width="84.42578125" style="168" customWidth="1"/>
    <col min="2820" max="2820" width="42.7109375" style="168" customWidth="1"/>
    <col min="2821" max="2821" width="4.85546875" style="168" customWidth="1"/>
    <col min="2822" max="3072" width="11.42578125" style="168"/>
    <col min="3073" max="3073" width="4.85546875" style="168" customWidth="1"/>
    <col min="3074" max="3074" width="30.85546875" style="168" customWidth="1"/>
    <col min="3075" max="3075" width="84.42578125" style="168" customWidth="1"/>
    <col min="3076" max="3076" width="42.7109375" style="168" customWidth="1"/>
    <col min="3077" max="3077" width="4.85546875" style="168" customWidth="1"/>
    <col min="3078" max="3328" width="11.42578125" style="168"/>
    <col min="3329" max="3329" width="4.85546875" style="168" customWidth="1"/>
    <col min="3330" max="3330" width="30.85546875" style="168" customWidth="1"/>
    <col min="3331" max="3331" width="84.42578125" style="168" customWidth="1"/>
    <col min="3332" max="3332" width="42.7109375" style="168" customWidth="1"/>
    <col min="3333" max="3333" width="4.85546875" style="168" customWidth="1"/>
    <col min="3334" max="3584" width="11.42578125" style="168"/>
    <col min="3585" max="3585" width="4.85546875" style="168" customWidth="1"/>
    <col min="3586" max="3586" width="30.85546875" style="168" customWidth="1"/>
    <col min="3587" max="3587" width="84.42578125" style="168" customWidth="1"/>
    <col min="3588" max="3588" width="42.7109375" style="168" customWidth="1"/>
    <col min="3589" max="3589" width="4.85546875" style="168" customWidth="1"/>
    <col min="3590" max="3840" width="11.42578125" style="168"/>
    <col min="3841" max="3841" width="4.85546875" style="168" customWidth="1"/>
    <col min="3842" max="3842" width="30.85546875" style="168" customWidth="1"/>
    <col min="3843" max="3843" width="84.42578125" style="168" customWidth="1"/>
    <col min="3844" max="3844" width="42.7109375" style="168" customWidth="1"/>
    <col min="3845" max="3845" width="4.85546875" style="168" customWidth="1"/>
    <col min="3846" max="4096" width="11.42578125" style="168"/>
    <col min="4097" max="4097" width="4.85546875" style="168" customWidth="1"/>
    <col min="4098" max="4098" width="30.85546875" style="168" customWidth="1"/>
    <col min="4099" max="4099" width="84.42578125" style="168" customWidth="1"/>
    <col min="4100" max="4100" width="42.7109375" style="168" customWidth="1"/>
    <col min="4101" max="4101" width="4.85546875" style="168" customWidth="1"/>
    <col min="4102" max="4352" width="11.42578125" style="168"/>
    <col min="4353" max="4353" width="4.85546875" style="168" customWidth="1"/>
    <col min="4354" max="4354" width="30.85546875" style="168" customWidth="1"/>
    <col min="4355" max="4355" width="84.42578125" style="168" customWidth="1"/>
    <col min="4356" max="4356" width="42.7109375" style="168" customWidth="1"/>
    <col min="4357" max="4357" width="4.85546875" style="168" customWidth="1"/>
    <col min="4358" max="4608" width="11.42578125" style="168"/>
    <col min="4609" max="4609" width="4.85546875" style="168" customWidth="1"/>
    <col min="4610" max="4610" width="30.85546875" style="168" customWidth="1"/>
    <col min="4611" max="4611" width="84.42578125" style="168" customWidth="1"/>
    <col min="4612" max="4612" width="42.7109375" style="168" customWidth="1"/>
    <col min="4613" max="4613" width="4.85546875" style="168" customWidth="1"/>
    <col min="4614" max="4864" width="11.42578125" style="168"/>
    <col min="4865" max="4865" width="4.85546875" style="168" customWidth="1"/>
    <col min="4866" max="4866" width="30.85546875" style="168" customWidth="1"/>
    <col min="4867" max="4867" width="84.42578125" style="168" customWidth="1"/>
    <col min="4868" max="4868" width="42.7109375" style="168" customWidth="1"/>
    <col min="4869" max="4869" width="4.85546875" style="168" customWidth="1"/>
    <col min="4870" max="5120" width="11.42578125" style="168"/>
    <col min="5121" max="5121" width="4.85546875" style="168" customWidth="1"/>
    <col min="5122" max="5122" width="30.85546875" style="168" customWidth="1"/>
    <col min="5123" max="5123" width="84.42578125" style="168" customWidth="1"/>
    <col min="5124" max="5124" width="42.7109375" style="168" customWidth="1"/>
    <col min="5125" max="5125" width="4.85546875" style="168" customWidth="1"/>
    <col min="5126" max="5376" width="11.42578125" style="168"/>
    <col min="5377" max="5377" width="4.85546875" style="168" customWidth="1"/>
    <col min="5378" max="5378" width="30.85546875" style="168" customWidth="1"/>
    <col min="5379" max="5379" width="84.42578125" style="168" customWidth="1"/>
    <col min="5380" max="5380" width="42.7109375" style="168" customWidth="1"/>
    <col min="5381" max="5381" width="4.85546875" style="168" customWidth="1"/>
    <col min="5382" max="5632" width="11.42578125" style="168"/>
    <col min="5633" max="5633" width="4.85546875" style="168" customWidth="1"/>
    <col min="5634" max="5634" width="30.85546875" style="168" customWidth="1"/>
    <col min="5635" max="5635" width="84.42578125" style="168" customWidth="1"/>
    <col min="5636" max="5636" width="42.7109375" style="168" customWidth="1"/>
    <col min="5637" max="5637" width="4.85546875" style="168" customWidth="1"/>
    <col min="5638" max="5888" width="11.42578125" style="168"/>
    <col min="5889" max="5889" width="4.85546875" style="168" customWidth="1"/>
    <col min="5890" max="5890" width="30.85546875" style="168" customWidth="1"/>
    <col min="5891" max="5891" width="84.42578125" style="168" customWidth="1"/>
    <col min="5892" max="5892" width="42.7109375" style="168" customWidth="1"/>
    <col min="5893" max="5893" width="4.85546875" style="168" customWidth="1"/>
    <col min="5894" max="6144" width="11.42578125" style="168"/>
    <col min="6145" max="6145" width="4.85546875" style="168" customWidth="1"/>
    <col min="6146" max="6146" width="30.85546875" style="168" customWidth="1"/>
    <col min="6147" max="6147" width="84.42578125" style="168" customWidth="1"/>
    <col min="6148" max="6148" width="42.7109375" style="168" customWidth="1"/>
    <col min="6149" max="6149" width="4.85546875" style="168" customWidth="1"/>
    <col min="6150" max="6400" width="11.42578125" style="168"/>
    <col min="6401" max="6401" width="4.85546875" style="168" customWidth="1"/>
    <col min="6402" max="6402" width="30.85546875" style="168" customWidth="1"/>
    <col min="6403" max="6403" width="84.42578125" style="168" customWidth="1"/>
    <col min="6404" max="6404" width="42.7109375" style="168" customWidth="1"/>
    <col min="6405" max="6405" width="4.85546875" style="168" customWidth="1"/>
    <col min="6406" max="6656" width="11.42578125" style="168"/>
    <col min="6657" max="6657" width="4.85546875" style="168" customWidth="1"/>
    <col min="6658" max="6658" width="30.85546875" style="168" customWidth="1"/>
    <col min="6659" max="6659" width="84.42578125" style="168" customWidth="1"/>
    <col min="6660" max="6660" width="42.7109375" style="168" customWidth="1"/>
    <col min="6661" max="6661" width="4.85546875" style="168" customWidth="1"/>
    <col min="6662" max="6912" width="11.42578125" style="168"/>
    <col min="6913" max="6913" width="4.85546875" style="168" customWidth="1"/>
    <col min="6914" max="6914" width="30.85546875" style="168" customWidth="1"/>
    <col min="6915" max="6915" width="84.42578125" style="168" customWidth="1"/>
    <col min="6916" max="6916" width="42.7109375" style="168" customWidth="1"/>
    <col min="6917" max="6917" width="4.85546875" style="168" customWidth="1"/>
    <col min="6918" max="7168" width="11.42578125" style="168"/>
    <col min="7169" max="7169" width="4.85546875" style="168" customWidth="1"/>
    <col min="7170" max="7170" width="30.85546875" style="168" customWidth="1"/>
    <col min="7171" max="7171" width="84.42578125" style="168" customWidth="1"/>
    <col min="7172" max="7172" width="42.7109375" style="168" customWidth="1"/>
    <col min="7173" max="7173" width="4.85546875" style="168" customWidth="1"/>
    <col min="7174" max="7424" width="11.42578125" style="168"/>
    <col min="7425" max="7425" width="4.85546875" style="168" customWidth="1"/>
    <col min="7426" max="7426" width="30.85546875" style="168" customWidth="1"/>
    <col min="7427" max="7427" width="84.42578125" style="168" customWidth="1"/>
    <col min="7428" max="7428" width="42.7109375" style="168" customWidth="1"/>
    <col min="7429" max="7429" width="4.85546875" style="168" customWidth="1"/>
    <col min="7430" max="7680" width="11.42578125" style="168"/>
    <col min="7681" max="7681" width="4.85546875" style="168" customWidth="1"/>
    <col min="7682" max="7682" width="30.85546875" style="168" customWidth="1"/>
    <col min="7683" max="7683" width="84.42578125" style="168" customWidth="1"/>
    <col min="7684" max="7684" width="42.7109375" style="168" customWidth="1"/>
    <col min="7685" max="7685" width="4.85546875" style="168" customWidth="1"/>
    <col min="7686" max="7936" width="11.42578125" style="168"/>
    <col min="7937" max="7937" width="4.85546875" style="168" customWidth="1"/>
    <col min="7938" max="7938" width="30.85546875" style="168" customWidth="1"/>
    <col min="7939" max="7939" width="84.42578125" style="168" customWidth="1"/>
    <col min="7940" max="7940" width="42.7109375" style="168" customWidth="1"/>
    <col min="7941" max="7941" width="4.85546875" style="168" customWidth="1"/>
    <col min="7942" max="8192" width="11.42578125" style="168"/>
    <col min="8193" max="8193" width="4.85546875" style="168" customWidth="1"/>
    <col min="8194" max="8194" width="30.85546875" style="168" customWidth="1"/>
    <col min="8195" max="8195" width="84.42578125" style="168" customWidth="1"/>
    <col min="8196" max="8196" width="42.7109375" style="168" customWidth="1"/>
    <col min="8197" max="8197" width="4.85546875" style="168" customWidth="1"/>
    <col min="8198" max="8448" width="11.42578125" style="168"/>
    <col min="8449" max="8449" width="4.85546875" style="168" customWidth="1"/>
    <col min="8450" max="8450" width="30.85546875" style="168" customWidth="1"/>
    <col min="8451" max="8451" width="84.42578125" style="168" customWidth="1"/>
    <col min="8452" max="8452" width="42.7109375" style="168" customWidth="1"/>
    <col min="8453" max="8453" width="4.85546875" style="168" customWidth="1"/>
    <col min="8454" max="8704" width="11.42578125" style="168"/>
    <col min="8705" max="8705" width="4.85546875" style="168" customWidth="1"/>
    <col min="8706" max="8706" width="30.85546875" style="168" customWidth="1"/>
    <col min="8707" max="8707" width="84.42578125" style="168" customWidth="1"/>
    <col min="8708" max="8708" width="42.7109375" style="168" customWidth="1"/>
    <col min="8709" max="8709" width="4.85546875" style="168" customWidth="1"/>
    <col min="8710" max="8960" width="11.42578125" style="168"/>
    <col min="8961" max="8961" width="4.85546875" style="168" customWidth="1"/>
    <col min="8962" max="8962" width="30.85546875" style="168" customWidth="1"/>
    <col min="8963" max="8963" width="84.42578125" style="168" customWidth="1"/>
    <col min="8964" max="8964" width="42.7109375" style="168" customWidth="1"/>
    <col min="8965" max="8965" width="4.85546875" style="168" customWidth="1"/>
    <col min="8966" max="9216" width="11.42578125" style="168"/>
    <col min="9217" max="9217" width="4.85546875" style="168" customWidth="1"/>
    <col min="9218" max="9218" width="30.85546875" style="168" customWidth="1"/>
    <col min="9219" max="9219" width="84.42578125" style="168" customWidth="1"/>
    <col min="9220" max="9220" width="42.7109375" style="168" customWidth="1"/>
    <col min="9221" max="9221" width="4.85546875" style="168" customWidth="1"/>
    <col min="9222" max="9472" width="11.42578125" style="168"/>
    <col min="9473" max="9473" width="4.85546875" style="168" customWidth="1"/>
    <col min="9474" max="9474" width="30.85546875" style="168" customWidth="1"/>
    <col min="9475" max="9475" width="84.42578125" style="168" customWidth="1"/>
    <col min="9476" max="9476" width="42.7109375" style="168" customWidth="1"/>
    <col min="9477" max="9477" width="4.85546875" style="168" customWidth="1"/>
    <col min="9478" max="9728" width="11.42578125" style="168"/>
    <col min="9729" max="9729" width="4.85546875" style="168" customWidth="1"/>
    <col min="9730" max="9730" width="30.85546875" style="168" customWidth="1"/>
    <col min="9731" max="9731" width="84.42578125" style="168" customWidth="1"/>
    <col min="9732" max="9732" width="42.7109375" style="168" customWidth="1"/>
    <col min="9733" max="9733" width="4.85546875" style="168" customWidth="1"/>
    <col min="9734" max="9984" width="11.42578125" style="168"/>
    <col min="9985" max="9985" width="4.85546875" style="168" customWidth="1"/>
    <col min="9986" max="9986" width="30.85546875" style="168" customWidth="1"/>
    <col min="9987" max="9987" width="84.42578125" style="168" customWidth="1"/>
    <col min="9988" max="9988" width="42.7109375" style="168" customWidth="1"/>
    <col min="9989" max="9989" width="4.85546875" style="168" customWidth="1"/>
    <col min="9990" max="10240" width="11.42578125" style="168"/>
    <col min="10241" max="10241" width="4.85546875" style="168" customWidth="1"/>
    <col min="10242" max="10242" width="30.85546875" style="168" customWidth="1"/>
    <col min="10243" max="10243" width="84.42578125" style="168" customWidth="1"/>
    <col min="10244" max="10244" width="42.7109375" style="168" customWidth="1"/>
    <col min="10245" max="10245" width="4.85546875" style="168" customWidth="1"/>
    <col min="10246" max="10496" width="11.42578125" style="168"/>
    <col min="10497" max="10497" width="4.85546875" style="168" customWidth="1"/>
    <col min="10498" max="10498" width="30.85546875" style="168" customWidth="1"/>
    <col min="10499" max="10499" width="84.42578125" style="168" customWidth="1"/>
    <col min="10500" max="10500" width="42.7109375" style="168" customWidth="1"/>
    <col min="10501" max="10501" width="4.85546875" style="168" customWidth="1"/>
    <col min="10502" max="10752" width="11.42578125" style="168"/>
    <col min="10753" max="10753" width="4.85546875" style="168" customWidth="1"/>
    <col min="10754" max="10754" width="30.85546875" style="168" customWidth="1"/>
    <col min="10755" max="10755" width="84.42578125" style="168" customWidth="1"/>
    <col min="10756" max="10756" width="42.7109375" style="168" customWidth="1"/>
    <col min="10757" max="10757" width="4.85546875" style="168" customWidth="1"/>
    <col min="10758" max="11008" width="11.42578125" style="168"/>
    <col min="11009" max="11009" width="4.85546875" style="168" customWidth="1"/>
    <col min="11010" max="11010" width="30.85546875" style="168" customWidth="1"/>
    <col min="11011" max="11011" width="84.42578125" style="168" customWidth="1"/>
    <col min="11012" max="11012" width="42.7109375" style="168" customWidth="1"/>
    <col min="11013" max="11013" width="4.85546875" style="168" customWidth="1"/>
    <col min="11014" max="11264" width="11.42578125" style="168"/>
    <col min="11265" max="11265" width="4.85546875" style="168" customWidth="1"/>
    <col min="11266" max="11266" width="30.85546875" style="168" customWidth="1"/>
    <col min="11267" max="11267" width="84.42578125" style="168" customWidth="1"/>
    <col min="11268" max="11268" width="42.7109375" style="168" customWidth="1"/>
    <col min="11269" max="11269" width="4.85546875" style="168" customWidth="1"/>
    <col min="11270" max="11520" width="11.42578125" style="168"/>
    <col min="11521" max="11521" width="4.85546875" style="168" customWidth="1"/>
    <col min="11522" max="11522" width="30.85546875" style="168" customWidth="1"/>
    <col min="11523" max="11523" width="84.42578125" style="168" customWidth="1"/>
    <col min="11524" max="11524" width="42.7109375" style="168" customWidth="1"/>
    <col min="11525" max="11525" width="4.85546875" style="168" customWidth="1"/>
    <col min="11526" max="11776" width="11.42578125" style="168"/>
    <col min="11777" max="11777" width="4.85546875" style="168" customWidth="1"/>
    <col min="11778" max="11778" width="30.85546875" style="168" customWidth="1"/>
    <col min="11779" max="11779" width="84.42578125" style="168" customWidth="1"/>
    <col min="11780" max="11780" width="42.7109375" style="168" customWidth="1"/>
    <col min="11781" max="11781" width="4.85546875" style="168" customWidth="1"/>
    <col min="11782" max="12032" width="11.42578125" style="168"/>
    <col min="12033" max="12033" width="4.85546875" style="168" customWidth="1"/>
    <col min="12034" max="12034" width="30.85546875" style="168" customWidth="1"/>
    <col min="12035" max="12035" width="84.42578125" style="168" customWidth="1"/>
    <col min="12036" max="12036" width="42.7109375" style="168" customWidth="1"/>
    <col min="12037" max="12037" width="4.85546875" style="168" customWidth="1"/>
    <col min="12038" max="12288" width="11.42578125" style="168"/>
    <col min="12289" max="12289" width="4.85546875" style="168" customWidth="1"/>
    <col min="12290" max="12290" width="30.85546875" style="168" customWidth="1"/>
    <col min="12291" max="12291" width="84.42578125" style="168" customWidth="1"/>
    <col min="12292" max="12292" width="42.7109375" style="168" customWidth="1"/>
    <col min="12293" max="12293" width="4.85546875" style="168" customWidth="1"/>
    <col min="12294" max="12544" width="11.42578125" style="168"/>
    <col min="12545" max="12545" width="4.85546875" style="168" customWidth="1"/>
    <col min="12546" max="12546" width="30.85546875" style="168" customWidth="1"/>
    <col min="12547" max="12547" width="84.42578125" style="168" customWidth="1"/>
    <col min="12548" max="12548" width="42.7109375" style="168" customWidth="1"/>
    <col min="12549" max="12549" width="4.85546875" style="168" customWidth="1"/>
    <col min="12550" max="12800" width="11.42578125" style="168"/>
    <col min="12801" max="12801" width="4.85546875" style="168" customWidth="1"/>
    <col min="12802" max="12802" width="30.85546875" style="168" customWidth="1"/>
    <col min="12803" max="12803" width="84.42578125" style="168" customWidth="1"/>
    <col min="12804" max="12804" width="42.7109375" style="168" customWidth="1"/>
    <col min="12805" max="12805" width="4.85546875" style="168" customWidth="1"/>
    <col min="12806" max="13056" width="11.42578125" style="168"/>
    <col min="13057" max="13057" width="4.85546875" style="168" customWidth="1"/>
    <col min="13058" max="13058" width="30.85546875" style="168" customWidth="1"/>
    <col min="13059" max="13059" width="84.42578125" style="168" customWidth="1"/>
    <col min="13060" max="13060" width="42.7109375" style="168" customWidth="1"/>
    <col min="13061" max="13061" width="4.85546875" style="168" customWidth="1"/>
    <col min="13062" max="13312" width="11.42578125" style="168"/>
    <col min="13313" max="13313" width="4.85546875" style="168" customWidth="1"/>
    <col min="13314" max="13314" width="30.85546875" style="168" customWidth="1"/>
    <col min="13315" max="13315" width="84.42578125" style="168" customWidth="1"/>
    <col min="13316" max="13316" width="42.7109375" style="168" customWidth="1"/>
    <col min="13317" max="13317" width="4.85546875" style="168" customWidth="1"/>
    <col min="13318" max="13568" width="11.42578125" style="168"/>
    <col min="13569" max="13569" width="4.85546875" style="168" customWidth="1"/>
    <col min="13570" max="13570" width="30.85546875" style="168" customWidth="1"/>
    <col min="13571" max="13571" width="84.42578125" style="168" customWidth="1"/>
    <col min="13572" max="13572" width="42.7109375" style="168" customWidth="1"/>
    <col min="13573" max="13573" width="4.85546875" style="168" customWidth="1"/>
    <col min="13574" max="13824" width="11.42578125" style="168"/>
    <col min="13825" max="13825" width="4.85546875" style="168" customWidth="1"/>
    <col min="13826" max="13826" width="30.85546875" style="168" customWidth="1"/>
    <col min="13827" max="13827" width="84.42578125" style="168" customWidth="1"/>
    <col min="13828" max="13828" width="42.7109375" style="168" customWidth="1"/>
    <col min="13829" max="13829" width="4.85546875" style="168" customWidth="1"/>
    <col min="13830" max="14080" width="11.42578125" style="168"/>
    <col min="14081" max="14081" width="4.85546875" style="168" customWidth="1"/>
    <col min="14082" max="14082" width="30.85546875" style="168" customWidth="1"/>
    <col min="14083" max="14083" width="84.42578125" style="168" customWidth="1"/>
    <col min="14084" max="14084" width="42.7109375" style="168" customWidth="1"/>
    <col min="14085" max="14085" width="4.85546875" style="168" customWidth="1"/>
    <col min="14086" max="14336" width="11.42578125" style="168"/>
    <col min="14337" max="14337" width="4.85546875" style="168" customWidth="1"/>
    <col min="14338" max="14338" width="30.85546875" style="168" customWidth="1"/>
    <col min="14339" max="14339" width="84.42578125" style="168" customWidth="1"/>
    <col min="14340" max="14340" width="42.7109375" style="168" customWidth="1"/>
    <col min="14341" max="14341" width="4.85546875" style="168" customWidth="1"/>
    <col min="14342" max="14592" width="11.42578125" style="168"/>
    <col min="14593" max="14593" width="4.85546875" style="168" customWidth="1"/>
    <col min="14594" max="14594" width="30.85546875" style="168" customWidth="1"/>
    <col min="14595" max="14595" width="84.42578125" style="168" customWidth="1"/>
    <col min="14596" max="14596" width="42.7109375" style="168" customWidth="1"/>
    <col min="14597" max="14597" width="4.85546875" style="168" customWidth="1"/>
    <col min="14598" max="14848" width="11.42578125" style="168"/>
    <col min="14849" max="14849" width="4.85546875" style="168" customWidth="1"/>
    <col min="14850" max="14850" width="30.85546875" style="168" customWidth="1"/>
    <col min="14851" max="14851" width="84.42578125" style="168" customWidth="1"/>
    <col min="14852" max="14852" width="42.7109375" style="168" customWidth="1"/>
    <col min="14853" max="14853" width="4.85546875" style="168" customWidth="1"/>
    <col min="14854" max="15104" width="11.42578125" style="168"/>
    <col min="15105" max="15105" width="4.85546875" style="168" customWidth="1"/>
    <col min="15106" max="15106" width="30.85546875" style="168" customWidth="1"/>
    <col min="15107" max="15107" width="84.42578125" style="168" customWidth="1"/>
    <col min="15108" max="15108" width="42.7109375" style="168" customWidth="1"/>
    <col min="15109" max="15109" width="4.85546875" style="168" customWidth="1"/>
    <col min="15110" max="15360" width="11.42578125" style="168"/>
    <col min="15361" max="15361" width="4.85546875" style="168" customWidth="1"/>
    <col min="15362" max="15362" width="30.85546875" style="168" customWidth="1"/>
    <col min="15363" max="15363" width="84.42578125" style="168" customWidth="1"/>
    <col min="15364" max="15364" width="42.7109375" style="168" customWidth="1"/>
    <col min="15365" max="15365" width="4.85546875" style="168" customWidth="1"/>
    <col min="15366" max="15616" width="11.42578125" style="168"/>
    <col min="15617" max="15617" width="4.85546875" style="168" customWidth="1"/>
    <col min="15618" max="15618" width="30.85546875" style="168" customWidth="1"/>
    <col min="15619" max="15619" width="84.42578125" style="168" customWidth="1"/>
    <col min="15620" max="15620" width="42.7109375" style="168" customWidth="1"/>
    <col min="15621" max="15621" width="4.85546875" style="168" customWidth="1"/>
    <col min="15622" max="15872" width="11.42578125" style="168"/>
    <col min="15873" max="15873" width="4.85546875" style="168" customWidth="1"/>
    <col min="15874" max="15874" width="30.85546875" style="168" customWidth="1"/>
    <col min="15875" max="15875" width="84.42578125" style="168" customWidth="1"/>
    <col min="15876" max="15876" width="42.7109375" style="168" customWidth="1"/>
    <col min="15877" max="15877" width="4.85546875" style="168" customWidth="1"/>
    <col min="15878" max="16128" width="11.42578125" style="168"/>
    <col min="16129" max="16129" width="4.85546875" style="168" customWidth="1"/>
    <col min="16130" max="16130" width="30.85546875" style="168" customWidth="1"/>
    <col min="16131" max="16131" width="84.42578125" style="168" customWidth="1"/>
    <col min="16132" max="16132" width="42.7109375" style="168" customWidth="1"/>
    <col min="16133" max="16133" width="4.85546875" style="168" customWidth="1"/>
    <col min="16134" max="16384" width="11.42578125" style="168"/>
  </cols>
  <sheetData>
    <row r="1" spans="1:8" s="166" customFormat="1">
      <c r="B1" s="653" t="s">
        <v>412</v>
      </c>
      <c r="C1" s="653"/>
      <c r="D1" s="653"/>
      <c r="E1" s="653"/>
    </row>
    <row r="2" spans="1:8" s="166" customFormat="1">
      <c r="B2" s="653" t="s">
        <v>406</v>
      </c>
      <c r="C2" s="653"/>
      <c r="D2" s="653"/>
      <c r="E2" s="653"/>
    </row>
    <row r="3" spans="1:8" s="166" customFormat="1">
      <c r="B3" s="653" t="s">
        <v>1</v>
      </c>
      <c r="C3" s="653"/>
      <c r="D3" s="653"/>
      <c r="E3" s="653"/>
    </row>
    <row r="4" spans="1:8">
      <c r="A4" s="464"/>
      <c r="B4" s="465" t="s">
        <v>4</v>
      </c>
      <c r="C4" s="530" t="s">
        <v>401</v>
      </c>
      <c r="D4" s="530"/>
      <c r="E4" s="172"/>
      <c r="F4" s="466"/>
      <c r="G4" s="466"/>
      <c r="H4" s="466"/>
    </row>
    <row r="5" spans="1:8">
      <c r="A5" s="464"/>
      <c r="B5" s="467"/>
      <c r="C5" s="468"/>
      <c r="D5" s="468"/>
      <c r="E5" s="469"/>
    </row>
    <row r="6" spans="1:8" s="169" customFormat="1">
      <c r="A6" s="470"/>
      <c r="B6" s="471"/>
      <c r="C6" s="470"/>
      <c r="D6" s="470"/>
      <c r="E6" s="471"/>
    </row>
    <row r="7" spans="1:8" s="170" customFormat="1">
      <c r="A7" s="654" t="s">
        <v>413</v>
      </c>
      <c r="B7" s="569"/>
      <c r="C7" s="463" t="s">
        <v>414</v>
      </c>
      <c r="D7" s="463" t="s">
        <v>415</v>
      </c>
      <c r="E7" s="472"/>
    </row>
    <row r="8" spans="1:8" s="169" customFormat="1">
      <c r="A8" s="473"/>
      <c r="B8" s="474"/>
      <c r="C8" s="474"/>
      <c r="D8" s="474"/>
      <c r="E8" s="474"/>
    </row>
    <row r="9" spans="1:8">
      <c r="A9" s="475"/>
      <c r="B9" s="476" t="s">
        <v>416</v>
      </c>
      <c r="C9" s="495" t="s">
        <v>417</v>
      </c>
      <c r="D9" s="478">
        <v>1</v>
      </c>
      <c r="E9" s="479"/>
    </row>
    <row r="10" spans="1:8">
      <c r="A10" s="475"/>
      <c r="B10" s="476" t="s">
        <v>418</v>
      </c>
      <c r="C10" s="495" t="s">
        <v>417</v>
      </c>
      <c r="D10" s="478">
        <v>1</v>
      </c>
      <c r="E10" s="479"/>
    </row>
    <row r="11" spans="1:8">
      <c r="A11" s="475"/>
      <c r="B11" s="476" t="s">
        <v>419</v>
      </c>
      <c r="C11" s="495" t="s">
        <v>420</v>
      </c>
      <c r="D11" s="478">
        <v>1</v>
      </c>
      <c r="E11" s="479"/>
    </row>
    <row r="12" spans="1:8">
      <c r="A12" s="475"/>
      <c r="B12" s="476" t="s">
        <v>421</v>
      </c>
      <c r="C12" s="495" t="s">
        <v>420</v>
      </c>
      <c r="D12" s="478">
        <v>1</v>
      </c>
      <c r="E12" s="479"/>
    </row>
    <row r="13" spans="1:8">
      <c r="A13" s="475"/>
      <c r="B13" s="476" t="s">
        <v>422</v>
      </c>
      <c r="C13" s="495" t="s">
        <v>423</v>
      </c>
      <c r="D13" s="478">
        <v>1</v>
      </c>
      <c r="E13" s="479"/>
    </row>
    <row r="14" spans="1:8">
      <c r="A14" s="475"/>
      <c r="B14" s="476" t="s">
        <v>424</v>
      </c>
      <c r="C14" s="495" t="s">
        <v>423</v>
      </c>
      <c r="D14" s="478">
        <v>1</v>
      </c>
      <c r="E14" s="479"/>
    </row>
    <row r="15" spans="1:8">
      <c r="A15" s="475"/>
      <c r="B15" s="476" t="s">
        <v>425</v>
      </c>
      <c r="C15" s="495" t="s">
        <v>423</v>
      </c>
      <c r="D15" s="478">
        <v>1</v>
      </c>
      <c r="E15" s="479"/>
    </row>
    <row r="16" spans="1:8">
      <c r="A16" s="475"/>
      <c r="B16" s="476" t="s">
        <v>426</v>
      </c>
      <c r="C16" s="495" t="s">
        <v>427</v>
      </c>
      <c r="D16" s="478">
        <v>1</v>
      </c>
      <c r="E16" s="479"/>
    </row>
    <row r="17" spans="1:5">
      <c r="A17" s="480"/>
      <c r="B17" s="476" t="s">
        <v>428</v>
      </c>
      <c r="C17" s="495" t="s">
        <v>429</v>
      </c>
      <c r="D17" s="478">
        <v>4587.3500000000004</v>
      </c>
      <c r="E17" s="479"/>
    </row>
    <row r="18" spans="1:5">
      <c r="A18" s="480"/>
      <c r="B18" s="476" t="s">
        <v>430</v>
      </c>
      <c r="C18" s="495" t="s">
        <v>431</v>
      </c>
      <c r="D18" s="478">
        <v>1800</v>
      </c>
      <c r="E18" s="479"/>
    </row>
    <row r="19" spans="1:5">
      <c r="A19" s="480"/>
      <c r="B19" s="476" t="s">
        <v>432</v>
      </c>
      <c r="C19" s="495" t="s">
        <v>427</v>
      </c>
      <c r="D19" s="478">
        <v>1850</v>
      </c>
      <c r="E19" s="479"/>
    </row>
    <row r="20" spans="1:5">
      <c r="A20" s="480"/>
      <c r="B20" s="476" t="s">
        <v>433</v>
      </c>
      <c r="C20" s="495" t="s">
        <v>420</v>
      </c>
      <c r="D20" s="478">
        <v>1</v>
      </c>
      <c r="E20" s="479"/>
    </row>
    <row r="21" spans="1:5">
      <c r="A21" s="480"/>
      <c r="B21" s="476" t="s">
        <v>434</v>
      </c>
      <c r="C21" s="495" t="s">
        <v>417</v>
      </c>
      <c r="D21" s="478">
        <v>5500</v>
      </c>
      <c r="E21" s="479"/>
    </row>
    <row r="22" spans="1:5">
      <c r="A22" s="480"/>
      <c r="B22" s="476" t="s">
        <v>435</v>
      </c>
      <c r="C22" s="495" t="s">
        <v>423</v>
      </c>
      <c r="D22" s="478">
        <v>100</v>
      </c>
      <c r="E22" s="479"/>
    </row>
    <row r="23" spans="1:5">
      <c r="A23" s="480"/>
      <c r="B23" s="476" t="s">
        <v>436</v>
      </c>
      <c r="C23" s="495" t="s">
        <v>437</v>
      </c>
      <c r="D23" s="478">
        <v>2050</v>
      </c>
      <c r="E23" s="479"/>
    </row>
    <row r="24" spans="1:5">
      <c r="A24" s="480"/>
      <c r="B24" s="476" t="s">
        <v>438</v>
      </c>
      <c r="C24" s="495" t="s">
        <v>437</v>
      </c>
      <c r="D24" s="478">
        <v>4368.8500000000004</v>
      </c>
      <c r="E24" s="479"/>
    </row>
    <row r="25" spans="1:5">
      <c r="A25" s="480"/>
      <c r="B25" s="476" t="s">
        <v>439</v>
      </c>
      <c r="C25" s="495" t="s">
        <v>437</v>
      </c>
      <c r="D25" s="478">
        <v>4368.8500000000004</v>
      </c>
      <c r="E25" s="479"/>
    </row>
    <row r="26" spans="1:5">
      <c r="A26" s="480"/>
      <c r="B26" s="476" t="s">
        <v>440</v>
      </c>
      <c r="C26" s="495" t="s">
        <v>441</v>
      </c>
      <c r="D26" s="478">
        <v>115</v>
      </c>
      <c r="E26" s="479"/>
    </row>
    <row r="27" spans="1:5">
      <c r="A27" s="480"/>
      <c r="B27" s="476" t="s">
        <v>442</v>
      </c>
      <c r="C27" s="495" t="s">
        <v>441</v>
      </c>
      <c r="D27" s="478">
        <v>115</v>
      </c>
      <c r="E27" s="479"/>
    </row>
    <row r="28" spans="1:5">
      <c r="A28" s="480"/>
      <c r="B28" s="476" t="s">
        <v>443</v>
      </c>
      <c r="C28" s="495" t="s">
        <v>444</v>
      </c>
      <c r="D28" s="478">
        <v>102.35</v>
      </c>
      <c r="E28" s="479"/>
    </row>
    <row r="29" spans="1:5">
      <c r="A29" s="480"/>
      <c r="B29" s="476" t="s">
        <v>445</v>
      </c>
      <c r="C29" s="495" t="s">
        <v>444</v>
      </c>
      <c r="D29" s="478">
        <v>102.35</v>
      </c>
      <c r="E29" s="479"/>
    </row>
    <row r="30" spans="1:5">
      <c r="A30" s="480"/>
      <c r="B30" s="476" t="s">
        <v>446</v>
      </c>
      <c r="C30" s="477" t="s">
        <v>423</v>
      </c>
      <c r="D30" s="478">
        <v>322</v>
      </c>
      <c r="E30" s="479"/>
    </row>
    <row r="31" spans="1:5">
      <c r="A31" s="475"/>
      <c r="B31" s="476" t="s">
        <v>447</v>
      </c>
      <c r="C31" s="477" t="s">
        <v>423</v>
      </c>
      <c r="D31" s="478">
        <v>322</v>
      </c>
      <c r="E31" s="479"/>
    </row>
    <row r="32" spans="1:5">
      <c r="A32" s="475"/>
      <c r="B32" s="476" t="s">
        <v>448</v>
      </c>
      <c r="C32" s="477" t="s">
        <v>449</v>
      </c>
      <c r="D32" s="478">
        <v>2641.8</v>
      </c>
      <c r="E32" s="479"/>
    </row>
    <row r="33" spans="1:9">
      <c r="A33" s="475"/>
      <c r="B33" s="476" t="s">
        <v>450</v>
      </c>
      <c r="C33" s="477" t="s">
        <v>449</v>
      </c>
      <c r="D33" s="478">
        <v>2642.8</v>
      </c>
      <c r="E33" s="479"/>
    </row>
    <row r="34" spans="1:9">
      <c r="A34" s="475"/>
      <c r="B34" s="476" t="s">
        <v>451</v>
      </c>
      <c r="C34" s="477" t="s">
        <v>427</v>
      </c>
      <c r="D34" s="478">
        <v>4299.88</v>
      </c>
      <c r="E34" s="479"/>
    </row>
    <row r="35" spans="1:9">
      <c r="A35" s="475"/>
      <c r="B35" s="476" t="s">
        <v>452</v>
      </c>
      <c r="C35" s="477" t="s">
        <v>453</v>
      </c>
      <c r="D35" s="478">
        <v>1</v>
      </c>
      <c r="E35" s="479"/>
    </row>
    <row r="36" spans="1:9">
      <c r="A36" s="475"/>
      <c r="B36" s="476" t="s">
        <v>454</v>
      </c>
      <c r="C36" s="477" t="s">
        <v>455</v>
      </c>
      <c r="D36" s="478">
        <v>1000</v>
      </c>
      <c r="E36" s="479"/>
    </row>
    <row r="37" spans="1:9">
      <c r="A37" s="475"/>
      <c r="B37" s="476" t="s">
        <v>456</v>
      </c>
      <c r="C37" s="477" t="s">
        <v>457</v>
      </c>
      <c r="D37" s="478">
        <v>1</v>
      </c>
      <c r="E37" s="479"/>
    </row>
    <row r="38" spans="1:9">
      <c r="A38" s="475"/>
      <c r="B38" s="476" t="s">
        <v>458</v>
      </c>
      <c r="C38" s="477" t="s">
        <v>459</v>
      </c>
      <c r="D38" s="478">
        <v>1</v>
      </c>
      <c r="E38" s="479"/>
    </row>
    <row r="39" spans="1:9">
      <c r="A39" s="475"/>
      <c r="B39" s="476" t="s">
        <v>460</v>
      </c>
      <c r="C39" s="477" t="s">
        <v>461</v>
      </c>
      <c r="D39" s="478">
        <v>2980</v>
      </c>
      <c r="E39" s="479"/>
    </row>
    <row r="40" spans="1:9">
      <c r="A40" s="475"/>
      <c r="B40" s="476" t="s">
        <v>462</v>
      </c>
      <c r="C40" s="477" t="s">
        <v>423</v>
      </c>
      <c r="D40" s="478">
        <v>1</v>
      </c>
      <c r="E40" s="479"/>
    </row>
    <row r="41" spans="1:9">
      <c r="A41" s="475"/>
      <c r="B41" s="476" t="s">
        <v>463</v>
      </c>
      <c r="C41" s="477" t="s">
        <v>464</v>
      </c>
      <c r="D41" s="478">
        <v>1</v>
      </c>
      <c r="E41" s="479"/>
    </row>
    <row r="42" spans="1:9">
      <c r="A42" s="475"/>
      <c r="B42" s="476" t="s">
        <v>465</v>
      </c>
      <c r="C42" s="477" t="s">
        <v>466</v>
      </c>
      <c r="D42" s="478">
        <v>1</v>
      </c>
      <c r="E42" s="479"/>
    </row>
    <row r="43" spans="1:9">
      <c r="A43" s="475"/>
      <c r="B43" s="496" t="s">
        <v>467</v>
      </c>
      <c r="C43" s="497" t="s">
        <v>466</v>
      </c>
      <c r="D43" s="478">
        <v>1</v>
      </c>
      <c r="E43" s="479"/>
    </row>
    <row r="44" spans="1:9">
      <c r="A44" s="482"/>
      <c r="B44" s="496" t="s">
        <v>468</v>
      </c>
      <c r="C44" s="497" t="s">
        <v>469</v>
      </c>
      <c r="D44" s="478">
        <v>1</v>
      </c>
      <c r="E44" s="479"/>
    </row>
    <row r="45" spans="1:9">
      <c r="A45" s="171"/>
      <c r="B45" s="496" t="s">
        <v>470</v>
      </c>
      <c r="C45" s="497" t="s">
        <v>469</v>
      </c>
      <c r="D45" s="478">
        <v>1</v>
      </c>
      <c r="E45" s="479"/>
      <c r="F45" s="483"/>
      <c r="G45" s="171"/>
      <c r="H45" s="171"/>
      <c r="I45" s="171"/>
    </row>
    <row r="46" spans="1:9">
      <c r="B46" s="496" t="s">
        <v>471</v>
      </c>
      <c r="C46" s="497" t="s">
        <v>469</v>
      </c>
      <c r="D46" s="478">
        <v>1</v>
      </c>
      <c r="E46" s="479"/>
    </row>
    <row r="47" spans="1:9">
      <c r="B47" s="496" t="s">
        <v>472</v>
      </c>
      <c r="C47" s="497" t="s">
        <v>469</v>
      </c>
      <c r="D47" s="478">
        <v>1</v>
      </c>
      <c r="E47" s="479"/>
    </row>
    <row r="48" spans="1:9">
      <c r="B48" s="496" t="s">
        <v>473</v>
      </c>
      <c r="C48" s="497" t="s">
        <v>469</v>
      </c>
      <c r="D48" s="478">
        <v>1</v>
      </c>
      <c r="E48" s="479"/>
    </row>
    <row r="49" spans="2:5">
      <c r="B49" s="496" t="s">
        <v>474</v>
      </c>
      <c r="C49" s="497" t="s">
        <v>469</v>
      </c>
      <c r="D49" s="478">
        <v>1</v>
      </c>
      <c r="E49" s="479"/>
    </row>
    <row r="50" spans="2:5">
      <c r="B50" s="496" t="s">
        <v>475</v>
      </c>
      <c r="C50" s="497" t="s">
        <v>469</v>
      </c>
      <c r="D50" s="478">
        <v>1</v>
      </c>
      <c r="E50" s="479"/>
    </row>
    <row r="51" spans="2:5">
      <c r="B51" s="496" t="s">
        <v>476</v>
      </c>
      <c r="C51" s="497" t="s">
        <v>469</v>
      </c>
      <c r="D51" s="478">
        <v>1</v>
      </c>
      <c r="E51" s="479"/>
    </row>
    <row r="52" spans="2:5">
      <c r="B52" s="496" t="s">
        <v>477</v>
      </c>
      <c r="C52" s="497" t="s">
        <v>469</v>
      </c>
      <c r="D52" s="478">
        <v>1</v>
      </c>
      <c r="E52" s="479"/>
    </row>
    <row r="53" spans="2:5">
      <c r="B53" s="496" t="s">
        <v>478</v>
      </c>
      <c r="C53" s="497" t="s">
        <v>469</v>
      </c>
      <c r="D53" s="478">
        <v>1</v>
      </c>
      <c r="E53" s="479"/>
    </row>
    <row r="54" spans="2:5">
      <c r="B54" s="496" t="s">
        <v>479</v>
      </c>
      <c r="C54" s="497" t="s">
        <v>469</v>
      </c>
      <c r="D54" s="478">
        <v>1</v>
      </c>
      <c r="E54" s="479"/>
    </row>
    <row r="55" spans="2:5">
      <c r="B55" s="496" t="s">
        <v>480</v>
      </c>
      <c r="C55" s="497" t="s">
        <v>469</v>
      </c>
      <c r="D55" s="478">
        <v>1</v>
      </c>
      <c r="E55" s="479"/>
    </row>
    <row r="56" spans="2:5">
      <c r="B56" s="496" t="s">
        <v>481</v>
      </c>
      <c r="C56" s="497" t="s">
        <v>469</v>
      </c>
      <c r="D56" s="478">
        <v>1</v>
      </c>
      <c r="E56" s="479"/>
    </row>
    <row r="57" spans="2:5">
      <c r="B57" s="496" t="s">
        <v>482</v>
      </c>
      <c r="C57" s="497" t="s">
        <v>469</v>
      </c>
      <c r="D57" s="478">
        <v>1</v>
      </c>
      <c r="E57" s="479"/>
    </row>
    <row r="58" spans="2:5">
      <c r="B58" s="496" t="s">
        <v>483</v>
      </c>
      <c r="C58" s="497" t="s">
        <v>469</v>
      </c>
      <c r="D58" s="478">
        <v>1</v>
      </c>
      <c r="E58" s="479"/>
    </row>
    <row r="59" spans="2:5">
      <c r="B59" s="496" t="s">
        <v>484</v>
      </c>
      <c r="C59" s="497" t="s">
        <v>469</v>
      </c>
      <c r="D59" s="478">
        <v>1</v>
      </c>
      <c r="E59" s="479"/>
    </row>
    <row r="60" spans="2:5">
      <c r="B60" s="496" t="s">
        <v>485</v>
      </c>
      <c r="C60" s="497" t="s">
        <v>469</v>
      </c>
      <c r="D60" s="478">
        <v>1</v>
      </c>
      <c r="E60" s="479"/>
    </row>
    <row r="61" spans="2:5">
      <c r="B61" s="496" t="s">
        <v>486</v>
      </c>
      <c r="C61" s="497" t="s">
        <v>469</v>
      </c>
      <c r="D61" s="478">
        <v>1</v>
      </c>
      <c r="E61" s="479"/>
    </row>
    <row r="62" spans="2:5">
      <c r="B62" s="496" t="s">
        <v>487</v>
      </c>
      <c r="C62" s="497" t="s">
        <v>469</v>
      </c>
      <c r="D62" s="478">
        <v>1</v>
      </c>
      <c r="E62" s="479"/>
    </row>
    <row r="63" spans="2:5">
      <c r="B63" s="496" t="s">
        <v>488</v>
      </c>
      <c r="C63" s="497" t="s">
        <v>469</v>
      </c>
      <c r="D63" s="478">
        <v>1</v>
      </c>
      <c r="E63" s="479"/>
    </row>
    <row r="64" spans="2:5">
      <c r="B64" s="496" t="s">
        <v>489</v>
      </c>
      <c r="C64" s="497" t="s">
        <v>469</v>
      </c>
      <c r="D64" s="478">
        <v>1</v>
      </c>
      <c r="E64" s="479"/>
    </row>
    <row r="65" spans="2:5">
      <c r="B65" s="496" t="s">
        <v>490</v>
      </c>
      <c r="C65" s="497" t="s">
        <v>469</v>
      </c>
      <c r="D65" s="478">
        <v>1</v>
      </c>
      <c r="E65" s="479"/>
    </row>
    <row r="66" spans="2:5">
      <c r="B66" s="496" t="s">
        <v>491</v>
      </c>
      <c r="C66" s="497" t="s">
        <v>469</v>
      </c>
      <c r="D66" s="478">
        <v>1</v>
      </c>
      <c r="E66" s="479"/>
    </row>
    <row r="67" spans="2:5">
      <c r="B67" s="496" t="s">
        <v>492</v>
      </c>
      <c r="C67" s="497" t="s">
        <v>469</v>
      </c>
      <c r="D67" s="478">
        <v>1</v>
      </c>
      <c r="E67" s="479"/>
    </row>
    <row r="68" spans="2:5">
      <c r="B68" s="496" t="s">
        <v>493</v>
      </c>
      <c r="C68" s="497" t="s">
        <v>469</v>
      </c>
      <c r="D68" s="478">
        <v>1</v>
      </c>
      <c r="E68" s="479"/>
    </row>
    <row r="69" spans="2:5">
      <c r="B69" s="496" t="s">
        <v>494</v>
      </c>
      <c r="C69" s="497" t="s">
        <v>469</v>
      </c>
      <c r="D69" s="478">
        <v>1</v>
      </c>
      <c r="E69" s="479"/>
    </row>
    <row r="70" spans="2:5">
      <c r="B70" s="496" t="s">
        <v>495</v>
      </c>
      <c r="C70" s="497" t="s">
        <v>469</v>
      </c>
      <c r="D70" s="478">
        <v>1</v>
      </c>
      <c r="E70" s="479"/>
    </row>
    <row r="71" spans="2:5">
      <c r="B71" s="496" t="s">
        <v>496</v>
      </c>
      <c r="C71" s="497" t="s">
        <v>469</v>
      </c>
      <c r="D71" s="478">
        <v>1</v>
      </c>
      <c r="E71" s="479"/>
    </row>
    <row r="72" spans="2:5">
      <c r="B72" s="496" t="s">
        <v>497</v>
      </c>
      <c r="C72" s="497" t="s">
        <v>469</v>
      </c>
      <c r="D72" s="478">
        <v>1</v>
      </c>
      <c r="E72" s="479"/>
    </row>
    <row r="73" spans="2:5">
      <c r="B73" s="496" t="s">
        <v>498</v>
      </c>
      <c r="C73" s="497" t="s">
        <v>469</v>
      </c>
      <c r="D73" s="478">
        <v>1</v>
      </c>
      <c r="E73" s="479"/>
    </row>
    <row r="74" spans="2:5">
      <c r="B74" s="496" t="s">
        <v>499</v>
      </c>
      <c r="C74" s="497" t="s">
        <v>469</v>
      </c>
      <c r="D74" s="478">
        <v>1</v>
      </c>
      <c r="E74" s="479"/>
    </row>
    <row r="75" spans="2:5">
      <c r="B75" s="496" t="s">
        <v>500</v>
      </c>
      <c r="C75" s="497" t="s">
        <v>469</v>
      </c>
      <c r="D75" s="478">
        <v>1</v>
      </c>
      <c r="E75" s="479"/>
    </row>
    <row r="76" spans="2:5">
      <c r="B76" s="496" t="s">
        <v>501</v>
      </c>
      <c r="C76" s="497" t="s">
        <v>469</v>
      </c>
      <c r="D76" s="478">
        <v>1</v>
      </c>
      <c r="E76" s="479"/>
    </row>
    <row r="77" spans="2:5">
      <c r="B77" s="496" t="s">
        <v>502</v>
      </c>
      <c r="C77" s="497" t="s">
        <v>469</v>
      </c>
      <c r="D77" s="478">
        <v>1</v>
      </c>
      <c r="E77" s="479"/>
    </row>
    <row r="78" spans="2:5">
      <c r="B78" s="496" t="s">
        <v>503</v>
      </c>
      <c r="C78" s="497" t="s">
        <v>469</v>
      </c>
      <c r="D78" s="478">
        <v>1</v>
      </c>
      <c r="E78" s="479"/>
    </row>
    <row r="79" spans="2:5">
      <c r="B79" s="496" t="s">
        <v>504</v>
      </c>
      <c r="C79" s="497" t="s">
        <v>469</v>
      </c>
      <c r="D79" s="478">
        <v>1</v>
      </c>
      <c r="E79" s="479"/>
    </row>
    <row r="80" spans="2:5">
      <c r="B80" s="496" t="s">
        <v>505</v>
      </c>
      <c r="C80" s="497" t="s">
        <v>469</v>
      </c>
      <c r="D80" s="478">
        <v>1</v>
      </c>
      <c r="E80" s="479"/>
    </row>
    <row r="81" spans="2:5">
      <c r="B81" s="496" t="s">
        <v>506</v>
      </c>
      <c r="C81" s="497" t="s">
        <v>469</v>
      </c>
      <c r="D81" s="478">
        <v>1</v>
      </c>
      <c r="E81" s="479"/>
    </row>
    <row r="82" spans="2:5">
      <c r="B82" s="496" t="s">
        <v>507</v>
      </c>
      <c r="C82" s="497" t="s">
        <v>469</v>
      </c>
      <c r="D82" s="478">
        <v>1</v>
      </c>
      <c r="E82" s="479"/>
    </row>
    <row r="83" spans="2:5">
      <c r="B83" s="496" t="s">
        <v>508</v>
      </c>
      <c r="C83" s="497" t="s">
        <v>469</v>
      </c>
      <c r="D83" s="478">
        <v>1</v>
      </c>
      <c r="E83" s="479"/>
    </row>
    <row r="84" spans="2:5">
      <c r="B84" s="496" t="s">
        <v>509</v>
      </c>
      <c r="C84" s="497" t="s">
        <v>469</v>
      </c>
      <c r="D84" s="478">
        <v>1</v>
      </c>
      <c r="E84" s="479"/>
    </row>
    <row r="85" spans="2:5">
      <c r="B85" s="496" t="s">
        <v>510</v>
      </c>
      <c r="C85" s="497" t="s">
        <v>469</v>
      </c>
      <c r="D85" s="478">
        <v>1</v>
      </c>
      <c r="E85" s="479"/>
    </row>
    <row r="86" spans="2:5">
      <c r="B86" s="496" t="s">
        <v>511</v>
      </c>
      <c r="C86" s="497" t="s">
        <v>469</v>
      </c>
      <c r="D86" s="478">
        <v>1</v>
      </c>
      <c r="E86" s="479"/>
    </row>
    <row r="87" spans="2:5">
      <c r="B87" s="496" t="s">
        <v>512</v>
      </c>
      <c r="C87" s="497" t="s">
        <v>469</v>
      </c>
      <c r="D87" s="478">
        <v>1</v>
      </c>
      <c r="E87" s="479"/>
    </row>
    <row r="88" spans="2:5">
      <c r="B88" s="496" t="s">
        <v>513</v>
      </c>
      <c r="C88" s="497" t="s">
        <v>469</v>
      </c>
      <c r="D88" s="478">
        <v>1</v>
      </c>
      <c r="E88" s="479"/>
    </row>
    <row r="89" spans="2:5">
      <c r="B89" s="496" t="s">
        <v>514</v>
      </c>
      <c r="C89" s="497" t="s">
        <v>515</v>
      </c>
      <c r="D89" s="478">
        <v>1</v>
      </c>
      <c r="E89" s="479"/>
    </row>
    <row r="90" spans="2:5">
      <c r="B90" s="496" t="s">
        <v>516</v>
      </c>
      <c r="C90" s="497" t="s">
        <v>515</v>
      </c>
      <c r="D90" s="478">
        <v>1</v>
      </c>
      <c r="E90" s="479"/>
    </row>
    <row r="91" spans="2:5">
      <c r="B91" s="496" t="s">
        <v>517</v>
      </c>
      <c r="C91" s="497" t="s">
        <v>515</v>
      </c>
      <c r="D91" s="478">
        <v>1</v>
      </c>
      <c r="E91" s="479"/>
    </row>
    <row r="92" spans="2:5">
      <c r="B92" s="496" t="s">
        <v>518</v>
      </c>
      <c r="C92" s="497" t="s">
        <v>515</v>
      </c>
      <c r="D92" s="478">
        <v>1</v>
      </c>
      <c r="E92" s="479"/>
    </row>
    <row r="93" spans="2:5">
      <c r="B93" s="496" t="s">
        <v>519</v>
      </c>
      <c r="C93" s="497" t="s">
        <v>515</v>
      </c>
      <c r="D93" s="478">
        <v>1</v>
      </c>
      <c r="E93" s="479"/>
    </row>
    <row r="94" spans="2:5">
      <c r="B94" s="496" t="s">
        <v>520</v>
      </c>
      <c r="C94" s="497" t="s">
        <v>515</v>
      </c>
      <c r="D94" s="478">
        <v>1</v>
      </c>
      <c r="E94" s="479"/>
    </row>
    <row r="95" spans="2:5">
      <c r="B95" s="496" t="s">
        <v>521</v>
      </c>
      <c r="C95" s="497" t="s">
        <v>515</v>
      </c>
      <c r="D95" s="478">
        <v>1</v>
      </c>
      <c r="E95" s="479"/>
    </row>
    <row r="96" spans="2:5">
      <c r="B96" s="496" t="s">
        <v>522</v>
      </c>
      <c r="C96" s="497" t="s">
        <v>515</v>
      </c>
      <c r="D96" s="478">
        <v>1</v>
      </c>
      <c r="E96" s="479"/>
    </row>
    <row r="97" spans="2:5">
      <c r="B97" s="496" t="s">
        <v>523</v>
      </c>
      <c r="C97" s="497" t="s">
        <v>515</v>
      </c>
      <c r="D97" s="478">
        <v>1</v>
      </c>
      <c r="E97" s="479"/>
    </row>
    <row r="98" spans="2:5">
      <c r="B98" s="496" t="s">
        <v>524</v>
      </c>
      <c r="C98" s="497" t="s">
        <v>515</v>
      </c>
      <c r="D98" s="478">
        <v>1</v>
      </c>
      <c r="E98" s="479"/>
    </row>
    <row r="99" spans="2:5">
      <c r="B99" s="496" t="s">
        <v>525</v>
      </c>
      <c r="C99" s="497" t="s">
        <v>515</v>
      </c>
      <c r="D99" s="478">
        <v>1</v>
      </c>
      <c r="E99" s="479"/>
    </row>
    <row r="100" spans="2:5">
      <c r="B100" s="496" t="s">
        <v>526</v>
      </c>
      <c r="C100" s="497" t="s">
        <v>515</v>
      </c>
      <c r="D100" s="478">
        <v>1</v>
      </c>
      <c r="E100" s="479"/>
    </row>
    <row r="101" spans="2:5">
      <c r="B101" s="496" t="s">
        <v>527</v>
      </c>
      <c r="C101" s="497" t="s">
        <v>515</v>
      </c>
      <c r="D101" s="478">
        <v>1</v>
      </c>
      <c r="E101" s="479"/>
    </row>
    <row r="102" spans="2:5">
      <c r="B102" s="496" t="s">
        <v>528</v>
      </c>
      <c r="C102" s="497" t="s">
        <v>515</v>
      </c>
      <c r="D102" s="478">
        <v>1</v>
      </c>
      <c r="E102" s="479"/>
    </row>
    <row r="103" spans="2:5">
      <c r="B103" s="496" t="s">
        <v>529</v>
      </c>
      <c r="C103" s="497" t="s">
        <v>530</v>
      </c>
      <c r="D103" s="478">
        <v>1</v>
      </c>
      <c r="E103" s="479"/>
    </row>
    <row r="104" spans="2:5">
      <c r="B104" s="496" t="s">
        <v>531</v>
      </c>
      <c r="C104" s="497" t="s">
        <v>530</v>
      </c>
      <c r="D104" s="478">
        <v>1</v>
      </c>
      <c r="E104" s="479"/>
    </row>
    <row r="105" spans="2:5">
      <c r="B105" s="496" t="s">
        <v>532</v>
      </c>
      <c r="C105" s="497" t="s">
        <v>530</v>
      </c>
      <c r="D105" s="478">
        <v>1</v>
      </c>
      <c r="E105" s="479"/>
    </row>
    <row r="106" spans="2:5">
      <c r="B106" s="496" t="s">
        <v>533</v>
      </c>
      <c r="C106" s="497" t="s">
        <v>530</v>
      </c>
      <c r="D106" s="478">
        <v>1</v>
      </c>
      <c r="E106" s="479"/>
    </row>
    <row r="107" spans="2:5">
      <c r="B107" s="496" t="s">
        <v>534</v>
      </c>
      <c r="C107" s="497" t="s">
        <v>530</v>
      </c>
      <c r="D107" s="478">
        <v>1</v>
      </c>
      <c r="E107" s="479"/>
    </row>
    <row r="108" spans="2:5">
      <c r="B108" s="496" t="s">
        <v>535</v>
      </c>
      <c r="C108" s="477" t="s">
        <v>530</v>
      </c>
      <c r="D108" s="478">
        <v>1</v>
      </c>
      <c r="E108" s="479"/>
    </row>
    <row r="109" spans="2:5">
      <c r="B109" s="496" t="s">
        <v>536</v>
      </c>
      <c r="C109" s="477" t="s">
        <v>530</v>
      </c>
      <c r="D109" s="478">
        <v>1</v>
      </c>
      <c r="E109" s="479"/>
    </row>
    <row r="110" spans="2:5">
      <c r="B110" s="496" t="s">
        <v>537</v>
      </c>
      <c r="C110" s="477" t="s">
        <v>530</v>
      </c>
      <c r="D110" s="478">
        <v>1</v>
      </c>
      <c r="E110" s="479"/>
    </row>
    <row r="111" spans="2:5">
      <c r="B111" s="496" t="s">
        <v>538</v>
      </c>
      <c r="C111" s="477" t="s">
        <v>530</v>
      </c>
      <c r="D111" s="478">
        <v>1</v>
      </c>
      <c r="E111" s="479"/>
    </row>
    <row r="112" spans="2:5">
      <c r="B112" s="496" t="s">
        <v>539</v>
      </c>
      <c r="C112" s="477" t="s">
        <v>530</v>
      </c>
      <c r="D112" s="478">
        <v>1</v>
      </c>
      <c r="E112" s="479"/>
    </row>
    <row r="113" spans="2:5">
      <c r="B113" s="496" t="s">
        <v>540</v>
      </c>
      <c r="C113" s="477" t="s">
        <v>530</v>
      </c>
      <c r="D113" s="478">
        <v>1</v>
      </c>
      <c r="E113" s="479"/>
    </row>
    <row r="114" spans="2:5">
      <c r="B114" s="496" t="s">
        <v>541</v>
      </c>
      <c r="C114" s="477" t="s">
        <v>530</v>
      </c>
      <c r="D114" s="478">
        <v>1</v>
      </c>
      <c r="E114" s="479"/>
    </row>
    <row r="115" spans="2:5">
      <c r="B115" s="496" t="s">
        <v>542</v>
      </c>
      <c r="C115" s="477" t="s">
        <v>530</v>
      </c>
      <c r="D115" s="478">
        <v>1</v>
      </c>
      <c r="E115" s="479"/>
    </row>
    <row r="116" spans="2:5">
      <c r="B116" s="496" t="s">
        <v>543</v>
      </c>
      <c r="C116" s="477" t="s">
        <v>530</v>
      </c>
      <c r="D116" s="478">
        <v>1</v>
      </c>
      <c r="E116" s="479"/>
    </row>
    <row r="117" spans="2:5">
      <c r="B117" s="496" t="s">
        <v>544</v>
      </c>
      <c r="C117" s="477" t="s">
        <v>530</v>
      </c>
      <c r="D117" s="478">
        <v>1</v>
      </c>
      <c r="E117" s="479"/>
    </row>
    <row r="118" spans="2:5">
      <c r="B118" s="496" t="s">
        <v>545</v>
      </c>
      <c r="C118" s="477" t="s">
        <v>530</v>
      </c>
      <c r="D118" s="478">
        <v>1</v>
      </c>
      <c r="E118" s="479"/>
    </row>
    <row r="119" spans="2:5">
      <c r="B119" s="496" t="s">
        <v>546</v>
      </c>
      <c r="C119" s="477" t="s">
        <v>530</v>
      </c>
      <c r="D119" s="478">
        <v>1</v>
      </c>
      <c r="E119" s="479"/>
    </row>
    <row r="120" spans="2:5">
      <c r="B120" s="496" t="s">
        <v>547</v>
      </c>
      <c r="C120" s="477" t="s">
        <v>530</v>
      </c>
      <c r="D120" s="478">
        <v>1</v>
      </c>
      <c r="E120" s="479"/>
    </row>
    <row r="121" spans="2:5">
      <c r="B121" s="496" t="s">
        <v>548</v>
      </c>
      <c r="C121" s="477" t="s">
        <v>530</v>
      </c>
      <c r="D121" s="478">
        <v>1</v>
      </c>
      <c r="E121" s="479"/>
    </row>
    <row r="122" spans="2:5">
      <c r="B122" s="496" t="s">
        <v>549</v>
      </c>
      <c r="C122" s="477" t="s">
        <v>530</v>
      </c>
      <c r="D122" s="478">
        <v>1</v>
      </c>
      <c r="E122" s="479"/>
    </row>
    <row r="123" spans="2:5">
      <c r="B123" s="496" t="s">
        <v>550</v>
      </c>
      <c r="C123" s="477" t="s">
        <v>530</v>
      </c>
      <c r="D123" s="478">
        <v>1</v>
      </c>
      <c r="E123" s="479"/>
    </row>
    <row r="124" spans="2:5">
      <c r="B124" s="496" t="s">
        <v>551</v>
      </c>
      <c r="C124" s="477" t="s">
        <v>552</v>
      </c>
      <c r="D124" s="478">
        <v>309</v>
      </c>
      <c r="E124" s="479"/>
    </row>
    <row r="125" spans="2:5">
      <c r="B125" s="496" t="s">
        <v>553</v>
      </c>
      <c r="C125" s="477" t="s">
        <v>554</v>
      </c>
      <c r="D125" s="478">
        <v>1</v>
      </c>
      <c r="E125" s="479"/>
    </row>
    <row r="126" spans="2:5">
      <c r="B126" s="496" t="s">
        <v>555</v>
      </c>
      <c r="C126" s="477" t="s">
        <v>556</v>
      </c>
      <c r="D126" s="478">
        <v>2585</v>
      </c>
      <c r="E126" s="479"/>
    </row>
    <row r="127" spans="2:5">
      <c r="B127" s="496" t="s">
        <v>557</v>
      </c>
      <c r="C127" s="477" t="s">
        <v>556</v>
      </c>
      <c r="D127" s="478">
        <v>1</v>
      </c>
      <c r="E127" s="479"/>
    </row>
    <row r="128" spans="2:5">
      <c r="B128" s="496" t="s">
        <v>558</v>
      </c>
      <c r="C128" s="477" t="s">
        <v>556</v>
      </c>
      <c r="D128" s="478">
        <v>1</v>
      </c>
      <c r="E128" s="479"/>
    </row>
    <row r="129" spans="2:5">
      <c r="B129" s="496" t="s">
        <v>559</v>
      </c>
      <c r="C129" s="477" t="s">
        <v>560</v>
      </c>
      <c r="D129" s="478">
        <v>1</v>
      </c>
      <c r="E129" s="479"/>
    </row>
    <row r="130" spans="2:5">
      <c r="B130" s="496" t="s">
        <v>561</v>
      </c>
      <c r="C130" s="477" t="s">
        <v>560</v>
      </c>
      <c r="D130" s="478">
        <v>1</v>
      </c>
      <c r="E130" s="479"/>
    </row>
    <row r="131" spans="2:5">
      <c r="B131" s="496" t="s">
        <v>562</v>
      </c>
      <c r="C131" s="477" t="s">
        <v>560</v>
      </c>
      <c r="D131" s="478">
        <v>1</v>
      </c>
      <c r="E131" s="479"/>
    </row>
    <row r="132" spans="2:5">
      <c r="B132" s="496" t="s">
        <v>563</v>
      </c>
      <c r="C132" s="477" t="s">
        <v>560</v>
      </c>
      <c r="D132" s="478">
        <v>1</v>
      </c>
      <c r="E132" s="479"/>
    </row>
    <row r="133" spans="2:5">
      <c r="B133" s="496" t="s">
        <v>564</v>
      </c>
      <c r="C133" s="477" t="s">
        <v>560</v>
      </c>
      <c r="D133" s="478">
        <v>1</v>
      </c>
      <c r="E133" s="479"/>
    </row>
    <row r="134" spans="2:5">
      <c r="B134" s="496" t="s">
        <v>565</v>
      </c>
      <c r="C134" s="477" t="s">
        <v>560</v>
      </c>
      <c r="D134" s="478">
        <v>1</v>
      </c>
      <c r="E134" s="479"/>
    </row>
    <row r="135" spans="2:5">
      <c r="B135" s="496" t="s">
        <v>566</v>
      </c>
      <c r="C135" s="477" t="s">
        <v>560</v>
      </c>
      <c r="D135" s="478">
        <v>1</v>
      </c>
      <c r="E135" s="479"/>
    </row>
    <row r="136" spans="2:5">
      <c r="B136" s="496" t="s">
        <v>567</v>
      </c>
      <c r="C136" s="477" t="s">
        <v>560</v>
      </c>
      <c r="D136" s="478">
        <v>1</v>
      </c>
      <c r="E136" s="479"/>
    </row>
    <row r="137" spans="2:5">
      <c r="B137" s="496" t="s">
        <v>568</v>
      </c>
      <c r="C137" s="477" t="s">
        <v>560</v>
      </c>
      <c r="D137" s="478">
        <v>1</v>
      </c>
      <c r="E137" s="479"/>
    </row>
    <row r="138" spans="2:5">
      <c r="B138" s="496" t="s">
        <v>569</v>
      </c>
      <c r="C138" s="477" t="s">
        <v>560</v>
      </c>
      <c r="D138" s="478">
        <v>1</v>
      </c>
      <c r="E138" s="479"/>
    </row>
    <row r="139" spans="2:5">
      <c r="B139" s="496" t="s">
        <v>570</v>
      </c>
      <c r="C139" s="477" t="s">
        <v>560</v>
      </c>
      <c r="D139" s="478">
        <v>1</v>
      </c>
      <c r="E139" s="479"/>
    </row>
    <row r="140" spans="2:5">
      <c r="B140" s="496" t="s">
        <v>571</v>
      </c>
      <c r="C140" s="477" t="s">
        <v>560</v>
      </c>
      <c r="D140" s="478">
        <v>1</v>
      </c>
      <c r="E140" s="479"/>
    </row>
    <row r="141" spans="2:5">
      <c r="B141" s="496" t="s">
        <v>572</v>
      </c>
      <c r="C141" s="477" t="s">
        <v>560</v>
      </c>
      <c r="D141" s="478">
        <v>1</v>
      </c>
      <c r="E141" s="479"/>
    </row>
    <row r="142" spans="2:5">
      <c r="B142" s="496" t="s">
        <v>573</v>
      </c>
      <c r="C142" s="497" t="s">
        <v>560</v>
      </c>
      <c r="D142" s="478">
        <v>1</v>
      </c>
      <c r="E142" s="479"/>
    </row>
    <row r="143" spans="2:5">
      <c r="B143" s="496" t="s">
        <v>574</v>
      </c>
      <c r="C143" s="497" t="s">
        <v>560</v>
      </c>
      <c r="D143" s="478">
        <v>1</v>
      </c>
      <c r="E143" s="479"/>
    </row>
    <row r="144" spans="2:5">
      <c r="B144" s="496" t="s">
        <v>575</v>
      </c>
      <c r="C144" s="497" t="s">
        <v>560</v>
      </c>
      <c r="D144" s="478">
        <v>1</v>
      </c>
      <c r="E144" s="479"/>
    </row>
    <row r="145" spans="2:5">
      <c r="B145" s="496" t="s">
        <v>576</v>
      </c>
      <c r="C145" s="497" t="s">
        <v>560</v>
      </c>
      <c r="D145" s="478">
        <v>1</v>
      </c>
      <c r="E145" s="479"/>
    </row>
    <row r="146" spans="2:5">
      <c r="B146" s="496" t="s">
        <v>577</v>
      </c>
      <c r="C146" s="497" t="s">
        <v>560</v>
      </c>
      <c r="D146" s="478">
        <v>1</v>
      </c>
      <c r="E146" s="479"/>
    </row>
    <row r="147" spans="2:5">
      <c r="B147" s="496" t="s">
        <v>578</v>
      </c>
      <c r="C147" s="497" t="s">
        <v>579</v>
      </c>
      <c r="D147" s="478">
        <v>1</v>
      </c>
      <c r="E147" s="479"/>
    </row>
    <row r="148" spans="2:5">
      <c r="B148" s="496" t="s">
        <v>580</v>
      </c>
      <c r="C148" s="497" t="s">
        <v>579</v>
      </c>
      <c r="D148" s="478">
        <v>1</v>
      </c>
      <c r="E148" s="479"/>
    </row>
    <row r="149" spans="2:5">
      <c r="B149" s="496" t="s">
        <v>581</v>
      </c>
      <c r="C149" s="497" t="s">
        <v>579</v>
      </c>
      <c r="D149" s="478">
        <v>1</v>
      </c>
      <c r="E149" s="479"/>
    </row>
    <row r="150" spans="2:5">
      <c r="B150" s="496" t="s">
        <v>582</v>
      </c>
      <c r="C150" s="497" t="s">
        <v>579</v>
      </c>
      <c r="D150" s="478">
        <v>1</v>
      </c>
      <c r="E150" s="479"/>
    </row>
    <row r="151" spans="2:5">
      <c r="B151" s="496" t="s">
        <v>583</v>
      </c>
      <c r="C151" s="497" t="s">
        <v>579</v>
      </c>
      <c r="D151" s="478">
        <v>1</v>
      </c>
      <c r="E151" s="479"/>
    </row>
    <row r="152" spans="2:5">
      <c r="B152" s="496" t="s">
        <v>584</v>
      </c>
      <c r="C152" s="497" t="s">
        <v>585</v>
      </c>
      <c r="D152" s="478">
        <v>1402.5</v>
      </c>
      <c r="E152" s="479"/>
    </row>
    <row r="153" spans="2:5">
      <c r="B153" s="496" t="s">
        <v>586</v>
      </c>
      <c r="C153" s="497" t="s">
        <v>587</v>
      </c>
      <c r="D153" s="478">
        <v>781.74</v>
      </c>
      <c r="E153" s="479"/>
    </row>
    <row r="154" spans="2:5">
      <c r="B154" s="496" t="s">
        <v>588</v>
      </c>
      <c r="C154" s="497" t="s">
        <v>587</v>
      </c>
      <c r="D154" s="478">
        <v>781.74</v>
      </c>
      <c r="E154" s="479"/>
    </row>
    <row r="155" spans="2:5">
      <c r="B155" s="496" t="s">
        <v>589</v>
      </c>
      <c r="C155" s="497" t="s">
        <v>587</v>
      </c>
      <c r="D155" s="478">
        <v>1</v>
      </c>
      <c r="E155" s="479"/>
    </row>
    <row r="156" spans="2:5">
      <c r="B156" s="496" t="s">
        <v>590</v>
      </c>
      <c r="C156" s="497" t="s">
        <v>591</v>
      </c>
      <c r="D156" s="478">
        <v>1</v>
      </c>
      <c r="E156" s="479"/>
    </row>
    <row r="157" spans="2:5">
      <c r="B157" s="496" t="s">
        <v>592</v>
      </c>
      <c r="C157" s="497" t="s">
        <v>593</v>
      </c>
      <c r="D157" s="478">
        <v>1</v>
      </c>
      <c r="E157" s="479"/>
    </row>
    <row r="158" spans="2:5">
      <c r="B158" s="496" t="s">
        <v>594</v>
      </c>
      <c r="C158" s="497" t="s">
        <v>593</v>
      </c>
      <c r="D158" s="478">
        <v>1</v>
      </c>
      <c r="E158" s="479"/>
    </row>
    <row r="159" spans="2:5">
      <c r="B159" s="496" t="s">
        <v>595</v>
      </c>
      <c r="C159" s="497" t="s">
        <v>596</v>
      </c>
      <c r="D159" s="478">
        <v>1</v>
      </c>
      <c r="E159" s="479"/>
    </row>
    <row r="160" spans="2:5">
      <c r="B160" s="496" t="s">
        <v>597</v>
      </c>
      <c r="C160" s="497" t="s">
        <v>596</v>
      </c>
      <c r="D160" s="478">
        <v>1</v>
      </c>
      <c r="E160" s="479"/>
    </row>
    <row r="161" spans="2:5">
      <c r="B161" s="496" t="s">
        <v>598</v>
      </c>
      <c r="C161" s="497" t="s">
        <v>596</v>
      </c>
      <c r="D161" s="478">
        <v>1</v>
      </c>
      <c r="E161" s="479"/>
    </row>
    <row r="162" spans="2:5">
      <c r="B162" s="496" t="s">
        <v>599</v>
      </c>
      <c r="C162" s="497" t="s">
        <v>596</v>
      </c>
      <c r="D162" s="478">
        <v>1</v>
      </c>
      <c r="E162" s="479"/>
    </row>
    <row r="163" spans="2:5">
      <c r="B163" s="496" t="s">
        <v>600</v>
      </c>
      <c r="C163" s="497" t="s">
        <v>596</v>
      </c>
      <c r="D163" s="478">
        <v>1</v>
      </c>
      <c r="E163" s="479"/>
    </row>
    <row r="164" spans="2:5">
      <c r="B164" s="496" t="s">
        <v>601</v>
      </c>
      <c r="C164" s="497" t="s">
        <v>596</v>
      </c>
      <c r="D164" s="478">
        <v>1</v>
      </c>
      <c r="E164" s="479"/>
    </row>
    <row r="165" spans="2:5">
      <c r="B165" s="496" t="s">
        <v>602</v>
      </c>
      <c r="C165" s="497" t="s">
        <v>596</v>
      </c>
      <c r="D165" s="478">
        <v>1</v>
      </c>
      <c r="E165" s="479"/>
    </row>
    <row r="166" spans="2:5">
      <c r="B166" s="496" t="s">
        <v>603</v>
      </c>
      <c r="C166" s="497" t="s">
        <v>596</v>
      </c>
      <c r="D166" s="478">
        <v>1</v>
      </c>
      <c r="E166" s="479"/>
    </row>
    <row r="167" spans="2:5">
      <c r="B167" s="496" t="s">
        <v>604</v>
      </c>
      <c r="C167" s="497" t="s">
        <v>596</v>
      </c>
      <c r="D167" s="478">
        <v>1</v>
      </c>
      <c r="E167" s="479"/>
    </row>
    <row r="168" spans="2:5">
      <c r="B168" s="496" t="s">
        <v>605</v>
      </c>
      <c r="C168" s="497" t="s">
        <v>596</v>
      </c>
      <c r="D168" s="478">
        <v>1</v>
      </c>
      <c r="E168" s="479"/>
    </row>
    <row r="169" spans="2:5">
      <c r="B169" s="496" t="s">
        <v>606</v>
      </c>
      <c r="C169" s="497" t="s">
        <v>596</v>
      </c>
      <c r="D169" s="478">
        <v>1</v>
      </c>
      <c r="E169" s="479"/>
    </row>
    <row r="170" spans="2:5">
      <c r="B170" s="496" t="s">
        <v>607</v>
      </c>
      <c r="C170" s="497" t="s">
        <v>596</v>
      </c>
      <c r="D170" s="478">
        <v>1</v>
      </c>
      <c r="E170" s="479"/>
    </row>
    <row r="171" spans="2:5">
      <c r="B171" s="496" t="s">
        <v>608</v>
      </c>
      <c r="C171" s="497" t="s">
        <v>596</v>
      </c>
      <c r="D171" s="478">
        <v>1</v>
      </c>
      <c r="E171" s="479"/>
    </row>
    <row r="172" spans="2:5">
      <c r="B172" s="496" t="s">
        <v>609</v>
      </c>
      <c r="C172" s="497" t="s">
        <v>596</v>
      </c>
      <c r="D172" s="478">
        <v>1</v>
      </c>
      <c r="E172" s="479"/>
    </row>
    <row r="173" spans="2:5">
      <c r="B173" s="496" t="s">
        <v>610</v>
      </c>
      <c r="C173" s="497" t="s">
        <v>596</v>
      </c>
      <c r="D173" s="478">
        <v>1</v>
      </c>
      <c r="E173" s="479"/>
    </row>
    <row r="174" spans="2:5">
      <c r="B174" s="496" t="s">
        <v>611</v>
      </c>
      <c r="C174" s="497" t="s">
        <v>612</v>
      </c>
      <c r="D174" s="478">
        <v>1</v>
      </c>
      <c r="E174" s="479"/>
    </row>
    <row r="175" spans="2:5">
      <c r="B175" s="496" t="s">
        <v>613</v>
      </c>
      <c r="C175" s="497" t="s">
        <v>614</v>
      </c>
      <c r="D175" s="478">
        <v>1</v>
      </c>
      <c r="E175" s="479"/>
    </row>
    <row r="176" spans="2:5">
      <c r="B176" s="496" t="s">
        <v>615</v>
      </c>
      <c r="C176" s="497" t="s">
        <v>614</v>
      </c>
      <c r="D176" s="478">
        <v>1</v>
      </c>
      <c r="E176" s="479"/>
    </row>
    <row r="177" spans="2:5">
      <c r="B177" s="496" t="s">
        <v>616</v>
      </c>
      <c r="C177" s="497" t="s">
        <v>614</v>
      </c>
      <c r="D177" s="478">
        <v>1</v>
      </c>
      <c r="E177" s="479"/>
    </row>
    <row r="178" spans="2:5">
      <c r="B178" s="496" t="s">
        <v>617</v>
      </c>
      <c r="C178" s="497" t="s">
        <v>614</v>
      </c>
      <c r="D178" s="478">
        <v>1</v>
      </c>
      <c r="E178" s="479"/>
    </row>
    <row r="179" spans="2:5">
      <c r="B179" s="496" t="s">
        <v>618</v>
      </c>
      <c r="C179" s="497" t="s">
        <v>614</v>
      </c>
      <c r="D179" s="478">
        <v>1</v>
      </c>
      <c r="E179" s="479"/>
    </row>
    <row r="180" spans="2:5">
      <c r="B180" s="496" t="s">
        <v>619</v>
      </c>
      <c r="C180" s="497" t="s">
        <v>614</v>
      </c>
      <c r="D180" s="478">
        <v>1</v>
      </c>
      <c r="E180" s="479"/>
    </row>
    <row r="181" spans="2:5">
      <c r="B181" s="496" t="s">
        <v>620</v>
      </c>
      <c r="C181" s="497" t="s">
        <v>614</v>
      </c>
      <c r="D181" s="478">
        <v>1</v>
      </c>
      <c r="E181" s="479"/>
    </row>
    <row r="182" spans="2:5">
      <c r="B182" s="496" t="s">
        <v>621</v>
      </c>
      <c r="C182" s="497" t="s">
        <v>614</v>
      </c>
      <c r="D182" s="478">
        <v>1</v>
      </c>
      <c r="E182" s="479"/>
    </row>
    <row r="183" spans="2:5">
      <c r="B183" s="496" t="s">
        <v>622</v>
      </c>
      <c r="C183" s="497" t="s">
        <v>614</v>
      </c>
      <c r="D183" s="478">
        <v>1</v>
      </c>
      <c r="E183" s="479"/>
    </row>
    <row r="184" spans="2:5">
      <c r="B184" s="496" t="s">
        <v>623</v>
      </c>
      <c r="C184" s="497" t="s">
        <v>614</v>
      </c>
      <c r="D184" s="478">
        <v>1</v>
      </c>
      <c r="E184" s="479"/>
    </row>
    <row r="185" spans="2:5">
      <c r="B185" s="496" t="s">
        <v>624</v>
      </c>
      <c r="C185" s="497" t="s">
        <v>614</v>
      </c>
      <c r="D185" s="478">
        <v>1</v>
      </c>
      <c r="E185" s="479"/>
    </row>
    <row r="186" spans="2:5">
      <c r="B186" s="496" t="s">
        <v>625</v>
      </c>
      <c r="C186" s="497" t="s">
        <v>614</v>
      </c>
      <c r="D186" s="478">
        <v>1</v>
      </c>
      <c r="E186" s="479"/>
    </row>
    <row r="187" spans="2:5">
      <c r="B187" s="496" t="s">
        <v>626</v>
      </c>
      <c r="C187" s="497" t="s">
        <v>614</v>
      </c>
      <c r="D187" s="478">
        <v>1</v>
      </c>
      <c r="E187" s="479"/>
    </row>
    <row r="188" spans="2:5">
      <c r="B188" s="496" t="s">
        <v>627</v>
      </c>
      <c r="C188" s="497" t="s">
        <v>614</v>
      </c>
      <c r="D188" s="478">
        <v>1</v>
      </c>
      <c r="E188" s="479"/>
    </row>
    <row r="189" spans="2:5">
      <c r="B189" s="496" t="s">
        <v>628</v>
      </c>
      <c r="C189" s="497" t="s">
        <v>614</v>
      </c>
      <c r="D189" s="478">
        <v>1</v>
      </c>
      <c r="E189" s="479"/>
    </row>
    <row r="190" spans="2:5">
      <c r="B190" s="496" t="s">
        <v>629</v>
      </c>
      <c r="C190" s="497" t="s">
        <v>614</v>
      </c>
      <c r="D190" s="478">
        <v>1</v>
      </c>
      <c r="E190" s="479"/>
    </row>
    <row r="191" spans="2:5">
      <c r="B191" s="496" t="s">
        <v>630</v>
      </c>
      <c r="C191" s="497" t="s">
        <v>614</v>
      </c>
      <c r="D191" s="478">
        <v>1</v>
      </c>
      <c r="E191" s="479"/>
    </row>
    <row r="192" spans="2:5">
      <c r="B192" s="496" t="s">
        <v>631</v>
      </c>
      <c r="C192" s="497" t="s">
        <v>614</v>
      </c>
      <c r="D192" s="478">
        <v>1</v>
      </c>
      <c r="E192" s="479"/>
    </row>
    <row r="193" spans="2:5">
      <c r="B193" s="496" t="s">
        <v>632</v>
      </c>
      <c r="C193" s="497" t="s">
        <v>614</v>
      </c>
      <c r="D193" s="478">
        <v>1</v>
      </c>
      <c r="E193" s="479"/>
    </row>
    <row r="194" spans="2:5">
      <c r="B194" s="496" t="s">
        <v>633</v>
      </c>
      <c r="C194" s="497" t="s">
        <v>614</v>
      </c>
      <c r="D194" s="478">
        <v>1</v>
      </c>
      <c r="E194" s="479"/>
    </row>
    <row r="195" spans="2:5">
      <c r="B195" s="496" t="s">
        <v>634</v>
      </c>
      <c r="C195" s="497" t="s">
        <v>614</v>
      </c>
      <c r="D195" s="478">
        <v>1</v>
      </c>
      <c r="E195" s="479"/>
    </row>
    <row r="196" spans="2:5">
      <c r="B196" s="496" t="s">
        <v>635</v>
      </c>
      <c r="C196" s="497" t="s">
        <v>614</v>
      </c>
      <c r="D196" s="478">
        <v>1</v>
      </c>
      <c r="E196" s="479"/>
    </row>
    <row r="197" spans="2:5">
      <c r="B197" s="496" t="s">
        <v>636</v>
      </c>
      <c r="C197" s="497" t="s">
        <v>614</v>
      </c>
      <c r="D197" s="478">
        <v>1</v>
      </c>
      <c r="E197" s="479"/>
    </row>
    <row r="198" spans="2:5">
      <c r="B198" s="496" t="s">
        <v>637</v>
      </c>
      <c r="C198" s="497" t="s">
        <v>614</v>
      </c>
      <c r="D198" s="478">
        <v>1</v>
      </c>
      <c r="E198" s="479"/>
    </row>
    <row r="199" spans="2:5">
      <c r="B199" s="496" t="s">
        <v>638</v>
      </c>
      <c r="C199" s="497" t="s">
        <v>614</v>
      </c>
      <c r="D199" s="478">
        <v>1</v>
      </c>
      <c r="E199" s="479"/>
    </row>
    <row r="200" spans="2:5">
      <c r="B200" s="496" t="s">
        <v>639</v>
      </c>
      <c r="C200" s="497" t="s">
        <v>614</v>
      </c>
      <c r="D200" s="478">
        <v>1</v>
      </c>
      <c r="E200" s="479"/>
    </row>
    <row r="201" spans="2:5">
      <c r="B201" s="496" t="s">
        <v>640</v>
      </c>
      <c r="C201" s="497" t="s">
        <v>614</v>
      </c>
      <c r="D201" s="478">
        <v>0</v>
      </c>
      <c r="E201" s="479"/>
    </row>
    <row r="202" spans="2:5">
      <c r="B202" s="496" t="s">
        <v>641</v>
      </c>
      <c r="C202" s="497" t="s">
        <v>614</v>
      </c>
      <c r="D202" s="478">
        <v>1</v>
      </c>
      <c r="E202" s="479"/>
    </row>
    <row r="203" spans="2:5">
      <c r="B203" s="496" t="s">
        <v>642</v>
      </c>
      <c r="C203" s="497" t="s">
        <v>643</v>
      </c>
      <c r="D203" s="478">
        <v>5175</v>
      </c>
      <c r="E203" s="479"/>
    </row>
    <row r="204" spans="2:5">
      <c r="B204" s="496" t="s">
        <v>644</v>
      </c>
      <c r="C204" s="497" t="s">
        <v>645</v>
      </c>
      <c r="D204" s="478">
        <v>620</v>
      </c>
      <c r="E204" s="479"/>
    </row>
    <row r="205" spans="2:5">
      <c r="B205" s="496" t="s">
        <v>646</v>
      </c>
      <c r="C205" s="497" t="s">
        <v>647</v>
      </c>
      <c r="D205" s="478">
        <v>1</v>
      </c>
      <c r="E205" s="479"/>
    </row>
    <row r="206" spans="2:5">
      <c r="B206" s="496" t="s">
        <v>648</v>
      </c>
      <c r="C206" s="497" t="s">
        <v>647</v>
      </c>
      <c r="D206" s="478">
        <v>1</v>
      </c>
      <c r="E206" s="479"/>
    </row>
    <row r="207" spans="2:5">
      <c r="B207" s="496" t="s">
        <v>649</v>
      </c>
      <c r="C207" s="497" t="s">
        <v>647</v>
      </c>
      <c r="D207" s="478">
        <v>80</v>
      </c>
      <c r="E207" s="479"/>
    </row>
    <row r="208" spans="2:5">
      <c r="B208" s="496" t="s">
        <v>650</v>
      </c>
      <c r="C208" s="497" t="s">
        <v>647</v>
      </c>
      <c r="D208" s="478">
        <v>80</v>
      </c>
      <c r="E208" s="479"/>
    </row>
    <row r="209" spans="2:5">
      <c r="B209" s="496" t="s">
        <v>651</v>
      </c>
      <c r="C209" s="497" t="s">
        <v>647</v>
      </c>
      <c r="D209" s="478">
        <v>80</v>
      </c>
      <c r="E209" s="479"/>
    </row>
    <row r="210" spans="2:5">
      <c r="B210" s="496" t="s">
        <v>652</v>
      </c>
      <c r="C210" s="497" t="s">
        <v>647</v>
      </c>
      <c r="D210" s="478">
        <v>80</v>
      </c>
      <c r="E210" s="479"/>
    </row>
    <row r="211" spans="2:5">
      <c r="B211" s="496" t="s">
        <v>653</v>
      </c>
      <c r="C211" s="497" t="s">
        <v>647</v>
      </c>
      <c r="D211" s="478">
        <v>80</v>
      </c>
      <c r="E211" s="479"/>
    </row>
    <row r="212" spans="2:5">
      <c r="B212" s="496" t="s">
        <v>654</v>
      </c>
      <c r="C212" s="497" t="s">
        <v>647</v>
      </c>
      <c r="D212" s="478">
        <v>80</v>
      </c>
      <c r="E212" s="479"/>
    </row>
    <row r="213" spans="2:5">
      <c r="B213" s="496" t="s">
        <v>655</v>
      </c>
      <c r="C213" s="497" t="s">
        <v>647</v>
      </c>
      <c r="D213" s="478">
        <v>80</v>
      </c>
      <c r="E213" s="479"/>
    </row>
    <row r="214" spans="2:5">
      <c r="B214" s="496" t="s">
        <v>656</v>
      </c>
      <c r="C214" s="497" t="s">
        <v>647</v>
      </c>
      <c r="D214" s="478">
        <v>80</v>
      </c>
      <c r="E214" s="479"/>
    </row>
    <row r="215" spans="2:5">
      <c r="B215" s="496" t="s">
        <v>657</v>
      </c>
      <c r="C215" s="497" t="s">
        <v>647</v>
      </c>
      <c r="D215" s="478">
        <v>80</v>
      </c>
      <c r="E215" s="479"/>
    </row>
    <row r="216" spans="2:5">
      <c r="B216" s="496" t="s">
        <v>658</v>
      </c>
      <c r="C216" s="497" t="s">
        <v>647</v>
      </c>
      <c r="D216" s="478">
        <v>80</v>
      </c>
      <c r="E216" s="479"/>
    </row>
    <row r="217" spans="2:5">
      <c r="B217" s="496" t="s">
        <v>659</v>
      </c>
      <c r="C217" s="497" t="s">
        <v>647</v>
      </c>
      <c r="D217" s="478">
        <v>80</v>
      </c>
      <c r="E217" s="479"/>
    </row>
    <row r="218" spans="2:5">
      <c r="B218" s="496" t="s">
        <v>660</v>
      </c>
      <c r="C218" s="497" t="s">
        <v>647</v>
      </c>
      <c r="D218" s="478">
        <v>80</v>
      </c>
      <c r="E218" s="479"/>
    </row>
    <row r="219" spans="2:5">
      <c r="B219" s="496" t="s">
        <v>661</v>
      </c>
      <c r="C219" s="497" t="s">
        <v>647</v>
      </c>
      <c r="D219" s="478">
        <v>80</v>
      </c>
      <c r="E219" s="479"/>
    </row>
    <row r="220" spans="2:5">
      <c r="B220" s="496" t="s">
        <v>662</v>
      </c>
      <c r="C220" s="497" t="s">
        <v>647</v>
      </c>
      <c r="D220" s="478">
        <v>80</v>
      </c>
      <c r="E220" s="479"/>
    </row>
    <row r="221" spans="2:5">
      <c r="B221" s="496" t="s">
        <v>663</v>
      </c>
      <c r="C221" s="497" t="s">
        <v>647</v>
      </c>
      <c r="D221" s="478">
        <v>80</v>
      </c>
      <c r="E221" s="479"/>
    </row>
    <row r="222" spans="2:5">
      <c r="B222" s="496" t="s">
        <v>664</v>
      </c>
      <c r="C222" s="497" t="s">
        <v>647</v>
      </c>
      <c r="D222" s="478">
        <v>80</v>
      </c>
      <c r="E222" s="479"/>
    </row>
    <row r="223" spans="2:5">
      <c r="B223" s="496" t="s">
        <v>665</v>
      </c>
      <c r="C223" s="497" t="s">
        <v>647</v>
      </c>
      <c r="D223" s="478">
        <v>80</v>
      </c>
      <c r="E223" s="479"/>
    </row>
    <row r="224" spans="2:5">
      <c r="B224" s="496" t="s">
        <v>666</v>
      </c>
      <c r="C224" s="497" t="s">
        <v>647</v>
      </c>
      <c r="D224" s="478">
        <v>80</v>
      </c>
      <c r="E224" s="479"/>
    </row>
    <row r="225" spans="2:5">
      <c r="B225" s="496" t="s">
        <v>667</v>
      </c>
      <c r="C225" s="497" t="s">
        <v>647</v>
      </c>
      <c r="D225" s="478">
        <v>80</v>
      </c>
      <c r="E225" s="479"/>
    </row>
    <row r="226" spans="2:5">
      <c r="B226" s="496" t="s">
        <v>668</v>
      </c>
      <c r="C226" s="497" t="s">
        <v>647</v>
      </c>
      <c r="D226" s="478">
        <v>80</v>
      </c>
      <c r="E226" s="479"/>
    </row>
    <row r="227" spans="2:5">
      <c r="B227" s="496" t="s">
        <v>669</v>
      </c>
      <c r="C227" s="497" t="s">
        <v>647</v>
      </c>
      <c r="D227" s="478">
        <v>80</v>
      </c>
      <c r="E227" s="479"/>
    </row>
    <row r="228" spans="2:5">
      <c r="B228" s="496" t="s">
        <v>670</v>
      </c>
      <c r="C228" s="497" t="s">
        <v>647</v>
      </c>
      <c r="D228" s="478">
        <v>80</v>
      </c>
      <c r="E228" s="479"/>
    </row>
    <row r="229" spans="2:5">
      <c r="B229" s="496" t="s">
        <v>671</v>
      </c>
      <c r="C229" s="497" t="s">
        <v>647</v>
      </c>
      <c r="D229" s="478">
        <v>80</v>
      </c>
      <c r="E229" s="479"/>
    </row>
    <row r="230" spans="2:5">
      <c r="B230" s="496" t="s">
        <v>672</v>
      </c>
      <c r="C230" s="497" t="s">
        <v>647</v>
      </c>
      <c r="D230" s="478">
        <v>80</v>
      </c>
      <c r="E230" s="479"/>
    </row>
    <row r="231" spans="2:5">
      <c r="B231" s="496" t="s">
        <v>673</v>
      </c>
      <c r="C231" s="497" t="s">
        <v>647</v>
      </c>
      <c r="D231" s="478">
        <v>80</v>
      </c>
      <c r="E231" s="479"/>
    </row>
    <row r="232" spans="2:5">
      <c r="B232" s="496" t="s">
        <v>674</v>
      </c>
      <c r="C232" s="497" t="s">
        <v>647</v>
      </c>
      <c r="D232" s="478">
        <v>80</v>
      </c>
      <c r="E232" s="479"/>
    </row>
    <row r="233" spans="2:5">
      <c r="B233" s="496" t="s">
        <v>675</v>
      </c>
      <c r="C233" s="497" t="s">
        <v>647</v>
      </c>
      <c r="D233" s="478">
        <v>80</v>
      </c>
      <c r="E233" s="479"/>
    </row>
    <row r="234" spans="2:5">
      <c r="B234" s="496" t="s">
        <v>676</v>
      </c>
      <c r="C234" s="497" t="s">
        <v>647</v>
      </c>
      <c r="D234" s="478">
        <v>80</v>
      </c>
      <c r="E234" s="479"/>
    </row>
    <row r="235" spans="2:5">
      <c r="B235" s="496" t="s">
        <v>677</v>
      </c>
      <c r="C235" s="497" t="s">
        <v>647</v>
      </c>
      <c r="D235" s="478">
        <v>80</v>
      </c>
      <c r="E235" s="479"/>
    </row>
    <row r="236" spans="2:5">
      <c r="B236" s="496" t="s">
        <v>678</v>
      </c>
      <c r="C236" s="497" t="s">
        <v>647</v>
      </c>
      <c r="D236" s="478">
        <v>80</v>
      </c>
      <c r="E236" s="479"/>
    </row>
    <row r="237" spans="2:5">
      <c r="B237" s="496" t="s">
        <v>679</v>
      </c>
      <c r="C237" s="497" t="s">
        <v>647</v>
      </c>
      <c r="D237" s="478">
        <v>80</v>
      </c>
      <c r="E237" s="479"/>
    </row>
    <row r="238" spans="2:5">
      <c r="B238" s="496" t="s">
        <v>680</v>
      </c>
      <c r="C238" s="497" t="s">
        <v>647</v>
      </c>
      <c r="D238" s="478">
        <v>80</v>
      </c>
      <c r="E238" s="479"/>
    </row>
    <row r="239" spans="2:5">
      <c r="B239" s="496" t="s">
        <v>681</v>
      </c>
      <c r="C239" s="497" t="s">
        <v>647</v>
      </c>
      <c r="D239" s="478">
        <v>80</v>
      </c>
      <c r="E239" s="479"/>
    </row>
    <row r="240" spans="2:5">
      <c r="B240" s="496" t="s">
        <v>682</v>
      </c>
      <c r="C240" s="497" t="s">
        <v>647</v>
      </c>
      <c r="D240" s="478">
        <v>80</v>
      </c>
      <c r="E240" s="479"/>
    </row>
    <row r="241" spans="2:5">
      <c r="B241" s="496" t="s">
        <v>683</v>
      </c>
      <c r="C241" s="497" t="s">
        <v>647</v>
      </c>
      <c r="D241" s="478">
        <v>80</v>
      </c>
      <c r="E241" s="479"/>
    </row>
    <row r="242" spans="2:5">
      <c r="B242" s="496" t="s">
        <v>684</v>
      </c>
      <c r="C242" s="497" t="s">
        <v>647</v>
      </c>
      <c r="D242" s="478">
        <v>80</v>
      </c>
      <c r="E242" s="479"/>
    </row>
    <row r="243" spans="2:5">
      <c r="B243" s="496" t="s">
        <v>685</v>
      </c>
      <c r="C243" s="497" t="s">
        <v>647</v>
      </c>
      <c r="D243" s="478">
        <v>80</v>
      </c>
      <c r="E243" s="479"/>
    </row>
    <row r="244" spans="2:5">
      <c r="B244" s="496" t="s">
        <v>686</v>
      </c>
      <c r="C244" s="497" t="s">
        <v>647</v>
      </c>
      <c r="D244" s="478">
        <v>80</v>
      </c>
      <c r="E244" s="479"/>
    </row>
    <row r="245" spans="2:5">
      <c r="B245" s="496" t="s">
        <v>687</v>
      </c>
      <c r="C245" s="497" t="s">
        <v>647</v>
      </c>
      <c r="D245" s="478">
        <v>80</v>
      </c>
      <c r="E245" s="479"/>
    </row>
    <row r="246" spans="2:5">
      <c r="B246" s="496" t="s">
        <v>688</v>
      </c>
      <c r="C246" s="497" t="s">
        <v>647</v>
      </c>
      <c r="D246" s="478">
        <v>80</v>
      </c>
      <c r="E246" s="479"/>
    </row>
    <row r="247" spans="2:5">
      <c r="B247" s="496" t="s">
        <v>689</v>
      </c>
      <c r="C247" s="497" t="s">
        <v>647</v>
      </c>
      <c r="D247" s="478">
        <v>80</v>
      </c>
      <c r="E247" s="479"/>
    </row>
    <row r="248" spans="2:5">
      <c r="B248" s="496" t="s">
        <v>690</v>
      </c>
      <c r="C248" s="497" t="s">
        <v>647</v>
      </c>
      <c r="D248" s="478">
        <v>80</v>
      </c>
      <c r="E248" s="479"/>
    </row>
    <row r="249" spans="2:5">
      <c r="B249" s="496" t="s">
        <v>691</v>
      </c>
      <c r="C249" s="497" t="s">
        <v>647</v>
      </c>
      <c r="D249" s="478">
        <v>80</v>
      </c>
      <c r="E249" s="479"/>
    </row>
    <row r="250" spans="2:5">
      <c r="B250" s="496" t="s">
        <v>692</v>
      </c>
      <c r="C250" s="497" t="s">
        <v>647</v>
      </c>
      <c r="D250" s="478">
        <v>80</v>
      </c>
      <c r="E250" s="479"/>
    </row>
    <row r="251" spans="2:5">
      <c r="B251" s="496" t="s">
        <v>692</v>
      </c>
      <c r="C251" s="497" t="s">
        <v>647</v>
      </c>
      <c r="D251" s="478">
        <v>80</v>
      </c>
      <c r="E251" s="479"/>
    </row>
    <row r="252" spans="2:5">
      <c r="B252" s="496" t="s">
        <v>693</v>
      </c>
      <c r="C252" s="497" t="s">
        <v>647</v>
      </c>
      <c r="D252" s="478">
        <v>80</v>
      </c>
      <c r="E252" s="479"/>
    </row>
    <row r="253" spans="2:5">
      <c r="B253" s="496" t="s">
        <v>694</v>
      </c>
      <c r="C253" s="497" t="s">
        <v>647</v>
      </c>
      <c r="D253" s="478">
        <v>80</v>
      </c>
      <c r="E253" s="479"/>
    </row>
    <row r="254" spans="2:5">
      <c r="B254" s="496" t="s">
        <v>695</v>
      </c>
      <c r="C254" s="497" t="s">
        <v>647</v>
      </c>
      <c r="D254" s="478">
        <v>80</v>
      </c>
      <c r="E254" s="479"/>
    </row>
    <row r="255" spans="2:5">
      <c r="B255" s="496" t="s">
        <v>696</v>
      </c>
      <c r="C255" s="497" t="s">
        <v>647</v>
      </c>
      <c r="D255" s="478">
        <v>80</v>
      </c>
      <c r="E255" s="479"/>
    </row>
    <row r="256" spans="2:5">
      <c r="B256" s="496" t="s">
        <v>697</v>
      </c>
      <c r="C256" s="497" t="s">
        <v>647</v>
      </c>
      <c r="D256" s="478">
        <v>80</v>
      </c>
      <c r="E256" s="479"/>
    </row>
    <row r="257" spans="2:5">
      <c r="B257" s="496" t="s">
        <v>698</v>
      </c>
      <c r="C257" s="497" t="s">
        <v>647</v>
      </c>
      <c r="D257" s="478">
        <v>80</v>
      </c>
      <c r="E257" s="479"/>
    </row>
    <row r="258" spans="2:5">
      <c r="B258" s="496" t="s">
        <v>699</v>
      </c>
      <c r="C258" s="497" t="s">
        <v>647</v>
      </c>
      <c r="D258" s="478">
        <v>1</v>
      </c>
      <c r="E258" s="479"/>
    </row>
    <row r="259" spans="2:5">
      <c r="B259" s="496" t="s">
        <v>700</v>
      </c>
      <c r="C259" s="497" t="s">
        <v>647</v>
      </c>
      <c r="D259" s="478">
        <v>1</v>
      </c>
      <c r="E259" s="479"/>
    </row>
    <row r="260" spans="2:5">
      <c r="B260" s="496" t="s">
        <v>701</v>
      </c>
      <c r="C260" s="497" t="s">
        <v>647</v>
      </c>
      <c r="D260" s="478">
        <v>1</v>
      </c>
      <c r="E260" s="479"/>
    </row>
    <row r="261" spans="2:5">
      <c r="B261" s="496" t="s">
        <v>702</v>
      </c>
      <c r="C261" s="497" t="s">
        <v>647</v>
      </c>
      <c r="D261" s="478">
        <v>1</v>
      </c>
      <c r="E261" s="479"/>
    </row>
    <row r="262" spans="2:5">
      <c r="B262" s="496" t="s">
        <v>703</v>
      </c>
      <c r="C262" s="497" t="s">
        <v>647</v>
      </c>
      <c r="D262" s="478">
        <v>1</v>
      </c>
      <c r="E262" s="479"/>
    </row>
    <row r="263" spans="2:5">
      <c r="B263" s="496" t="s">
        <v>704</v>
      </c>
      <c r="C263" s="497" t="s">
        <v>647</v>
      </c>
      <c r="D263" s="478">
        <v>1</v>
      </c>
      <c r="E263" s="479"/>
    </row>
    <row r="264" spans="2:5">
      <c r="B264" s="496" t="s">
        <v>705</v>
      </c>
      <c r="C264" s="497" t="s">
        <v>647</v>
      </c>
      <c r="D264" s="478">
        <v>1</v>
      </c>
      <c r="E264" s="479"/>
    </row>
    <row r="265" spans="2:5">
      <c r="B265" s="496" t="s">
        <v>706</v>
      </c>
      <c r="C265" s="497" t="s">
        <v>647</v>
      </c>
      <c r="D265" s="478">
        <v>1</v>
      </c>
      <c r="E265" s="479"/>
    </row>
    <row r="266" spans="2:5">
      <c r="B266" s="496" t="s">
        <v>707</v>
      </c>
      <c r="C266" s="497" t="s">
        <v>647</v>
      </c>
      <c r="D266" s="478">
        <v>1</v>
      </c>
      <c r="E266" s="479"/>
    </row>
    <row r="267" spans="2:5">
      <c r="B267" s="496" t="s">
        <v>708</v>
      </c>
      <c r="C267" s="497" t="s">
        <v>647</v>
      </c>
      <c r="D267" s="478">
        <v>1</v>
      </c>
      <c r="E267" s="479"/>
    </row>
    <row r="268" spans="2:5">
      <c r="B268" s="496" t="s">
        <v>709</v>
      </c>
      <c r="C268" s="497" t="s">
        <v>647</v>
      </c>
      <c r="D268" s="478">
        <v>1</v>
      </c>
      <c r="E268" s="479"/>
    </row>
    <row r="269" spans="2:5">
      <c r="B269" s="496" t="s">
        <v>710</v>
      </c>
      <c r="C269" s="497" t="s">
        <v>647</v>
      </c>
      <c r="D269" s="478">
        <v>1</v>
      </c>
      <c r="E269" s="479"/>
    </row>
    <row r="270" spans="2:5">
      <c r="B270" s="496" t="s">
        <v>711</v>
      </c>
      <c r="C270" s="497" t="s">
        <v>647</v>
      </c>
      <c r="D270" s="478">
        <v>1</v>
      </c>
      <c r="E270" s="479"/>
    </row>
    <row r="271" spans="2:5">
      <c r="B271" s="496" t="s">
        <v>712</v>
      </c>
      <c r="C271" s="497" t="s">
        <v>647</v>
      </c>
      <c r="D271" s="478">
        <v>1</v>
      </c>
      <c r="E271" s="479"/>
    </row>
    <row r="272" spans="2:5">
      <c r="B272" s="496" t="s">
        <v>713</v>
      </c>
      <c r="C272" s="497" t="s">
        <v>647</v>
      </c>
      <c r="D272" s="478">
        <v>1</v>
      </c>
      <c r="E272" s="479"/>
    </row>
    <row r="273" spans="2:5">
      <c r="B273" s="496" t="s">
        <v>714</v>
      </c>
      <c r="C273" s="497" t="s">
        <v>647</v>
      </c>
      <c r="D273" s="478">
        <v>1</v>
      </c>
      <c r="E273" s="479"/>
    </row>
    <row r="274" spans="2:5">
      <c r="B274" s="496" t="s">
        <v>715</v>
      </c>
      <c r="C274" s="497" t="s">
        <v>647</v>
      </c>
      <c r="D274" s="478">
        <v>1</v>
      </c>
      <c r="E274" s="479"/>
    </row>
    <row r="275" spans="2:5">
      <c r="B275" s="496" t="s">
        <v>716</v>
      </c>
      <c r="C275" s="497" t="s">
        <v>647</v>
      </c>
      <c r="D275" s="478">
        <v>1</v>
      </c>
      <c r="E275" s="479"/>
    </row>
    <row r="276" spans="2:5">
      <c r="B276" s="496" t="s">
        <v>717</v>
      </c>
      <c r="C276" s="497" t="s">
        <v>647</v>
      </c>
      <c r="D276" s="478">
        <v>1</v>
      </c>
      <c r="E276" s="479"/>
    </row>
    <row r="277" spans="2:5">
      <c r="B277" s="496" t="s">
        <v>718</v>
      </c>
      <c r="C277" s="497" t="s">
        <v>647</v>
      </c>
      <c r="D277" s="478">
        <v>1</v>
      </c>
      <c r="E277" s="479"/>
    </row>
    <row r="278" spans="2:5">
      <c r="B278" s="496" t="s">
        <v>719</v>
      </c>
      <c r="C278" s="497" t="s">
        <v>647</v>
      </c>
      <c r="D278" s="478">
        <v>1</v>
      </c>
      <c r="E278" s="479"/>
    </row>
    <row r="279" spans="2:5">
      <c r="B279" s="496" t="s">
        <v>720</v>
      </c>
      <c r="C279" s="497" t="s">
        <v>647</v>
      </c>
      <c r="D279" s="478">
        <v>1</v>
      </c>
      <c r="E279" s="479"/>
    </row>
    <row r="280" spans="2:5">
      <c r="B280" s="496" t="s">
        <v>721</v>
      </c>
      <c r="C280" s="497" t="s">
        <v>647</v>
      </c>
      <c r="D280" s="478">
        <v>1</v>
      </c>
      <c r="E280" s="479"/>
    </row>
    <row r="281" spans="2:5">
      <c r="B281" s="496" t="s">
        <v>722</v>
      </c>
      <c r="C281" s="497" t="s">
        <v>647</v>
      </c>
      <c r="D281" s="478">
        <v>1</v>
      </c>
      <c r="E281" s="479"/>
    </row>
    <row r="282" spans="2:5">
      <c r="B282" s="496" t="s">
        <v>723</v>
      </c>
      <c r="C282" s="497" t="s">
        <v>647</v>
      </c>
      <c r="D282" s="478">
        <v>1</v>
      </c>
      <c r="E282" s="479"/>
    </row>
    <row r="283" spans="2:5">
      <c r="B283" s="496" t="s">
        <v>724</v>
      </c>
      <c r="C283" s="497" t="s">
        <v>647</v>
      </c>
      <c r="D283" s="478">
        <v>1</v>
      </c>
      <c r="E283" s="479"/>
    </row>
    <row r="284" spans="2:5">
      <c r="B284" s="496" t="s">
        <v>725</v>
      </c>
      <c r="C284" s="497" t="s">
        <v>647</v>
      </c>
      <c r="D284" s="478">
        <v>1</v>
      </c>
      <c r="E284" s="479"/>
    </row>
    <row r="285" spans="2:5">
      <c r="B285" s="496" t="s">
        <v>726</v>
      </c>
      <c r="C285" s="497" t="s">
        <v>647</v>
      </c>
      <c r="D285" s="478">
        <v>1</v>
      </c>
      <c r="E285" s="479"/>
    </row>
    <row r="286" spans="2:5">
      <c r="B286" s="496" t="s">
        <v>727</v>
      </c>
      <c r="C286" s="497" t="s">
        <v>647</v>
      </c>
      <c r="D286" s="478">
        <v>1</v>
      </c>
      <c r="E286" s="479"/>
    </row>
    <row r="287" spans="2:5">
      <c r="B287" s="496" t="s">
        <v>728</v>
      </c>
      <c r="C287" s="497" t="s">
        <v>647</v>
      </c>
      <c r="D287" s="478">
        <v>1</v>
      </c>
      <c r="E287" s="479"/>
    </row>
    <row r="288" spans="2:5">
      <c r="B288" s="496" t="s">
        <v>729</v>
      </c>
      <c r="C288" s="497" t="s">
        <v>647</v>
      </c>
      <c r="D288" s="478">
        <v>1</v>
      </c>
      <c r="E288" s="479"/>
    </row>
    <row r="289" spans="2:5">
      <c r="B289" s="496" t="s">
        <v>730</v>
      </c>
      <c r="C289" s="497" t="s">
        <v>647</v>
      </c>
      <c r="D289" s="478">
        <v>1</v>
      </c>
      <c r="E289" s="479"/>
    </row>
    <row r="290" spans="2:5">
      <c r="B290" s="496" t="s">
        <v>731</v>
      </c>
      <c r="C290" s="497" t="s">
        <v>647</v>
      </c>
      <c r="D290" s="478">
        <v>1</v>
      </c>
      <c r="E290" s="479"/>
    </row>
    <row r="291" spans="2:5">
      <c r="B291" s="496" t="s">
        <v>732</v>
      </c>
      <c r="C291" s="497" t="s">
        <v>733</v>
      </c>
      <c r="D291" s="478">
        <v>1</v>
      </c>
      <c r="E291" s="479"/>
    </row>
    <row r="292" spans="2:5">
      <c r="B292" s="496" t="s">
        <v>734</v>
      </c>
      <c r="C292" s="497" t="s">
        <v>735</v>
      </c>
      <c r="D292" s="478">
        <v>1</v>
      </c>
      <c r="E292" s="479"/>
    </row>
    <row r="293" spans="2:5">
      <c r="B293" s="496" t="s">
        <v>736</v>
      </c>
      <c r="C293" s="497" t="s">
        <v>737</v>
      </c>
      <c r="D293" s="478">
        <v>1</v>
      </c>
      <c r="E293" s="479"/>
    </row>
    <row r="294" spans="2:5">
      <c r="B294" s="496" t="s">
        <v>738</v>
      </c>
      <c r="C294" s="497" t="s">
        <v>737</v>
      </c>
      <c r="D294" s="478">
        <v>1</v>
      </c>
      <c r="E294" s="479"/>
    </row>
    <row r="295" spans="2:5">
      <c r="B295" s="496" t="s">
        <v>739</v>
      </c>
      <c r="C295" s="497" t="s">
        <v>740</v>
      </c>
      <c r="D295" s="478">
        <v>1</v>
      </c>
      <c r="E295" s="479"/>
    </row>
    <row r="296" spans="2:5">
      <c r="B296" s="496" t="s">
        <v>741</v>
      </c>
      <c r="C296" s="497" t="s">
        <v>740</v>
      </c>
      <c r="D296" s="478">
        <v>1</v>
      </c>
      <c r="E296" s="479"/>
    </row>
    <row r="297" spans="2:5">
      <c r="B297" s="496" t="s">
        <v>742</v>
      </c>
      <c r="C297" s="497" t="s">
        <v>740</v>
      </c>
      <c r="D297" s="478">
        <v>1</v>
      </c>
      <c r="E297" s="479"/>
    </row>
    <row r="298" spans="2:5">
      <c r="B298" s="496" t="s">
        <v>743</v>
      </c>
      <c r="C298" s="497" t="s">
        <v>744</v>
      </c>
      <c r="D298" s="478">
        <v>1</v>
      </c>
      <c r="E298" s="479"/>
    </row>
    <row r="299" spans="2:5">
      <c r="B299" s="496" t="s">
        <v>745</v>
      </c>
      <c r="C299" s="497" t="s">
        <v>746</v>
      </c>
      <c r="D299" s="478">
        <v>1</v>
      </c>
      <c r="E299" s="479"/>
    </row>
    <row r="300" spans="2:5">
      <c r="B300" s="496" t="s">
        <v>747</v>
      </c>
      <c r="C300" s="497" t="s">
        <v>746</v>
      </c>
      <c r="D300" s="478">
        <v>1</v>
      </c>
      <c r="E300" s="479"/>
    </row>
    <row r="301" spans="2:5">
      <c r="B301" s="496" t="s">
        <v>748</v>
      </c>
      <c r="C301" s="497" t="s">
        <v>746</v>
      </c>
      <c r="D301" s="478">
        <v>1</v>
      </c>
      <c r="E301" s="479"/>
    </row>
    <row r="302" spans="2:5">
      <c r="B302" s="496" t="s">
        <v>749</v>
      </c>
      <c r="C302" s="497" t="s">
        <v>746</v>
      </c>
      <c r="D302" s="478">
        <v>1</v>
      </c>
      <c r="E302" s="479"/>
    </row>
    <row r="303" spans="2:5">
      <c r="B303" s="496" t="s">
        <v>750</v>
      </c>
      <c r="C303" s="497" t="s">
        <v>746</v>
      </c>
      <c r="D303" s="478">
        <v>1</v>
      </c>
      <c r="E303" s="479"/>
    </row>
    <row r="304" spans="2:5">
      <c r="B304" s="496" t="s">
        <v>751</v>
      </c>
      <c r="C304" s="497" t="s">
        <v>746</v>
      </c>
      <c r="D304" s="478">
        <v>1</v>
      </c>
      <c r="E304" s="479"/>
    </row>
    <row r="305" spans="2:5">
      <c r="B305" s="496" t="s">
        <v>752</v>
      </c>
      <c r="C305" s="497" t="s">
        <v>746</v>
      </c>
      <c r="D305" s="478">
        <v>1</v>
      </c>
      <c r="E305" s="479"/>
    </row>
    <row r="306" spans="2:5">
      <c r="B306" s="496" t="s">
        <v>753</v>
      </c>
      <c r="C306" s="497" t="s">
        <v>754</v>
      </c>
      <c r="D306" s="478">
        <v>1</v>
      </c>
      <c r="E306" s="479"/>
    </row>
    <row r="307" spans="2:5">
      <c r="B307" s="496" t="s">
        <v>755</v>
      </c>
      <c r="C307" s="497" t="s">
        <v>754</v>
      </c>
      <c r="D307" s="478">
        <v>1</v>
      </c>
      <c r="E307" s="479"/>
    </row>
    <row r="308" spans="2:5">
      <c r="B308" s="496" t="s">
        <v>756</v>
      </c>
      <c r="C308" s="497" t="s">
        <v>754</v>
      </c>
      <c r="D308" s="478">
        <v>1</v>
      </c>
      <c r="E308" s="479"/>
    </row>
    <row r="309" spans="2:5">
      <c r="B309" s="496" t="s">
        <v>757</v>
      </c>
      <c r="C309" s="497" t="s">
        <v>754</v>
      </c>
      <c r="D309" s="478">
        <v>1</v>
      </c>
      <c r="E309" s="479"/>
    </row>
    <row r="310" spans="2:5">
      <c r="B310" s="496" t="s">
        <v>758</v>
      </c>
      <c r="C310" s="497" t="s">
        <v>759</v>
      </c>
      <c r="D310" s="478">
        <v>1</v>
      </c>
      <c r="E310" s="479"/>
    </row>
    <row r="311" spans="2:5">
      <c r="B311" s="496" t="s">
        <v>760</v>
      </c>
      <c r="C311" s="497" t="s">
        <v>759</v>
      </c>
      <c r="D311" s="478">
        <v>1</v>
      </c>
      <c r="E311" s="479"/>
    </row>
    <row r="312" spans="2:5">
      <c r="B312" s="496" t="s">
        <v>761</v>
      </c>
      <c r="C312" s="497" t="s">
        <v>759</v>
      </c>
      <c r="D312" s="478">
        <v>1</v>
      </c>
      <c r="E312" s="479"/>
    </row>
    <row r="313" spans="2:5">
      <c r="B313" s="496" t="s">
        <v>762</v>
      </c>
      <c r="C313" s="497" t="s">
        <v>759</v>
      </c>
      <c r="D313" s="478">
        <v>1</v>
      </c>
      <c r="E313" s="479"/>
    </row>
    <row r="314" spans="2:5">
      <c r="B314" s="496" t="s">
        <v>763</v>
      </c>
      <c r="C314" s="497" t="s">
        <v>759</v>
      </c>
      <c r="D314" s="478">
        <v>1</v>
      </c>
      <c r="E314" s="479"/>
    </row>
    <row r="315" spans="2:5">
      <c r="B315" s="496" t="s">
        <v>764</v>
      </c>
      <c r="C315" s="497" t="s">
        <v>759</v>
      </c>
      <c r="D315" s="478">
        <v>1</v>
      </c>
      <c r="E315" s="479"/>
    </row>
    <row r="316" spans="2:5">
      <c r="B316" s="496" t="s">
        <v>765</v>
      </c>
      <c r="C316" s="497" t="s">
        <v>759</v>
      </c>
      <c r="D316" s="478">
        <v>1</v>
      </c>
      <c r="E316" s="479"/>
    </row>
    <row r="317" spans="2:5">
      <c r="B317" s="496" t="s">
        <v>766</v>
      </c>
      <c r="C317" s="497" t="s">
        <v>759</v>
      </c>
      <c r="D317" s="478">
        <v>1</v>
      </c>
      <c r="E317" s="479"/>
    </row>
    <row r="318" spans="2:5">
      <c r="B318" s="496" t="s">
        <v>767</v>
      </c>
      <c r="C318" s="497" t="s">
        <v>759</v>
      </c>
      <c r="D318" s="478">
        <v>1</v>
      </c>
      <c r="E318" s="479"/>
    </row>
    <row r="319" spans="2:5">
      <c r="B319" s="496" t="s">
        <v>768</v>
      </c>
      <c r="C319" s="497" t="s">
        <v>759</v>
      </c>
      <c r="D319" s="478">
        <v>1</v>
      </c>
      <c r="E319" s="479"/>
    </row>
    <row r="320" spans="2:5">
      <c r="B320" s="496" t="s">
        <v>769</v>
      </c>
      <c r="C320" s="497" t="s">
        <v>770</v>
      </c>
      <c r="D320" s="478">
        <v>1</v>
      </c>
      <c r="E320" s="479"/>
    </row>
    <row r="321" spans="2:5">
      <c r="B321" s="496" t="s">
        <v>771</v>
      </c>
      <c r="C321" s="497" t="s">
        <v>772</v>
      </c>
      <c r="D321" s="478">
        <v>1</v>
      </c>
      <c r="E321" s="479"/>
    </row>
    <row r="322" spans="2:5">
      <c r="B322" s="496" t="s">
        <v>773</v>
      </c>
      <c r="C322" s="497" t="s">
        <v>772</v>
      </c>
      <c r="D322" s="478">
        <v>1</v>
      </c>
      <c r="E322" s="479"/>
    </row>
    <row r="323" spans="2:5">
      <c r="B323" s="496" t="s">
        <v>774</v>
      </c>
      <c r="C323" s="497" t="s">
        <v>772</v>
      </c>
      <c r="D323" s="478">
        <v>1</v>
      </c>
      <c r="E323" s="479"/>
    </row>
    <row r="324" spans="2:5">
      <c r="B324" s="496" t="s">
        <v>775</v>
      </c>
      <c r="C324" s="497" t="s">
        <v>772</v>
      </c>
      <c r="D324" s="478">
        <v>1</v>
      </c>
      <c r="E324" s="479"/>
    </row>
    <row r="325" spans="2:5">
      <c r="B325" s="496" t="s">
        <v>776</v>
      </c>
      <c r="C325" s="497" t="s">
        <v>772</v>
      </c>
      <c r="D325" s="478">
        <v>1</v>
      </c>
      <c r="E325" s="479"/>
    </row>
    <row r="326" spans="2:5">
      <c r="B326" s="496" t="s">
        <v>777</v>
      </c>
      <c r="C326" s="497" t="s">
        <v>778</v>
      </c>
      <c r="D326" s="478">
        <v>1</v>
      </c>
      <c r="E326" s="479"/>
    </row>
    <row r="327" spans="2:5">
      <c r="B327" s="496" t="s">
        <v>779</v>
      </c>
      <c r="C327" s="497" t="s">
        <v>778</v>
      </c>
      <c r="D327" s="478">
        <v>1</v>
      </c>
      <c r="E327" s="479"/>
    </row>
    <row r="328" spans="2:5">
      <c r="B328" s="496" t="s">
        <v>780</v>
      </c>
      <c r="C328" s="497" t="s">
        <v>778</v>
      </c>
      <c r="D328" s="478">
        <v>1</v>
      </c>
      <c r="E328" s="479"/>
    </row>
    <row r="329" spans="2:5">
      <c r="B329" s="496" t="s">
        <v>781</v>
      </c>
      <c r="C329" s="497" t="s">
        <v>778</v>
      </c>
      <c r="D329" s="478">
        <v>1</v>
      </c>
      <c r="E329" s="479"/>
    </row>
    <row r="330" spans="2:5">
      <c r="B330" s="496" t="s">
        <v>782</v>
      </c>
      <c r="C330" s="497" t="s">
        <v>778</v>
      </c>
      <c r="D330" s="478">
        <v>1</v>
      </c>
      <c r="E330" s="479"/>
    </row>
    <row r="331" spans="2:5">
      <c r="B331" s="496" t="s">
        <v>783</v>
      </c>
      <c r="C331" s="497" t="s">
        <v>778</v>
      </c>
      <c r="D331" s="478">
        <v>1</v>
      </c>
      <c r="E331" s="479"/>
    </row>
    <row r="332" spans="2:5">
      <c r="B332" s="496" t="s">
        <v>784</v>
      </c>
      <c r="C332" s="497" t="s">
        <v>778</v>
      </c>
      <c r="D332" s="478">
        <v>1</v>
      </c>
      <c r="E332" s="479"/>
    </row>
    <row r="333" spans="2:5">
      <c r="B333" s="496" t="s">
        <v>785</v>
      </c>
      <c r="C333" s="497" t="s">
        <v>778</v>
      </c>
      <c r="D333" s="478">
        <v>1</v>
      </c>
      <c r="E333" s="479"/>
    </row>
    <row r="334" spans="2:5">
      <c r="B334" s="496" t="s">
        <v>786</v>
      </c>
      <c r="C334" s="497" t="s">
        <v>778</v>
      </c>
      <c r="D334" s="478">
        <v>1</v>
      </c>
      <c r="E334" s="479"/>
    </row>
    <row r="335" spans="2:5">
      <c r="B335" s="496" t="s">
        <v>787</v>
      </c>
      <c r="C335" s="497" t="s">
        <v>778</v>
      </c>
      <c r="D335" s="478">
        <v>1</v>
      </c>
      <c r="E335" s="479"/>
    </row>
    <row r="336" spans="2:5">
      <c r="B336" s="496" t="s">
        <v>788</v>
      </c>
      <c r="C336" s="497" t="s">
        <v>778</v>
      </c>
      <c r="D336" s="478">
        <v>1</v>
      </c>
      <c r="E336" s="479"/>
    </row>
    <row r="337" spans="2:5">
      <c r="B337" s="496" t="s">
        <v>789</v>
      </c>
      <c r="C337" s="497" t="s">
        <v>778</v>
      </c>
      <c r="D337" s="478">
        <v>1</v>
      </c>
      <c r="E337" s="479"/>
    </row>
    <row r="338" spans="2:5">
      <c r="B338" s="496" t="s">
        <v>790</v>
      </c>
      <c r="C338" s="497" t="s">
        <v>791</v>
      </c>
      <c r="D338" s="478">
        <v>1</v>
      </c>
      <c r="E338" s="479"/>
    </row>
    <row r="339" spans="2:5">
      <c r="B339" s="496" t="s">
        <v>792</v>
      </c>
      <c r="C339" s="497" t="s">
        <v>744</v>
      </c>
      <c r="D339" s="478">
        <v>1</v>
      </c>
      <c r="E339" s="479"/>
    </row>
    <row r="340" spans="2:5">
      <c r="B340" s="496" t="s">
        <v>793</v>
      </c>
      <c r="C340" s="497" t="s">
        <v>744</v>
      </c>
      <c r="D340" s="478">
        <v>1</v>
      </c>
      <c r="E340" s="479"/>
    </row>
    <row r="341" spans="2:5">
      <c r="B341" s="496" t="s">
        <v>794</v>
      </c>
      <c r="C341" s="497" t="s">
        <v>744</v>
      </c>
      <c r="D341" s="478">
        <v>1</v>
      </c>
      <c r="E341" s="479"/>
    </row>
    <row r="342" spans="2:5">
      <c r="B342" s="496" t="s">
        <v>795</v>
      </c>
      <c r="C342" s="497" t="s">
        <v>744</v>
      </c>
      <c r="D342" s="478">
        <v>1</v>
      </c>
      <c r="E342" s="479"/>
    </row>
    <row r="343" spans="2:5">
      <c r="B343" s="496" t="s">
        <v>796</v>
      </c>
      <c r="C343" s="497" t="s">
        <v>744</v>
      </c>
      <c r="D343" s="478">
        <v>1</v>
      </c>
      <c r="E343" s="479"/>
    </row>
    <row r="344" spans="2:5">
      <c r="B344" s="496" t="s">
        <v>797</v>
      </c>
      <c r="C344" s="497" t="s">
        <v>744</v>
      </c>
      <c r="D344" s="478">
        <v>1</v>
      </c>
      <c r="E344" s="479"/>
    </row>
    <row r="345" spans="2:5">
      <c r="B345" s="496" t="s">
        <v>798</v>
      </c>
      <c r="C345" s="497" t="s">
        <v>799</v>
      </c>
      <c r="D345" s="478">
        <v>1</v>
      </c>
      <c r="E345" s="479"/>
    </row>
    <row r="346" spans="2:5">
      <c r="B346" s="496" t="s">
        <v>800</v>
      </c>
      <c r="C346" s="497" t="s">
        <v>799</v>
      </c>
      <c r="D346" s="478">
        <v>1</v>
      </c>
      <c r="E346" s="479"/>
    </row>
    <row r="347" spans="2:5">
      <c r="B347" s="496" t="s">
        <v>801</v>
      </c>
      <c r="C347" s="497" t="s">
        <v>802</v>
      </c>
      <c r="D347" s="478">
        <v>1</v>
      </c>
      <c r="E347" s="479"/>
    </row>
    <row r="348" spans="2:5">
      <c r="B348" s="496" t="s">
        <v>803</v>
      </c>
      <c r="C348" s="497" t="s">
        <v>804</v>
      </c>
      <c r="D348" s="478">
        <v>6500</v>
      </c>
      <c r="E348" s="479"/>
    </row>
    <row r="349" spans="2:5">
      <c r="B349" s="496" t="s">
        <v>805</v>
      </c>
      <c r="C349" s="497" t="s">
        <v>806</v>
      </c>
      <c r="D349" s="478">
        <v>451</v>
      </c>
      <c r="E349" s="479"/>
    </row>
    <row r="350" spans="2:5">
      <c r="B350" s="496" t="s">
        <v>807</v>
      </c>
      <c r="C350" s="497" t="s">
        <v>808</v>
      </c>
      <c r="D350" s="478">
        <v>1</v>
      </c>
      <c r="E350" s="479"/>
    </row>
    <row r="351" spans="2:5">
      <c r="B351" s="496" t="s">
        <v>809</v>
      </c>
      <c r="C351" s="497" t="s">
        <v>810</v>
      </c>
      <c r="D351" s="478">
        <v>899</v>
      </c>
      <c r="E351" s="479"/>
    </row>
    <row r="352" spans="2:5">
      <c r="B352" s="496" t="s">
        <v>811</v>
      </c>
      <c r="C352" s="497" t="s">
        <v>812</v>
      </c>
      <c r="D352" s="478">
        <v>1</v>
      </c>
      <c r="E352" s="479"/>
    </row>
    <row r="353" spans="2:5">
      <c r="B353" s="496" t="s">
        <v>813</v>
      </c>
      <c r="C353" s="497" t="s">
        <v>812</v>
      </c>
      <c r="D353" s="478">
        <v>1</v>
      </c>
      <c r="E353" s="479"/>
    </row>
    <row r="354" spans="2:5">
      <c r="B354" s="496" t="s">
        <v>814</v>
      </c>
      <c r="C354" s="497" t="s">
        <v>812</v>
      </c>
      <c r="D354" s="478">
        <v>1</v>
      </c>
      <c r="E354" s="479"/>
    </row>
    <row r="355" spans="2:5">
      <c r="B355" s="496" t="s">
        <v>815</v>
      </c>
      <c r="C355" s="497" t="s">
        <v>812</v>
      </c>
      <c r="D355" s="478">
        <v>1</v>
      </c>
      <c r="E355" s="479"/>
    </row>
    <row r="356" spans="2:5">
      <c r="B356" s="496" t="s">
        <v>816</v>
      </c>
      <c r="C356" s="497" t="s">
        <v>812</v>
      </c>
      <c r="D356" s="478">
        <v>1</v>
      </c>
      <c r="E356" s="479"/>
    </row>
    <row r="357" spans="2:5">
      <c r="B357" s="496" t="s">
        <v>817</v>
      </c>
      <c r="C357" s="497" t="s">
        <v>812</v>
      </c>
      <c r="D357" s="478">
        <v>1</v>
      </c>
      <c r="E357" s="479"/>
    </row>
    <row r="358" spans="2:5">
      <c r="B358" s="496" t="s">
        <v>818</v>
      </c>
      <c r="C358" s="497" t="s">
        <v>812</v>
      </c>
      <c r="D358" s="478">
        <v>1</v>
      </c>
      <c r="E358" s="479"/>
    </row>
    <row r="359" spans="2:5">
      <c r="B359" s="496" t="s">
        <v>819</v>
      </c>
      <c r="C359" s="497" t="s">
        <v>812</v>
      </c>
      <c r="D359" s="478">
        <v>1</v>
      </c>
      <c r="E359" s="479"/>
    </row>
    <row r="360" spans="2:5">
      <c r="B360" s="496" t="s">
        <v>820</v>
      </c>
      <c r="C360" s="497" t="s">
        <v>812</v>
      </c>
      <c r="D360" s="478">
        <v>1</v>
      </c>
      <c r="E360" s="479"/>
    </row>
    <row r="361" spans="2:5">
      <c r="B361" s="496" t="s">
        <v>821</v>
      </c>
      <c r="C361" s="497" t="s">
        <v>812</v>
      </c>
      <c r="D361" s="478">
        <v>1</v>
      </c>
      <c r="E361" s="479"/>
    </row>
    <row r="362" spans="2:5">
      <c r="B362" s="496" t="s">
        <v>822</v>
      </c>
      <c r="C362" s="497" t="s">
        <v>812</v>
      </c>
      <c r="D362" s="478">
        <v>1505</v>
      </c>
      <c r="E362" s="479"/>
    </row>
    <row r="363" spans="2:5">
      <c r="B363" s="496" t="s">
        <v>823</v>
      </c>
      <c r="C363" s="497" t="s">
        <v>812</v>
      </c>
      <c r="D363" s="478">
        <v>1505</v>
      </c>
      <c r="E363" s="479"/>
    </row>
    <row r="364" spans="2:5">
      <c r="B364" s="496" t="s">
        <v>824</v>
      </c>
      <c r="C364" s="497" t="s">
        <v>812</v>
      </c>
      <c r="D364" s="478">
        <v>1</v>
      </c>
      <c r="E364" s="479"/>
    </row>
    <row r="365" spans="2:5">
      <c r="B365" s="496" t="s">
        <v>825</v>
      </c>
      <c r="C365" s="497" t="s">
        <v>812</v>
      </c>
      <c r="D365" s="478">
        <v>1</v>
      </c>
      <c r="E365" s="479"/>
    </row>
    <row r="366" spans="2:5">
      <c r="B366" s="496" t="s">
        <v>826</v>
      </c>
      <c r="C366" s="497" t="s">
        <v>827</v>
      </c>
      <c r="D366" s="478">
        <v>1</v>
      </c>
      <c r="E366" s="479"/>
    </row>
    <row r="367" spans="2:5">
      <c r="B367" s="496" t="s">
        <v>828</v>
      </c>
      <c r="C367" s="497" t="s">
        <v>827</v>
      </c>
      <c r="D367" s="478">
        <v>1</v>
      </c>
      <c r="E367" s="479"/>
    </row>
    <row r="368" spans="2:5">
      <c r="B368" s="496" t="s">
        <v>829</v>
      </c>
      <c r="C368" s="497" t="s">
        <v>827</v>
      </c>
      <c r="D368" s="478">
        <v>1</v>
      </c>
      <c r="E368" s="479"/>
    </row>
    <row r="369" spans="2:5">
      <c r="B369" s="496" t="s">
        <v>830</v>
      </c>
      <c r="C369" s="497" t="s">
        <v>827</v>
      </c>
      <c r="D369" s="478">
        <v>1</v>
      </c>
      <c r="E369" s="479"/>
    </row>
    <row r="370" spans="2:5">
      <c r="B370" s="496" t="s">
        <v>831</v>
      </c>
      <c r="C370" s="497" t="s">
        <v>827</v>
      </c>
      <c r="D370" s="478">
        <v>1</v>
      </c>
      <c r="E370" s="479"/>
    </row>
    <row r="371" spans="2:5">
      <c r="B371" s="496" t="s">
        <v>832</v>
      </c>
      <c r="C371" s="497" t="s">
        <v>827</v>
      </c>
      <c r="D371" s="478">
        <v>1</v>
      </c>
      <c r="E371" s="479"/>
    </row>
    <row r="372" spans="2:5">
      <c r="B372" s="496" t="s">
        <v>833</v>
      </c>
      <c r="C372" s="497" t="s">
        <v>827</v>
      </c>
      <c r="D372" s="478">
        <v>1</v>
      </c>
      <c r="E372" s="479"/>
    </row>
    <row r="373" spans="2:5">
      <c r="B373" s="496" t="s">
        <v>834</v>
      </c>
      <c r="C373" s="497" t="s">
        <v>827</v>
      </c>
      <c r="D373" s="478">
        <v>1</v>
      </c>
      <c r="E373" s="479"/>
    </row>
    <row r="374" spans="2:5">
      <c r="B374" s="496" t="s">
        <v>835</v>
      </c>
      <c r="C374" s="497" t="s">
        <v>827</v>
      </c>
      <c r="D374" s="478">
        <v>1</v>
      </c>
      <c r="E374" s="479"/>
    </row>
    <row r="375" spans="2:5">
      <c r="B375" s="496" t="s">
        <v>836</v>
      </c>
      <c r="C375" s="497" t="s">
        <v>827</v>
      </c>
      <c r="D375" s="478">
        <v>1</v>
      </c>
      <c r="E375" s="479"/>
    </row>
    <row r="376" spans="2:5">
      <c r="B376" s="496" t="s">
        <v>837</v>
      </c>
      <c r="C376" s="497" t="s">
        <v>827</v>
      </c>
      <c r="D376" s="478">
        <v>1</v>
      </c>
      <c r="E376" s="479"/>
    </row>
    <row r="377" spans="2:5">
      <c r="B377" s="496" t="s">
        <v>838</v>
      </c>
      <c r="C377" s="497" t="s">
        <v>827</v>
      </c>
      <c r="D377" s="478">
        <v>1</v>
      </c>
      <c r="E377" s="479"/>
    </row>
    <row r="378" spans="2:5">
      <c r="B378" s="496" t="s">
        <v>839</v>
      </c>
      <c r="C378" s="497" t="s">
        <v>827</v>
      </c>
      <c r="D378" s="478">
        <v>1</v>
      </c>
      <c r="E378" s="479"/>
    </row>
    <row r="379" spans="2:5">
      <c r="B379" s="496" t="s">
        <v>840</v>
      </c>
      <c r="C379" s="497" t="s">
        <v>827</v>
      </c>
      <c r="D379" s="478">
        <v>1</v>
      </c>
      <c r="E379" s="479"/>
    </row>
    <row r="380" spans="2:5">
      <c r="B380" s="496" t="s">
        <v>841</v>
      </c>
      <c r="C380" s="497" t="s">
        <v>827</v>
      </c>
      <c r="D380" s="478">
        <v>1</v>
      </c>
      <c r="E380" s="479"/>
    </row>
    <row r="381" spans="2:5">
      <c r="B381" s="496" t="s">
        <v>842</v>
      </c>
      <c r="C381" s="497" t="s">
        <v>827</v>
      </c>
      <c r="D381" s="478">
        <v>1</v>
      </c>
      <c r="E381" s="479"/>
    </row>
    <row r="382" spans="2:5">
      <c r="B382" s="496" t="s">
        <v>843</v>
      </c>
      <c r="C382" s="497" t="s">
        <v>827</v>
      </c>
      <c r="D382" s="478">
        <v>1</v>
      </c>
      <c r="E382" s="479"/>
    </row>
    <row r="383" spans="2:5">
      <c r="B383" s="496" t="s">
        <v>844</v>
      </c>
      <c r="C383" s="497" t="s">
        <v>845</v>
      </c>
      <c r="D383" s="478">
        <v>3500</v>
      </c>
      <c r="E383" s="479"/>
    </row>
    <row r="384" spans="2:5">
      <c r="B384" s="496" t="s">
        <v>846</v>
      </c>
      <c r="C384" s="497" t="s">
        <v>845</v>
      </c>
      <c r="D384" s="478">
        <v>3500</v>
      </c>
      <c r="E384" s="479"/>
    </row>
    <row r="385" spans="2:5">
      <c r="B385" s="496" t="s">
        <v>847</v>
      </c>
      <c r="C385" s="497" t="s">
        <v>845</v>
      </c>
      <c r="D385" s="478">
        <v>3500</v>
      </c>
      <c r="E385" s="479"/>
    </row>
    <row r="386" spans="2:5">
      <c r="B386" s="496" t="s">
        <v>848</v>
      </c>
      <c r="C386" s="497" t="s">
        <v>845</v>
      </c>
      <c r="D386" s="478">
        <v>3500</v>
      </c>
      <c r="E386" s="479"/>
    </row>
    <row r="387" spans="2:5">
      <c r="B387" s="496" t="s">
        <v>849</v>
      </c>
      <c r="C387" s="497" t="s">
        <v>845</v>
      </c>
      <c r="D387" s="478">
        <v>3500</v>
      </c>
      <c r="E387" s="479"/>
    </row>
    <row r="388" spans="2:5">
      <c r="B388" s="496" t="s">
        <v>850</v>
      </c>
      <c r="C388" s="497" t="s">
        <v>851</v>
      </c>
      <c r="D388" s="478">
        <v>1</v>
      </c>
      <c r="E388" s="479"/>
    </row>
    <row r="389" spans="2:5">
      <c r="B389" s="496" t="s">
        <v>852</v>
      </c>
      <c r="C389" s="497" t="s">
        <v>851</v>
      </c>
      <c r="D389" s="478">
        <v>1</v>
      </c>
      <c r="E389" s="479"/>
    </row>
    <row r="390" spans="2:5">
      <c r="B390" s="496" t="s">
        <v>853</v>
      </c>
      <c r="C390" s="497" t="s">
        <v>851</v>
      </c>
      <c r="D390" s="478">
        <v>1</v>
      </c>
      <c r="E390" s="479"/>
    </row>
    <row r="391" spans="2:5">
      <c r="B391" s="496" t="s">
        <v>854</v>
      </c>
      <c r="C391" s="497" t="s">
        <v>851</v>
      </c>
      <c r="D391" s="478">
        <v>1</v>
      </c>
      <c r="E391" s="479"/>
    </row>
    <row r="392" spans="2:5">
      <c r="B392" s="496" t="s">
        <v>855</v>
      </c>
      <c r="C392" s="497" t="s">
        <v>856</v>
      </c>
      <c r="D392" s="478">
        <v>1</v>
      </c>
      <c r="E392" s="479"/>
    </row>
    <row r="393" spans="2:5">
      <c r="B393" s="496" t="s">
        <v>857</v>
      </c>
      <c r="C393" s="497" t="s">
        <v>856</v>
      </c>
      <c r="D393" s="478">
        <v>1</v>
      </c>
      <c r="E393" s="479"/>
    </row>
    <row r="394" spans="2:5">
      <c r="B394" s="496" t="s">
        <v>858</v>
      </c>
      <c r="C394" s="497" t="s">
        <v>856</v>
      </c>
      <c r="D394" s="478">
        <v>1</v>
      </c>
      <c r="E394" s="479"/>
    </row>
    <row r="395" spans="2:5">
      <c r="B395" s="496" t="s">
        <v>859</v>
      </c>
      <c r="C395" s="497" t="s">
        <v>856</v>
      </c>
      <c r="D395" s="478">
        <v>1</v>
      </c>
      <c r="E395" s="479"/>
    </row>
    <row r="396" spans="2:5">
      <c r="B396" s="496" t="s">
        <v>860</v>
      </c>
      <c r="C396" s="497" t="s">
        <v>856</v>
      </c>
      <c r="D396" s="478">
        <v>1</v>
      </c>
      <c r="E396" s="479"/>
    </row>
    <row r="397" spans="2:5">
      <c r="B397" s="496" t="s">
        <v>861</v>
      </c>
      <c r="C397" s="497" t="s">
        <v>469</v>
      </c>
      <c r="D397" s="478">
        <v>1</v>
      </c>
      <c r="E397" s="479"/>
    </row>
    <row r="398" spans="2:5">
      <c r="B398" s="496" t="s">
        <v>862</v>
      </c>
      <c r="C398" s="497" t="s">
        <v>856</v>
      </c>
      <c r="D398" s="478">
        <v>1</v>
      </c>
      <c r="E398" s="479"/>
    </row>
    <row r="399" spans="2:5">
      <c r="B399" s="496" t="s">
        <v>863</v>
      </c>
      <c r="C399" s="497" t="s">
        <v>856</v>
      </c>
      <c r="D399" s="478">
        <v>1</v>
      </c>
      <c r="E399" s="479"/>
    </row>
    <row r="400" spans="2:5">
      <c r="B400" s="496" t="s">
        <v>864</v>
      </c>
      <c r="C400" s="497" t="s">
        <v>856</v>
      </c>
      <c r="D400" s="478">
        <v>1</v>
      </c>
      <c r="E400" s="479"/>
    </row>
    <row r="401" spans="2:5">
      <c r="B401" s="496" t="s">
        <v>865</v>
      </c>
      <c r="C401" s="497" t="s">
        <v>856</v>
      </c>
      <c r="D401" s="478">
        <v>1</v>
      </c>
      <c r="E401" s="479"/>
    </row>
    <row r="402" spans="2:5">
      <c r="B402" s="496" t="s">
        <v>866</v>
      </c>
      <c r="C402" s="497" t="s">
        <v>856</v>
      </c>
      <c r="D402" s="478">
        <v>1</v>
      </c>
      <c r="E402" s="479"/>
    </row>
    <row r="403" spans="2:5">
      <c r="B403" s="496" t="s">
        <v>867</v>
      </c>
      <c r="C403" s="497" t="s">
        <v>856</v>
      </c>
      <c r="D403" s="478">
        <v>1</v>
      </c>
      <c r="E403" s="479"/>
    </row>
    <row r="404" spans="2:5">
      <c r="B404" s="496" t="s">
        <v>868</v>
      </c>
      <c r="C404" s="497" t="s">
        <v>856</v>
      </c>
      <c r="D404" s="478">
        <v>1</v>
      </c>
      <c r="E404" s="479"/>
    </row>
    <row r="405" spans="2:5">
      <c r="B405" s="496" t="s">
        <v>869</v>
      </c>
      <c r="C405" s="497" t="s">
        <v>856</v>
      </c>
      <c r="D405" s="478">
        <v>1</v>
      </c>
      <c r="E405" s="479"/>
    </row>
    <row r="406" spans="2:5">
      <c r="B406" s="496" t="s">
        <v>870</v>
      </c>
      <c r="C406" s="497" t="s">
        <v>856</v>
      </c>
      <c r="D406" s="478">
        <v>1</v>
      </c>
      <c r="E406" s="479"/>
    </row>
    <row r="407" spans="2:5">
      <c r="B407" s="496" t="s">
        <v>871</v>
      </c>
      <c r="C407" s="497" t="s">
        <v>856</v>
      </c>
      <c r="D407" s="478">
        <v>1</v>
      </c>
      <c r="E407" s="479"/>
    </row>
    <row r="408" spans="2:5">
      <c r="B408" s="496" t="s">
        <v>872</v>
      </c>
      <c r="C408" s="497" t="s">
        <v>873</v>
      </c>
      <c r="D408" s="478">
        <v>1</v>
      </c>
      <c r="E408" s="479"/>
    </row>
    <row r="409" spans="2:5">
      <c r="B409" s="496" t="s">
        <v>874</v>
      </c>
      <c r="C409" s="497" t="s">
        <v>875</v>
      </c>
      <c r="D409" s="478">
        <v>1</v>
      </c>
      <c r="E409" s="479"/>
    </row>
    <row r="410" spans="2:5">
      <c r="B410" s="496" t="s">
        <v>876</v>
      </c>
      <c r="C410" s="497" t="s">
        <v>875</v>
      </c>
      <c r="D410" s="478">
        <v>1</v>
      </c>
      <c r="E410" s="479"/>
    </row>
    <row r="411" spans="2:5">
      <c r="B411" s="496" t="s">
        <v>877</v>
      </c>
      <c r="C411" s="497" t="s">
        <v>875</v>
      </c>
      <c r="D411" s="478">
        <v>1</v>
      </c>
      <c r="E411" s="479"/>
    </row>
    <row r="412" spans="2:5">
      <c r="B412" s="496" t="s">
        <v>878</v>
      </c>
      <c r="C412" s="497" t="s">
        <v>879</v>
      </c>
      <c r="D412" s="478">
        <v>12400</v>
      </c>
      <c r="E412" s="479"/>
    </row>
    <row r="413" spans="2:5">
      <c r="B413" s="496" t="s">
        <v>880</v>
      </c>
      <c r="C413" s="497" t="s">
        <v>881</v>
      </c>
      <c r="D413" s="478">
        <v>1</v>
      </c>
      <c r="E413" s="479"/>
    </row>
    <row r="414" spans="2:5">
      <c r="B414" s="496" t="s">
        <v>882</v>
      </c>
      <c r="C414" s="497" t="s">
        <v>883</v>
      </c>
      <c r="D414" s="478">
        <v>1129.57</v>
      </c>
      <c r="E414" s="479"/>
    </row>
    <row r="415" spans="2:5">
      <c r="B415" s="496" t="s">
        <v>884</v>
      </c>
      <c r="C415" s="497" t="s">
        <v>885</v>
      </c>
      <c r="D415" s="478">
        <v>550</v>
      </c>
      <c r="E415" s="479"/>
    </row>
    <row r="416" spans="2:5">
      <c r="B416" s="496" t="s">
        <v>886</v>
      </c>
      <c r="C416" s="497" t="s">
        <v>887</v>
      </c>
      <c r="D416" s="478">
        <v>800</v>
      </c>
      <c r="E416" s="479"/>
    </row>
    <row r="417" spans="2:5">
      <c r="B417" s="496" t="s">
        <v>888</v>
      </c>
      <c r="C417" s="497" t="s">
        <v>889</v>
      </c>
      <c r="D417" s="478">
        <v>170</v>
      </c>
      <c r="E417" s="479"/>
    </row>
    <row r="418" spans="2:5">
      <c r="B418" s="496" t="s">
        <v>890</v>
      </c>
      <c r="C418" s="497" t="s">
        <v>889</v>
      </c>
      <c r="D418" s="478">
        <v>170</v>
      </c>
      <c r="E418" s="479"/>
    </row>
    <row r="419" spans="2:5">
      <c r="B419" s="496" t="s">
        <v>891</v>
      </c>
      <c r="C419" s="497" t="s">
        <v>889</v>
      </c>
      <c r="D419" s="478">
        <v>170</v>
      </c>
      <c r="E419" s="479"/>
    </row>
    <row r="420" spans="2:5">
      <c r="B420" s="496" t="s">
        <v>892</v>
      </c>
      <c r="C420" s="497" t="s">
        <v>889</v>
      </c>
      <c r="D420" s="478">
        <v>170</v>
      </c>
      <c r="E420" s="479"/>
    </row>
    <row r="421" spans="2:5">
      <c r="B421" s="496" t="s">
        <v>893</v>
      </c>
      <c r="C421" s="497" t="s">
        <v>889</v>
      </c>
      <c r="D421" s="478">
        <v>170</v>
      </c>
      <c r="E421" s="479"/>
    </row>
    <row r="422" spans="2:5">
      <c r="B422" s="496" t="s">
        <v>894</v>
      </c>
      <c r="C422" s="497" t="s">
        <v>889</v>
      </c>
      <c r="D422" s="478">
        <v>170</v>
      </c>
      <c r="E422" s="479"/>
    </row>
    <row r="423" spans="2:5">
      <c r="B423" s="496" t="s">
        <v>895</v>
      </c>
      <c r="C423" s="497" t="s">
        <v>889</v>
      </c>
      <c r="D423" s="478">
        <v>170</v>
      </c>
      <c r="E423" s="479"/>
    </row>
    <row r="424" spans="2:5">
      <c r="B424" s="496" t="s">
        <v>896</v>
      </c>
      <c r="C424" s="497" t="s">
        <v>889</v>
      </c>
      <c r="D424" s="478">
        <v>170</v>
      </c>
      <c r="E424" s="479"/>
    </row>
    <row r="425" spans="2:5">
      <c r="B425" s="496" t="s">
        <v>897</v>
      </c>
      <c r="C425" s="497" t="s">
        <v>898</v>
      </c>
      <c r="D425" s="478">
        <v>0</v>
      </c>
      <c r="E425" s="479"/>
    </row>
    <row r="426" spans="2:5">
      <c r="B426" s="496" t="s">
        <v>899</v>
      </c>
      <c r="C426" s="497" t="s">
        <v>900</v>
      </c>
      <c r="D426" s="478">
        <v>1</v>
      </c>
      <c r="E426" s="479"/>
    </row>
    <row r="427" spans="2:5">
      <c r="B427" s="496" t="s">
        <v>901</v>
      </c>
      <c r="C427" s="497" t="s">
        <v>900</v>
      </c>
      <c r="D427" s="478">
        <v>1</v>
      </c>
      <c r="E427" s="479"/>
    </row>
    <row r="428" spans="2:5">
      <c r="B428" s="496" t="s">
        <v>902</v>
      </c>
      <c r="C428" s="497" t="s">
        <v>900</v>
      </c>
      <c r="D428" s="478">
        <v>1</v>
      </c>
      <c r="E428" s="479"/>
    </row>
    <row r="429" spans="2:5">
      <c r="B429" s="496" t="s">
        <v>903</v>
      </c>
      <c r="C429" s="497" t="s">
        <v>900</v>
      </c>
      <c r="D429" s="478">
        <v>1</v>
      </c>
      <c r="E429" s="479"/>
    </row>
    <row r="430" spans="2:5">
      <c r="B430" s="496" t="s">
        <v>904</v>
      </c>
      <c r="C430" s="497" t="s">
        <v>900</v>
      </c>
      <c r="D430" s="478">
        <v>1</v>
      </c>
      <c r="E430" s="479"/>
    </row>
    <row r="431" spans="2:5">
      <c r="B431" s="496" t="s">
        <v>905</v>
      </c>
      <c r="C431" s="497" t="s">
        <v>900</v>
      </c>
      <c r="D431" s="478">
        <v>1</v>
      </c>
      <c r="E431" s="479"/>
    </row>
    <row r="432" spans="2:5">
      <c r="B432" s="496" t="s">
        <v>906</v>
      </c>
      <c r="C432" s="497" t="s">
        <v>900</v>
      </c>
      <c r="D432" s="478">
        <v>1</v>
      </c>
      <c r="E432" s="479"/>
    </row>
    <row r="433" spans="2:5">
      <c r="B433" s="496" t="s">
        <v>907</v>
      </c>
      <c r="C433" s="497" t="s">
        <v>900</v>
      </c>
      <c r="D433" s="478">
        <v>1</v>
      </c>
      <c r="E433" s="479"/>
    </row>
    <row r="434" spans="2:5">
      <c r="B434" s="496" t="s">
        <v>908</v>
      </c>
      <c r="C434" s="497" t="s">
        <v>900</v>
      </c>
      <c r="D434" s="478">
        <v>1</v>
      </c>
      <c r="E434" s="479"/>
    </row>
    <row r="435" spans="2:5">
      <c r="B435" s="496" t="s">
        <v>909</v>
      </c>
      <c r="C435" s="497" t="s">
        <v>900</v>
      </c>
      <c r="D435" s="478">
        <v>1</v>
      </c>
      <c r="E435" s="479"/>
    </row>
    <row r="436" spans="2:5">
      <c r="B436" s="496" t="s">
        <v>910</v>
      </c>
      <c r="C436" s="497" t="s">
        <v>900</v>
      </c>
      <c r="D436" s="478">
        <v>1</v>
      </c>
      <c r="E436" s="479"/>
    </row>
    <row r="437" spans="2:5">
      <c r="B437" s="496" t="s">
        <v>911</v>
      </c>
      <c r="C437" s="497" t="s">
        <v>900</v>
      </c>
      <c r="D437" s="478">
        <v>1</v>
      </c>
      <c r="E437" s="479"/>
    </row>
    <row r="438" spans="2:5">
      <c r="B438" s="496" t="s">
        <v>912</v>
      </c>
      <c r="C438" s="497" t="s">
        <v>913</v>
      </c>
      <c r="D438" s="478">
        <v>1</v>
      </c>
      <c r="E438" s="479"/>
    </row>
    <row r="439" spans="2:5">
      <c r="B439" s="496" t="s">
        <v>914</v>
      </c>
      <c r="C439" s="497" t="s">
        <v>915</v>
      </c>
      <c r="D439" s="478">
        <v>1</v>
      </c>
      <c r="E439" s="479"/>
    </row>
    <row r="440" spans="2:5">
      <c r="B440" s="496" t="s">
        <v>916</v>
      </c>
      <c r="C440" s="497" t="s">
        <v>915</v>
      </c>
      <c r="D440" s="478">
        <v>1</v>
      </c>
      <c r="E440" s="479"/>
    </row>
    <row r="441" spans="2:5">
      <c r="B441" s="496" t="s">
        <v>917</v>
      </c>
      <c r="C441" s="497" t="s">
        <v>918</v>
      </c>
      <c r="D441" s="478">
        <v>720</v>
      </c>
      <c r="E441" s="479"/>
    </row>
    <row r="442" spans="2:5">
      <c r="B442" s="496" t="s">
        <v>919</v>
      </c>
      <c r="C442" s="497" t="s">
        <v>920</v>
      </c>
      <c r="D442" s="478">
        <v>1</v>
      </c>
      <c r="E442" s="479"/>
    </row>
    <row r="443" spans="2:5">
      <c r="B443" s="496" t="s">
        <v>921</v>
      </c>
      <c r="C443" s="497" t="s">
        <v>920</v>
      </c>
      <c r="D443" s="478">
        <v>1</v>
      </c>
      <c r="E443" s="479"/>
    </row>
    <row r="444" spans="2:5">
      <c r="B444" s="496" t="s">
        <v>922</v>
      </c>
      <c r="C444" s="497" t="s">
        <v>923</v>
      </c>
      <c r="D444" s="478">
        <v>1</v>
      </c>
      <c r="E444" s="479"/>
    </row>
    <row r="445" spans="2:5">
      <c r="B445" s="496" t="s">
        <v>924</v>
      </c>
      <c r="C445" s="497" t="s">
        <v>925</v>
      </c>
      <c r="D445" s="478">
        <v>1</v>
      </c>
      <c r="E445" s="479"/>
    </row>
    <row r="446" spans="2:5">
      <c r="B446" s="496" t="s">
        <v>926</v>
      </c>
      <c r="C446" s="497" t="s">
        <v>927</v>
      </c>
      <c r="D446" s="478">
        <v>23200</v>
      </c>
      <c r="E446" s="479"/>
    </row>
    <row r="447" spans="2:5">
      <c r="B447" s="496" t="s">
        <v>928</v>
      </c>
      <c r="C447" s="497" t="s">
        <v>929</v>
      </c>
      <c r="D447" s="478">
        <v>1</v>
      </c>
      <c r="E447" s="479"/>
    </row>
    <row r="448" spans="2:5">
      <c r="B448" s="496" t="s">
        <v>930</v>
      </c>
      <c r="C448" s="497" t="s">
        <v>929</v>
      </c>
      <c r="D448" s="478">
        <v>1</v>
      </c>
      <c r="E448" s="479"/>
    </row>
    <row r="449" spans="2:5">
      <c r="B449" s="496" t="s">
        <v>931</v>
      </c>
      <c r="C449" s="497" t="s">
        <v>929</v>
      </c>
      <c r="D449" s="478">
        <v>1</v>
      </c>
      <c r="E449" s="479"/>
    </row>
    <row r="450" spans="2:5">
      <c r="B450" s="496" t="s">
        <v>932</v>
      </c>
      <c r="C450" s="497" t="s">
        <v>929</v>
      </c>
      <c r="D450" s="478">
        <v>1</v>
      </c>
      <c r="E450" s="479"/>
    </row>
    <row r="451" spans="2:5">
      <c r="B451" s="496" t="s">
        <v>933</v>
      </c>
      <c r="C451" s="497" t="s">
        <v>929</v>
      </c>
      <c r="D451" s="478">
        <v>1</v>
      </c>
      <c r="E451" s="479"/>
    </row>
    <row r="452" spans="2:5">
      <c r="B452" s="496" t="s">
        <v>934</v>
      </c>
      <c r="C452" s="497" t="s">
        <v>935</v>
      </c>
      <c r="D452" s="478">
        <v>1</v>
      </c>
      <c r="E452" s="479"/>
    </row>
    <row r="453" spans="2:5">
      <c r="B453" s="496" t="s">
        <v>936</v>
      </c>
      <c r="C453" s="497" t="s">
        <v>935</v>
      </c>
      <c r="D453" s="478">
        <v>1</v>
      </c>
      <c r="E453" s="479"/>
    </row>
    <row r="454" spans="2:5">
      <c r="B454" s="496" t="s">
        <v>937</v>
      </c>
      <c r="C454" s="497" t="s">
        <v>938</v>
      </c>
      <c r="D454" s="478">
        <v>84.99</v>
      </c>
      <c r="E454" s="479"/>
    </row>
    <row r="455" spans="2:5">
      <c r="B455" s="496" t="s">
        <v>939</v>
      </c>
      <c r="C455" s="497" t="s">
        <v>938</v>
      </c>
      <c r="D455" s="478">
        <v>84.99</v>
      </c>
      <c r="E455" s="479"/>
    </row>
    <row r="456" spans="2:5">
      <c r="B456" s="496" t="s">
        <v>940</v>
      </c>
      <c r="C456" s="497" t="s">
        <v>938</v>
      </c>
      <c r="D456" s="478">
        <v>84.99</v>
      </c>
      <c r="E456" s="479"/>
    </row>
    <row r="457" spans="2:5">
      <c r="B457" s="496" t="s">
        <v>941</v>
      </c>
      <c r="C457" s="497" t="s">
        <v>938</v>
      </c>
      <c r="D457" s="478">
        <v>84.99</v>
      </c>
      <c r="E457" s="479"/>
    </row>
    <row r="458" spans="2:5">
      <c r="B458" s="496" t="s">
        <v>942</v>
      </c>
      <c r="C458" s="497" t="s">
        <v>938</v>
      </c>
      <c r="D458" s="478">
        <v>84.99</v>
      </c>
      <c r="E458" s="479"/>
    </row>
    <row r="459" spans="2:5">
      <c r="B459" s="496" t="s">
        <v>943</v>
      </c>
      <c r="C459" s="497" t="s">
        <v>938</v>
      </c>
      <c r="D459" s="478">
        <v>84.99</v>
      </c>
      <c r="E459" s="479"/>
    </row>
    <row r="460" spans="2:5">
      <c r="B460" s="496" t="s">
        <v>944</v>
      </c>
      <c r="C460" s="497" t="s">
        <v>938</v>
      </c>
      <c r="D460" s="478">
        <v>84.99</v>
      </c>
      <c r="E460" s="479"/>
    </row>
    <row r="461" spans="2:5">
      <c r="B461" s="496" t="s">
        <v>945</v>
      </c>
      <c r="C461" s="497" t="s">
        <v>938</v>
      </c>
      <c r="D461" s="478">
        <v>84.99</v>
      </c>
      <c r="E461" s="479"/>
    </row>
    <row r="462" spans="2:5">
      <c r="B462" s="496" t="s">
        <v>946</v>
      </c>
      <c r="C462" s="497" t="s">
        <v>947</v>
      </c>
      <c r="D462" s="478">
        <v>3800</v>
      </c>
      <c r="E462" s="479"/>
    </row>
    <row r="463" spans="2:5">
      <c r="B463" s="496" t="s">
        <v>948</v>
      </c>
      <c r="C463" s="497" t="s">
        <v>949</v>
      </c>
      <c r="D463" s="478">
        <v>950</v>
      </c>
      <c r="E463" s="479"/>
    </row>
    <row r="464" spans="2:5">
      <c r="B464" s="496" t="s">
        <v>950</v>
      </c>
      <c r="C464" s="497" t="s">
        <v>951</v>
      </c>
      <c r="D464" s="478">
        <v>1</v>
      </c>
      <c r="E464" s="479"/>
    </row>
    <row r="465" spans="2:5">
      <c r="B465" s="496" t="s">
        <v>952</v>
      </c>
      <c r="C465" s="497" t="s">
        <v>953</v>
      </c>
      <c r="D465" s="478">
        <v>7200</v>
      </c>
      <c r="E465" s="479"/>
    </row>
    <row r="466" spans="2:5">
      <c r="B466" s="496" t="s">
        <v>954</v>
      </c>
      <c r="C466" s="497" t="s">
        <v>955</v>
      </c>
      <c r="D466" s="478">
        <v>5175</v>
      </c>
      <c r="E466" s="479"/>
    </row>
    <row r="467" spans="2:5">
      <c r="B467" s="496" t="s">
        <v>956</v>
      </c>
      <c r="C467" s="497" t="s">
        <v>957</v>
      </c>
      <c r="D467" s="478">
        <v>5500</v>
      </c>
      <c r="E467" s="479"/>
    </row>
    <row r="468" spans="2:5">
      <c r="B468" s="496" t="s">
        <v>958</v>
      </c>
      <c r="C468" s="497" t="s">
        <v>959</v>
      </c>
      <c r="D468" s="478">
        <v>7499</v>
      </c>
      <c r="E468" s="479"/>
    </row>
    <row r="469" spans="2:5">
      <c r="B469" s="496" t="s">
        <v>960</v>
      </c>
      <c r="C469" s="497" t="s">
        <v>961</v>
      </c>
      <c r="D469" s="478">
        <v>2300</v>
      </c>
      <c r="E469" s="479"/>
    </row>
    <row r="470" spans="2:5">
      <c r="B470" s="496" t="s">
        <v>962</v>
      </c>
      <c r="C470" s="497" t="s">
        <v>963</v>
      </c>
      <c r="D470" s="478">
        <v>5500</v>
      </c>
      <c r="E470" s="479"/>
    </row>
    <row r="471" spans="2:5">
      <c r="B471" s="496" t="s">
        <v>964</v>
      </c>
      <c r="C471" s="497" t="s">
        <v>965</v>
      </c>
      <c r="D471" s="478">
        <v>1900</v>
      </c>
      <c r="E471" s="479"/>
    </row>
    <row r="472" spans="2:5">
      <c r="B472" s="496" t="s">
        <v>966</v>
      </c>
      <c r="C472" s="497" t="s">
        <v>967</v>
      </c>
      <c r="D472" s="478">
        <v>1</v>
      </c>
      <c r="E472" s="479"/>
    </row>
    <row r="473" spans="2:5">
      <c r="B473" s="496" t="s">
        <v>968</v>
      </c>
      <c r="C473" s="497" t="s">
        <v>969</v>
      </c>
      <c r="D473" s="478">
        <v>3248</v>
      </c>
      <c r="E473" s="479"/>
    </row>
    <row r="474" spans="2:5">
      <c r="B474" s="496" t="s">
        <v>970</v>
      </c>
      <c r="C474" s="497" t="s">
        <v>971</v>
      </c>
      <c r="D474" s="478">
        <v>599</v>
      </c>
      <c r="E474" s="479"/>
    </row>
    <row r="475" spans="2:5">
      <c r="B475" s="496" t="s">
        <v>926</v>
      </c>
      <c r="C475" s="497" t="s">
        <v>972</v>
      </c>
      <c r="D475" s="478">
        <v>2700</v>
      </c>
      <c r="E475" s="479"/>
    </row>
    <row r="476" spans="2:5">
      <c r="B476" s="496" t="s">
        <v>926</v>
      </c>
      <c r="C476" s="497" t="s">
        <v>973</v>
      </c>
      <c r="D476" s="478">
        <v>735</v>
      </c>
      <c r="E476" s="479"/>
    </row>
    <row r="477" spans="2:5">
      <c r="B477" s="496" t="s">
        <v>926</v>
      </c>
      <c r="C477" s="497" t="s">
        <v>973</v>
      </c>
      <c r="D477" s="478">
        <v>735</v>
      </c>
      <c r="E477" s="479"/>
    </row>
    <row r="478" spans="2:5">
      <c r="B478" s="496" t="s">
        <v>926</v>
      </c>
      <c r="C478" s="497" t="s">
        <v>973</v>
      </c>
      <c r="D478" s="478">
        <v>735</v>
      </c>
      <c r="E478" s="479"/>
    </row>
    <row r="479" spans="2:5">
      <c r="B479" s="496" t="s">
        <v>926</v>
      </c>
      <c r="C479" s="497" t="s">
        <v>973</v>
      </c>
      <c r="D479" s="478">
        <v>735</v>
      </c>
      <c r="E479" s="479"/>
    </row>
    <row r="480" spans="2:5">
      <c r="B480" s="496" t="s">
        <v>926</v>
      </c>
      <c r="C480" s="497" t="s">
        <v>974</v>
      </c>
      <c r="D480" s="478">
        <v>3500</v>
      </c>
      <c r="E480" s="479"/>
    </row>
    <row r="481" spans="2:5">
      <c r="B481" s="496" t="s">
        <v>926</v>
      </c>
      <c r="C481" s="497" t="s">
        <v>975</v>
      </c>
      <c r="D481" s="478">
        <v>4300</v>
      </c>
      <c r="E481" s="479"/>
    </row>
    <row r="482" spans="2:5">
      <c r="B482" s="496" t="s">
        <v>926</v>
      </c>
      <c r="C482" s="497" t="s">
        <v>976</v>
      </c>
      <c r="D482" s="478">
        <v>5999</v>
      </c>
      <c r="E482" s="479"/>
    </row>
    <row r="483" spans="2:5">
      <c r="B483" s="496" t="s">
        <v>926</v>
      </c>
      <c r="C483" s="497" t="s">
        <v>977</v>
      </c>
      <c r="D483" s="478">
        <v>2000</v>
      </c>
      <c r="E483" s="479"/>
    </row>
    <row r="484" spans="2:5">
      <c r="B484" s="496" t="s">
        <v>926</v>
      </c>
      <c r="C484" s="497" t="s">
        <v>978</v>
      </c>
      <c r="D484" s="478">
        <v>129948</v>
      </c>
      <c r="E484" s="479"/>
    </row>
    <row r="485" spans="2:5">
      <c r="B485" s="496" t="s">
        <v>926</v>
      </c>
      <c r="C485" s="497" t="s">
        <v>983</v>
      </c>
      <c r="D485" s="478">
        <v>5000</v>
      </c>
      <c r="E485" s="479"/>
    </row>
    <row r="486" spans="2:5">
      <c r="B486" s="496" t="s">
        <v>926</v>
      </c>
      <c r="C486" s="497" t="s">
        <v>983</v>
      </c>
      <c r="D486" s="478">
        <v>5000</v>
      </c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5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25" workbookViewId="0">
      <selection activeCell="D29" sqref="D29"/>
    </sheetView>
  </sheetViews>
  <sheetFormatPr baseColWidth="10" defaultRowHeight="12"/>
  <cols>
    <col min="1" max="1" width="4.85546875" style="168" customWidth="1"/>
    <col min="2" max="2" width="30.85546875" style="168" customWidth="1"/>
    <col min="3" max="3" width="84.42578125" style="168" customWidth="1"/>
    <col min="4" max="4" width="31.7109375" style="168" customWidth="1"/>
    <col min="5" max="5" width="4.85546875" style="168" customWidth="1"/>
    <col min="6" max="6" width="4.42578125" style="168" customWidth="1"/>
    <col min="7" max="256" width="11.42578125" style="168"/>
    <col min="257" max="257" width="4.85546875" style="168" customWidth="1"/>
    <col min="258" max="258" width="30.85546875" style="168" customWidth="1"/>
    <col min="259" max="259" width="84.42578125" style="168" customWidth="1"/>
    <col min="260" max="260" width="42.7109375" style="168" customWidth="1"/>
    <col min="261" max="261" width="4.85546875" style="168" customWidth="1"/>
    <col min="262" max="512" width="11.42578125" style="168"/>
    <col min="513" max="513" width="4.85546875" style="168" customWidth="1"/>
    <col min="514" max="514" width="30.85546875" style="168" customWidth="1"/>
    <col min="515" max="515" width="84.42578125" style="168" customWidth="1"/>
    <col min="516" max="516" width="42.7109375" style="168" customWidth="1"/>
    <col min="517" max="517" width="4.85546875" style="168" customWidth="1"/>
    <col min="518" max="768" width="11.42578125" style="168"/>
    <col min="769" max="769" width="4.85546875" style="168" customWidth="1"/>
    <col min="770" max="770" width="30.85546875" style="168" customWidth="1"/>
    <col min="771" max="771" width="84.42578125" style="168" customWidth="1"/>
    <col min="772" max="772" width="42.7109375" style="168" customWidth="1"/>
    <col min="773" max="773" width="4.85546875" style="168" customWidth="1"/>
    <col min="774" max="1024" width="11.42578125" style="168"/>
    <col min="1025" max="1025" width="4.85546875" style="168" customWidth="1"/>
    <col min="1026" max="1026" width="30.85546875" style="168" customWidth="1"/>
    <col min="1027" max="1027" width="84.42578125" style="168" customWidth="1"/>
    <col min="1028" max="1028" width="42.7109375" style="168" customWidth="1"/>
    <col min="1029" max="1029" width="4.85546875" style="168" customWidth="1"/>
    <col min="1030" max="1280" width="11.42578125" style="168"/>
    <col min="1281" max="1281" width="4.85546875" style="168" customWidth="1"/>
    <col min="1282" max="1282" width="30.85546875" style="168" customWidth="1"/>
    <col min="1283" max="1283" width="84.42578125" style="168" customWidth="1"/>
    <col min="1284" max="1284" width="42.7109375" style="168" customWidth="1"/>
    <col min="1285" max="1285" width="4.85546875" style="168" customWidth="1"/>
    <col min="1286" max="1536" width="11.42578125" style="168"/>
    <col min="1537" max="1537" width="4.85546875" style="168" customWidth="1"/>
    <col min="1538" max="1538" width="30.85546875" style="168" customWidth="1"/>
    <col min="1539" max="1539" width="84.42578125" style="168" customWidth="1"/>
    <col min="1540" max="1540" width="42.7109375" style="168" customWidth="1"/>
    <col min="1541" max="1541" width="4.85546875" style="168" customWidth="1"/>
    <col min="1542" max="1792" width="11.42578125" style="168"/>
    <col min="1793" max="1793" width="4.85546875" style="168" customWidth="1"/>
    <col min="1794" max="1794" width="30.85546875" style="168" customWidth="1"/>
    <col min="1795" max="1795" width="84.42578125" style="168" customWidth="1"/>
    <col min="1796" max="1796" width="42.7109375" style="168" customWidth="1"/>
    <col min="1797" max="1797" width="4.85546875" style="168" customWidth="1"/>
    <col min="1798" max="2048" width="11.42578125" style="168"/>
    <col min="2049" max="2049" width="4.85546875" style="168" customWidth="1"/>
    <col min="2050" max="2050" width="30.85546875" style="168" customWidth="1"/>
    <col min="2051" max="2051" width="84.42578125" style="168" customWidth="1"/>
    <col min="2052" max="2052" width="42.7109375" style="168" customWidth="1"/>
    <col min="2053" max="2053" width="4.85546875" style="168" customWidth="1"/>
    <col min="2054" max="2304" width="11.42578125" style="168"/>
    <col min="2305" max="2305" width="4.85546875" style="168" customWidth="1"/>
    <col min="2306" max="2306" width="30.85546875" style="168" customWidth="1"/>
    <col min="2307" max="2307" width="84.42578125" style="168" customWidth="1"/>
    <col min="2308" max="2308" width="42.7109375" style="168" customWidth="1"/>
    <col min="2309" max="2309" width="4.85546875" style="168" customWidth="1"/>
    <col min="2310" max="2560" width="11.42578125" style="168"/>
    <col min="2561" max="2561" width="4.85546875" style="168" customWidth="1"/>
    <col min="2562" max="2562" width="30.85546875" style="168" customWidth="1"/>
    <col min="2563" max="2563" width="84.42578125" style="168" customWidth="1"/>
    <col min="2564" max="2564" width="42.7109375" style="168" customWidth="1"/>
    <col min="2565" max="2565" width="4.85546875" style="168" customWidth="1"/>
    <col min="2566" max="2816" width="11.42578125" style="168"/>
    <col min="2817" max="2817" width="4.85546875" style="168" customWidth="1"/>
    <col min="2818" max="2818" width="30.85546875" style="168" customWidth="1"/>
    <col min="2819" max="2819" width="84.42578125" style="168" customWidth="1"/>
    <col min="2820" max="2820" width="42.7109375" style="168" customWidth="1"/>
    <col min="2821" max="2821" width="4.85546875" style="168" customWidth="1"/>
    <col min="2822" max="3072" width="11.42578125" style="168"/>
    <col min="3073" max="3073" width="4.85546875" style="168" customWidth="1"/>
    <col min="3074" max="3074" width="30.85546875" style="168" customWidth="1"/>
    <col min="3075" max="3075" width="84.42578125" style="168" customWidth="1"/>
    <col min="3076" max="3076" width="42.7109375" style="168" customWidth="1"/>
    <col min="3077" max="3077" width="4.85546875" style="168" customWidth="1"/>
    <col min="3078" max="3328" width="11.42578125" style="168"/>
    <col min="3329" max="3329" width="4.85546875" style="168" customWidth="1"/>
    <col min="3330" max="3330" width="30.85546875" style="168" customWidth="1"/>
    <col min="3331" max="3331" width="84.42578125" style="168" customWidth="1"/>
    <col min="3332" max="3332" width="42.7109375" style="168" customWidth="1"/>
    <col min="3333" max="3333" width="4.85546875" style="168" customWidth="1"/>
    <col min="3334" max="3584" width="11.42578125" style="168"/>
    <col min="3585" max="3585" width="4.85546875" style="168" customWidth="1"/>
    <col min="3586" max="3586" width="30.85546875" style="168" customWidth="1"/>
    <col min="3587" max="3587" width="84.42578125" style="168" customWidth="1"/>
    <col min="3588" max="3588" width="42.7109375" style="168" customWidth="1"/>
    <col min="3589" max="3589" width="4.85546875" style="168" customWidth="1"/>
    <col min="3590" max="3840" width="11.42578125" style="168"/>
    <col min="3841" max="3841" width="4.85546875" style="168" customWidth="1"/>
    <col min="3842" max="3842" width="30.85546875" style="168" customWidth="1"/>
    <col min="3843" max="3843" width="84.42578125" style="168" customWidth="1"/>
    <col min="3844" max="3844" width="42.7109375" style="168" customWidth="1"/>
    <col min="3845" max="3845" width="4.85546875" style="168" customWidth="1"/>
    <col min="3846" max="4096" width="11.42578125" style="168"/>
    <col min="4097" max="4097" width="4.85546875" style="168" customWidth="1"/>
    <col min="4098" max="4098" width="30.85546875" style="168" customWidth="1"/>
    <col min="4099" max="4099" width="84.42578125" style="168" customWidth="1"/>
    <col min="4100" max="4100" width="42.7109375" style="168" customWidth="1"/>
    <col min="4101" max="4101" width="4.85546875" style="168" customWidth="1"/>
    <col min="4102" max="4352" width="11.42578125" style="168"/>
    <col min="4353" max="4353" width="4.85546875" style="168" customWidth="1"/>
    <col min="4354" max="4354" width="30.85546875" style="168" customWidth="1"/>
    <col min="4355" max="4355" width="84.42578125" style="168" customWidth="1"/>
    <col min="4356" max="4356" width="42.7109375" style="168" customWidth="1"/>
    <col min="4357" max="4357" width="4.85546875" style="168" customWidth="1"/>
    <col min="4358" max="4608" width="11.42578125" style="168"/>
    <col min="4609" max="4609" width="4.85546875" style="168" customWidth="1"/>
    <col min="4610" max="4610" width="30.85546875" style="168" customWidth="1"/>
    <col min="4611" max="4611" width="84.42578125" style="168" customWidth="1"/>
    <col min="4612" max="4612" width="42.7109375" style="168" customWidth="1"/>
    <col min="4613" max="4613" width="4.85546875" style="168" customWidth="1"/>
    <col min="4614" max="4864" width="11.42578125" style="168"/>
    <col min="4865" max="4865" width="4.85546875" style="168" customWidth="1"/>
    <col min="4866" max="4866" width="30.85546875" style="168" customWidth="1"/>
    <col min="4867" max="4867" width="84.42578125" style="168" customWidth="1"/>
    <col min="4868" max="4868" width="42.7109375" style="168" customWidth="1"/>
    <col min="4869" max="4869" width="4.85546875" style="168" customWidth="1"/>
    <col min="4870" max="5120" width="11.42578125" style="168"/>
    <col min="5121" max="5121" width="4.85546875" style="168" customWidth="1"/>
    <col min="5122" max="5122" width="30.85546875" style="168" customWidth="1"/>
    <col min="5123" max="5123" width="84.42578125" style="168" customWidth="1"/>
    <col min="5124" max="5124" width="42.7109375" style="168" customWidth="1"/>
    <col min="5125" max="5125" width="4.85546875" style="168" customWidth="1"/>
    <col min="5126" max="5376" width="11.42578125" style="168"/>
    <col min="5377" max="5377" width="4.85546875" style="168" customWidth="1"/>
    <col min="5378" max="5378" width="30.85546875" style="168" customWidth="1"/>
    <col min="5379" max="5379" width="84.42578125" style="168" customWidth="1"/>
    <col min="5380" max="5380" width="42.7109375" style="168" customWidth="1"/>
    <col min="5381" max="5381" width="4.85546875" style="168" customWidth="1"/>
    <col min="5382" max="5632" width="11.42578125" style="168"/>
    <col min="5633" max="5633" width="4.85546875" style="168" customWidth="1"/>
    <col min="5634" max="5634" width="30.85546875" style="168" customWidth="1"/>
    <col min="5635" max="5635" width="84.42578125" style="168" customWidth="1"/>
    <col min="5636" max="5636" width="42.7109375" style="168" customWidth="1"/>
    <col min="5637" max="5637" width="4.85546875" style="168" customWidth="1"/>
    <col min="5638" max="5888" width="11.42578125" style="168"/>
    <col min="5889" max="5889" width="4.85546875" style="168" customWidth="1"/>
    <col min="5890" max="5890" width="30.85546875" style="168" customWidth="1"/>
    <col min="5891" max="5891" width="84.42578125" style="168" customWidth="1"/>
    <col min="5892" max="5892" width="42.7109375" style="168" customWidth="1"/>
    <col min="5893" max="5893" width="4.85546875" style="168" customWidth="1"/>
    <col min="5894" max="6144" width="11.42578125" style="168"/>
    <col min="6145" max="6145" width="4.85546875" style="168" customWidth="1"/>
    <col min="6146" max="6146" width="30.85546875" style="168" customWidth="1"/>
    <col min="6147" max="6147" width="84.42578125" style="168" customWidth="1"/>
    <col min="6148" max="6148" width="42.7109375" style="168" customWidth="1"/>
    <col min="6149" max="6149" width="4.85546875" style="168" customWidth="1"/>
    <col min="6150" max="6400" width="11.42578125" style="168"/>
    <col min="6401" max="6401" width="4.85546875" style="168" customWidth="1"/>
    <col min="6402" max="6402" width="30.85546875" style="168" customWidth="1"/>
    <col min="6403" max="6403" width="84.42578125" style="168" customWidth="1"/>
    <col min="6404" max="6404" width="42.7109375" style="168" customWidth="1"/>
    <col min="6405" max="6405" width="4.85546875" style="168" customWidth="1"/>
    <col min="6406" max="6656" width="11.42578125" style="168"/>
    <col min="6657" max="6657" width="4.85546875" style="168" customWidth="1"/>
    <col min="6658" max="6658" width="30.85546875" style="168" customWidth="1"/>
    <col min="6659" max="6659" width="84.42578125" style="168" customWidth="1"/>
    <col min="6660" max="6660" width="42.7109375" style="168" customWidth="1"/>
    <col min="6661" max="6661" width="4.85546875" style="168" customWidth="1"/>
    <col min="6662" max="6912" width="11.42578125" style="168"/>
    <col min="6913" max="6913" width="4.85546875" style="168" customWidth="1"/>
    <col min="6914" max="6914" width="30.85546875" style="168" customWidth="1"/>
    <col min="6915" max="6915" width="84.42578125" style="168" customWidth="1"/>
    <col min="6916" max="6916" width="42.7109375" style="168" customWidth="1"/>
    <col min="6917" max="6917" width="4.85546875" style="168" customWidth="1"/>
    <col min="6918" max="7168" width="11.42578125" style="168"/>
    <col min="7169" max="7169" width="4.85546875" style="168" customWidth="1"/>
    <col min="7170" max="7170" width="30.85546875" style="168" customWidth="1"/>
    <col min="7171" max="7171" width="84.42578125" style="168" customWidth="1"/>
    <col min="7172" max="7172" width="42.7109375" style="168" customWidth="1"/>
    <col min="7173" max="7173" width="4.85546875" style="168" customWidth="1"/>
    <col min="7174" max="7424" width="11.42578125" style="168"/>
    <col min="7425" max="7425" width="4.85546875" style="168" customWidth="1"/>
    <col min="7426" max="7426" width="30.85546875" style="168" customWidth="1"/>
    <col min="7427" max="7427" width="84.42578125" style="168" customWidth="1"/>
    <col min="7428" max="7428" width="42.7109375" style="168" customWidth="1"/>
    <col min="7429" max="7429" width="4.85546875" style="168" customWidth="1"/>
    <col min="7430" max="7680" width="11.42578125" style="168"/>
    <col min="7681" max="7681" width="4.85546875" style="168" customWidth="1"/>
    <col min="7682" max="7682" width="30.85546875" style="168" customWidth="1"/>
    <col min="7683" max="7683" width="84.42578125" style="168" customWidth="1"/>
    <col min="7684" max="7684" width="42.7109375" style="168" customWidth="1"/>
    <col min="7685" max="7685" width="4.85546875" style="168" customWidth="1"/>
    <col min="7686" max="7936" width="11.42578125" style="168"/>
    <col min="7937" max="7937" width="4.85546875" style="168" customWidth="1"/>
    <col min="7938" max="7938" width="30.85546875" style="168" customWidth="1"/>
    <col min="7939" max="7939" width="84.42578125" style="168" customWidth="1"/>
    <col min="7940" max="7940" width="42.7109375" style="168" customWidth="1"/>
    <col min="7941" max="7941" width="4.85546875" style="168" customWidth="1"/>
    <col min="7942" max="8192" width="11.42578125" style="168"/>
    <col min="8193" max="8193" width="4.85546875" style="168" customWidth="1"/>
    <col min="8194" max="8194" width="30.85546875" style="168" customWidth="1"/>
    <col min="8195" max="8195" width="84.42578125" style="168" customWidth="1"/>
    <col min="8196" max="8196" width="42.7109375" style="168" customWidth="1"/>
    <col min="8197" max="8197" width="4.85546875" style="168" customWidth="1"/>
    <col min="8198" max="8448" width="11.42578125" style="168"/>
    <col min="8449" max="8449" width="4.85546875" style="168" customWidth="1"/>
    <col min="8450" max="8450" width="30.85546875" style="168" customWidth="1"/>
    <col min="8451" max="8451" width="84.42578125" style="168" customWidth="1"/>
    <col min="8452" max="8452" width="42.7109375" style="168" customWidth="1"/>
    <col min="8453" max="8453" width="4.85546875" style="168" customWidth="1"/>
    <col min="8454" max="8704" width="11.42578125" style="168"/>
    <col min="8705" max="8705" width="4.85546875" style="168" customWidth="1"/>
    <col min="8706" max="8706" width="30.85546875" style="168" customWidth="1"/>
    <col min="8707" max="8707" width="84.42578125" style="168" customWidth="1"/>
    <col min="8708" max="8708" width="42.7109375" style="168" customWidth="1"/>
    <col min="8709" max="8709" width="4.85546875" style="168" customWidth="1"/>
    <col min="8710" max="8960" width="11.42578125" style="168"/>
    <col min="8961" max="8961" width="4.85546875" style="168" customWidth="1"/>
    <col min="8962" max="8962" width="30.85546875" style="168" customWidth="1"/>
    <col min="8963" max="8963" width="84.42578125" style="168" customWidth="1"/>
    <col min="8964" max="8964" width="42.7109375" style="168" customWidth="1"/>
    <col min="8965" max="8965" width="4.85546875" style="168" customWidth="1"/>
    <col min="8966" max="9216" width="11.42578125" style="168"/>
    <col min="9217" max="9217" width="4.85546875" style="168" customWidth="1"/>
    <col min="9218" max="9218" width="30.85546875" style="168" customWidth="1"/>
    <col min="9219" max="9219" width="84.42578125" style="168" customWidth="1"/>
    <col min="9220" max="9220" width="42.7109375" style="168" customWidth="1"/>
    <col min="9221" max="9221" width="4.85546875" style="168" customWidth="1"/>
    <col min="9222" max="9472" width="11.42578125" style="168"/>
    <col min="9473" max="9473" width="4.85546875" style="168" customWidth="1"/>
    <col min="9474" max="9474" width="30.85546875" style="168" customWidth="1"/>
    <col min="9475" max="9475" width="84.42578125" style="168" customWidth="1"/>
    <col min="9476" max="9476" width="42.7109375" style="168" customWidth="1"/>
    <col min="9477" max="9477" width="4.85546875" style="168" customWidth="1"/>
    <col min="9478" max="9728" width="11.42578125" style="168"/>
    <col min="9729" max="9729" width="4.85546875" style="168" customWidth="1"/>
    <col min="9730" max="9730" width="30.85546875" style="168" customWidth="1"/>
    <col min="9731" max="9731" width="84.42578125" style="168" customWidth="1"/>
    <col min="9732" max="9732" width="42.7109375" style="168" customWidth="1"/>
    <col min="9733" max="9733" width="4.85546875" style="168" customWidth="1"/>
    <col min="9734" max="9984" width="11.42578125" style="168"/>
    <col min="9985" max="9985" width="4.85546875" style="168" customWidth="1"/>
    <col min="9986" max="9986" width="30.85546875" style="168" customWidth="1"/>
    <col min="9987" max="9987" width="84.42578125" style="168" customWidth="1"/>
    <col min="9988" max="9988" width="42.7109375" style="168" customWidth="1"/>
    <col min="9989" max="9989" width="4.85546875" style="168" customWidth="1"/>
    <col min="9990" max="10240" width="11.42578125" style="168"/>
    <col min="10241" max="10241" width="4.85546875" style="168" customWidth="1"/>
    <col min="10242" max="10242" width="30.85546875" style="168" customWidth="1"/>
    <col min="10243" max="10243" width="84.42578125" style="168" customWidth="1"/>
    <col min="10244" max="10244" width="42.7109375" style="168" customWidth="1"/>
    <col min="10245" max="10245" width="4.85546875" style="168" customWidth="1"/>
    <col min="10246" max="10496" width="11.42578125" style="168"/>
    <col min="10497" max="10497" width="4.85546875" style="168" customWidth="1"/>
    <col min="10498" max="10498" width="30.85546875" style="168" customWidth="1"/>
    <col min="10499" max="10499" width="84.42578125" style="168" customWidth="1"/>
    <col min="10500" max="10500" width="42.7109375" style="168" customWidth="1"/>
    <col min="10501" max="10501" width="4.85546875" style="168" customWidth="1"/>
    <col min="10502" max="10752" width="11.42578125" style="168"/>
    <col min="10753" max="10753" width="4.85546875" style="168" customWidth="1"/>
    <col min="10754" max="10754" width="30.85546875" style="168" customWidth="1"/>
    <col min="10755" max="10755" width="84.42578125" style="168" customWidth="1"/>
    <col min="10756" max="10756" width="42.7109375" style="168" customWidth="1"/>
    <col min="10757" max="10757" width="4.85546875" style="168" customWidth="1"/>
    <col min="10758" max="11008" width="11.42578125" style="168"/>
    <col min="11009" max="11009" width="4.85546875" style="168" customWidth="1"/>
    <col min="11010" max="11010" width="30.85546875" style="168" customWidth="1"/>
    <col min="11011" max="11011" width="84.42578125" style="168" customWidth="1"/>
    <col min="11012" max="11012" width="42.7109375" style="168" customWidth="1"/>
    <col min="11013" max="11013" width="4.85546875" style="168" customWidth="1"/>
    <col min="11014" max="11264" width="11.42578125" style="168"/>
    <col min="11265" max="11265" width="4.85546875" style="168" customWidth="1"/>
    <col min="11266" max="11266" width="30.85546875" style="168" customWidth="1"/>
    <col min="11267" max="11267" width="84.42578125" style="168" customWidth="1"/>
    <col min="11268" max="11268" width="42.7109375" style="168" customWidth="1"/>
    <col min="11269" max="11269" width="4.85546875" style="168" customWidth="1"/>
    <col min="11270" max="11520" width="11.42578125" style="168"/>
    <col min="11521" max="11521" width="4.85546875" style="168" customWidth="1"/>
    <col min="11522" max="11522" width="30.85546875" style="168" customWidth="1"/>
    <col min="11523" max="11523" width="84.42578125" style="168" customWidth="1"/>
    <col min="11524" max="11524" width="42.7109375" style="168" customWidth="1"/>
    <col min="11525" max="11525" width="4.85546875" style="168" customWidth="1"/>
    <col min="11526" max="11776" width="11.42578125" style="168"/>
    <col min="11777" max="11777" width="4.85546875" style="168" customWidth="1"/>
    <col min="11778" max="11778" width="30.85546875" style="168" customWidth="1"/>
    <col min="11779" max="11779" width="84.42578125" style="168" customWidth="1"/>
    <col min="11780" max="11780" width="42.7109375" style="168" customWidth="1"/>
    <col min="11781" max="11781" width="4.85546875" style="168" customWidth="1"/>
    <col min="11782" max="12032" width="11.42578125" style="168"/>
    <col min="12033" max="12033" width="4.85546875" style="168" customWidth="1"/>
    <col min="12034" max="12034" width="30.85546875" style="168" customWidth="1"/>
    <col min="12035" max="12035" width="84.42578125" style="168" customWidth="1"/>
    <col min="12036" max="12036" width="42.7109375" style="168" customWidth="1"/>
    <col min="12037" max="12037" width="4.85546875" style="168" customWidth="1"/>
    <col min="12038" max="12288" width="11.42578125" style="168"/>
    <col min="12289" max="12289" width="4.85546875" style="168" customWidth="1"/>
    <col min="12290" max="12290" width="30.85546875" style="168" customWidth="1"/>
    <col min="12291" max="12291" width="84.42578125" style="168" customWidth="1"/>
    <col min="12292" max="12292" width="42.7109375" style="168" customWidth="1"/>
    <col min="12293" max="12293" width="4.85546875" style="168" customWidth="1"/>
    <col min="12294" max="12544" width="11.42578125" style="168"/>
    <col min="12545" max="12545" width="4.85546875" style="168" customWidth="1"/>
    <col min="12546" max="12546" width="30.85546875" style="168" customWidth="1"/>
    <col min="12547" max="12547" width="84.42578125" style="168" customWidth="1"/>
    <col min="12548" max="12548" width="42.7109375" style="168" customWidth="1"/>
    <col min="12549" max="12549" width="4.85546875" style="168" customWidth="1"/>
    <col min="12550" max="12800" width="11.42578125" style="168"/>
    <col min="12801" max="12801" width="4.85546875" style="168" customWidth="1"/>
    <col min="12802" max="12802" width="30.85546875" style="168" customWidth="1"/>
    <col min="12803" max="12803" width="84.42578125" style="168" customWidth="1"/>
    <col min="12804" max="12804" width="42.7109375" style="168" customWidth="1"/>
    <col min="12805" max="12805" width="4.85546875" style="168" customWidth="1"/>
    <col min="12806" max="13056" width="11.42578125" style="168"/>
    <col min="13057" max="13057" width="4.85546875" style="168" customWidth="1"/>
    <col min="13058" max="13058" width="30.85546875" style="168" customWidth="1"/>
    <col min="13059" max="13059" width="84.42578125" style="168" customWidth="1"/>
    <col min="13060" max="13060" width="42.7109375" style="168" customWidth="1"/>
    <col min="13061" max="13061" width="4.85546875" style="168" customWidth="1"/>
    <col min="13062" max="13312" width="11.42578125" style="168"/>
    <col min="13313" max="13313" width="4.85546875" style="168" customWidth="1"/>
    <col min="13314" max="13314" width="30.85546875" style="168" customWidth="1"/>
    <col min="13315" max="13315" width="84.42578125" style="168" customWidth="1"/>
    <col min="13316" max="13316" width="42.7109375" style="168" customWidth="1"/>
    <col min="13317" max="13317" width="4.85546875" style="168" customWidth="1"/>
    <col min="13318" max="13568" width="11.42578125" style="168"/>
    <col min="13569" max="13569" width="4.85546875" style="168" customWidth="1"/>
    <col min="13570" max="13570" width="30.85546875" style="168" customWidth="1"/>
    <col min="13571" max="13571" width="84.42578125" style="168" customWidth="1"/>
    <col min="13572" max="13572" width="42.7109375" style="168" customWidth="1"/>
    <col min="13573" max="13573" width="4.85546875" style="168" customWidth="1"/>
    <col min="13574" max="13824" width="11.42578125" style="168"/>
    <col min="13825" max="13825" width="4.85546875" style="168" customWidth="1"/>
    <col min="13826" max="13826" width="30.85546875" style="168" customWidth="1"/>
    <col min="13827" max="13827" width="84.42578125" style="168" customWidth="1"/>
    <col min="13828" max="13828" width="42.7109375" style="168" customWidth="1"/>
    <col min="13829" max="13829" width="4.85546875" style="168" customWidth="1"/>
    <col min="13830" max="14080" width="11.42578125" style="168"/>
    <col min="14081" max="14081" width="4.85546875" style="168" customWidth="1"/>
    <col min="14082" max="14082" width="30.85546875" style="168" customWidth="1"/>
    <col min="14083" max="14083" width="84.42578125" style="168" customWidth="1"/>
    <col min="14084" max="14084" width="42.7109375" style="168" customWidth="1"/>
    <col min="14085" max="14085" width="4.85546875" style="168" customWidth="1"/>
    <col min="14086" max="14336" width="11.42578125" style="168"/>
    <col min="14337" max="14337" width="4.85546875" style="168" customWidth="1"/>
    <col min="14338" max="14338" width="30.85546875" style="168" customWidth="1"/>
    <col min="14339" max="14339" width="84.42578125" style="168" customWidth="1"/>
    <col min="14340" max="14340" width="42.7109375" style="168" customWidth="1"/>
    <col min="14341" max="14341" width="4.85546875" style="168" customWidth="1"/>
    <col min="14342" max="14592" width="11.42578125" style="168"/>
    <col min="14593" max="14593" width="4.85546875" style="168" customWidth="1"/>
    <col min="14594" max="14594" width="30.85546875" style="168" customWidth="1"/>
    <col min="14595" max="14595" width="84.42578125" style="168" customWidth="1"/>
    <col min="14596" max="14596" width="42.7109375" style="168" customWidth="1"/>
    <col min="14597" max="14597" width="4.85546875" style="168" customWidth="1"/>
    <col min="14598" max="14848" width="11.42578125" style="168"/>
    <col min="14849" max="14849" width="4.85546875" style="168" customWidth="1"/>
    <col min="14850" max="14850" width="30.85546875" style="168" customWidth="1"/>
    <col min="14851" max="14851" width="84.42578125" style="168" customWidth="1"/>
    <col min="14852" max="14852" width="42.7109375" style="168" customWidth="1"/>
    <col min="14853" max="14853" width="4.85546875" style="168" customWidth="1"/>
    <col min="14854" max="15104" width="11.42578125" style="168"/>
    <col min="15105" max="15105" width="4.85546875" style="168" customWidth="1"/>
    <col min="15106" max="15106" width="30.85546875" style="168" customWidth="1"/>
    <col min="15107" max="15107" width="84.42578125" style="168" customWidth="1"/>
    <col min="15108" max="15108" width="42.7109375" style="168" customWidth="1"/>
    <col min="15109" max="15109" width="4.85546875" style="168" customWidth="1"/>
    <col min="15110" max="15360" width="11.42578125" style="168"/>
    <col min="15361" max="15361" width="4.85546875" style="168" customWidth="1"/>
    <col min="15362" max="15362" width="30.85546875" style="168" customWidth="1"/>
    <col min="15363" max="15363" width="84.42578125" style="168" customWidth="1"/>
    <col min="15364" max="15364" width="42.7109375" style="168" customWidth="1"/>
    <col min="15365" max="15365" width="4.85546875" style="168" customWidth="1"/>
    <col min="15366" max="15616" width="11.42578125" style="168"/>
    <col min="15617" max="15617" width="4.85546875" style="168" customWidth="1"/>
    <col min="15618" max="15618" width="30.85546875" style="168" customWidth="1"/>
    <col min="15619" max="15619" width="84.42578125" style="168" customWidth="1"/>
    <col min="15620" max="15620" width="42.7109375" style="168" customWidth="1"/>
    <col min="15621" max="15621" width="4.85546875" style="168" customWidth="1"/>
    <col min="15622" max="15872" width="11.42578125" style="168"/>
    <col min="15873" max="15873" width="4.85546875" style="168" customWidth="1"/>
    <col min="15874" max="15874" width="30.85546875" style="168" customWidth="1"/>
    <col min="15875" max="15875" width="84.42578125" style="168" customWidth="1"/>
    <col min="15876" max="15876" width="42.7109375" style="168" customWidth="1"/>
    <col min="15877" max="15877" width="4.85546875" style="168" customWidth="1"/>
    <col min="15878" max="16128" width="11.42578125" style="168"/>
    <col min="16129" max="16129" width="4.85546875" style="168" customWidth="1"/>
    <col min="16130" max="16130" width="30.85546875" style="168" customWidth="1"/>
    <col min="16131" max="16131" width="84.42578125" style="168" customWidth="1"/>
    <col min="16132" max="16132" width="42.7109375" style="168" customWidth="1"/>
    <col min="16133" max="16133" width="4.85546875" style="168" customWidth="1"/>
    <col min="16134" max="16384" width="11.42578125" style="168"/>
  </cols>
  <sheetData>
    <row r="1" spans="1:8" s="166" customFormat="1">
      <c r="B1" s="657" t="s">
        <v>979</v>
      </c>
      <c r="C1" s="657"/>
      <c r="D1" s="657"/>
      <c r="E1" s="657"/>
    </row>
    <row r="2" spans="1:8" s="166" customFormat="1">
      <c r="B2" s="657" t="s">
        <v>406</v>
      </c>
      <c r="C2" s="657"/>
      <c r="D2" s="657"/>
      <c r="E2" s="657"/>
    </row>
    <row r="3" spans="1:8" s="166" customFormat="1">
      <c r="B3" s="657" t="s">
        <v>1</v>
      </c>
      <c r="C3" s="657"/>
      <c r="D3" s="657"/>
      <c r="E3" s="657"/>
    </row>
    <row r="4" spans="1:8">
      <c r="A4" s="464"/>
      <c r="B4" s="465" t="s">
        <v>4</v>
      </c>
      <c r="C4" s="530" t="s">
        <v>401</v>
      </c>
      <c r="D4" s="530"/>
      <c r="E4" s="167"/>
      <c r="F4" s="466"/>
      <c r="G4" s="466"/>
      <c r="H4" s="466"/>
    </row>
    <row r="5" spans="1:8">
      <c r="A5" s="464"/>
      <c r="B5" s="467"/>
      <c r="C5" s="468"/>
      <c r="D5" s="468"/>
      <c r="E5" s="469"/>
    </row>
    <row r="6" spans="1:8" s="169" customFormat="1">
      <c r="A6" s="470"/>
      <c r="B6" s="471"/>
      <c r="C6" s="470"/>
      <c r="D6" s="470"/>
      <c r="E6" s="471"/>
    </row>
    <row r="7" spans="1:8" s="170" customFormat="1">
      <c r="A7" s="654" t="s">
        <v>413</v>
      </c>
      <c r="B7" s="569"/>
      <c r="C7" s="463" t="s">
        <v>980</v>
      </c>
      <c r="D7" s="463" t="s">
        <v>415</v>
      </c>
      <c r="E7" s="472"/>
    </row>
    <row r="8" spans="1:8" s="169" customFormat="1">
      <c r="A8" s="473"/>
      <c r="B8" s="474"/>
      <c r="C8" s="474"/>
      <c r="D8" s="474"/>
      <c r="E8" s="484"/>
    </row>
    <row r="9" spans="1:8">
      <c r="A9" s="475"/>
      <c r="B9" s="485"/>
      <c r="C9" s="486"/>
      <c r="D9" s="487">
        <v>0</v>
      </c>
      <c r="E9" s="488"/>
    </row>
    <row r="10" spans="1:8">
      <c r="A10" s="475"/>
      <c r="B10" s="485"/>
      <c r="C10" s="486"/>
      <c r="D10" s="487"/>
      <c r="E10" s="488"/>
    </row>
    <row r="11" spans="1:8">
      <c r="A11" s="475"/>
      <c r="B11" s="485"/>
      <c r="C11" s="486"/>
      <c r="D11" s="487"/>
      <c r="E11" s="488"/>
    </row>
    <row r="12" spans="1:8">
      <c r="A12" s="475"/>
      <c r="B12" s="485"/>
      <c r="C12" s="486"/>
      <c r="D12" s="487"/>
      <c r="E12" s="488"/>
    </row>
    <row r="13" spans="1:8">
      <c r="A13" s="475"/>
      <c r="B13" s="485"/>
      <c r="C13" s="486"/>
      <c r="D13" s="487"/>
      <c r="E13" s="488"/>
    </row>
    <row r="14" spans="1:8">
      <c r="A14" s="475"/>
      <c r="B14" s="485"/>
      <c r="C14" s="486"/>
      <c r="D14" s="487"/>
      <c r="E14" s="488"/>
    </row>
    <row r="15" spans="1:8">
      <c r="A15" s="475"/>
      <c r="B15" s="485"/>
      <c r="C15" s="486"/>
      <c r="D15" s="487"/>
      <c r="E15" s="488"/>
    </row>
    <row r="16" spans="1:8">
      <c r="A16" s="475"/>
      <c r="B16" s="485"/>
      <c r="C16" s="486"/>
      <c r="D16" s="487"/>
      <c r="E16" s="488"/>
    </row>
    <row r="17" spans="1:5">
      <c r="A17" s="480"/>
      <c r="B17" s="489"/>
      <c r="C17" s="486"/>
      <c r="D17" s="487"/>
      <c r="E17" s="488"/>
    </row>
    <row r="18" spans="1:5">
      <c r="A18" s="480"/>
      <c r="B18" s="489"/>
      <c r="C18" s="486"/>
      <c r="D18" s="487"/>
      <c r="E18" s="488"/>
    </row>
    <row r="19" spans="1:5">
      <c r="A19" s="480"/>
      <c r="B19" s="489"/>
      <c r="C19" s="486"/>
      <c r="D19" s="487"/>
      <c r="E19" s="488"/>
    </row>
    <row r="20" spans="1:5">
      <c r="A20" s="480"/>
      <c r="B20" s="489"/>
      <c r="C20" s="486"/>
      <c r="D20" s="487"/>
      <c r="E20" s="488"/>
    </row>
    <row r="21" spans="1:5">
      <c r="A21" s="480"/>
      <c r="B21" s="489"/>
      <c r="C21" s="486"/>
      <c r="D21" s="487"/>
      <c r="E21" s="488"/>
    </row>
    <row r="22" spans="1:5">
      <c r="A22" s="480"/>
      <c r="B22" s="489"/>
      <c r="C22" s="486"/>
      <c r="D22" s="487"/>
      <c r="E22" s="488"/>
    </row>
    <row r="23" spans="1:5">
      <c r="A23" s="480"/>
      <c r="B23" s="489"/>
      <c r="C23" s="486"/>
      <c r="D23" s="487"/>
      <c r="E23" s="488"/>
    </row>
    <row r="24" spans="1:5">
      <c r="A24" s="480"/>
      <c r="B24" s="489"/>
      <c r="C24" s="486"/>
      <c r="D24" s="487"/>
      <c r="E24" s="488"/>
    </row>
    <row r="25" spans="1:5">
      <c r="A25" s="480"/>
      <c r="B25" s="489"/>
      <c r="C25" s="486"/>
      <c r="D25" s="487"/>
      <c r="E25" s="488"/>
    </row>
    <row r="26" spans="1:5">
      <c r="A26" s="480"/>
      <c r="B26" s="489"/>
      <c r="C26" s="486"/>
      <c r="D26" s="487"/>
      <c r="E26" s="488"/>
    </row>
    <row r="27" spans="1:5">
      <c r="A27" s="480"/>
      <c r="B27" s="489"/>
      <c r="C27" s="486"/>
      <c r="D27" s="487"/>
      <c r="E27" s="488"/>
    </row>
    <row r="28" spans="1:5">
      <c r="A28" s="480"/>
      <c r="B28" s="489"/>
      <c r="C28" s="486"/>
      <c r="D28" s="487"/>
      <c r="E28" s="488"/>
    </row>
    <row r="29" spans="1:5">
      <c r="A29" s="480"/>
      <c r="B29" s="489"/>
      <c r="C29" s="486"/>
      <c r="D29" s="487"/>
      <c r="E29" s="488"/>
    </row>
    <row r="30" spans="1:5">
      <c r="A30" s="480"/>
      <c r="B30" s="489"/>
      <c r="C30" s="486"/>
      <c r="D30" s="487"/>
      <c r="E30" s="488"/>
    </row>
    <row r="31" spans="1:5">
      <c r="A31" s="475"/>
      <c r="B31" s="485"/>
      <c r="C31" s="486"/>
      <c r="D31" s="487"/>
      <c r="E31" s="488"/>
    </row>
    <row r="32" spans="1:5">
      <c r="A32" s="475"/>
      <c r="B32" s="485"/>
      <c r="C32" s="486"/>
      <c r="D32" s="487"/>
      <c r="E32" s="488"/>
    </row>
    <row r="33" spans="1:9">
      <c r="A33" s="475"/>
      <c r="B33" s="485"/>
      <c r="C33" s="486"/>
      <c r="D33" s="487"/>
      <c r="E33" s="488"/>
    </row>
    <row r="34" spans="1:9">
      <c r="A34" s="475"/>
      <c r="B34" s="485"/>
      <c r="C34" s="486"/>
      <c r="D34" s="487"/>
      <c r="E34" s="488"/>
    </row>
    <row r="35" spans="1:9">
      <c r="A35" s="475"/>
      <c r="B35" s="485"/>
      <c r="C35" s="486"/>
      <c r="D35" s="487"/>
      <c r="E35" s="488"/>
    </row>
    <row r="36" spans="1:9">
      <c r="A36" s="475"/>
      <c r="B36" s="485"/>
      <c r="C36" s="486"/>
      <c r="D36" s="487"/>
      <c r="E36" s="488"/>
    </row>
    <row r="37" spans="1:9">
      <c r="A37" s="475"/>
      <c r="B37" s="485"/>
      <c r="C37" s="486"/>
      <c r="D37" s="487"/>
      <c r="E37" s="488"/>
    </row>
    <row r="38" spans="1:9">
      <c r="A38" s="475"/>
      <c r="B38" s="485"/>
      <c r="C38" s="486"/>
      <c r="D38" s="487"/>
      <c r="E38" s="488"/>
    </row>
    <row r="39" spans="1:9">
      <c r="A39" s="475"/>
      <c r="B39" s="485"/>
      <c r="C39" s="486"/>
      <c r="D39" s="487"/>
      <c r="E39" s="488"/>
    </row>
    <row r="40" spans="1:9">
      <c r="A40" s="475"/>
      <c r="B40" s="485"/>
      <c r="C40" s="486"/>
      <c r="D40" s="487"/>
      <c r="E40" s="488"/>
    </row>
    <row r="41" spans="1:9">
      <c r="A41" s="475"/>
      <c r="B41" s="485"/>
      <c r="C41" s="486"/>
      <c r="D41" s="487"/>
      <c r="E41" s="488"/>
    </row>
    <row r="42" spans="1:9">
      <c r="A42" s="475"/>
      <c r="B42" s="485"/>
      <c r="C42" s="486"/>
      <c r="D42" s="487"/>
      <c r="E42" s="488"/>
    </row>
    <row r="43" spans="1:9" ht="15">
      <c r="A43" s="481"/>
      <c r="B43" s="490"/>
      <c r="C43" s="491"/>
      <c r="D43" s="492"/>
      <c r="E43" s="493"/>
    </row>
    <row r="44" spans="1:9">
      <c r="A44" s="482"/>
      <c r="B44" s="494"/>
      <c r="C44" s="655"/>
      <c r="D44" s="656"/>
      <c r="E44" s="656"/>
    </row>
    <row r="45" spans="1:9">
      <c r="A45" s="171"/>
      <c r="B45" s="171"/>
      <c r="C45" s="171"/>
      <c r="E45" s="483"/>
      <c r="F45" s="483"/>
      <c r="G45" s="171"/>
      <c r="H45" s="171"/>
      <c r="I45" s="171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D40" zoomScaleNormal="100" zoomScalePageLayoutView="80" workbookViewId="0">
      <selection activeCell="M58" sqref="M58"/>
    </sheetView>
  </sheetViews>
  <sheetFormatPr baseColWidth="10" defaultRowHeight="12"/>
  <cols>
    <col min="1" max="1" width="4.85546875" style="177" customWidth="1"/>
    <col min="2" max="2" width="27.5703125" style="178" customWidth="1"/>
    <col min="3" max="3" width="37.85546875" style="177" customWidth="1"/>
    <col min="4" max="5" width="21" style="177" customWidth="1"/>
    <col min="6" max="6" width="11" style="179" customWidth="1"/>
    <col min="7" max="8" width="27.5703125" style="177" customWidth="1"/>
    <col min="9" max="10" width="21" style="177" customWidth="1"/>
    <col min="11" max="11" width="4.85546875" style="160" customWidth="1"/>
    <col min="12" max="12" width="1.7109375" style="176" customWidth="1"/>
    <col min="13" max="13" width="11.42578125" style="177"/>
    <col min="14" max="14" width="12.42578125" style="177" bestFit="1" customWidth="1"/>
    <col min="15" max="16384" width="11.42578125" style="177"/>
  </cols>
  <sheetData>
    <row r="1" spans="1:12" ht="6" customHeight="1">
      <c r="A1" s="168"/>
      <c r="B1" s="173"/>
      <c r="C1" s="168"/>
      <c r="D1" s="174"/>
      <c r="E1" s="174"/>
      <c r="F1" s="175"/>
      <c r="G1" s="174"/>
      <c r="H1" s="174"/>
      <c r="I1" s="174"/>
      <c r="J1" s="168"/>
      <c r="K1" s="168"/>
    </row>
    <row r="2" spans="1:12" ht="6" customHeight="1">
      <c r="K2" s="177"/>
      <c r="L2" s="178"/>
    </row>
    <row r="3" spans="1:12" ht="14.1" customHeight="1">
      <c r="B3" s="180"/>
      <c r="C3" s="513" t="s">
        <v>406</v>
      </c>
      <c r="D3" s="513"/>
      <c r="E3" s="513"/>
      <c r="F3" s="513"/>
      <c r="G3" s="513"/>
      <c r="H3" s="513"/>
      <c r="I3" s="513"/>
      <c r="J3" s="180"/>
      <c r="K3" s="180"/>
      <c r="L3" s="178"/>
    </row>
    <row r="4" spans="1:12" ht="14.1" customHeight="1">
      <c r="B4" s="180"/>
      <c r="C4" s="513" t="s">
        <v>0</v>
      </c>
      <c r="D4" s="513"/>
      <c r="E4" s="513"/>
      <c r="F4" s="513"/>
      <c r="G4" s="513"/>
      <c r="H4" s="513"/>
      <c r="I4" s="513"/>
      <c r="J4" s="180"/>
      <c r="K4" s="180"/>
    </row>
    <row r="5" spans="1:12" ht="14.1" customHeight="1">
      <c r="B5" s="180"/>
      <c r="C5" s="513" t="s">
        <v>410</v>
      </c>
      <c r="D5" s="513"/>
      <c r="E5" s="513"/>
      <c r="F5" s="513"/>
      <c r="G5" s="513"/>
      <c r="H5" s="513"/>
      <c r="I5" s="513"/>
      <c r="J5" s="180"/>
      <c r="K5" s="180"/>
    </row>
    <row r="6" spans="1:12" ht="14.1" customHeight="1">
      <c r="B6" s="181"/>
      <c r="C6" s="514" t="s">
        <v>1</v>
      </c>
      <c r="D6" s="514"/>
      <c r="E6" s="514"/>
      <c r="F6" s="514"/>
      <c r="G6" s="514"/>
      <c r="H6" s="514"/>
      <c r="I6" s="514"/>
      <c r="J6" s="181"/>
      <c r="K6" s="181"/>
    </row>
    <row r="7" spans="1:12" ht="20.100000000000001" customHeight="1">
      <c r="A7" s="182"/>
      <c r="B7" s="183" t="s">
        <v>4</v>
      </c>
      <c r="C7" s="530" t="str">
        <f>+EA!C6</f>
        <v>La Libertad Centro Cultural de Apizaco</v>
      </c>
      <c r="D7" s="530"/>
      <c r="E7" s="530"/>
      <c r="F7" s="530"/>
      <c r="G7" s="530"/>
      <c r="H7" s="530"/>
      <c r="I7" s="530"/>
      <c r="J7" s="530"/>
    </row>
    <row r="8" spans="1:12" ht="3" customHeight="1">
      <c r="A8" s="181"/>
      <c r="B8" s="181"/>
      <c r="C8" s="181"/>
      <c r="D8" s="181"/>
      <c r="E8" s="181"/>
      <c r="F8" s="184"/>
      <c r="G8" s="181"/>
      <c r="H8" s="181"/>
      <c r="I8" s="181"/>
      <c r="J8" s="181"/>
      <c r="K8" s="177"/>
      <c r="L8" s="178"/>
    </row>
    <row r="9" spans="1:12" ht="3" customHeight="1">
      <c r="A9" s="181"/>
      <c r="B9" s="181"/>
      <c r="C9" s="181"/>
      <c r="D9" s="181"/>
      <c r="E9" s="181"/>
      <c r="F9" s="184"/>
      <c r="G9" s="181"/>
      <c r="H9" s="181"/>
      <c r="I9" s="181"/>
      <c r="J9" s="181"/>
    </row>
    <row r="10" spans="1:12" s="188" customFormat="1" ht="15" customHeight="1">
      <c r="A10" s="524"/>
      <c r="B10" s="526" t="s">
        <v>77</v>
      </c>
      <c r="C10" s="526"/>
      <c r="D10" s="185" t="s">
        <v>5</v>
      </c>
      <c r="E10" s="185"/>
      <c r="F10" s="528"/>
      <c r="G10" s="526" t="s">
        <v>77</v>
      </c>
      <c r="H10" s="526"/>
      <c r="I10" s="185" t="s">
        <v>5</v>
      </c>
      <c r="J10" s="185"/>
      <c r="K10" s="186"/>
      <c r="L10" s="187"/>
    </row>
    <row r="11" spans="1:12" s="188" customFormat="1" ht="15" customHeight="1">
      <c r="A11" s="525"/>
      <c r="B11" s="527"/>
      <c r="C11" s="527"/>
      <c r="D11" s="189">
        <v>2015</v>
      </c>
      <c r="E11" s="189">
        <v>2014</v>
      </c>
      <c r="F11" s="529"/>
      <c r="G11" s="527"/>
      <c r="H11" s="527"/>
      <c r="I11" s="189">
        <v>2015</v>
      </c>
      <c r="J11" s="189">
        <v>2014</v>
      </c>
      <c r="K11" s="190"/>
      <c r="L11" s="187"/>
    </row>
    <row r="12" spans="1:12" ht="3" customHeight="1">
      <c r="A12" s="191"/>
      <c r="B12" s="181"/>
      <c r="C12" s="181"/>
      <c r="D12" s="181"/>
      <c r="E12" s="181"/>
      <c r="F12" s="184"/>
      <c r="G12" s="181"/>
      <c r="H12" s="181"/>
      <c r="I12" s="181"/>
      <c r="J12" s="181"/>
      <c r="K12" s="192"/>
      <c r="L12" s="178"/>
    </row>
    <row r="13" spans="1:12" ht="3" customHeight="1">
      <c r="A13" s="191"/>
      <c r="B13" s="181"/>
      <c r="C13" s="181"/>
      <c r="D13" s="181"/>
      <c r="E13" s="181"/>
      <c r="F13" s="184"/>
      <c r="G13" s="181"/>
      <c r="H13" s="181"/>
      <c r="I13" s="181"/>
      <c r="J13" s="181"/>
      <c r="K13" s="192"/>
    </row>
    <row r="14" spans="1:12">
      <c r="A14" s="193"/>
      <c r="B14" s="517" t="s">
        <v>6</v>
      </c>
      <c r="C14" s="517"/>
      <c r="D14" s="194"/>
      <c r="E14" s="195"/>
      <c r="G14" s="517" t="s">
        <v>7</v>
      </c>
      <c r="H14" s="517"/>
      <c r="I14" s="196"/>
      <c r="J14" s="196"/>
      <c r="K14" s="192"/>
    </row>
    <row r="15" spans="1:12" ht="5.0999999999999996" customHeight="1">
      <c r="A15" s="193"/>
      <c r="B15" s="197"/>
      <c r="C15" s="196"/>
      <c r="D15" s="198"/>
      <c r="E15" s="198"/>
      <c r="G15" s="197"/>
      <c r="H15" s="196"/>
      <c r="I15" s="199"/>
      <c r="J15" s="199"/>
      <c r="K15" s="192"/>
    </row>
    <row r="16" spans="1:12">
      <c r="A16" s="193"/>
      <c r="B16" s="516" t="s">
        <v>8</v>
      </c>
      <c r="C16" s="516"/>
      <c r="D16" s="198"/>
      <c r="E16" s="198"/>
      <c r="G16" s="516" t="s">
        <v>9</v>
      </c>
      <c r="H16" s="516"/>
      <c r="I16" s="198"/>
      <c r="J16" s="198"/>
      <c r="K16" s="192"/>
    </row>
    <row r="17" spans="1:11" ht="5.0999999999999996" customHeight="1">
      <c r="A17" s="193"/>
      <c r="B17" s="200"/>
      <c r="C17" s="201"/>
      <c r="D17" s="198"/>
      <c r="E17" s="198"/>
      <c r="G17" s="200"/>
      <c r="H17" s="201"/>
      <c r="I17" s="198"/>
      <c r="J17" s="198"/>
      <c r="K17" s="192"/>
    </row>
    <row r="18" spans="1:11">
      <c r="A18" s="193"/>
      <c r="B18" s="512" t="s">
        <v>10</v>
      </c>
      <c r="C18" s="512"/>
      <c r="D18" s="202">
        <f>51300+4757003</f>
        <v>4808303</v>
      </c>
      <c r="E18" s="202">
        <f>793+4757003</f>
        <v>4757796</v>
      </c>
      <c r="G18" s="512" t="s">
        <v>11</v>
      </c>
      <c r="H18" s="512"/>
      <c r="I18" s="202">
        <v>0</v>
      </c>
      <c r="J18" s="202">
        <v>0</v>
      </c>
      <c r="K18" s="192"/>
    </row>
    <row r="19" spans="1:11">
      <c r="A19" s="193"/>
      <c r="B19" s="512" t="s">
        <v>12</v>
      </c>
      <c r="C19" s="512"/>
      <c r="D19" s="202">
        <v>374810</v>
      </c>
      <c r="E19" s="202">
        <v>386118</v>
      </c>
      <c r="G19" s="512" t="s">
        <v>13</v>
      </c>
      <c r="H19" s="512"/>
      <c r="I19" s="202">
        <v>0</v>
      </c>
      <c r="J19" s="202">
        <v>0</v>
      </c>
      <c r="K19" s="192"/>
    </row>
    <row r="20" spans="1:11">
      <c r="A20" s="193"/>
      <c r="B20" s="512" t="s">
        <v>14</v>
      </c>
      <c r="C20" s="512"/>
      <c r="D20" s="202">
        <v>0</v>
      </c>
      <c r="E20" s="202">
        <v>0</v>
      </c>
      <c r="G20" s="512" t="s">
        <v>15</v>
      </c>
      <c r="H20" s="512"/>
      <c r="I20" s="202">
        <v>0</v>
      </c>
      <c r="J20" s="202">
        <v>0</v>
      </c>
      <c r="K20" s="192"/>
    </row>
    <row r="21" spans="1:11">
      <c r="A21" s="193"/>
      <c r="B21" s="512" t="s">
        <v>16</v>
      </c>
      <c r="C21" s="512"/>
      <c r="D21" s="202">
        <v>0</v>
      </c>
      <c r="E21" s="202">
        <v>0</v>
      </c>
      <c r="G21" s="512" t="s">
        <v>17</v>
      </c>
      <c r="H21" s="512"/>
      <c r="I21" s="202">
        <v>0</v>
      </c>
      <c r="J21" s="202">
        <v>0</v>
      </c>
      <c r="K21" s="192"/>
    </row>
    <row r="22" spans="1:11">
      <c r="A22" s="193"/>
      <c r="B22" s="512" t="s">
        <v>18</v>
      </c>
      <c r="C22" s="512"/>
      <c r="D22" s="202">
        <v>0</v>
      </c>
      <c r="E22" s="202">
        <v>0</v>
      </c>
      <c r="G22" s="512" t="s">
        <v>19</v>
      </c>
      <c r="H22" s="512"/>
      <c r="I22" s="202">
        <v>0</v>
      </c>
      <c r="J22" s="202">
        <v>0</v>
      </c>
      <c r="K22" s="192"/>
    </row>
    <row r="23" spans="1:11" ht="25.5" customHeight="1">
      <c r="A23" s="193"/>
      <c r="B23" s="512" t="s">
        <v>20</v>
      </c>
      <c r="C23" s="512"/>
      <c r="D23" s="202">
        <v>0</v>
      </c>
      <c r="E23" s="202">
        <v>0</v>
      </c>
      <c r="G23" s="515" t="s">
        <v>21</v>
      </c>
      <c r="H23" s="515"/>
      <c r="I23" s="202">
        <v>23929</v>
      </c>
      <c r="J23" s="202">
        <v>28101</v>
      </c>
      <c r="K23" s="192"/>
    </row>
    <row r="24" spans="1:11">
      <c r="A24" s="193"/>
      <c r="B24" s="512" t="s">
        <v>22</v>
      </c>
      <c r="C24" s="512"/>
      <c r="D24" s="202">
        <v>0</v>
      </c>
      <c r="E24" s="202">
        <v>0</v>
      </c>
      <c r="G24" s="512" t="s">
        <v>23</v>
      </c>
      <c r="H24" s="512"/>
      <c r="I24" s="202">
        <v>0</v>
      </c>
      <c r="J24" s="202">
        <v>0</v>
      </c>
      <c r="K24" s="192"/>
    </row>
    <row r="25" spans="1:11">
      <c r="A25" s="193"/>
      <c r="B25" s="203"/>
      <c r="C25" s="204"/>
      <c r="D25" s="205"/>
      <c r="E25" s="205"/>
      <c r="G25" s="512" t="s">
        <v>24</v>
      </c>
      <c r="H25" s="512"/>
      <c r="I25" s="202">
        <v>0</v>
      </c>
      <c r="J25" s="202">
        <v>0</v>
      </c>
      <c r="K25" s="192"/>
    </row>
    <row r="26" spans="1:11">
      <c r="A26" s="206"/>
      <c r="B26" s="516" t="s">
        <v>25</v>
      </c>
      <c r="C26" s="516"/>
      <c r="D26" s="207">
        <f>SUM(D18:D24)</f>
        <v>5183113</v>
      </c>
      <c r="E26" s="207">
        <f>SUM(E18:E24)</f>
        <v>5143914</v>
      </c>
      <c r="F26" s="208"/>
      <c r="G26" s="197"/>
      <c r="H26" s="196"/>
      <c r="I26" s="209"/>
      <c r="J26" s="209"/>
      <c r="K26" s="192"/>
    </row>
    <row r="27" spans="1:11">
      <c r="A27" s="206"/>
      <c r="B27" s="197"/>
      <c r="C27" s="210"/>
      <c r="D27" s="209"/>
      <c r="E27" s="209"/>
      <c r="F27" s="208"/>
      <c r="G27" s="516" t="s">
        <v>26</v>
      </c>
      <c r="H27" s="516"/>
      <c r="I27" s="207">
        <f>SUM(I18:I25)</f>
        <v>23929</v>
      </c>
      <c r="J27" s="207">
        <f>SUM(J18:J25)</f>
        <v>28101</v>
      </c>
      <c r="K27" s="192"/>
    </row>
    <row r="28" spans="1:11">
      <c r="A28" s="193"/>
      <c r="B28" s="203"/>
      <c r="C28" s="203"/>
      <c r="D28" s="205"/>
      <c r="E28" s="205"/>
      <c r="G28" s="211"/>
      <c r="H28" s="204"/>
      <c r="I28" s="205"/>
      <c r="J28" s="205"/>
      <c r="K28" s="192"/>
    </row>
    <row r="29" spans="1:11">
      <c r="A29" s="193"/>
      <c r="B29" s="516" t="s">
        <v>27</v>
      </c>
      <c r="C29" s="516"/>
      <c r="D29" s="198"/>
      <c r="E29" s="198"/>
      <c r="G29" s="516" t="s">
        <v>28</v>
      </c>
      <c r="H29" s="516"/>
      <c r="I29" s="198"/>
      <c r="J29" s="198"/>
      <c r="K29" s="192"/>
    </row>
    <row r="30" spans="1:11">
      <c r="A30" s="193"/>
      <c r="B30" s="203"/>
      <c r="C30" s="203"/>
      <c r="D30" s="205"/>
      <c r="E30" s="205"/>
      <c r="G30" s="203"/>
      <c r="H30" s="204"/>
      <c r="I30" s="205"/>
      <c r="J30" s="205"/>
      <c r="K30" s="192"/>
    </row>
    <row r="31" spans="1:11">
      <c r="A31" s="193"/>
      <c r="B31" s="512" t="s">
        <v>29</v>
      </c>
      <c r="C31" s="512"/>
      <c r="D31" s="202">
        <v>0</v>
      </c>
      <c r="E31" s="202">
        <v>0</v>
      </c>
      <c r="G31" s="512" t="s">
        <v>30</v>
      </c>
      <c r="H31" s="512"/>
      <c r="I31" s="202">
        <v>0</v>
      </c>
      <c r="J31" s="202">
        <v>0</v>
      </c>
      <c r="K31" s="192"/>
    </row>
    <row r="32" spans="1:11">
      <c r="A32" s="193"/>
      <c r="B32" s="512" t="s">
        <v>31</v>
      </c>
      <c r="C32" s="512"/>
      <c r="D32" s="202">
        <v>0</v>
      </c>
      <c r="E32" s="202">
        <v>0</v>
      </c>
      <c r="G32" s="512" t="s">
        <v>32</v>
      </c>
      <c r="H32" s="512"/>
      <c r="I32" s="202">
        <v>0</v>
      </c>
      <c r="J32" s="202">
        <v>0</v>
      </c>
      <c r="K32" s="192"/>
    </row>
    <row r="33" spans="1:11">
      <c r="A33" s="193"/>
      <c r="B33" s="512" t="s">
        <v>33</v>
      </c>
      <c r="C33" s="512"/>
      <c r="D33" s="202">
        <v>0</v>
      </c>
      <c r="E33" s="202">
        <v>0</v>
      </c>
      <c r="G33" s="512" t="s">
        <v>34</v>
      </c>
      <c r="H33" s="512"/>
      <c r="I33" s="202">
        <v>0</v>
      </c>
      <c r="J33" s="202">
        <v>0</v>
      </c>
      <c r="K33" s="192"/>
    </row>
    <row r="34" spans="1:11">
      <c r="A34" s="193"/>
      <c r="B34" s="512" t="s">
        <v>35</v>
      </c>
      <c r="C34" s="512"/>
      <c r="D34" s="202">
        <v>329469</v>
      </c>
      <c r="E34" s="202">
        <v>319469</v>
      </c>
      <c r="F34" s="400"/>
      <c r="G34" s="512" t="s">
        <v>36</v>
      </c>
      <c r="H34" s="512"/>
      <c r="I34" s="202">
        <v>0</v>
      </c>
      <c r="J34" s="202">
        <v>0</v>
      </c>
      <c r="K34" s="192"/>
    </row>
    <row r="35" spans="1:11" ht="26.25" customHeight="1">
      <c r="A35" s="193"/>
      <c r="B35" s="512" t="s">
        <v>37</v>
      </c>
      <c r="C35" s="512"/>
      <c r="D35" s="202">
        <v>0</v>
      </c>
      <c r="E35" s="202">
        <v>0</v>
      </c>
      <c r="G35" s="515" t="s">
        <v>38</v>
      </c>
      <c r="H35" s="515"/>
      <c r="I35" s="202">
        <v>0</v>
      </c>
      <c r="J35" s="202">
        <v>0</v>
      </c>
      <c r="K35" s="192"/>
    </row>
    <row r="36" spans="1:11">
      <c r="A36" s="193"/>
      <c r="B36" s="512" t="s">
        <v>39</v>
      </c>
      <c r="C36" s="512"/>
      <c r="D36" s="202">
        <v>0</v>
      </c>
      <c r="E36" s="202">
        <v>0</v>
      </c>
      <c r="G36" s="512" t="s">
        <v>40</v>
      </c>
      <c r="H36" s="512"/>
      <c r="I36" s="202">
        <v>0</v>
      </c>
      <c r="J36" s="202">
        <v>0</v>
      </c>
      <c r="K36" s="192"/>
    </row>
    <row r="37" spans="1:11">
      <c r="A37" s="193"/>
      <c r="B37" s="512" t="s">
        <v>41</v>
      </c>
      <c r="C37" s="512"/>
      <c r="D37" s="202">
        <v>0</v>
      </c>
      <c r="E37" s="202">
        <v>0</v>
      </c>
      <c r="G37" s="203"/>
      <c r="H37" s="204"/>
      <c r="I37" s="205"/>
      <c r="J37" s="205"/>
      <c r="K37" s="192"/>
    </row>
    <row r="38" spans="1:11">
      <c r="A38" s="193"/>
      <c r="B38" s="512" t="s">
        <v>42</v>
      </c>
      <c r="C38" s="512"/>
      <c r="D38" s="202">
        <v>0</v>
      </c>
      <c r="E38" s="202">
        <v>0</v>
      </c>
      <c r="G38" s="516" t="s">
        <v>43</v>
      </c>
      <c r="H38" s="516"/>
      <c r="I38" s="207">
        <f>SUM(I31:I36)</f>
        <v>0</v>
      </c>
      <c r="J38" s="207">
        <f>SUM(J31:J36)</f>
        <v>0</v>
      </c>
      <c r="K38" s="192"/>
    </row>
    <row r="39" spans="1:11">
      <c r="A39" s="193"/>
      <c r="B39" s="512" t="s">
        <v>44</v>
      </c>
      <c r="C39" s="512"/>
      <c r="D39" s="202">
        <v>0</v>
      </c>
      <c r="E39" s="202">
        <v>0</v>
      </c>
      <c r="G39" s="197"/>
      <c r="H39" s="210"/>
      <c r="I39" s="209"/>
      <c r="J39" s="209"/>
      <c r="K39" s="192"/>
    </row>
    <row r="40" spans="1:11">
      <c r="A40" s="193"/>
      <c r="B40" s="203"/>
      <c r="C40" s="204"/>
      <c r="D40" s="205"/>
      <c r="E40" s="205"/>
      <c r="G40" s="516" t="s">
        <v>196</v>
      </c>
      <c r="H40" s="516"/>
      <c r="I40" s="207">
        <f>I27+I38</f>
        <v>23929</v>
      </c>
      <c r="J40" s="207">
        <f>J27+J38</f>
        <v>28101</v>
      </c>
      <c r="K40" s="192"/>
    </row>
    <row r="41" spans="1:11">
      <c r="A41" s="206"/>
      <c r="B41" s="516" t="s">
        <v>46</v>
      </c>
      <c r="C41" s="516"/>
      <c r="D41" s="207">
        <f>SUM(D31:D39)</f>
        <v>329469</v>
      </c>
      <c r="E41" s="207">
        <f>SUM(E31:E39)</f>
        <v>319469</v>
      </c>
      <c r="F41" s="208"/>
      <c r="G41" s="197"/>
      <c r="H41" s="212"/>
      <c r="I41" s="209"/>
      <c r="J41" s="209"/>
      <c r="K41" s="192"/>
    </row>
    <row r="42" spans="1:11">
      <c r="A42" s="193"/>
      <c r="B42" s="203"/>
      <c r="C42" s="197"/>
      <c r="D42" s="205"/>
      <c r="E42" s="205"/>
      <c r="G42" s="517" t="s">
        <v>47</v>
      </c>
      <c r="H42" s="517"/>
      <c r="I42" s="205"/>
      <c r="J42" s="205"/>
      <c r="K42" s="192"/>
    </row>
    <row r="43" spans="1:11">
      <c r="A43" s="193"/>
      <c r="B43" s="516" t="s">
        <v>197</v>
      </c>
      <c r="C43" s="516"/>
      <c r="D43" s="207">
        <f>D26+D41</f>
        <v>5512582</v>
      </c>
      <c r="E43" s="207">
        <f>E26+E41</f>
        <v>5463383</v>
      </c>
      <c r="G43" s="197"/>
      <c r="H43" s="212"/>
      <c r="I43" s="205"/>
      <c r="J43" s="205"/>
      <c r="K43" s="192"/>
    </row>
    <row r="44" spans="1:11">
      <c r="A44" s="193"/>
      <c r="B44" s="203"/>
      <c r="C44" s="203"/>
      <c r="D44" s="205"/>
      <c r="E44" s="205"/>
      <c r="G44" s="516" t="s">
        <v>49</v>
      </c>
      <c r="H44" s="516"/>
      <c r="I44" s="207">
        <f>SUM(I46:I48)</f>
        <v>0</v>
      </c>
      <c r="J44" s="207">
        <f>SUM(J46:J48)</f>
        <v>0</v>
      </c>
      <c r="K44" s="192"/>
    </row>
    <row r="45" spans="1:11">
      <c r="A45" s="193"/>
      <c r="B45" s="203"/>
      <c r="C45" s="203"/>
      <c r="D45" s="205"/>
      <c r="E45" s="205"/>
      <c r="G45" s="203"/>
      <c r="H45" s="195"/>
      <c r="I45" s="205"/>
      <c r="J45" s="205"/>
      <c r="K45" s="192"/>
    </row>
    <row r="46" spans="1:11">
      <c r="A46" s="193"/>
      <c r="B46" s="203"/>
      <c r="C46" s="203"/>
      <c r="D46" s="205"/>
      <c r="E46" s="205"/>
      <c r="G46" s="512" t="s">
        <v>50</v>
      </c>
      <c r="H46" s="512"/>
      <c r="I46" s="202">
        <v>0</v>
      </c>
      <c r="J46" s="202">
        <v>0</v>
      </c>
      <c r="K46" s="192"/>
    </row>
    <row r="47" spans="1:11">
      <c r="A47" s="193"/>
      <c r="B47" s="203"/>
      <c r="C47" s="523" t="s">
        <v>79</v>
      </c>
      <c r="D47" s="523"/>
      <c r="E47" s="205"/>
      <c r="G47" s="512" t="s">
        <v>51</v>
      </c>
      <c r="H47" s="512"/>
      <c r="I47" s="202">
        <v>0</v>
      </c>
      <c r="J47" s="202">
        <v>0</v>
      </c>
      <c r="K47" s="192"/>
    </row>
    <row r="48" spans="1:11">
      <c r="A48" s="193"/>
      <c r="B48" s="203"/>
      <c r="C48" s="523"/>
      <c r="D48" s="523"/>
      <c r="E48" s="205"/>
      <c r="G48" s="512" t="s">
        <v>52</v>
      </c>
      <c r="H48" s="512"/>
      <c r="I48" s="202">
        <v>0</v>
      </c>
      <c r="J48" s="202">
        <v>0</v>
      </c>
      <c r="K48" s="192"/>
    </row>
    <row r="49" spans="1:14">
      <c r="A49" s="193"/>
      <c r="B49" s="203"/>
      <c r="C49" s="523"/>
      <c r="D49" s="523"/>
      <c r="E49" s="205"/>
      <c r="G49" s="203"/>
      <c r="H49" s="195"/>
      <c r="I49" s="205"/>
      <c r="J49" s="205"/>
      <c r="K49" s="192"/>
    </row>
    <row r="50" spans="1:14">
      <c r="A50" s="193"/>
      <c r="B50" s="203"/>
      <c r="C50" s="523"/>
      <c r="D50" s="523"/>
      <c r="E50" s="205"/>
      <c r="G50" s="516" t="s">
        <v>53</v>
      </c>
      <c r="H50" s="516"/>
      <c r="I50" s="207">
        <f>SUM(I52:I56)</f>
        <v>5488653</v>
      </c>
      <c r="J50" s="207">
        <f>SUM(J52:J56)</f>
        <v>5435282</v>
      </c>
      <c r="K50" s="192"/>
    </row>
    <row r="51" spans="1:14">
      <c r="A51" s="193"/>
      <c r="B51" s="203"/>
      <c r="C51" s="523"/>
      <c r="D51" s="523"/>
      <c r="E51" s="205"/>
      <c r="G51" s="197"/>
      <c r="H51" s="195"/>
      <c r="I51" s="213"/>
      <c r="J51" s="213"/>
      <c r="K51" s="192"/>
      <c r="N51" s="401"/>
    </row>
    <row r="52" spans="1:14">
      <c r="A52" s="193"/>
      <c r="B52" s="203"/>
      <c r="C52" s="523"/>
      <c r="D52" s="523"/>
      <c r="E52" s="205"/>
      <c r="G52" s="512" t="s">
        <v>54</v>
      </c>
      <c r="H52" s="512"/>
      <c r="I52" s="202">
        <f>+EA!I53</f>
        <v>65816</v>
      </c>
      <c r="J52" s="202">
        <v>21243</v>
      </c>
      <c r="K52" s="192"/>
      <c r="M52" s="398"/>
      <c r="N52" s="401"/>
    </row>
    <row r="53" spans="1:14">
      <c r="A53" s="193"/>
      <c r="B53" s="203"/>
      <c r="C53" s="523"/>
      <c r="D53" s="523"/>
      <c r="E53" s="205"/>
      <c r="G53" s="512" t="s">
        <v>55</v>
      </c>
      <c r="H53" s="512"/>
      <c r="I53" s="202">
        <v>147234</v>
      </c>
      <c r="J53" s="202">
        <v>313023</v>
      </c>
      <c r="K53" s="192"/>
      <c r="M53" s="398"/>
      <c r="N53" s="401"/>
    </row>
    <row r="54" spans="1:14">
      <c r="A54" s="193"/>
      <c r="B54" s="203"/>
      <c r="C54" s="523"/>
      <c r="D54" s="523"/>
      <c r="E54" s="205"/>
      <c r="G54" s="512" t="s">
        <v>56</v>
      </c>
      <c r="H54" s="512"/>
      <c r="I54" s="202">
        <v>0</v>
      </c>
      <c r="J54" s="202">
        <v>0</v>
      </c>
      <c r="K54" s="192"/>
      <c r="M54" s="398"/>
      <c r="N54" s="401"/>
    </row>
    <row r="55" spans="1:14">
      <c r="A55" s="193"/>
      <c r="B55" s="203"/>
      <c r="C55" s="203"/>
      <c r="D55" s="205"/>
      <c r="E55" s="205"/>
      <c r="G55" s="512" t="s">
        <v>57</v>
      </c>
      <c r="H55" s="512"/>
      <c r="I55" s="202">
        <v>0</v>
      </c>
      <c r="J55" s="202">
        <v>0</v>
      </c>
      <c r="K55" s="192"/>
      <c r="N55" s="401"/>
    </row>
    <row r="56" spans="1:14">
      <c r="A56" s="193"/>
      <c r="B56" s="203"/>
      <c r="C56" s="203"/>
      <c r="D56" s="205"/>
      <c r="E56" s="205"/>
      <c r="G56" s="512" t="s">
        <v>58</v>
      </c>
      <c r="H56" s="512"/>
      <c r="I56" s="202">
        <v>5275603</v>
      </c>
      <c r="J56" s="202">
        <v>5101016</v>
      </c>
      <c r="K56" s="192"/>
      <c r="M56" s="398"/>
      <c r="N56" s="401"/>
    </row>
    <row r="57" spans="1:14">
      <c r="A57" s="193"/>
      <c r="B57" s="203"/>
      <c r="C57" s="203"/>
      <c r="D57" s="205"/>
      <c r="E57" s="205"/>
      <c r="G57" s="203"/>
      <c r="H57" s="195"/>
      <c r="I57" s="205"/>
      <c r="J57" s="205"/>
      <c r="K57" s="192"/>
      <c r="M57" s="398"/>
      <c r="N57" s="401"/>
    </row>
    <row r="58" spans="1:14" ht="25.5" customHeight="1">
      <c r="A58" s="193"/>
      <c r="B58" s="203"/>
      <c r="C58" s="203"/>
      <c r="D58" s="205"/>
      <c r="E58" s="205"/>
      <c r="G58" s="516" t="s">
        <v>59</v>
      </c>
      <c r="H58" s="516"/>
      <c r="I58" s="207">
        <f>SUM(I60:I61)</f>
        <v>0</v>
      </c>
      <c r="J58" s="207">
        <f>SUM(J60:J61)</f>
        <v>0</v>
      </c>
      <c r="K58" s="192"/>
      <c r="M58" s="398"/>
      <c r="N58" s="401"/>
    </row>
    <row r="59" spans="1:14">
      <c r="A59" s="193"/>
      <c r="B59" s="203"/>
      <c r="C59" s="203"/>
      <c r="D59" s="205"/>
      <c r="E59" s="205"/>
      <c r="G59" s="203"/>
      <c r="H59" s="195"/>
      <c r="I59" s="205"/>
      <c r="J59" s="205"/>
      <c r="K59" s="192"/>
      <c r="N59" s="401"/>
    </row>
    <row r="60" spans="1:14">
      <c r="A60" s="193"/>
      <c r="B60" s="203"/>
      <c r="C60" s="203"/>
      <c r="D60" s="205"/>
      <c r="E60" s="205"/>
      <c r="G60" s="512" t="s">
        <v>60</v>
      </c>
      <c r="H60" s="512"/>
      <c r="I60" s="202">
        <v>0</v>
      </c>
      <c r="J60" s="202">
        <v>0</v>
      </c>
      <c r="K60" s="192"/>
    </row>
    <row r="61" spans="1:14">
      <c r="A61" s="193"/>
      <c r="B61" s="203"/>
      <c r="C61" s="203"/>
      <c r="D61" s="205"/>
      <c r="E61" s="205"/>
      <c r="G61" s="512" t="s">
        <v>61</v>
      </c>
      <c r="H61" s="512"/>
      <c r="I61" s="202">
        <v>0</v>
      </c>
      <c r="J61" s="202">
        <v>0</v>
      </c>
      <c r="K61" s="192"/>
    </row>
    <row r="62" spans="1:14" ht="9.9499999999999993" customHeight="1">
      <c r="A62" s="193"/>
      <c r="B62" s="203"/>
      <c r="C62" s="203"/>
      <c r="D62" s="205"/>
      <c r="E62" s="205"/>
      <c r="G62" s="203"/>
      <c r="H62" s="214"/>
      <c r="I62" s="205"/>
      <c r="J62" s="205"/>
      <c r="K62" s="192"/>
    </row>
    <row r="63" spans="1:14">
      <c r="A63" s="193"/>
      <c r="B63" s="203"/>
      <c r="C63" s="203"/>
      <c r="D63" s="205"/>
      <c r="E63" s="205"/>
      <c r="G63" s="516" t="s">
        <v>62</v>
      </c>
      <c r="H63" s="516"/>
      <c r="I63" s="207">
        <f>I44+I50+I58</f>
        <v>5488653</v>
      </c>
      <c r="J63" s="207">
        <f>J44+J50+J58</f>
        <v>5435282</v>
      </c>
      <c r="K63" s="192"/>
      <c r="M63" s="398"/>
      <c r="N63" s="398"/>
    </row>
    <row r="64" spans="1:14" ht="9.9499999999999993" customHeight="1">
      <c r="A64" s="193"/>
      <c r="B64" s="203"/>
      <c r="C64" s="203"/>
      <c r="D64" s="205"/>
      <c r="E64" s="205"/>
      <c r="G64" s="203"/>
      <c r="H64" s="195"/>
      <c r="I64" s="205"/>
      <c r="J64" s="205"/>
      <c r="K64" s="192"/>
    </row>
    <row r="65" spans="1:14">
      <c r="A65" s="193"/>
      <c r="B65" s="203"/>
      <c r="C65" s="203"/>
      <c r="D65" s="205"/>
      <c r="E65" s="205"/>
      <c r="G65" s="516" t="s">
        <v>198</v>
      </c>
      <c r="H65" s="516"/>
      <c r="I65" s="207">
        <f>I40+I63</f>
        <v>5512582</v>
      </c>
      <c r="J65" s="207">
        <f>J40+J63</f>
        <v>5463383</v>
      </c>
      <c r="K65" s="192"/>
      <c r="M65" s="398"/>
      <c r="N65" s="398"/>
    </row>
    <row r="66" spans="1:14" ht="6" customHeight="1">
      <c r="A66" s="215"/>
      <c r="B66" s="216"/>
      <c r="C66" s="216"/>
      <c r="D66" s="216"/>
      <c r="E66" s="216"/>
      <c r="F66" s="217"/>
      <c r="G66" s="216"/>
      <c r="H66" s="216"/>
      <c r="I66" s="216"/>
      <c r="J66" s="216"/>
      <c r="K66" s="218"/>
    </row>
    <row r="67" spans="1:14" ht="6" customHeight="1">
      <c r="B67" s="195"/>
      <c r="C67" s="219"/>
      <c r="D67" s="220"/>
      <c r="E67" s="220"/>
      <c r="G67" s="221"/>
      <c r="H67" s="219"/>
      <c r="I67" s="220"/>
      <c r="J67" s="220"/>
    </row>
    <row r="68" spans="1:14" ht="6" customHeight="1">
      <c r="A68" s="222"/>
      <c r="B68" s="223"/>
      <c r="C68" s="224"/>
      <c r="D68" s="225"/>
      <c r="E68" s="225"/>
      <c r="F68" s="217"/>
      <c r="G68" s="226"/>
      <c r="H68" s="224"/>
      <c r="I68" s="225"/>
      <c r="J68" s="225"/>
    </row>
    <row r="69" spans="1:14" ht="6" customHeight="1">
      <c r="B69" s="195"/>
      <c r="C69" s="219"/>
      <c r="D69" s="220"/>
      <c r="E69" s="220"/>
      <c r="G69" s="221"/>
      <c r="H69" s="219"/>
      <c r="I69" s="220"/>
      <c r="J69" s="220"/>
    </row>
    <row r="70" spans="1:14" ht="15" customHeight="1">
      <c r="B70" s="522" t="s">
        <v>78</v>
      </c>
      <c r="C70" s="522"/>
      <c r="D70" s="522"/>
      <c r="E70" s="522"/>
      <c r="F70" s="522"/>
      <c r="G70" s="522"/>
      <c r="H70" s="522"/>
      <c r="I70" s="522"/>
      <c r="J70" s="522"/>
    </row>
    <row r="71" spans="1:14">
      <c r="B71" s="195"/>
      <c r="C71" s="219"/>
      <c r="D71" s="220"/>
      <c r="E71" s="220"/>
      <c r="G71" s="221"/>
      <c r="H71" s="219"/>
      <c r="I71" s="220"/>
      <c r="J71" s="220"/>
    </row>
    <row r="72" spans="1:14" ht="50.1" customHeight="1">
      <c r="B72" s="195"/>
      <c r="C72" s="521"/>
      <c r="D72" s="521"/>
      <c r="E72" s="220"/>
      <c r="G72" s="520"/>
      <c r="H72" s="520"/>
      <c r="I72" s="220"/>
      <c r="J72" s="220"/>
    </row>
    <row r="73" spans="1:14" ht="14.1" customHeight="1">
      <c r="B73" s="227"/>
      <c r="C73" s="519" t="s">
        <v>80</v>
      </c>
      <c r="D73" s="519"/>
      <c r="E73" s="220"/>
      <c r="F73" s="228"/>
      <c r="G73" s="519" t="s">
        <v>83</v>
      </c>
      <c r="H73" s="519"/>
      <c r="I73" s="196"/>
      <c r="J73" s="220"/>
    </row>
    <row r="74" spans="1:14" ht="14.1" customHeight="1">
      <c r="B74" s="229"/>
      <c r="C74" s="518" t="s">
        <v>81</v>
      </c>
      <c r="D74" s="518"/>
      <c r="E74" s="230"/>
      <c r="F74" s="228"/>
      <c r="G74" s="518" t="s">
        <v>82</v>
      </c>
      <c r="H74" s="518"/>
      <c r="I74" s="196"/>
      <c r="J74" s="220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  <ignoredErrors>
    <ignoredError sqref="D18:E18 I5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30" sqref="H30"/>
    </sheetView>
  </sheetViews>
  <sheetFormatPr baseColWidth="10" defaultRowHeight="12"/>
  <cols>
    <col min="1" max="1" width="3.140625" style="675" customWidth="1"/>
    <col min="2" max="2" width="46.5703125" style="675" customWidth="1"/>
    <col min="3" max="3" width="19.85546875" style="675" customWidth="1"/>
    <col min="4" max="4" width="19.7109375" style="675" customWidth="1"/>
    <col min="5" max="5" width="5.140625" style="160" customWidth="1"/>
    <col min="6" max="16384" width="11.42578125" style="675"/>
  </cols>
  <sheetData>
    <row r="1" spans="1:4" ht="12.75" thickBot="1">
      <c r="A1" s="160"/>
      <c r="B1" s="160"/>
      <c r="C1" s="160"/>
      <c r="D1" s="160"/>
    </row>
    <row r="2" spans="1:4">
      <c r="A2" s="160"/>
      <c r="B2" s="658" t="s">
        <v>406</v>
      </c>
      <c r="C2" s="659"/>
      <c r="D2" s="660"/>
    </row>
    <row r="3" spans="1:4">
      <c r="A3" s="160"/>
      <c r="B3" s="661" t="s">
        <v>401</v>
      </c>
      <c r="C3" s="662"/>
      <c r="D3" s="663"/>
    </row>
    <row r="4" spans="1:4" ht="15.75" customHeight="1" thickBot="1">
      <c r="A4" s="160"/>
      <c r="B4" s="664" t="s">
        <v>984</v>
      </c>
      <c r="C4" s="665"/>
      <c r="D4" s="666"/>
    </row>
    <row r="5" spans="1:4">
      <c r="A5" s="160"/>
      <c r="B5" s="667" t="s">
        <v>985</v>
      </c>
      <c r="C5" s="668" t="s">
        <v>986</v>
      </c>
      <c r="D5" s="669"/>
    </row>
    <row r="6" spans="1:4" ht="12.75" thickBot="1">
      <c r="A6" s="160"/>
      <c r="B6" s="670"/>
      <c r="C6" s="671" t="s">
        <v>987</v>
      </c>
      <c r="D6" s="672" t="s">
        <v>988</v>
      </c>
    </row>
    <row r="7" spans="1:4">
      <c r="A7" s="160"/>
      <c r="B7" s="673"/>
      <c r="C7" s="673"/>
      <c r="D7" s="673"/>
    </row>
    <row r="8" spans="1:4">
      <c r="A8" s="160"/>
      <c r="B8" s="673"/>
      <c r="C8" s="673"/>
      <c r="D8" s="673"/>
    </row>
    <row r="9" spans="1:4">
      <c r="A9" s="160"/>
      <c r="B9" s="673"/>
      <c r="C9" s="673"/>
      <c r="D9" s="673"/>
    </row>
    <row r="10" spans="1:4">
      <c r="A10" s="160"/>
      <c r="B10" s="673"/>
      <c r="C10" s="673"/>
      <c r="D10" s="673"/>
    </row>
    <row r="11" spans="1:4">
      <c r="A11" s="160"/>
      <c r="B11" s="673"/>
      <c r="C11" s="673"/>
      <c r="D11" s="673"/>
    </row>
    <row r="12" spans="1:4">
      <c r="A12" s="160"/>
      <c r="B12" s="673"/>
      <c r="C12" s="673"/>
      <c r="D12" s="673"/>
    </row>
    <row r="13" spans="1:4">
      <c r="A13" s="160"/>
      <c r="B13" s="673"/>
      <c r="C13" s="673"/>
      <c r="D13" s="673"/>
    </row>
    <row r="14" spans="1:4">
      <c r="A14" s="160"/>
      <c r="B14" s="673"/>
      <c r="C14" s="673"/>
      <c r="D14" s="673"/>
    </row>
    <row r="15" spans="1:4">
      <c r="A15" s="160"/>
      <c r="B15" s="673"/>
      <c r="C15" s="673"/>
      <c r="D15" s="673"/>
    </row>
    <row r="16" spans="1:4">
      <c r="A16" s="160"/>
      <c r="B16" s="674"/>
      <c r="C16" s="674"/>
      <c r="D16" s="674"/>
    </row>
    <row r="17" spans="1:4">
      <c r="A17" s="160"/>
      <c r="B17" s="674"/>
      <c r="C17" s="674"/>
      <c r="D17" s="674"/>
    </row>
    <row r="18" spans="1:4">
      <c r="A18" s="160"/>
      <c r="B18" s="674"/>
      <c r="C18" s="674"/>
      <c r="D18" s="674"/>
    </row>
    <row r="19" spans="1:4">
      <c r="A19" s="160"/>
      <c r="B19" s="160"/>
      <c r="C19" s="160"/>
      <c r="D19" s="160"/>
    </row>
    <row r="20" spans="1:4">
      <c r="A20" s="160"/>
      <c r="B20" s="160"/>
      <c r="C20" s="160"/>
      <c r="D20" s="16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D40" zoomScaleNormal="100" zoomScalePageLayoutView="80" workbookViewId="0">
      <selection activeCell="S1" sqref="S1"/>
    </sheetView>
  </sheetViews>
  <sheetFormatPr baseColWidth="10" defaultRowHeight="12"/>
  <cols>
    <col min="1" max="1" width="4.5703125" style="160" customWidth="1"/>
    <col min="2" max="2" width="24.7109375" style="160" customWidth="1"/>
    <col min="3" max="3" width="40" style="160" customWidth="1"/>
    <col min="4" max="5" width="18.7109375" style="160" customWidth="1"/>
    <col min="6" max="6" width="10.7109375" style="160" customWidth="1"/>
    <col min="7" max="7" width="24.7109375" style="160" customWidth="1"/>
    <col min="8" max="8" width="29.7109375" style="238" customWidth="1"/>
    <col min="9" max="10" width="18.7109375" style="160" customWidth="1"/>
    <col min="11" max="11" width="4.5703125" style="160" customWidth="1"/>
    <col min="12" max="16384" width="11.42578125" style="160"/>
  </cols>
  <sheetData>
    <row r="1" spans="1:11" ht="6" customHeight="1">
      <c r="A1" s="169"/>
      <c r="B1" s="168"/>
      <c r="C1" s="231"/>
      <c r="D1" s="174"/>
      <c r="E1" s="174"/>
      <c r="F1" s="231"/>
      <c r="G1" s="231"/>
      <c r="H1" s="232"/>
      <c r="I1" s="168"/>
      <c r="J1" s="168"/>
      <c r="K1" s="168"/>
    </row>
    <row r="2" spans="1:11" s="177" customFormat="1" ht="6" customHeight="1">
      <c r="C2" s="178"/>
      <c r="H2" s="233"/>
    </row>
    <row r="3" spans="1:11" ht="14.1" customHeight="1">
      <c r="A3" s="234"/>
      <c r="C3" s="532" t="s">
        <v>406</v>
      </c>
      <c r="D3" s="532"/>
      <c r="E3" s="532"/>
      <c r="F3" s="532"/>
      <c r="G3" s="532"/>
      <c r="H3" s="532"/>
      <c r="I3" s="532"/>
      <c r="J3" s="235"/>
      <c r="K3" s="235"/>
    </row>
    <row r="4" spans="1:11" ht="14.1" customHeight="1">
      <c r="A4" s="236"/>
      <c r="C4" s="532" t="s">
        <v>66</v>
      </c>
      <c r="D4" s="532"/>
      <c r="E4" s="532"/>
      <c r="F4" s="532"/>
      <c r="G4" s="532"/>
      <c r="H4" s="532"/>
      <c r="I4" s="532"/>
      <c r="J4" s="236"/>
      <c r="K4" s="236"/>
    </row>
    <row r="5" spans="1:11" ht="14.1" customHeight="1">
      <c r="A5" s="237"/>
      <c r="C5" s="532" t="str">
        <f>+ESF!C5</f>
        <v>Al 31 de diciembre de 2015 y 2014</v>
      </c>
      <c r="D5" s="532"/>
      <c r="E5" s="532"/>
      <c r="F5" s="532"/>
      <c r="G5" s="532"/>
      <c r="H5" s="532"/>
      <c r="I5" s="532"/>
      <c r="J5" s="236"/>
      <c r="K5" s="236"/>
    </row>
    <row r="6" spans="1:11" ht="14.1" customHeight="1">
      <c r="A6" s="237"/>
      <c r="C6" s="532" t="s">
        <v>1</v>
      </c>
      <c r="D6" s="532"/>
      <c r="E6" s="532"/>
      <c r="F6" s="532"/>
      <c r="G6" s="532"/>
      <c r="H6" s="532"/>
      <c r="I6" s="532"/>
      <c r="J6" s="236"/>
      <c r="K6" s="236"/>
    </row>
    <row r="7" spans="1:11" ht="20.100000000000001" customHeight="1">
      <c r="A7" s="237"/>
      <c r="B7" s="183" t="s">
        <v>4</v>
      </c>
      <c r="C7" s="530" t="str">
        <f>+EA!C6</f>
        <v>La Libertad Centro Cultural de Apizaco</v>
      </c>
      <c r="D7" s="530"/>
      <c r="E7" s="530"/>
      <c r="F7" s="530"/>
      <c r="G7" s="530"/>
      <c r="H7" s="530"/>
      <c r="I7" s="530"/>
      <c r="J7" s="172"/>
    </row>
    <row r="8" spans="1:11" ht="3" customHeight="1">
      <c r="A8" s="235"/>
      <c r="B8" s="235"/>
      <c r="C8" s="235"/>
      <c r="D8" s="235"/>
      <c r="E8" s="235"/>
      <c r="F8" s="235"/>
    </row>
    <row r="9" spans="1:11" s="177" customFormat="1" ht="3" customHeight="1">
      <c r="A9" s="237"/>
      <c r="B9" s="239"/>
      <c r="C9" s="239"/>
      <c r="D9" s="239"/>
      <c r="E9" s="239"/>
      <c r="F9" s="240"/>
      <c r="H9" s="233"/>
    </row>
    <row r="10" spans="1:11" s="177" customFormat="1" ht="3" customHeight="1">
      <c r="A10" s="241"/>
      <c r="B10" s="241"/>
      <c r="C10" s="241"/>
      <c r="D10" s="242"/>
      <c r="E10" s="242"/>
      <c r="F10" s="243"/>
      <c r="H10" s="233"/>
    </row>
    <row r="11" spans="1:11" s="177" customFormat="1" ht="20.100000000000001" customHeight="1">
      <c r="A11" s="244"/>
      <c r="B11" s="531" t="s">
        <v>76</v>
      </c>
      <c r="C11" s="531"/>
      <c r="D11" s="245" t="s">
        <v>67</v>
      </c>
      <c r="E11" s="245" t="s">
        <v>68</v>
      </c>
      <c r="F11" s="246"/>
      <c r="G11" s="531" t="s">
        <v>76</v>
      </c>
      <c r="H11" s="531"/>
      <c r="I11" s="245" t="s">
        <v>67</v>
      </c>
      <c r="J11" s="245" t="s">
        <v>68</v>
      </c>
      <c r="K11" s="247"/>
    </row>
    <row r="12" spans="1:11" ht="3" customHeight="1">
      <c r="A12" s="248"/>
      <c r="B12" s="249"/>
      <c r="C12" s="249"/>
      <c r="D12" s="250"/>
      <c r="E12" s="250"/>
      <c r="F12" s="234"/>
      <c r="G12" s="177"/>
      <c r="H12" s="233"/>
      <c r="I12" s="177"/>
      <c r="J12" s="177"/>
      <c r="K12" s="192"/>
    </row>
    <row r="13" spans="1:11" s="177" customFormat="1" ht="3" customHeight="1">
      <c r="A13" s="193"/>
      <c r="B13" s="251"/>
      <c r="C13" s="251"/>
      <c r="D13" s="252"/>
      <c r="E13" s="252"/>
      <c r="F13" s="178"/>
      <c r="H13" s="233"/>
      <c r="K13" s="192"/>
    </row>
    <row r="14" spans="1:11">
      <c r="A14" s="253"/>
      <c r="B14" s="517" t="s">
        <v>6</v>
      </c>
      <c r="C14" s="517"/>
      <c r="D14" s="254">
        <f>D16+D26</f>
        <v>11308</v>
      </c>
      <c r="E14" s="254">
        <f>E16+E26</f>
        <v>60507</v>
      </c>
      <c r="F14" s="178"/>
      <c r="G14" s="517" t="s">
        <v>7</v>
      </c>
      <c r="H14" s="517"/>
      <c r="I14" s="254">
        <f>I16+I27</f>
        <v>0</v>
      </c>
      <c r="J14" s="254">
        <f>J16+J27</f>
        <v>4172</v>
      </c>
      <c r="K14" s="192"/>
    </row>
    <row r="15" spans="1:11">
      <c r="A15" s="255"/>
      <c r="B15" s="197"/>
      <c r="C15" s="196"/>
      <c r="D15" s="256"/>
      <c r="E15" s="256"/>
      <c r="F15" s="178"/>
      <c r="G15" s="197"/>
      <c r="H15" s="197"/>
      <c r="I15" s="256"/>
      <c r="J15" s="256"/>
      <c r="K15" s="192"/>
    </row>
    <row r="16" spans="1:11">
      <c r="A16" s="255"/>
      <c r="B16" s="517" t="s">
        <v>8</v>
      </c>
      <c r="C16" s="517"/>
      <c r="D16" s="254">
        <f>SUM(D18:D24)</f>
        <v>11308</v>
      </c>
      <c r="E16" s="254">
        <f>SUM(E18:E24)</f>
        <v>50507</v>
      </c>
      <c r="F16" s="178"/>
      <c r="G16" s="517" t="s">
        <v>9</v>
      </c>
      <c r="H16" s="517"/>
      <c r="I16" s="254">
        <f>SUM(I18:I25)</f>
        <v>0</v>
      </c>
      <c r="J16" s="254">
        <f>SUM(J18:J25)</f>
        <v>4172</v>
      </c>
      <c r="K16" s="192"/>
    </row>
    <row r="17" spans="1:11">
      <c r="A17" s="255"/>
      <c r="B17" s="197"/>
      <c r="C17" s="196"/>
      <c r="D17" s="256"/>
      <c r="E17" s="256"/>
      <c r="F17" s="178"/>
      <c r="G17" s="197"/>
      <c r="H17" s="197"/>
      <c r="I17" s="256"/>
      <c r="J17" s="256"/>
      <c r="K17" s="192"/>
    </row>
    <row r="18" spans="1:11">
      <c r="A18" s="253"/>
      <c r="B18" s="512" t="s">
        <v>10</v>
      </c>
      <c r="C18" s="512"/>
      <c r="D18" s="257">
        <f>IF(ESF!D18&lt;ESF!E18,ESF!E18-ESF!D18,0)</f>
        <v>0</v>
      </c>
      <c r="E18" s="257">
        <f>IF(D18&gt;0,0,ESF!D18-ESF!E18)</f>
        <v>50507</v>
      </c>
      <c r="F18" s="178"/>
      <c r="G18" s="512" t="s">
        <v>11</v>
      </c>
      <c r="H18" s="512"/>
      <c r="I18" s="257">
        <f>IF(ESF!I18&gt;ESF!J18,ESF!I18-ESF!J18,0)</f>
        <v>0</v>
      </c>
      <c r="J18" s="257">
        <f>IF(I18&gt;0,0,ESF!J18-ESF!I18)</f>
        <v>0</v>
      </c>
      <c r="K18" s="192"/>
    </row>
    <row r="19" spans="1:11">
      <c r="A19" s="253"/>
      <c r="B19" s="512" t="s">
        <v>12</v>
      </c>
      <c r="C19" s="512"/>
      <c r="D19" s="257">
        <f>IF(ESF!D19&lt;ESF!E19,ESF!E19-ESF!D19,0)</f>
        <v>11308</v>
      </c>
      <c r="E19" s="257">
        <f>IF(D19&gt;0,0,ESF!D19-ESF!E19)</f>
        <v>0</v>
      </c>
      <c r="F19" s="178"/>
      <c r="G19" s="512" t="s">
        <v>13</v>
      </c>
      <c r="H19" s="512"/>
      <c r="I19" s="257">
        <f>IF(ESF!I19&gt;ESF!J19,ESF!I19-ESF!J19,0)</f>
        <v>0</v>
      </c>
      <c r="J19" s="257">
        <f>IF(I19&gt;0,0,ESF!J19-ESF!I19)</f>
        <v>0</v>
      </c>
      <c r="K19" s="192"/>
    </row>
    <row r="20" spans="1:11">
      <c r="A20" s="253"/>
      <c r="B20" s="512" t="s">
        <v>14</v>
      </c>
      <c r="C20" s="512"/>
      <c r="D20" s="257">
        <f>IF(ESF!D20&lt;ESF!E20,ESF!E20-ESF!D20,0)</f>
        <v>0</v>
      </c>
      <c r="E20" s="257">
        <f>IF(D20&gt;0,0,ESF!D20-ESF!E20)</f>
        <v>0</v>
      </c>
      <c r="F20" s="178"/>
      <c r="G20" s="512" t="s">
        <v>15</v>
      </c>
      <c r="H20" s="512"/>
      <c r="I20" s="257">
        <f>IF(ESF!I20&gt;ESF!J20,ESF!I20-ESF!J20,0)</f>
        <v>0</v>
      </c>
      <c r="J20" s="257">
        <f>IF(I20&gt;0,0,ESF!J20-ESF!I20)</f>
        <v>0</v>
      </c>
      <c r="K20" s="192"/>
    </row>
    <row r="21" spans="1:11">
      <c r="A21" s="253"/>
      <c r="B21" s="512" t="s">
        <v>16</v>
      </c>
      <c r="C21" s="512"/>
      <c r="D21" s="257">
        <f>IF(ESF!D21&lt;ESF!E21,ESF!E21-ESF!D21,0)</f>
        <v>0</v>
      </c>
      <c r="E21" s="257">
        <f>IF(D21&gt;0,0,ESF!D21-ESF!E21)</f>
        <v>0</v>
      </c>
      <c r="F21" s="178"/>
      <c r="G21" s="512" t="s">
        <v>17</v>
      </c>
      <c r="H21" s="512"/>
      <c r="I21" s="257">
        <f>IF(ESF!I21&gt;ESF!J21,ESF!I21-ESF!J21,0)</f>
        <v>0</v>
      </c>
      <c r="J21" s="257">
        <f>IF(I21&gt;0,0,ESF!J21-ESF!I21)</f>
        <v>0</v>
      </c>
      <c r="K21" s="192"/>
    </row>
    <row r="22" spans="1:11">
      <c r="A22" s="253"/>
      <c r="B22" s="512" t="s">
        <v>18</v>
      </c>
      <c r="C22" s="512"/>
      <c r="D22" s="257">
        <f>IF(ESF!D22&lt;ESF!E22,ESF!E22-ESF!D22,0)</f>
        <v>0</v>
      </c>
      <c r="E22" s="257">
        <f>IF(D22&gt;0,0,ESF!D22-ESF!E22)</f>
        <v>0</v>
      </c>
      <c r="F22" s="178"/>
      <c r="G22" s="512" t="s">
        <v>19</v>
      </c>
      <c r="H22" s="512"/>
      <c r="I22" s="257">
        <f>IF(ESF!I22&gt;ESF!J22,ESF!I22-ESF!J22,0)</f>
        <v>0</v>
      </c>
      <c r="J22" s="257">
        <f>IF(I22&gt;0,0,ESF!J22-ESF!I22)</f>
        <v>0</v>
      </c>
      <c r="K22" s="192"/>
    </row>
    <row r="23" spans="1:11" ht="25.5" customHeight="1">
      <c r="A23" s="253"/>
      <c r="B23" s="512" t="s">
        <v>20</v>
      </c>
      <c r="C23" s="512"/>
      <c r="D23" s="257">
        <f>IF(ESF!D23&lt;ESF!E23,ESF!E23-ESF!D23,0)</f>
        <v>0</v>
      </c>
      <c r="E23" s="257">
        <f>IF(D23&gt;0,0,ESF!D23-ESF!E23)</f>
        <v>0</v>
      </c>
      <c r="F23" s="178"/>
      <c r="G23" s="515" t="s">
        <v>21</v>
      </c>
      <c r="H23" s="515"/>
      <c r="I23" s="257">
        <f>IF(ESF!I23&gt;ESF!J23,ESF!I23-ESF!J23,0)</f>
        <v>0</v>
      </c>
      <c r="J23" s="257">
        <f>IF(I23&gt;0,0,ESF!J23-ESF!I23)</f>
        <v>4172</v>
      </c>
      <c r="K23" s="192"/>
    </row>
    <row r="24" spans="1:11">
      <c r="A24" s="253"/>
      <c r="B24" s="512" t="s">
        <v>22</v>
      </c>
      <c r="C24" s="512"/>
      <c r="D24" s="257">
        <f>IF(ESF!D24&lt;ESF!E24,ESF!E24-ESF!D24,0)</f>
        <v>0</v>
      </c>
      <c r="E24" s="257">
        <f>IF(D24&gt;0,0,ESF!D24-ESF!E24)</f>
        <v>0</v>
      </c>
      <c r="F24" s="178"/>
      <c r="G24" s="512" t="s">
        <v>23</v>
      </c>
      <c r="H24" s="512"/>
      <c r="I24" s="257">
        <f>IF(ESF!I24&gt;ESF!J24,ESF!I24-ESF!J24,0)</f>
        <v>0</v>
      </c>
      <c r="J24" s="257">
        <f>IF(I24&gt;0,0,ESF!J24-ESF!I24)</f>
        <v>0</v>
      </c>
      <c r="K24" s="192"/>
    </row>
    <row r="25" spans="1:11">
      <c r="A25" s="255"/>
      <c r="B25" s="197"/>
      <c r="C25" s="196"/>
      <c r="D25" s="256"/>
      <c r="E25" s="256"/>
      <c r="F25" s="178"/>
      <c r="G25" s="512" t="s">
        <v>24</v>
      </c>
      <c r="H25" s="512"/>
      <c r="I25" s="257">
        <f>IF(ESF!I25&gt;ESF!J25,ESF!I25-ESF!J25,0)</f>
        <v>0</v>
      </c>
      <c r="J25" s="257">
        <f>IF(I25&gt;0,0,ESF!J25-ESF!I25)</f>
        <v>0</v>
      </c>
      <c r="K25" s="192"/>
    </row>
    <row r="26" spans="1:11">
      <c r="A26" s="255"/>
      <c r="B26" s="517" t="s">
        <v>27</v>
      </c>
      <c r="C26" s="517"/>
      <c r="D26" s="254">
        <f>SUM(D28:D36)</f>
        <v>0</v>
      </c>
      <c r="E26" s="254">
        <f>SUM(E28:E36)</f>
        <v>10000</v>
      </c>
      <c r="F26" s="178"/>
      <c r="G26" s="197"/>
      <c r="H26" s="197"/>
      <c r="I26" s="256"/>
      <c r="J26" s="256"/>
      <c r="K26" s="192"/>
    </row>
    <row r="27" spans="1:11">
      <c r="A27" s="255"/>
      <c r="B27" s="197"/>
      <c r="C27" s="196"/>
      <c r="D27" s="256"/>
      <c r="E27" s="256"/>
      <c r="F27" s="178"/>
      <c r="G27" s="516" t="s">
        <v>28</v>
      </c>
      <c r="H27" s="516"/>
      <c r="I27" s="254">
        <f>SUM(I29:I34)</f>
        <v>0</v>
      </c>
      <c r="J27" s="254">
        <f>SUM(J29:J34)</f>
        <v>0</v>
      </c>
      <c r="K27" s="192"/>
    </row>
    <row r="28" spans="1:11">
      <c r="A28" s="253"/>
      <c r="B28" s="512" t="s">
        <v>29</v>
      </c>
      <c r="C28" s="512"/>
      <c r="D28" s="257">
        <f>IF(ESF!D31&lt;ESF!E31,ESF!E31-ESF!D31,0)</f>
        <v>0</v>
      </c>
      <c r="E28" s="257">
        <f>IF(D28&gt;0,0,ESF!D31-ESF!E31)</f>
        <v>0</v>
      </c>
      <c r="F28" s="178"/>
      <c r="G28" s="197"/>
      <c r="H28" s="197"/>
      <c r="I28" s="256"/>
      <c r="J28" s="256"/>
      <c r="K28" s="192"/>
    </row>
    <row r="29" spans="1:11">
      <c r="A29" s="253"/>
      <c r="B29" s="512" t="s">
        <v>31</v>
      </c>
      <c r="C29" s="512"/>
      <c r="D29" s="257">
        <f>IF(ESF!D32&lt;ESF!E32,ESF!E32-ESF!D32,0)</f>
        <v>0</v>
      </c>
      <c r="E29" s="257">
        <f>IF(D29&gt;0,0,ESF!D32-ESF!E32)</f>
        <v>0</v>
      </c>
      <c r="F29" s="178"/>
      <c r="G29" s="512" t="s">
        <v>30</v>
      </c>
      <c r="H29" s="512"/>
      <c r="I29" s="257">
        <f>IF(ESF!I31&gt;ESF!J31,ESF!I31-ESF!J31,0)</f>
        <v>0</v>
      </c>
      <c r="J29" s="257">
        <f>IF(I29&gt;0,0,ESF!J31-ESF!I31)</f>
        <v>0</v>
      </c>
      <c r="K29" s="192"/>
    </row>
    <row r="30" spans="1:11">
      <c r="A30" s="253"/>
      <c r="B30" s="512" t="s">
        <v>33</v>
      </c>
      <c r="C30" s="512"/>
      <c r="D30" s="257">
        <f>IF(ESF!D33&lt;ESF!E33,ESF!E33-ESF!D33,0)</f>
        <v>0</v>
      </c>
      <c r="E30" s="257">
        <f>IF(D30&gt;0,0,ESF!D33-ESF!E33)</f>
        <v>0</v>
      </c>
      <c r="F30" s="178"/>
      <c r="G30" s="512" t="s">
        <v>32</v>
      </c>
      <c r="H30" s="512"/>
      <c r="I30" s="257">
        <f>IF(ESF!I32&gt;ESF!J32,ESF!I32-ESF!J32,0)</f>
        <v>0</v>
      </c>
      <c r="J30" s="257">
        <f>IF(I30&gt;0,0,ESF!J32-ESF!I32)</f>
        <v>0</v>
      </c>
      <c r="K30" s="192"/>
    </row>
    <row r="31" spans="1:11">
      <c r="A31" s="253"/>
      <c r="B31" s="512" t="s">
        <v>35</v>
      </c>
      <c r="C31" s="512"/>
      <c r="D31" s="257">
        <f>IF(ESF!D34&lt;ESF!E34,ESF!E34-ESF!D34,0)</f>
        <v>0</v>
      </c>
      <c r="E31" s="257">
        <f>IF(D31&gt;0,0,ESF!D34-ESF!E34)</f>
        <v>10000</v>
      </c>
      <c r="F31" s="178"/>
      <c r="G31" s="512" t="s">
        <v>34</v>
      </c>
      <c r="H31" s="512"/>
      <c r="I31" s="257">
        <f>IF(ESF!I33&gt;ESF!J33,ESF!I33-ESF!J33,0)</f>
        <v>0</v>
      </c>
      <c r="J31" s="257">
        <f>IF(I31&gt;0,0,ESF!J33-ESF!I33)</f>
        <v>0</v>
      </c>
      <c r="K31" s="192"/>
    </row>
    <row r="32" spans="1:11">
      <c r="A32" s="253"/>
      <c r="B32" s="512" t="s">
        <v>37</v>
      </c>
      <c r="C32" s="512"/>
      <c r="D32" s="257">
        <f>IF(ESF!D35&lt;ESF!E35,ESF!E35-ESF!D35,0)</f>
        <v>0</v>
      </c>
      <c r="E32" s="257">
        <f>IF(D32&gt;0,0,ESF!D35-ESF!E35)</f>
        <v>0</v>
      </c>
      <c r="F32" s="178"/>
      <c r="G32" s="512" t="s">
        <v>36</v>
      </c>
      <c r="H32" s="512"/>
      <c r="I32" s="257">
        <f>IF(ESF!I34&gt;ESF!J34,ESF!I34-ESF!J34,0)</f>
        <v>0</v>
      </c>
      <c r="J32" s="257">
        <f>IF(I32&gt;0,0,ESF!J34-ESF!I34)</f>
        <v>0</v>
      </c>
      <c r="K32" s="192"/>
    </row>
    <row r="33" spans="1:11" ht="26.1" customHeight="1">
      <c r="A33" s="253"/>
      <c r="B33" s="515" t="s">
        <v>39</v>
      </c>
      <c r="C33" s="515"/>
      <c r="D33" s="257">
        <f>IF(ESF!D36&lt;ESF!E36,ESF!E36-ESF!D36,0)</f>
        <v>0</v>
      </c>
      <c r="E33" s="257">
        <f>IF(D33&gt;0,0,ESF!D36-ESF!E36)</f>
        <v>0</v>
      </c>
      <c r="F33" s="178"/>
      <c r="G33" s="515" t="s">
        <v>38</v>
      </c>
      <c r="H33" s="515"/>
      <c r="I33" s="257">
        <f>IF(ESF!I35&gt;ESF!J35,ESF!I35-ESF!J35,0)</f>
        <v>0</v>
      </c>
      <c r="J33" s="257">
        <f>IF(I33&gt;0,0,ESF!J35-ESF!I35)</f>
        <v>0</v>
      </c>
      <c r="K33" s="192"/>
    </row>
    <row r="34" spans="1:11">
      <c r="A34" s="253"/>
      <c r="B34" s="512" t="s">
        <v>41</v>
      </c>
      <c r="C34" s="512"/>
      <c r="D34" s="257">
        <f>IF(ESF!D37&lt;ESF!E37,ESF!E37-ESF!D37,0)</f>
        <v>0</v>
      </c>
      <c r="E34" s="257">
        <f>IF(D34&gt;0,0,ESF!D37-ESF!E37)</f>
        <v>0</v>
      </c>
      <c r="F34" s="178"/>
      <c r="G34" s="512" t="s">
        <v>40</v>
      </c>
      <c r="H34" s="512"/>
      <c r="I34" s="257">
        <f>IF(ESF!I36&gt;ESF!J36,ESF!I36-ESF!J36,0)</f>
        <v>0</v>
      </c>
      <c r="J34" s="257">
        <f>IF(I34&gt;0,0,ESF!J36-ESF!I36)</f>
        <v>0</v>
      </c>
      <c r="K34" s="192"/>
    </row>
    <row r="35" spans="1:11" ht="25.5" customHeight="1">
      <c r="A35" s="253"/>
      <c r="B35" s="515" t="s">
        <v>42</v>
      </c>
      <c r="C35" s="515"/>
      <c r="D35" s="257">
        <f>IF(ESF!D38&lt;ESF!E38,ESF!E38-ESF!D38,0)</f>
        <v>0</v>
      </c>
      <c r="E35" s="257">
        <f>IF(D35&gt;0,0,ESF!D38-ESF!E38)</f>
        <v>0</v>
      </c>
      <c r="F35" s="178"/>
      <c r="G35" s="197"/>
      <c r="H35" s="197"/>
      <c r="I35" s="258"/>
      <c r="J35" s="258"/>
      <c r="K35" s="192"/>
    </row>
    <row r="36" spans="1:11">
      <c r="A36" s="253"/>
      <c r="B36" s="512" t="s">
        <v>44</v>
      </c>
      <c r="C36" s="512"/>
      <c r="D36" s="257">
        <f>IF(ESF!D39&lt;ESF!E39,ESF!E39-ESF!D39,0)</f>
        <v>0</v>
      </c>
      <c r="E36" s="257">
        <f>IF(D36&gt;0,0,ESF!D39-ESF!E39)</f>
        <v>0</v>
      </c>
      <c r="F36" s="178"/>
      <c r="G36" s="517" t="s">
        <v>47</v>
      </c>
      <c r="H36" s="517"/>
      <c r="I36" s="254">
        <f>I38+I44+I52</f>
        <v>219160</v>
      </c>
      <c r="J36" s="254">
        <f>J38+J44+J52</f>
        <v>165789</v>
      </c>
      <c r="K36" s="192"/>
    </row>
    <row r="37" spans="1:11">
      <c r="A37" s="255"/>
      <c r="B37" s="197"/>
      <c r="C37" s="196"/>
      <c r="D37" s="258"/>
      <c r="E37" s="258"/>
      <c r="F37" s="178"/>
      <c r="G37" s="197"/>
      <c r="H37" s="197"/>
      <c r="I37" s="256"/>
      <c r="J37" s="256"/>
      <c r="K37" s="192"/>
    </row>
    <row r="38" spans="1:11">
      <c r="A38" s="253"/>
      <c r="B38" s="177"/>
      <c r="C38" s="177"/>
      <c r="D38" s="177"/>
      <c r="E38" s="177"/>
      <c r="F38" s="178"/>
      <c r="G38" s="517" t="s">
        <v>49</v>
      </c>
      <c r="H38" s="517"/>
      <c r="I38" s="254">
        <f>SUM(I40:I42)</f>
        <v>0</v>
      </c>
      <c r="J38" s="254">
        <f>SUM(J40:J42)</f>
        <v>0</v>
      </c>
      <c r="K38" s="192"/>
    </row>
    <row r="39" spans="1:11">
      <c r="A39" s="255"/>
      <c r="B39" s="177"/>
      <c r="C39" s="177"/>
      <c r="D39" s="177"/>
      <c r="E39" s="177"/>
      <c r="F39" s="178"/>
      <c r="G39" s="197"/>
      <c r="H39" s="197"/>
      <c r="I39" s="256"/>
      <c r="J39" s="256"/>
      <c r="K39" s="192"/>
    </row>
    <row r="40" spans="1:11">
      <c r="A40" s="253"/>
      <c r="B40" s="177"/>
      <c r="C40" s="177"/>
      <c r="D40" s="177"/>
      <c r="E40" s="177"/>
      <c r="F40" s="178"/>
      <c r="G40" s="512" t="s">
        <v>50</v>
      </c>
      <c r="H40" s="512"/>
      <c r="I40" s="257">
        <f>IF(ESF!I46&gt;ESF!J46,ESF!I46-ESF!J46,0)</f>
        <v>0</v>
      </c>
      <c r="J40" s="257">
        <f>IF(I40&gt;0,0,ESF!J46-ESF!I46)</f>
        <v>0</v>
      </c>
      <c r="K40" s="192"/>
    </row>
    <row r="41" spans="1:11">
      <c r="A41" s="255"/>
      <c r="B41" s="177"/>
      <c r="C41" s="177"/>
      <c r="D41" s="177"/>
      <c r="E41" s="177"/>
      <c r="F41" s="178"/>
      <c r="G41" s="512" t="s">
        <v>51</v>
      </c>
      <c r="H41" s="512"/>
      <c r="I41" s="257">
        <f>IF(ESF!I47&gt;ESF!J47,ESF!I47-ESF!J47,0)</f>
        <v>0</v>
      </c>
      <c r="J41" s="257">
        <f>IF(I41&gt;0,0,ESF!J47-ESF!I47)</f>
        <v>0</v>
      </c>
      <c r="K41" s="192"/>
    </row>
    <row r="42" spans="1:11">
      <c r="A42" s="253"/>
      <c r="B42" s="177"/>
      <c r="C42" s="177"/>
      <c r="D42" s="177"/>
      <c r="E42" s="177"/>
      <c r="F42" s="178"/>
      <c r="G42" s="512" t="s">
        <v>52</v>
      </c>
      <c r="H42" s="512"/>
      <c r="I42" s="257">
        <f>IF(ESF!I48&gt;ESF!J48,ESF!I48-ESF!J48,0)</f>
        <v>0</v>
      </c>
      <c r="J42" s="257">
        <f>IF(I42&gt;0,0,ESF!J48-ESF!I48)</f>
        <v>0</v>
      </c>
      <c r="K42" s="192"/>
    </row>
    <row r="43" spans="1:11">
      <c r="A43" s="253"/>
      <c r="B43" s="177"/>
      <c r="C43" s="177"/>
      <c r="D43" s="177"/>
      <c r="E43" s="177"/>
      <c r="F43" s="178"/>
      <c r="G43" s="197"/>
      <c r="H43" s="197"/>
      <c r="I43" s="256"/>
      <c r="J43" s="256"/>
      <c r="K43" s="192"/>
    </row>
    <row r="44" spans="1:11">
      <c r="A44" s="253"/>
      <c r="B44" s="177"/>
      <c r="C44" s="177"/>
      <c r="D44" s="177"/>
      <c r="E44" s="177"/>
      <c r="F44" s="178"/>
      <c r="G44" s="517" t="s">
        <v>53</v>
      </c>
      <c r="H44" s="517"/>
      <c r="I44" s="254">
        <f>SUM(I46:I50)</f>
        <v>219160</v>
      </c>
      <c r="J44" s="254">
        <f>SUM(J46:J50)</f>
        <v>165789</v>
      </c>
      <c r="K44" s="192"/>
    </row>
    <row r="45" spans="1:11">
      <c r="A45" s="253"/>
      <c r="B45" s="177"/>
      <c r="C45" s="177"/>
      <c r="D45" s="177"/>
      <c r="E45" s="177"/>
      <c r="F45" s="178"/>
      <c r="G45" s="197"/>
      <c r="H45" s="197"/>
      <c r="I45" s="256"/>
      <c r="J45" s="256"/>
      <c r="K45" s="192"/>
    </row>
    <row r="46" spans="1:11">
      <c r="A46" s="253"/>
      <c r="B46" s="177"/>
      <c r="C46" s="177"/>
      <c r="D46" s="177"/>
      <c r="E46" s="177"/>
      <c r="F46" s="178"/>
      <c r="G46" s="512" t="s">
        <v>54</v>
      </c>
      <c r="H46" s="512"/>
      <c r="I46" s="257">
        <f>IF(ESF!I52&gt;ESF!J52,ESF!I52-ESF!J52,0)</f>
        <v>44573</v>
      </c>
      <c r="J46" s="257">
        <f>IF(I46&gt;0,0,ESF!J52-ESF!I52)</f>
        <v>0</v>
      </c>
      <c r="K46" s="192"/>
    </row>
    <row r="47" spans="1:11">
      <c r="A47" s="253"/>
      <c r="B47" s="177"/>
      <c r="C47" s="177"/>
      <c r="D47" s="177"/>
      <c r="E47" s="177"/>
      <c r="F47" s="178"/>
      <c r="G47" s="512" t="s">
        <v>55</v>
      </c>
      <c r="H47" s="512"/>
      <c r="I47" s="257">
        <f>IF(ESF!I53&gt;ESF!J53,ESF!I53-ESF!J53,0)</f>
        <v>0</v>
      </c>
      <c r="J47" s="257">
        <f>IF(I47&gt;0,0,ESF!J53-ESF!I53)</f>
        <v>165789</v>
      </c>
      <c r="K47" s="192"/>
    </row>
    <row r="48" spans="1:11">
      <c r="A48" s="253"/>
      <c r="B48" s="177"/>
      <c r="C48" s="177"/>
      <c r="D48" s="177"/>
      <c r="E48" s="177"/>
      <c r="F48" s="178"/>
      <c r="G48" s="512" t="s">
        <v>56</v>
      </c>
      <c r="H48" s="512"/>
      <c r="I48" s="257">
        <f>IF(ESF!I54&gt;ESF!J54,ESF!I54-ESF!J54,0)</f>
        <v>0</v>
      </c>
      <c r="J48" s="257">
        <f>IF(I48&gt;0,0,ESF!J54-ESF!I54)</f>
        <v>0</v>
      </c>
      <c r="K48" s="192"/>
    </row>
    <row r="49" spans="1:11">
      <c r="A49" s="253"/>
      <c r="B49" s="177"/>
      <c r="C49" s="177"/>
      <c r="D49" s="177"/>
      <c r="E49" s="177"/>
      <c r="F49" s="178"/>
      <c r="G49" s="512" t="s">
        <v>57</v>
      </c>
      <c r="H49" s="512"/>
      <c r="I49" s="257">
        <f>IF(ESF!I55&gt;ESF!J55,ESF!I55-ESF!J55,0)</f>
        <v>0</v>
      </c>
      <c r="J49" s="257">
        <f>IF(I49&gt;0,0,ESF!J55-ESF!I55)</f>
        <v>0</v>
      </c>
      <c r="K49" s="192"/>
    </row>
    <row r="50" spans="1:11">
      <c r="A50" s="255"/>
      <c r="B50" s="177"/>
      <c r="C50" s="177"/>
      <c r="D50" s="177"/>
      <c r="E50" s="177"/>
      <c r="F50" s="178"/>
      <c r="G50" s="512" t="s">
        <v>58</v>
      </c>
      <c r="H50" s="512"/>
      <c r="I50" s="257">
        <f>IF(ESF!I56&gt;ESF!J56,ESF!I56-ESF!J56,0)</f>
        <v>174587</v>
      </c>
      <c r="J50" s="257">
        <f>IF(I50&gt;0,0,ESF!J56-ESF!I56)</f>
        <v>0</v>
      </c>
      <c r="K50" s="192"/>
    </row>
    <row r="51" spans="1:11">
      <c r="A51" s="253"/>
      <c r="B51" s="177"/>
      <c r="C51" s="177"/>
      <c r="D51" s="177"/>
      <c r="E51" s="177"/>
      <c r="F51" s="178"/>
      <c r="G51" s="197"/>
      <c r="H51" s="197"/>
      <c r="I51" s="256"/>
      <c r="J51" s="256"/>
      <c r="K51" s="192"/>
    </row>
    <row r="52" spans="1:11" ht="26.1" customHeight="1">
      <c r="A52" s="255"/>
      <c r="B52" s="177"/>
      <c r="C52" s="177"/>
      <c r="D52" s="177"/>
      <c r="E52" s="177"/>
      <c r="F52" s="178"/>
      <c r="G52" s="517" t="s">
        <v>84</v>
      </c>
      <c r="H52" s="517"/>
      <c r="I52" s="254">
        <f>SUM(I54:I55)</f>
        <v>0</v>
      </c>
      <c r="J52" s="254">
        <f>SUM(J54:J55)</f>
        <v>0</v>
      </c>
      <c r="K52" s="192"/>
    </row>
    <row r="53" spans="1:11">
      <c r="A53" s="253"/>
      <c r="B53" s="177"/>
      <c r="C53" s="177"/>
      <c r="D53" s="177"/>
      <c r="E53" s="177"/>
      <c r="F53" s="178"/>
      <c r="G53" s="197"/>
      <c r="H53" s="197"/>
      <c r="I53" s="256"/>
      <c r="J53" s="256"/>
      <c r="K53" s="192"/>
    </row>
    <row r="54" spans="1:11">
      <c r="A54" s="253"/>
      <c r="B54" s="177"/>
      <c r="C54" s="177"/>
      <c r="D54" s="177"/>
      <c r="E54" s="177"/>
      <c r="F54" s="178"/>
      <c r="G54" s="512" t="s">
        <v>60</v>
      </c>
      <c r="H54" s="512"/>
      <c r="I54" s="257">
        <f>IF(ESF!I60&gt;ESF!J60,ESF!I60-ESF!J60,0)</f>
        <v>0</v>
      </c>
      <c r="J54" s="257">
        <f>IF(I54&gt;0,0,ESF!J60-ESF!I60)</f>
        <v>0</v>
      </c>
      <c r="K54" s="192"/>
    </row>
    <row r="55" spans="1:11" ht="19.5" customHeight="1">
      <c r="A55" s="259"/>
      <c r="B55" s="222"/>
      <c r="C55" s="222"/>
      <c r="D55" s="222"/>
      <c r="E55" s="222"/>
      <c r="F55" s="216"/>
      <c r="G55" s="533" t="s">
        <v>61</v>
      </c>
      <c r="H55" s="533"/>
      <c r="I55" s="260">
        <f>IF(ESF!I61&gt;ESF!J61,ESF!I61-ESF!J61,0)</f>
        <v>0</v>
      </c>
      <c r="J55" s="260">
        <f>IF(I55&gt;0,0,ESF!J61-ESF!I61)</f>
        <v>0</v>
      </c>
      <c r="K55" s="218"/>
    </row>
    <row r="56" spans="1:11" ht="6" customHeight="1">
      <c r="A56" s="261"/>
      <c r="B56" s="222"/>
      <c r="C56" s="223"/>
      <c r="D56" s="224"/>
      <c r="E56" s="225"/>
      <c r="F56" s="225"/>
      <c r="G56" s="222"/>
      <c r="H56" s="262"/>
      <c r="I56" s="224"/>
      <c r="J56" s="225"/>
      <c r="K56" s="225"/>
    </row>
    <row r="57" spans="1:11" ht="6" customHeight="1">
      <c r="A57" s="177"/>
      <c r="C57" s="195"/>
      <c r="D57" s="219"/>
      <c r="E57" s="220"/>
      <c r="F57" s="220"/>
      <c r="H57" s="263"/>
      <c r="I57" s="219"/>
      <c r="J57" s="220"/>
      <c r="K57" s="220"/>
    </row>
    <row r="58" spans="1:11" ht="6" customHeight="1">
      <c r="B58" s="195"/>
      <c r="C58" s="219"/>
      <c r="D58" s="220"/>
      <c r="E58" s="220"/>
      <c r="G58" s="221"/>
      <c r="H58" s="264"/>
      <c r="I58" s="220"/>
      <c r="J58" s="220"/>
    </row>
    <row r="59" spans="1:11" ht="15" customHeight="1">
      <c r="B59" s="522" t="s">
        <v>78</v>
      </c>
      <c r="C59" s="522"/>
      <c r="D59" s="522"/>
      <c r="E59" s="522"/>
      <c r="F59" s="522"/>
      <c r="G59" s="522"/>
      <c r="H59" s="522"/>
      <c r="I59" s="522"/>
      <c r="J59" s="522"/>
    </row>
    <row r="60" spans="1:11" ht="9.75" customHeight="1">
      <c r="B60" s="195"/>
      <c r="C60" s="219"/>
      <c r="D60" s="220"/>
      <c r="E60" s="220"/>
      <c r="G60" s="221"/>
      <c r="H60" s="264"/>
      <c r="I60" s="220"/>
      <c r="J60" s="220"/>
    </row>
    <row r="61" spans="1:11" ht="50.1" customHeight="1">
      <c r="B61" s="195"/>
      <c r="C61" s="265"/>
      <c r="D61" s="266"/>
      <c r="E61" s="220"/>
      <c r="G61" s="267"/>
      <c r="H61" s="268"/>
      <c r="I61" s="220"/>
      <c r="J61" s="220"/>
    </row>
    <row r="62" spans="1:11" ht="14.1" customHeight="1">
      <c r="B62" s="227"/>
      <c r="C62" s="519" t="s">
        <v>80</v>
      </c>
      <c r="D62" s="519"/>
      <c r="E62" s="220"/>
      <c r="F62" s="220"/>
      <c r="G62" s="519" t="s">
        <v>83</v>
      </c>
      <c r="H62" s="519"/>
      <c r="I62" s="196"/>
      <c r="J62" s="220"/>
    </row>
    <row r="63" spans="1:11" ht="14.1" customHeight="1">
      <c r="B63" s="229"/>
      <c r="C63" s="518" t="s">
        <v>81</v>
      </c>
      <c r="D63" s="518"/>
      <c r="E63" s="230"/>
      <c r="F63" s="230"/>
      <c r="G63" s="518" t="s">
        <v>82</v>
      </c>
      <c r="H63" s="518"/>
      <c r="I63" s="196"/>
      <c r="J63" s="220"/>
    </row>
    <row r="64" spans="1:11">
      <c r="A64" s="214"/>
      <c r="F64" s="17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topLeftCell="A154" workbookViewId="0">
      <selection activeCell="G15" sqref="G15"/>
    </sheetView>
  </sheetViews>
  <sheetFormatPr baseColWidth="10" defaultRowHeight="15"/>
  <cols>
    <col min="4" max="5" width="11.42578125" style="7"/>
  </cols>
  <sheetData>
    <row r="2" spans="1:5">
      <c r="A2" s="543" t="s">
        <v>2</v>
      </c>
      <c r="B2" s="543"/>
      <c r="C2" s="543"/>
      <c r="D2" s="543"/>
      <c r="E2" s="13" t="e">
        <f>ESF!#REF!</f>
        <v>#REF!</v>
      </c>
    </row>
    <row r="3" spans="1:5" ht="34.5">
      <c r="A3" s="543" t="s">
        <v>4</v>
      </c>
      <c r="B3" s="543"/>
      <c r="C3" s="543"/>
      <c r="D3" s="543"/>
      <c r="E3" s="13" t="str">
        <f>ESF!C7</f>
        <v>La Libertad Centro Cultural de Apizaco</v>
      </c>
    </row>
    <row r="4" spans="1:5">
      <c r="A4" s="543" t="s">
        <v>3</v>
      </c>
      <c r="B4" s="543"/>
      <c r="C4" s="543"/>
      <c r="D4" s="543"/>
      <c r="E4" s="14"/>
    </row>
    <row r="5" spans="1:5">
      <c r="A5" s="543" t="s">
        <v>73</v>
      </c>
      <c r="B5" s="543"/>
      <c r="C5" s="543"/>
      <c r="D5" s="543"/>
      <c r="E5" t="s">
        <v>71</v>
      </c>
    </row>
    <row r="6" spans="1:5">
      <c r="A6" s="6"/>
      <c r="B6" s="6"/>
      <c r="C6" s="538" t="s">
        <v>5</v>
      </c>
      <c r="D6" s="538"/>
      <c r="E6" s="1">
        <v>2013</v>
      </c>
    </row>
    <row r="7" spans="1:5">
      <c r="A7" s="534" t="s">
        <v>69</v>
      </c>
      <c r="B7" s="535" t="s">
        <v>8</v>
      </c>
      <c r="C7" s="536" t="s">
        <v>10</v>
      </c>
      <c r="D7" s="536"/>
      <c r="E7" s="8">
        <f>ESF!D18</f>
        <v>4808303</v>
      </c>
    </row>
    <row r="8" spans="1:5">
      <c r="A8" s="534"/>
      <c r="B8" s="535"/>
      <c r="C8" s="536" t="s">
        <v>12</v>
      </c>
      <c r="D8" s="536"/>
      <c r="E8" s="8">
        <f>ESF!D19</f>
        <v>374810</v>
      </c>
    </row>
    <row r="9" spans="1:5">
      <c r="A9" s="534"/>
      <c r="B9" s="535"/>
      <c r="C9" s="536" t="s">
        <v>14</v>
      </c>
      <c r="D9" s="536"/>
      <c r="E9" s="8">
        <f>ESF!D20</f>
        <v>0</v>
      </c>
    </row>
    <row r="10" spans="1:5">
      <c r="A10" s="534"/>
      <c r="B10" s="535"/>
      <c r="C10" s="536" t="s">
        <v>16</v>
      </c>
      <c r="D10" s="536"/>
      <c r="E10" s="8">
        <f>ESF!D21</f>
        <v>0</v>
      </c>
    </row>
    <row r="11" spans="1:5">
      <c r="A11" s="534"/>
      <c r="B11" s="535"/>
      <c r="C11" s="536" t="s">
        <v>18</v>
      </c>
      <c r="D11" s="536"/>
      <c r="E11" s="8">
        <f>ESF!D22</f>
        <v>0</v>
      </c>
    </row>
    <row r="12" spans="1:5">
      <c r="A12" s="534"/>
      <c r="B12" s="535"/>
      <c r="C12" s="536" t="s">
        <v>20</v>
      </c>
      <c r="D12" s="536"/>
      <c r="E12" s="8">
        <f>ESF!D23</f>
        <v>0</v>
      </c>
    </row>
    <row r="13" spans="1:5">
      <c r="A13" s="534"/>
      <c r="B13" s="535"/>
      <c r="C13" s="536" t="s">
        <v>22</v>
      </c>
      <c r="D13" s="536"/>
      <c r="E13" s="8">
        <f>ESF!D24</f>
        <v>0</v>
      </c>
    </row>
    <row r="14" spans="1:5" ht="15.75" thickBot="1">
      <c r="A14" s="534"/>
      <c r="B14" s="4"/>
      <c r="C14" s="537" t="s">
        <v>25</v>
      </c>
      <c r="D14" s="537"/>
      <c r="E14" s="9">
        <f>ESF!D26</f>
        <v>5183113</v>
      </c>
    </row>
    <row r="15" spans="1:5">
      <c r="A15" s="534"/>
      <c r="B15" s="535" t="s">
        <v>27</v>
      </c>
      <c r="C15" s="536" t="s">
        <v>29</v>
      </c>
      <c r="D15" s="536"/>
      <c r="E15" s="8">
        <f>ESF!D31</f>
        <v>0</v>
      </c>
    </row>
    <row r="16" spans="1:5">
      <c r="A16" s="534"/>
      <c r="B16" s="535"/>
      <c r="C16" s="536" t="s">
        <v>31</v>
      </c>
      <c r="D16" s="536"/>
      <c r="E16" s="8">
        <f>ESF!D32</f>
        <v>0</v>
      </c>
    </row>
    <row r="17" spans="1:5">
      <c r="A17" s="534"/>
      <c r="B17" s="535"/>
      <c r="C17" s="536" t="s">
        <v>33</v>
      </c>
      <c r="D17" s="536"/>
      <c r="E17" s="8">
        <f>ESF!D33</f>
        <v>0</v>
      </c>
    </row>
    <row r="18" spans="1:5">
      <c r="A18" s="534"/>
      <c r="B18" s="535"/>
      <c r="C18" s="536" t="s">
        <v>35</v>
      </c>
      <c r="D18" s="536"/>
      <c r="E18" s="8">
        <f>ESF!D34</f>
        <v>329469</v>
      </c>
    </row>
    <row r="19" spans="1:5">
      <c r="A19" s="534"/>
      <c r="B19" s="535"/>
      <c r="C19" s="536" t="s">
        <v>37</v>
      </c>
      <c r="D19" s="536"/>
      <c r="E19" s="8">
        <f>ESF!D35</f>
        <v>0</v>
      </c>
    </row>
    <row r="20" spans="1:5">
      <c r="A20" s="534"/>
      <c r="B20" s="535"/>
      <c r="C20" s="536" t="s">
        <v>39</v>
      </c>
      <c r="D20" s="536"/>
      <c r="E20" s="8">
        <f>ESF!D36</f>
        <v>0</v>
      </c>
    </row>
    <row r="21" spans="1:5">
      <c r="A21" s="534"/>
      <c r="B21" s="535"/>
      <c r="C21" s="536" t="s">
        <v>41</v>
      </c>
      <c r="D21" s="536"/>
      <c r="E21" s="8">
        <f>ESF!D37</f>
        <v>0</v>
      </c>
    </row>
    <row r="22" spans="1:5">
      <c r="A22" s="534"/>
      <c r="B22" s="535"/>
      <c r="C22" s="536" t="s">
        <v>42</v>
      </c>
      <c r="D22" s="536"/>
      <c r="E22" s="8">
        <f>ESF!D38</f>
        <v>0</v>
      </c>
    </row>
    <row r="23" spans="1:5">
      <c r="A23" s="534"/>
      <c r="B23" s="535"/>
      <c r="C23" s="536" t="s">
        <v>44</v>
      </c>
      <c r="D23" s="536"/>
      <c r="E23" s="8">
        <f>ESF!D39</f>
        <v>0</v>
      </c>
    </row>
    <row r="24" spans="1:5" ht="15.75" thickBot="1">
      <c r="A24" s="534"/>
      <c r="B24" s="4"/>
      <c r="C24" s="537" t="s">
        <v>46</v>
      </c>
      <c r="D24" s="537"/>
      <c r="E24" s="9">
        <f>ESF!D41</f>
        <v>329469</v>
      </c>
    </row>
    <row r="25" spans="1:5" ht="15.75" thickBot="1">
      <c r="A25" s="534"/>
      <c r="B25" s="2"/>
      <c r="C25" s="537" t="s">
        <v>48</v>
      </c>
      <c r="D25" s="537"/>
      <c r="E25" s="9">
        <f>ESF!D43</f>
        <v>5512582</v>
      </c>
    </row>
    <row r="26" spans="1:5">
      <c r="A26" s="534" t="s">
        <v>70</v>
      </c>
      <c r="B26" s="535" t="s">
        <v>9</v>
      </c>
      <c r="C26" s="536" t="s">
        <v>11</v>
      </c>
      <c r="D26" s="536"/>
      <c r="E26" s="8">
        <f>ESF!I18</f>
        <v>0</v>
      </c>
    </row>
    <row r="27" spans="1:5">
      <c r="A27" s="534"/>
      <c r="B27" s="535"/>
      <c r="C27" s="536" t="s">
        <v>13</v>
      </c>
      <c r="D27" s="536"/>
      <c r="E27" s="8">
        <f>ESF!I19</f>
        <v>0</v>
      </c>
    </row>
    <row r="28" spans="1:5">
      <c r="A28" s="534"/>
      <c r="B28" s="535"/>
      <c r="C28" s="536" t="s">
        <v>15</v>
      </c>
      <c r="D28" s="536"/>
      <c r="E28" s="8">
        <f>ESF!I20</f>
        <v>0</v>
      </c>
    </row>
    <row r="29" spans="1:5">
      <c r="A29" s="534"/>
      <c r="B29" s="535"/>
      <c r="C29" s="536" t="s">
        <v>17</v>
      </c>
      <c r="D29" s="536"/>
      <c r="E29" s="8">
        <f>ESF!I21</f>
        <v>0</v>
      </c>
    </row>
    <row r="30" spans="1:5">
      <c r="A30" s="534"/>
      <c r="B30" s="535"/>
      <c r="C30" s="536" t="s">
        <v>19</v>
      </c>
      <c r="D30" s="536"/>
      <c r="E30" s="8">
        <f>ESF!I22</f>
        <v>0</v>
      </c>
    </row>
    <row r="31" spans="1:5">
      <c r="A31" s="534"/>
      <c r="B31" s="535"/>
      <c r="C31" s="536" t="s">
        <v>21</v>
      </c>
      <c r="D31" s="536"/>
      <c r="E31" s="8">
        <f>ESF!I23</f>
        <v>23929</v>
      </c>
    </row>
    <row r="32" spans="1:5">
      <c r="A32" s="534"/>
      <c r="B32" s="535"/>
      <c r="C32" s="536" t="s">
        <v>23</v>
      </c>
      <c r="D32" s="536"/>
      <c r="E32" s="8">
        <f>ESF!I24</f>
        <v>0</v>
      </c>
    </row>
    <row r="33" spans="1:5">
      <c r="A33" s="534"/>
      <c r="B33" s="535"/>
      <c r="C33" s="536" t="s">
        <v>24</v>
      </c>
      <c r="D33" s="536"/>
      <c r="E33" s="8">
        <f>ESF!I25</f>
        <v>0</v>
      </c>
    </row>
    <row r="34" spans="1:5" ht="15.75" thickBot="1">
      <c r="A34" s="534"/>
      <c r="B34" s="4"/>
      <c r="C34" s="537" t="s">
        <v>26</v>
      </c>
      <c r="D34" s="537"/>
      <c r="E34" s="9">
        <f>ESF!I27</f>
        <v>23929</v>
      </c>
    </row>
    <row r="35" spans="1:5">
      <c r="A35" s="534"/>
      <c r="B35" s="535" t="s">
        <v>28</v>
      </c>
      <c r="C35" s="536" t="s">
        <v>30</v>
      </c>
      <c r="D35" s="536"/>
      <c r="E35" s="8">
        <f>ESF!I31</f>
        <v>0</v>
      </c>
    </row>
    <row r="36" spans="1:5">
      <c r="A36" s="534"/>
      <c r="B36" s="535"/>
      <c r="C36" s="536" t="s">
        <v>32</v>
      </c>
      <c r="D36" s="536"/>
      <c r="E36" s="8">
        <f>ESF!I32</f>
        <v>0</v>
      </c>
    </row>
    <row r="37" spans="1:5">
      <c r="A37" s="534"/>
      <c r="B37" s="535"/>
      <c r="C37" s="536" t="s">
        <v>34</v>
      </c>
      <c r="D37" s="536"/>
      <c r="E37" s="8">
        <f>ESF!I33</f>
        <v>0</v>
      </c>
    </row>
    <row r="38" spans="1:5">
      <c r="A38" s="534"/>
      <c r="B38" s="535"/>
      <c r="C38" s="536" t="s">
        <v>36</v>
      </c>
      <c r="D38" s="536"/>
      <c r="E38" s="8">
        <f>ESF!I34</f>
        <v>0</v>
      </c>
    </row>
    <row r="39" spans="1:5">
      <c r="A39" s="534"/>
      <c r="B39" s="535"/>
      <c r="C39" s="536" t="s">
        <v>38</v>
      </c>
      <c r="D39" s="536"/>
      <c r="E39" s="8">
        <f>ESF!I35</f>
        <v>0</v>
      </c>
    </row>
    <row r="40" spans="1:5">
      <c r="A40" s="534"/>
      <c r="B40" s="535"/>
      <c r="C40" s="536" t="s">
        <v>40</v>
      </c>
      <c r="D40" s="536"/>
      <c r="E40" s="8">
        <f>ESF!I36</f>
        <v>0</v>
      </c>
    </row>
    <row r="41" spans="1:5" ht="15.75" thickBot="1">
      <c r="A41" s="534"/>
      <c r="B41" s="2"/>
      <c r="C41" s="537" t="s">
        <v>43</v>
      </c>
      <c r="D41" s="537"/>
      <c r="E41" s="9">
        <f>ESF!I38</f>
        <v>0</v>
      </c>
    </row>
    <row r="42" spans="1:5" ht="15.75" thickBot="1">
      <c r="A42" s="534"/>
      <c r="B42" s="2"/>
      <c r="C42" s="537" t="s">
        <v>45</v>
      </c>
      <c r="D42" s="537"/>
      <c r="E42" s="9">
        <f>ESF!I40</f>
        <v>23929</v>
      </c>
    </row>
    <row r="43" spans="1:5">
      <c r="A43" s="3"/>
      <c r="B43" s="535" t="s">
        <v>47</v>
      </c>
      <c r="C43" s="539" t="s">
        <v>49</v>
      </c>
      <c r="D43" s="539"/>
      <c r="E43" s="10">
        <f>ESF!I44</f>
        <v>0</v>
      </c>
    </row>
    <row r="44" spans="1:5">
      <c r="A44" s="3"/>
      <c r="B44" s="535"/>
      <c r="C44" s="536" t="s">
        <v>50</v>
      </c>
      <c r="D44" s="536"/>
      <c r="E44" s="8">
        <f>ESF!I46</f>
        <v>0</v>
      </c>
    </row>
    <row r="45" spans="1:5">
      <c r="A45" s="3"/>
      <c r="B45" s="535"/>
      <c r="C45" s="536" t="s">
        <v>51</v>
      </c>
      <c r="D45" s="536"/>
      <c r="E45" s="8">
        <f>ESF!I47</f>
        <v>0</v>
      </c>
    </row>
    <row r="46" spans="1:5">
      <c r="A46" s="3"/>
      <c r="B46" s="535"/>
      <c r="C46" s="536" t="s">
        <v>52</v>
      </c>
      <c r="D46" s="536"/>
      <c r="E46" s="8">
        <f>ESF!I48</f>
        <v>0</v>
      </c>
    </row>
    <row r="47" spans="1:5">
      <c r="A47" s="3"/>
      <c r="B47" s="535"/>
      <c r="C47" s="539" t="s">
        <v>53</v>
      </c>
      <c r="D47" s="539"/>
      <c r="E47" s="10">
        <f>ESF!I50</f>
        <v>5488653</v>
      </c>
    </row>
    <row r="48" spans="1:5">
      <c r="A48" s="3"/>
      <c r="B48" s="535"/>
      <c r="C48" s="536" t="s">
        <v>54</v>
      </c>
      <c r="D48" s="536"/>
      <c r="E48" s="8">
        <f>ESF!I52</f>
        <v>65816</v>
      </c>
    </row>
    <row r="49" spans="1:5">
      <c r="A49" s="3"/>
      <c r="B49" s="535"/>
      <c r="C49" s="536" t="s">
        <v>55</v>
      </c>
      <c r="D49" s="536"/>
      <c r="E49" s="8">
        <f>ESF!I53</f>
        <v>147234</v>
      </c>
    </row>
    <row r="50" spans="1:5">
      <c r="A50" s="3"/>
      <c r="B50" s="535"/>
      <c r="C50" s="536" t="s">
        <v>56</v>
      </c>
      <c r="D50" s="536"/>
      <c r="E50" s="8">
        <f>ESF!I54</f>
        <v>0</v>
      </c>
    </row>
    <row r="51" spans="1:5">
      <c r="A51" s="3"/>
      <c r="B51" s="535"/>
      <c r="C51" s="536" t="s">
        <v>57</v>
      </c>
      <c r="D51" s="536"/>
      <c r="E51" s="8">
        <f>ESF!I55</f>
        <v>0</v>
      </c>
    </row>
    <row r="52" spans="1:5">
      <c r="A52" s="3"/>
      <c r="B52" s="535"/>
      <c r="C52" s="536" t="s">
        <v>58</v>
      </c>
      <c r="D52" s="536"/>
      <c r="E52" s="8">
        <f>ESF!I56</f>
        <v>5275603</v>
      </c>
    </row>
    <row r="53" spans="1:5">
      <c r="A53" s="3"/>
      <c r="B53" s="535"/>
      <c r="C53" s="539" t="s">
        <v>59</v>
      </c>
      <c r="D53" s="539"/>
      <c r="E53" s="10">
        <f>ESF!I58</f>
        <v>0</v>
      </c>
    </row>
    <row r="54" spans="1:5">
      <c r="A54" s="3"/>
      <c r="B54" s="535"/>
      <c r="C54" s="536" t="s">
        <v>60</v>
      </c>
      <c r="D54" s="536"/>
      <c r="E54" s="8">
        <f>ESF!I60</f>
        <v>0</v>
      </c>
    </row>
    <row r="55" spans="1:5">
      <c r="A55" s="3"/>
      <c r="B55" s="535"/>
      <c r="C55" s="536" t="s">
        <v>61</v>
      </c>
      <c r="D55" s="536"/>
      <c r="E55" s="8">
        <f>ESF!I61</f>
        <v>0</v>
      </c>
    </row>
    <row r="56" spans="1:5" ht="15.75" thickBot="1">
      <c r="A56" s="3"/>
      <c r="B56" s="535"/>
      <c r="C56" s="537" t="s">
        <v>62</v>
      </c>
      <c r="D56" s="537"/>
      <c r="E56" s="9">
        <f>ESF!I63</f>
        <v>5488653</v>
      </c>
    </row>
    <row r="57" spans="1:5" ht="15.75" thickBot="1">
      <c r="A57" s="3"/>
      <c r="B57" s="2"/>
      <c r="C57" s="537" t="s">
        <v>63</v>
      </c>
      <c r="D57" s="537"/>
      <c r="E57" s="9">
        <f>ESF!I65</f>
        <v>5512582</v>
      </c>
    </row>
    <row r="58" spans="1:5">
      <c r="A58" s="3"/>
      <c r="B58" s="2"/>
      <c r="C58" s="538" t="s">
        <v>5</v>
      </c>
      <c r="D58" s="538"/>
      <c r="E58" s="1">
        <v>2012</v>
      </c>
    </row>
    <row r="59" spans="1:5">
      <c r="A59" s="534" t="s">
        <v>69</v>
      </c>
      <c r="B59" s="535" t="s">
        <v>8</v>
      </c>
      <c r="C59" s="536" t="s">
        <v>10</v>
      </c>
      <c r="D59" s="536"/>
      <c r="E59" s="8">
        <f>ESF!E18</f>
        <v>4757796</v>
      </c>
    </row>
    <row r="60" spans="1:5">
      <c r="A60" s="534"/>
      <c r="B60" s="535"/>
      <c r="C60" s="536" t="s">
        <v>12</v>
      </c>
      <c r="D60" s="536"/>
      <c r="E60" s="8">
        <f>ESF!E19</f>
        <v>386118</v>
      </c>
    </row>
    <row r="61" spans="1:5">
      <c r="A61" s="534"/>
      <c r="B61" s="535"/>
      <c r="C61" s="536" t="s">
        <v>14</v>
      </c>
      <c r="D61" s="536"/>
      <c r="E61" s="8">
        <f>ESF!E20</f>
        <v>0</v>
      </c>
    </row>
    <row r="62" spans="1:5">
      <c r="A62" s="534"/>
      <c r="B62" s="535"/>
      <c r="C62" s="536" t="s">
        <v>16</v>
      </c>
      <c r="D62" s="536"/>
      <c r="E62" s="8">
        <f>ESF!E21</f>
        <v>0</v>
      </c>
    </row>
    <row r="63" spans="1:5">
      <c r="A63" s="534"/>
      <c r="B63" s="535"/>
      <c r="C63" s="536" t="s">
        <v>18</v>
      </c>
      <c r="D63" s="536"/>
      <c r="E63" s="8">
        <f>ESF!E22</f>
        <v>0</v>
      </c>
    </row>
    <row r="64" spans="1:5">
      <c r="A64" s="534"/>
      <c r="B64" s="535"/>
      <c r="C64" s="536" t="s">
        <v>20</v>
      </c>
      <c r="D64" s="536"/>
      <c r="E64" s="8">
        <f>ESF!E23</f>
        <v>0</v>
      </c>
    </row>
    <row r="65" spans="1:5">
      <c r="A65" s="534"/>
      <c r="B65" s="535"/>
      <c r="C65" s="536" t="s">
        <v>22</v>
      </c>
      <c r="D65" s="536"/>
      <c r="E65" s="8">
        <f>ESF!E24</f>
        <v>0</v>
      </c>
    </row>
    <row r="66" spans="1:5" ht="15.75" thickBot="1">
      <c r="A66" s="534"/>
      <c r="B66" s="4"/>
      <c r="C66" s="537" t="s">
        <v>25</v>
      </c>
      <c r="D66" s="537"/>
      <c r="E66" s="9">
        <f>ESF!E26</f>
        <v>5143914</v>
      </c>
    </row>
    <row r="67" spans="1:5">
      <c r="A67" s="534"/>
      <c r="B67" s="535" t="s">
        <v>27</v>
      </c>
      <c r="C67" s="536" t="s">
        <v>29</v>
      </c>
      <c r="D67" s="536"/>
      <c r="E67" s="8">
        <f>ESF!E31</f>
        <v>0</v>
      </c>
    </row>
    <row r="68" spans="1:5">
      <c r="A68" s="534"/>
      <c r="B68" s="535"/>
      <c r="C68" s="536" t="s">
        <v>31</v>
      </c>
      <c r="D68" s="536"/>
      <c r="E68" s="8">
        <f>ESF!E32</f>
        <v>0</v>
      </c>
    </row>
    <row r="69" spans="1:5">
      <c r="A69" s="534"/>
      <c r="B69" s="535"/>
      <c r="C69" s="536" t="s">
        <v>33</v>
      </c>
      <c r="D69" s="536"/>
      <c r="E69" s="8">
        <f>ESF!E33</f>
        <v>0</v>
      </c>
    </row>
    <row r="70" spans="1:5">
      <c r="A70" s="534"/>
      <c r="B70" s="535"/>
      <c r="C70" s="536" t="s">
        <v>35</v>
      </c>
      <c r="D70" s="536"/>
      <c r="E70" s="8">
        <f>ESF!E34</f>
        <v>319469</v>
      </c>
    </row>
    <row r="71" spans="1:5">
      <c r="A71" s="534"/>
      <c r="B71" s="535"/>
      <c r="C71" s="536" t="s">
        <v>37</v>
      </c>
      <c r="D71" s="536"/>
      <c r="E71" s="8">
        <f>ESF!E35</f>
        <v>0</v>
      </c>
    </row>
    <row r="72" spans="1:5">
      <c r="A72" s="534"/>
      <c r="B72" s="535"/>
      <c r="C72" s="536" t="s">
        <v>39</v>
      </c>
      <c r="D72" s="536"/>
      <c r="E72" s="8">
        <f>ESF!E36</f>
        <v>0</v>
      </c>
    </row>
    <row r="73" spans="1:5">
      <c r="A73" s="534"/>
      <c r="B73" s="535"/>
      <c r="C73" s="536" t="s">
        <v>41</v>
      </c>
      <c r="D73" s="536"/>
      <c r="E73" s="8">
        <f>ESF!E37</f>
        <v>0</v>
      </c>
    </row>
    <row r="74" spans="1:5">
      <c r="A74" s="534"/>
      <c r="B74" s="535"/>
      <c r="C74" s="536" t="s">
        <v>42</v>
      </c>
      <c r="D74" s="536"/>
      <c r="E74" s="8">
        <f>ESF!E38</f>
        <v>0</v>
      </c>
    </row>
    <row r="75" spans="1:5">
      <c r="A75" s="534"/>
      <c r="B75" s="535"/>
      <c r="C75" s="536" t="s">
        <v>44</v>
      </c>
      <c r="D75" s="536"/>
      <c r="E75" s="8">
        <f>ESF!E39</f>
        <v>0</v>
      </c>
    </row>
    <row r="76" spans="1:5" ht="15.75" thickBot="1">
      <c r="A76" s="534"/>
      <c r="B76" s="4"/>
      <c r="C76" s="537" t="s">
        <v>46</v>
      </c>
      <c r="D76" s="537"/>
      <c r="E76" s="9">
        <f>ESF!E41</f>
        <v>319469</v>
      </c>
    </row>
    <row r="77" spans="1:5" ht="15.75" thickBot="1">
      <c r="A77" s="534"/>
      <c r="B77" s="2"/>
      <c r="C77" s="537" t="s">
        <v>48</v>
      </c>
      <c r="D77" s="537"/>
      <c r="E77" s="9">
        <f>ESF!E43</f>
        <v>5463383</v>
      </c>
    </row>
    <row r="78" spans="1:5">
      <c r="A78" s="534" t="s">
        <v>70</v>
      </c>
      <c r="B78" s="535" t="s">
        <v>9</v>
      </c>
      <c r="C78" s="536" t="s">
        <v>11</v>
      </c>
      <c r="D78" s="536"/>
      <c r="E78" s="8">
        <f>ESF!J18</f>
        <v>0</v>
      </c>
    </row>
    <row r="79" spans="1:5">
      <c r="A79" s="534"/>
      <c r="B79" s="535"/>
      <c r="C79" s="536" t="s">
        <v>13</v>
      </c>
      <c r="D79" s="536"/>
      <c r="E79" s="8">
        <f>ESF!J19</f>
        <v>0</v>
      </c>
    </row>
    <row r="80" spans="1:5">
      <c r="A80" s="534"/>
      <c r="B80" s="535"/>
      <c r="C80" s="536" t="s">
        <v>15</v>
      </c>
      <c r="D80" s="536"/>
      <c r="E80" s="8">
        <f>ESF!J20</f>
        <v>0</v>
      </c>
    </row>
    <row r="81" spans="1:5">
      <c r="A81" s="534"/>
      <c r="B81" s="535"/>
      <c r="C81" s="536" t="s">
        <v>17</v>
      </c>
      <c r="D81" s="536"/>
      <c r="E81" s="8">
        <f>ESF!J21</f>
        <v>0</v>
      </c>
    </row>
    <row r="82" spans="1:5">
      <c r="A82" s="534"/>
      <c r="B82" s="535"/>
      <c r="C82" s="536" t="s">
        <v>19</v>
      </c>
      <c r="D82" s="536"/>
      <c r="E82" s="8">
        <f>ESF!J22</f>
        <v>0</v>
      </c>
    </row>
    <row r="83" spans="1:5">
      <c r="A83" s="534"/>
      <c r="B83" s="535"/>
      <c r="C83" s="536" t="s">
        <v>21</v>
      </c>
      <c r="D83" s="536"/>
      <c r="E83" s="8">
        <f>ESF!J23</f>
        <v>28101</v>
      </c>
    </row>
    <row r="84" spans="1:5">
      <c r="A84" s="534"/>
      <c r="B84" s="535"/>
      <c r="C84" s="536" t="s">
        <v>23</v>
      </c>
      <c r="D84" s="536"/>
      <c r="E84" s="8">
        <f>ESF!J24</f>
        <v>0</v>
      </c>
    </row>
    <row r="85" spans="1:5">
      <c r="A85" s="534"/>
      <c r="B85" s="535"/>
      <c r="C85" s="536" t="s">
        <v>24</v>
      </c>
      <c r="D85" s="536"/>
      <c r="E85" s="8">
        <f>ESF!J25</f>
        <v>0</v>
      </c>
    </row>
    <row r="86" spans="1:5" ht="15.75" thickBot="1">
      <c r="A86" s="534"/>
      <c r="B86" s="4"/>
      <c r="C86" s="537" t="s">
        <v>26</v>
      </c>
      <c r="D86" s="537"/>
      <c r="E86" s="9">
        <f>ESF!J27</f>
        <v>28101</v>
      </c>
    </row>
    <row r="87" spans="1:5">
      <c r="A87" s="534"/>
      <c r="B87" s="535" t="s">
        <v>28</v>
      </c>
      <c r="C87" s="536" t="s">
        <v>30</v>
      </c>
      <c r="D87" s="536"/>
      <c r="E87" s="8">
        <f>ESF!J31</f>
        <v>0</v>
      </c>
    </row>
    <row r="88" spans="1:5">
      <c r="A88" s="534"/>
      <c r="B88" s="535"/>
      <c r="C88" s="536" t="s">
        <v>32</v>
      </c>
      <c r="D88" s="536"/>
      <c r="E88" s="8">
        <f>ESF!J32</f>
        <v>0</v>
      </c>
    </row>
    <row r="89" spans="1:5">
      <c r="A89" s="534"/>
      <c r="B89" s="535"/>
      <c r="C89" s="536" t="s">
        <v>34</v>
      </c>
      <c r="D89" s="536"/>
      <c r="E89" s="8">
        <f>ESF!J33</f>
        <v>0</v>
      </c>
    </row>
    <row r="90" spans="1:5">
      <c r="A90" s="534"/>
      <c r="B90" s="535"/>
      <c r="C90" s="536" t="s">
        <v>36</v>
      </c>
      <c r="D90" s="536"/>
      <c r="E90" s="8">
        <f>ESF!J34</f>
        <v>0</v>
      </c>
    </row>
    <row r="91" spans="1:5">
      <c r="A91" s="534"/>
      <c r="B91" s="535"/>
      <c r="C91" s="536" t="s">
        <v>38</v>
      </c>
      <c r="D91" s="536"/>
      <c r="E91" s="8">
        <f>ESF!J35</f>
        <v>0</v>
      </c>
    </row>
    <row r="92" spans="1:5">
      <c r="A92" s="534"/>
      <c r="B92" s="535"/>
      <c r="C92" s="536" t="s">
        <v>40</v>
      </c>
      <c r="D92" s="536"/>
      <c r="E92" s="8">
        <f>ESF!J36</f>
        <v>0</v>
      </c>
    </row>
    <row r="93" spans="1:5" ht="15.75" thickBot="1">
      <c r="A93" s="534"/>
      <c r="B93" s="2"/>
      <c r="C93" s="537" t="s">
        <v>43</v>
      </c>
      <c r="D93" s="537"/>
      <c r="E93" s="9">
        <f>ESF!J38</f>
        <v>0</v>
      </c>
    </row>
    <row r="94" spans="1:5" ht="15.75" thickBot="1">
      <c r="A94" s="534"/>
      <c r="B94" s="2"/>
      <c r="C94" s="537" t="s">
        <v>45</v>
      </c>
      <c r="D94" s="537"/>
      <c r="E94" s="9">
        <f>ESF!J40</f>
        <v>28101</v>
      </c>
    </row>
    <row r="95" spans="1:5">
      <c r="A95" s="3"/>
      <c r="B95" s="535" t="s">
        <v>47</v>
      </c>
      <c r="C95" s="539" t="s">
        <v>49</v>
      </c>
      <c r="D95" s="539"/>
      <c r="E95" s="10">
        <f>ESF!J44</f>
        <v>0</v>
      </c>
    </row>
    <row r="96" spans="1:5">
      <c r="A96" s="3"/>
      <c r="B96" s="535"/>
      <c r="C96" s="536" t="s">
        <v>50</v>
      </c>
      <c r="D96" s="536"/>
      <c r="E96" s="8">
        <f>ESF!J46</f>
        <v>0</v>
      </c>
    </row>
    <row r="97" spans="1:5">
      <c r="A97" s="3"/>
      <c r="B97" s="535"/>
      <c r="C97" s="536" t="s">
        <v>51</v>
      </c>
      <c r="D97" s="536"/>
      <c r="E97" s="8">
        <f>ESF!J47</f>
        <v>0</v>
      </c>
    </row>
    <row r="98" spans="1:5">
      <c r="A98" s="3"/>
      <c r="B98" s="535"/>
      <c r="C98" s="536" t="s">
        <v>52</v>
      </c>
      <c r="D98" s="536"/>
      <c r="E98" s="8">
        <f>ESF!J48</f>
        <v>0</v>
      </c>
    </row>
    <row r="99" spans="1:5">
      <c r="A99" s="3"/>
      <c r="B99" s="535"/>
      <c r="C99" s="539" t="s">
        <v>53</v>
      </c>
      <c r="D99" s="539"/>
      <c r="E99" s="10">
        <f>ESF!J50</f>
        <v>5435282</v>
      </c>
    </row>
    <row r="100" spans="1:5">
      <c r="A100" s="3"/>
      <c r="B100" s="535"/>
      <c r="C100" s="536" t="s">
        <v>54</v>
      </c>
      <c r="D100" s="536"/>
      <c r="E100" s="8">
        <f>ESF!J52</f>
        <v>21243</v>
      </c>
    </row>
    <row r="101" spans="1:5">
      <c r="A101" s="3"/>
      <c r="B101" s="535"/>
      <c r="C101" s="536" t="s">
        <v>55</v>
      </c>
      <c r="D101" s="536"/>
      <c r="E101" s="8">
        <f>ESF!J53</f>
        <v>313023</v>
      </c>
    </row>
    <row r="102" spans="1:5">
      <c r="A102" s="3"/>
      <c r="B102" s="535"/>
      <c r="C102" s="536" t="s">
        <v>56</v>
      </c>
      <c r="D102" s="536"/>
      <c r="E102" s="8">
        <f>ESF!J54</f>
        <v>0</v>
      </c>
    </row>
    <row r="103" spans="1:5">
      <c r="A103" s="3"/>
      <c r="B103" s="535"/>
      <c r="C103" s="536" t="s">
        <v>57</v>
      </c>
      <c r="D103" s="536"/>
      <c r="E103" s="8">
        <f>ESF!J55</f>
        <v>0</v>
      </c>
    </row>
    <row r="104" spans="1:5">
      <c r="A104" s="3"/>
      <c r="B104" s="535"/>
      <c r="C104" s="536" t="s">
        <v>58</v>
      </c>
      <c r="D104" s="536"/>
      <c r="E104" s="8">
        <f>ESF!J56</f>
        <v>5101016</v>
      </c>
    </row>
    <row r="105" spans="1:5">
      <c r="A105" s="3"/>
      <c r="B105" s="535"/>
      <c r="C105" s="539" t="s">
        <v>59</v>
      </c>
      <c r="D105" s="539"/>
      <c r="E105" s="10">
        <f>ESF!J58</f>
        <v>0</v>
      </c>
    </row>
    <row r="106" spans="1:5">
      <c r="A106" s="3"/>
      <c r="B106" s="535"/>
      <c r="C106" s="536" t="s">
        <v>60</v>
      </c>
      <c r="D106" s="536"/>
      <c r="E106" s="8">
        <f>ESF!J60</f>
        <v>0</v>
      </c>
    </row>
    <row r="107" spans="1:5">
      <c r="A107" s="3"/>
      <c r="B107" s="535"/>
      <c r="C107" s="536" t="s">
        <v>61</v>
      </c>
      <c r="D107" s="536"/>
      <c r="E107" s="8">
        <f>ESF!J61</f>
        <v>0</v>
      </c>
    </row>
    <row r="108" spans="1:5" ht="15.75" thickBot="1">
      <c r="A108" s="3"/>
      <c r="B108" s="535"/>
      <c r="C108" s="537" t="s">
        <v>62</v>
      </c>
      <c r="D108" s="537"/>
      <c r="E108" s="9">
        <f>ESF!J63</f>
        <v>5435282</v>
      </c>
    </row>
    <row r="109" spans="1:5" ht="15.75" thickBot="1">
      <c r="A109" s="3"/>
      <c r="B109" s="2"/>
      <c r="C109" s="537" t="s">
        <v>63</v>
      </c>
      <c r="D109" s="537"/>
      <c r="E109" s="9">
        <f>ESF!J65</f>
        <v>5463383</v>
      </c>
    </row>
    <row r="110" spans="1:5">
      <c r="A110" s="3"/>
      <c r="B110" s="2"/>
      <c r="C110" s="544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545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545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545"/>
      <c r="D113" s="5" t="s">
        <v>65</v>
      </c>
      <c r="E113" s="10" t="str">
        <f>ESF!G74</f>
        <v>Cargo de quien elabora</v>
      </c>
    </row>
    <row r="114" spans="1:5">
      <c r="A114" s="543" t="s">
        <v>2</v>
      </c>
      <c r="B114" s="543"/>
      <c r="C114" s="543"/>
      <c r="D114" s="543"/>
      <c r="E114" s="13" t="e">
        <f>ECSF!#REF!</f>
        <v>#REF!</v>
      </c>
    </row>
    <row r="115" spans="1:5" ht="34.5">
      <c r="A115" s="543" t="s">
        <v>4</v>
      </c>
      <c r="B115" s="543"/>
      <c r="C115" s="543"/>
      <c r="D115" s="543"/>
      <c r="E115" s="13" t="str">
        <f>ECSF!C7</f>
        <v>La Libertad Centro Cultural de Apizaco</v>
      </c>
    </row>
    <row r="116" spans="1:5">
      <c r="A116" s="543" t="s">
        <v>3</v>
      </c>
      <c r="B116" s="543"/>
      <c r="C116" s="543"/>
      <c r="D116" s="543"/>
      <c r="E116" s="14"/>
    </row>
    <row r="117" spans="1:5">
      <c r="A117" s="543" t="s">
        <v>73</v>
      </c>
      <c r="B117" s="543"/>
      <c r="C117" s="543"/>
      <c r="D117" s="543"/>
      <c r="E117" t="s">
        <v>72</v>
      </c>
    </row>
    <row r="118" spans="1:5">
      <c r="B118" s="540" t="s">
        <v>67</v>
      </c>
      <c r="C118" s="539" t="s">
        <v>6</v>
      </c>
      <c r="D118" s="539"/>
      <c r="E118" s="11">
        <f>ECSF!D14</f>
        <v>11308</v>
      </c>
    </row>
    <row r="119" spans="1:5">
      <c r="B119" s="540"/>
      <c r="C119" s="539" t="s">
        <v>8</v>
      </c>
      <c r="D119" s="539"/>
      <c r="E119" s="11">
        <f>ECSF!D16</f>
        <v>11308</v>
      </c>
    </row>
    <row r="120" spans="1:5">
      <c r="B120" s="540"/>
      <c r="C120" s="536" t="s">
        <v>10</v>
      </c>
      <c r="D120" s="536"/>
      <c r="E120" s="12">
        <f>ECSF!D18</f>
        <v>0</v>
      </c>
    </row>
    <row r="121" spans="1:5">
      <c r="B121" s="540"/>
      <c r="C121" s="536" t="s">
        <v>12</v>
      </c>
      <c r="D121" s="536"/>
      <c r="E121" s="12">
        <f>ECSF!D19</f>
        <v>11308</v>
      </c>
    </row>
    <row r="122" spans="1:5">
      <c r="B122" s="540"/>
      <c r="C122" s="536" t="s">
        <v>14</v>
      </c>
      <c r="D122" s="536"/>
      <c r="E122" s="12">
        <f>ECSF!D20</f>
        <v>0</v>
      </c>
    </row>
    <row r="123" spans="1:5">
      <c r="B123" s="540"/>
      <c r="C123" s="536" t="s">
        <v>16</v>
      </c>
      <c r="D123" s="536"/>
      <c r="E123" s="12">
        <f>ECSF!D21</f>
        <v>0</v>
      </c>
    </row>
    <row r="124" spans="1:5">
      <c r="B124" s="540"/>
      <c r="C124" s="536" t="s">
        <v>18</v>
      </c>
      <c r="D124" s="536"/>
      <c r="E124" s="12">
        <f>ECSF!D22</f>
        <v>0</v>
      </c>
    </row>
    <row r="125" spans="1:5">
      <c r="B125" s="540"/>
      <c r="C125" s="536" t="s">
        <v>20</v>
      </c>
      <c r="D125" s="536"/>
      <c r="E125" s="12">
        <f>ECSF!D23</f>
        <v>0</v>
      </c>
    </row>
    <row r="126" spans="1:5">
      <c r="B126" s="540"/>
      <c r="C126" s="536" t="s">
        <v>22</v>
      </c>
      <c r="D126" s="536"/>
      <c r="E126" s="12">
        <f>ECSF!D24</f>
        <v>0</v>
      </c>
    </row>
    <row r="127" spans="1:5">
      <c r="B127" s="540"/>
      <c r="C127" s="539" t="s">
        <v>27</v>
      </c>
      <c r="D127" s="539"/>
      <c r="E127" s="11">
        <f>ECSF!D26</f>
        <v>0</v>
      </c>
    </row>
    <row r="128" spans="1:5">
      <c r="B128" s="540"/>
      <c r="C128" s="536" t="s">
        <v>29</v>
      </c>
      <c r="D128" s="536"/>
      <c r="E128" s="12">
        <f>ECSF!D28</f>
        <v>0</v>
      </c>
    </row>
    <row r="129" spans="2:5">
      <c r="B129" s="540"/>
      <c r="C129" s="536" t="s">
        <v>31</v>
      </c>
      <c r="D129" s="536"/>
      <c r="E129" s="12">
        <f>ECSF!D29</f>
        <v>0</v>
      </c>
    </row>
    <row r="130" spans="2:5">
      <c r="B130" s="540"/>
      <c r="C130" s="536" t="s">
        <v>33</v>
      </c>
      <c r="D130" s="536"/>
      <c r="E130" s="12">
        <f>ECSF!D30</f>
        <v>0</v>
      </c>
    </row>
    <row r="131" spans="2:5">
      <c r="B131" s="540"/>
      <c r="C131" s="536" t="s">
        <v>35</v>
      </c>
      <c r="D131" s="536"/>
      <c r="E131" s="12">
        <f>ECSF!D31</f>
        <v>0</v>
      </c>
    </row>
    <row r="132" spans="2:5">
      <c r="B132" s="540"/>
      <c r="C132" s="536" t="s">
        <v>37</v>
      </c>
      <c r="D132" s="536"/>
      <c r="E132" s="12">
        <f>ECSF!D32</f>
        <v>0</v>
      </c>
    </row>
    <row r="133" spans="2:5">
      <c r="B133" s="540"/>
      <c r="C133" s="536" t="s">
        <v>39</v>
      </c>
      <c r="D133" s="536"/>
      <c r="E133" s="12">
        <f>ECSF!D33</f>
        <v>0</v>
      </c>
    </row>
    <row r="134" spans="2:5">
      <c r="B134" s="540"/>
      <c r="C134" s="536" t="s">
        <v>41</v>
      </c>
      <c r="D134" s="536"/>
      <c r="E134" s="12">
        <f>ECSF!D34</f>
        <v>0</v>
      </c>
    </row>
    <row r="135" spans="2:5">
      <c r="B135" s="540"/>
      <c r="C135" s="536" t="s">
        <v>42</v>
      </c>
      <c r="D135" s="536"/>
      <c r="E135" s="12">
        <f>ECSF!D35</f>
        <v>0</v>
      </c>
    </row>
    <row r="136" spans="2:5">
      <c r="B136" s="540"/>
      <c r="C136" s="536" t="s">
        <v>44</v>
      </c>
      <c r="D136" s="536"/>
      <c r="E136" s="12">
        <f>ECSF!D36</f>
        <v>0</v>
      </c>
    </row>
    <row r="137" spans="2:5">
      <c r="B137" s="540"/>
      <c r="C137" s="539" t="s">
        <v>7</v>
      </c>
      <c r="D137" s="539"/>
      <c r="E137" s="11">
        <f>ECSF!I14</f>
        <v>0</v>
      </c>
    </row>
    <row r="138" spans="2:5">
      <c r="B138" s="540"/>
      <c r="C138" s="539" t="s">
        <v>9</v>
      </c>
      <c r="D138" s="539"/>
      <c r="E138" s="11">
        <f>ECSF!I16</f>
        <v>0</v>
      </c>
    </row>
    <row r="139" spans="2:5">
      <c r="B139" s="540"/>
      <c r="C139" s="536" t="s">
        <v>11</v>
      </c>
      <c r="D139" s="536"/>
      <c r="E139" s="12">
        <f>ECSF!I18</f>
        <v>0</v>
      </c>
    </row>
    <row r="140" spans="2:5">
      <c r="B140" s="540"/>
      <c r="C140" s="536" t="s">
        <v>13</v>
      </c>
      <c r="D140" s="536"/>
      <c r="E140" s="12">
        <f>ECSF!I19</f>
        <v>0</v>
      </c>
    </row>
    <row r="141" spans="2:5">
      <c r="B141" s="540"/>
      <c r="C141" s="536" t="s">
        <v>15</v>
      </c>
      <c r="D141" s="536"/>
      <c r="E141" s="12">
        <f>ECSF!I20</f>
        <v>0</v>
      </c>
    </row>
    <row r="142" spans="2:5">
      <c r="B142" s="540"/>
      <c r="C142" s="536" t="s">
        <v>17</v>
      </c>
      <c r="D142" s="536"/>
      <c r="E142" s="12">
        <f>ECSF!I21</f>
        <v>0</v>
      </c>
    </row>
    <row r="143" spans="2:5">
      <c r="B143" s="540"/>
      <c r="C143" s="536" t="s">
        <v>19</v>
      </c>
      <c r="D143" s="536"/>
      <c r="E143" s="12">
        <f>ECSF!I22</f>
        <v>0</v>
      </c>
    </row>
    <row r="144" spans="2:5">
      <c r="B144" s="540"/>
      <c r="C144" s="536" t="s">
        <v>21</v>
      </c>
      <c r="D144" s="536"/>
      <c r="E144" s="12">
        <f>ECSF!I23</f>
        <v>0</v>
      </c>
    </row>
    <row r="145" spans="2:5">
      <c r="B145" s="540"/>
      <c r="C145" s="536" t="s">
        <v>23</v>
      </c>
      <c r="D145" s="536"/>
      <c r="E145" s="12">
        <f>ECSF!I24</f>
        <v>0</v>
      </c>
    </row>
    <row r="146" spans="2:5">
      <c r="B146" s="540"/>
      <c r="C146" s="536" t="s">
        <v>24</v>
      </c>
      <c r="D146" s="536"/>
      <c r="E146" s="12">
        <f>ECSF!I25</f>
        <v>0</v>
      </c>
    </row>
    <row r="147" spans="2:5">
      <c r="B147" s="540"/>
      <c r="C147" s="542" t="s">
        <v>28</v>
      </c>
      <c r="D147" s="542"/>
      <c r="E147" s="11">
        <f>ECSF!I27</f>
        <v>0</v>
      </c>
    </row>
    <row r="148" spans="2:5">
      <c r="B148" s="540"/>
      <c r="C148" s="536" t="s">
        <v>30</v>
      </c>
      <c r="D148" s="536"/>
      <c r="E148" s="12">
        <f>ECSF!I29</f>
        <v>0</v>
      </c>
    </row>
    <row r="149" spans="2:5">
      <c r="B149" s="540"/>
      <c r="C149" s="536" t="s">
        <v>32</v>
      </c>
      <c r="D149" s="536"/>
      <c r="E149" s="12">
        <f>ECSF!I30</f>
        <v>0</v>
      </c>
    </row>
    <row r="150" spans="2:5">
      <c r="B150" s="540"/>
      <c r="C150" s="536" t="s">
        <v>34</v>
      </c>
      <c r="D150" s="536"/>
      <c r="E150" s="12">
        <f>ECSF!I31</f>
        <v>0</v>
      </c>
    </row>
    <row r="151" spans="2:5">
      <c r="B151" s="540"/>
      <c r="C151" s="536" t="s">
        <v>36</v>
      </c>
      <c r="D151" s="536"/>
      <c r="E151" s="12">
        <f>ECSF!I32</f>
        <v>0</v>
      </c>
    </row>
    <row r="152" spans="2:5">
      <c r="B152" s="540"/>
      <c r="C152" s="536" t="s">
        <v>38</v>
      </c>
      <c r="D152" s="536"/>
      <c r="E152" s="12">
        <f>ECSF!I33</f>
        <v>0</v>
      </c>
    </row>
    <row r="153" spans="2:5">
      <c r="B153" s="540"/>
      <c r="C153" s="536" t="s">
        <v>40</v>
      </c>
      <c r="D153" s="536"/>
      <c r="E153" s="12">
        <f>ECSF!I34</f>
        <v>0</v>
      </c>
    </row>
    <row r="154" spans="2:5">
      <c r="B154" s="540"/>
      <c r="C154" s="539" t="s">
        <v>47</v>
      </c>
      <c r="D154" s="539"/>
      <c r="E154" s="11">
        <f>ECSF!I36</f>
        <v>219160</v>
      </c>
    </row>
    <row r="155" spans="2:5">
      <c r="B155" s="540"/>
      <c r="C155" s="539" t="s">
        <v>49</v>
      </c>
      <c r="D155" s="539"/>
      <c r="E155" s="11">
        <f>ECSF!I38</f>
        <v>0</v>
      </c>
    </row>
    <row r="156" spans="2:5">
      <c r="B156" s="540"/>
      <c r="C156" s="536" t="s">
        <v>50</v>
      </c>
      <c r="D156" s="536"/>
      <c r="E156" s="12">
        <f>ECSF!I40</f>
        <v>0</v>
      </c>
    </row>
    <row r="157" spans="2:5">
      <c r="B157" s="540"/>
      <c r="C157" s="536" t="s">
        <v>51</v>
      </c>
      <c r="D157" s="536"/>
      <c r="E157" s="12">
        <f>ECSF!I41</f>
        <v>0</v>
      </c>
    </row>
    <row r="158" spans="2:5">
      <c r="B158" s="540"/>
      <c r="C158" s="536" t="s">
        <v>52</v>
      </c>
      <c r="D158" s="536"/>
      <c r="E158" s="12">
        <f>ECSF!I42</f>
        <v>0</v>
      </c>
    </row>
    <row r="159" spans="2:5">
      <c r="B159" s="540"/>
      <c r="C159" s="539" t="s">
        <v>53</v>
      </c>
      <c r="D159" s="539"/>
      <c r="E159" s="11">
        <f>ECSF!I44</f>
        <v>219160</v>
      </c>
    </row>
    <row r="160" spans="2:5">
      <c r="B160" s="540"/>
      <c r="C160" s="536" t="s">
        <v>54</v>
      </c>
      <c r="D160" s="536"/>
      <c r="E160" s="12">
        <f>ECSF!I46</f>
        <v>44573</v>
      </c>
    </row>
    <row r="161" spans="2:5">
      <c r="B161" s="540"/>
      <c r="C161" s="536" t="s">
        <v>55</v>
      </c>
      <c r="D161" s="536"/>
      <c r="E161" s="12">
        <f>ECSF!I47</f>
        <v>0</v>
      </c>
    </row>
    <row r="162" spans="2:5">
      <c r="B162" s="540"/>
      <c r="C162" s="536" t="s">
        <v>56</v>
      </c>
      <c r="D162" s="536"/>
      <c r="E162" s="12">
        <f>ECSF!I48</f>
        <v>0</v>
      </c>
    </row>
    <row r="163" spans="2:5">
      <c r="B163" s="540"/>
      <c r="C163" s="536" t="s">
        <v>57</v>
      </c>
      <c r="D163" s="536"/>
      <c r="E163" s="12">
        <f>ECSF!I49</f>
        <v>0</v>
      </c>
    </row>
    <row r="164" spans="2:5">
      <c r="B164" s="540"/>
      <c r="C164" s="536" t="s">
        <v>58</v>
      </c>
      <c r="D164" s="536"/>
      <c r="E164" s="12">
        <f>ECSF!I50</f>
        <v>174587</v>
      </c>
    </row>
    <row r="165" spans="2:5">
      <c r="B165" s="540"/>
      <c r="C165" s="539" t="s">
        <v>59</v>
      </c>
      <c r="D165" s="539"/>
      <c r="E165" s="11">
        <f>ECSF!I52</f>
        <v>0</v>
      </c>
    </row>
    <row r="166" spans="2:5">
      <c r="B166" s="540"/>
      <c r="C166" s="536" t="s">
        <v>60</v>
      </c>
      <c r="D166" s="536"/>
      <c r="E166" s="12">
        <f>ECSF!I54</f>
        <v>0</v>
      </c>
    </row>
    <row r="167" spans="2:5" ht="15" customHeight="1" thickBot="1">
      <c r="B167" s="541"/>
      <c r="C167" s="536" t="s">
        <v>61</v>
      </c>
      <c r="D167" s="536"/>
      <c r="E167" s="12">
        <f>ECSF!I55</f>
        <v>0</v>
      </c>
    </row>
    <row r="168" spans="2:5">
      <c r="B168" s="540" t="s">
        <v>68</v>
      </c>
      <c r="C168" s="539" t="s">
        <v>6</v>
      </c>
      <c r="D168" s="539"/>
      <c r="E168" s="11">
        <f>ECSF!E14</f>
        <v>60507</v>
      </c>
    </row>
    <row r="169" spans="2:5" ht="15" customHeight="1">
      <c r="B169" s="540"/>
      <c r="C169" s="539" t="s">
        <v>8</v>
      </c>
      <c r="D169" s="539"/>
      <c r="E169" s="11">
        <f>ECSF!E16</f>
        <v>50507</v>
      </c>
    </row>
    <row r="170" spans="2:5" ht="15" customHeight="1">
      <c r="B170" s="540"/>
      <c r="C170" s="536" t="s">
        <v>10</v>
      </c>
      <c r="D170" s="536"/>
      <c r="E170" s="12">
        <f>ECSF!E18</f>
        <v>50507</v>
      </c>
    </row>
    <row r="171" spans="2:5" ht="15" customHeight="1">
      <c r="B171" s="540"/>
      <c r="C171" s="536" t="s">
        <v>12</v>
      </c>
      <c r="D171" s="536"/>
      <c r="E171" s="12">
        <f>ECSF!E19</f>
        <v>0</v>
      </c>
    </row>
    <row r="172" spans="2:5">
      <c r="B172" s="540"/>
      <c r="C172" s="536" t="s">
        <v>14</v>
      </c>
      <c r="D172" s="536"/>
      <c r="E172" s="12">
        <f>ECSF!E20</f>
        <v>0</v>
      </c>
    </row>
    <row r="173" spans="2:5">
      <c r="B173" s="540"/>
      <c r="C173" s="536" t="s">
        <v>16</v>
      </c>
      <c r="D173" s="536"/>
      <c r="E173" s="12">
        <f>ECSF!E21</f>
        <v>0</v>
      </c>
    </row>
    <row r="174" spans="2:5" ht="15" customHeight="1">
      <c r="B174" s="540"/>
      <c r="C174" s="536" t="s">
        <v>18</v>
      </c>
      <c r="D174" s="536"/>
      <c r="E174" s="12">
        <f>ECSF!E22</f>
        <v>0</v>
      </c>
    </row>
    <row r="175" spans="2:5" ht="15" customHeight="1">
      <c r="B175" s="540"/>
      <c r="C175" s="536" t="s">
        <v>20</v>
      </c>
      <c r="D175" s="536"/>
      <c r="E175" s="12">
        <f>ECSF!E23</f>
        <v>0</v>
      </c>
    </row>
    <row r="176" spans="2:5">
      <c r="B176" s="540"/>
      <c r="C176" s="536" t="s">
        <v>22</v>
      </c>
      <c r="D176" s="536"/>
      <c r="E176" s="12">
        <f>ECSF!E24</f>
        <v>0</v>
      </c>
    </row>
    <row r="177" spans="2:5" ht="15" customHeight="1">
      <c r="B177" s="540"/>
      <c r="C177" s="539" t="s">
        <v>27</v>
      </c>
      <c r="D177" s="539"/>
      <c r="E177" s="11">
        <f>ECSF!E26</f>
        <v>10000</v>
      </c>
    </row>
    <row r="178" spans="2:5">
      <c r="B178" s="540"/>
      <c r="C178" s="536" t="s">
        <v>29</v>
      </c>
      <c r="D178" s="536"/>
      <c r="E178" s="12">
        <f>ECSF!E28</f>
        <v>0</v>
      </c>
    </row>
    <row r="179" spans="2:5" ht="15" customHeight="1">
      <c r="B179" s="540"/>
      <c r="C179" s="536" t="s">
        <v>31</v>
      </c>
      <c r="D179" s="536"/>
      <c r="E179" s="12">
        <f>ECSF!E29</f>
        <v>0</v>
      </c>
    </row>
    <row r="180" spans="2:5" ht="15" customHeight="1">
      <c r="B180" s="540"/>
      <c r="C180" s="536" t="s">
        <v>33</v>
      </c>
      <c r="D180" s="536"/>
      <c r="E180" s="12">
        <f>ECSF!E30</f>
        <v>0</v>
      </c>
    </row>
    <row r="181" spans="2:5" ht="15" customHeight="1">
      <c r="B181" s="540"/>
      <c r="C181" s="536" t="s">
        <v>35</v>
      </c>
      <c r="D181" s="536"/>
      <c r="E181" s="12">
        <f>ECSF!E31</f>
        <v>10000</v>
      </c>
    </row>
    <row r="182" spans="2:5" ht="15" customHeight="1">
      <c r="B182" s="540"/>
      <c r="C182" s="536" t="s">
        <v>37</v>
      </c>
      <c r="D182" s="536"/>
      <c r="E182" s="12">
        <f>ECSF!E32</f>
        <v>0</v>
      </c>
    </row>
    <row r="183" spans="2:5" ht="15" customHeight="1">
      <c r="B183" s="540"/>
      <c r="C183" s="536" t="s">
        <v>39</v>
      </c>
      <c r="D183" s="536"/>
      <c r="E183" s="12">
        <f>ECSF!E33</f>
        <v>0</v>
      </c>
    </row>
    <row r="184" spans="2:5" ht="15" customHeight="1">
      <c r="B184" s="540"/>
      <c r="C184" s="536" t="s">
        <v>41</v>
      </c>
      <c r="D184" s="536"/>
      <c r="E184" s="12">
        <f>ECSF!E34</f>
        <v>0</v>
      </c>
    </row>
    <row r="185" spans="2:5" ht="15" customHeight="1">
      <c r="B185" s="540"/>
      <c r="C185" s="536" t="s">
        <v>42</v>
      </c>
      <c r="D185" s="536"/>
      <c r="E185" s="12">
        <f>ECSF!E35</f>
        <v>0</v>
      </c>
    </row>
    <row r="186" spans="2:5" ht="15" customHeight="1">
      <c r="B186" s="540"/>
      <c r="C186" s="536" t="s">
        <v>44</v>
      </c>
      <c r="D186" s="536"/>
      <c r="E186" s="12">
        <f>ECSF!E36</f>
        <v>0</v>
      </c>
    </row>
    <row r="187" spans="2:5" ht="15" customHeight="1">
      <c r="B187" s="540"/>
      <c r="C187" s="539" t="s">
        <v>7</v>
      </c>
      <c r="D187" s="539"/>
      <c r="E187" s="11">
        <f>ECSF!J14</f>
        <v>4172</v>
      </c>
    </row>
    <row r="188" spans="2:5">
      <c r="B188" s="540"/>
      <c r="C188" s="539" t="s">
        <v>9</v>
      </c>
      <c r="D188" s="539"/>
      <c r="E188" s="11">
        <f>ECSF!J16</f>
        <v>4172</v>
      </c>
    </row>
    <row r="189" spans="2:5">
      <c r="B189" s="540"/>
      <c r="C189" s="536" t="s">
        <v>11</v>
      </c>
      <c r="D189" s="536"/>
      <c r="E189" s="12">
        <f>ECSF!J18</f>
        <v>0</v>
      </c>
    </row>
    <row r="190" spans="2:5">
      <c r="B190" s="540"/>
      <c r="C190" s="536" t="s">
        <v>13</v>
      </c>
      <c r="D190" s="536"/>
      <c r="E190" s="12">
        <f>ECSF!J19</f>
        <v>0</v>
      </c>
    </row>
    <row r="191" spans="2:5" ht="15" customHeight="1">
      <c r="B191" s="540"/>
      <c r="C191" s="536" t="s">
        <v>15</v>
      </c>
      <c r="D191" s="536"/>
      <c r="E191" s="12">
        <f>ECSF!J20</f>
        <v>0</v>
      </c>
    </row>
    <row r="192" spans="2:5">
      <c r="B192" s="540"/>
      <c r="C192" s="536" t="s">
        <v>17</v>
      </c>
      <c r="D192" s="536"/>
      <c r="E192" s="12">
        <f>ECSF!J21</f>
        <v>0</v>
      </c>
    </row>
    <row r="193" spans="2:5" ht="15" customHeight="1">
      <c r="B193" s="540"/>
      <c r="C193" s="536" t="s">
        <v>19</v>
      </c>
      <c r="D193" s="536"/>
      <c r="E193" s="12">
        <f>ECSF!J22</f>
        <v>0</v>
      </c>
    </row>
    <row r="194" spans="2:5" ht="15" customHeight="1">
      <c r="B194" s="540"/>
      <c r="C194" s="536" t="s">
        <v>21</v>
      </c>
      <c r="D194" s="536"/>
      <c r="E194" s="12">
        <f>ECSF!J23</f>
        <v>4172</v>
      </c>
    </row>
    <row r="195" spans="2:5" ht="15" customHeight="1">
      <c r="B195" s="540"/>
      <c r="C195" s="536" t="s">
        <v>23</v>
      </c>
      <c r="D195" s="536"/>
      <c r="E195" s="12">
        <f>ECSF!J24</f>
        <v>0</v>
      </c>
    </row>
    <row r="196" spans="2:5" ht="15" customHeight="1">
      <c r="B196" s="540"/>
      <c r="C196" s="536" t="s">
        <v>24</v>
      </c>
      <c r="D196" s="536"/>
      <c r="E196" s="12">
        <f>ECSF!J25</f>
        <v>0</v>
      </c>
    </row>
    <row r="197" spans="2:5" ht="15" customHeight="1">
      <c r="B197" s="540"/>
      <c r="C197" s="542" t="s">
        <v>28</v>
      </c>
      <c r="D197" s="542"/>
      <c r="E197" s="11">
        <f>ECSF!J27</f>
        <v>0</v>
      </c>
    </row>
    <row r="198" spans="2:5" ht="15" customHeight="1">
      <c r="B198" s="540"/>
      <c r="C198" s="536" t="s">
        <v>30</v>
      </c>
      <c r="D198" s="536"/>
      <c r="E198" s="12">
        <f>ECSF!J29</f>
        <v>0</v>
      </c>
    </row>
    <row r="199" spans="2:5" ht="15" customHeight="1">
      <c r="B199" s="540"/>
      <c r="C199" s="536" t="s">
        <v>32</v>
      </c>
      <c r="D199" s="536"/>
      <c r="E199" s="12">
        <f>ECSF!J30</f>
        <v>0</v>
      </c>
    </row>
    <row r="200" spans="2:5" ht="15" customHeight="1">
      <c r="B200" s="540"/>
      <c r="C200" s="536" t="s">
        <v>34</v>
      </c>
      <c r="D200" s="536"/>
      <c r="E200" s="12">
        <f>ECSF!J31</f>
        <v>0</v>
      </c>
    </row>
    <row r="201" spans="2:5">
      <c r="B201" s="540"/>
      <c r="C201" s="536" t="s">
        <v>36</v>
      </c>
      <c r="D201" s="536"/>
      <c r="E201" s="12">
        <f>ECSF!J32</f>
        <v>0</v>
      </c>
    </row>
    <row r="202" spans="2:5" ht="15" customHeight="1">
      <c r="B202" s="540"/>
      <c r="C202" s="536" t="s">
        <v>38</v>
      </c>
      <c r="D202" s="536"/>
      <c r="E202" s="12">
        <f>ECSF!J33</f>
        <v>0</v>
      </c>
    </row>
    <row r="203" spans="2:5">
      <c r="B203" s="540"/>
      <c r="C203" s="536" t="s">
        <v>40</v>
      </c>
      <c r="D203" s="536"/>
      <c r="E203" s="12">
        <f>ECSF!J34</f>
        <v>0</v>
      </c>
    </row>
    <row r="204" spans="2:5" ht="15" customHeight="1">
      <c r="B204" s="540"/>
      <c r="C204" s="539" t="s">
        <v>47</v>
      </c>
      <c r="D204" s="539"/>
      <c r="E204" s="11">
        <f>ECSF!J36</f>
        <v>165789</v>
      </c>
    </row>
    <row r="205" spans="2:5" ht="15" customHeight="1">
      <c r="B205" s="540"/>
      <c r="C205" s="539" t="s">
        <v>49</v>
      </c>
      <c r="D205" s="539"/>
      <c r="E205" s="11">
        <f>ECSF!J38</f>
        <v>0</v>
      </c>
    </row>
    <row r="206" spans="2:5" ht="15" customHeight="1">
      <c r="B206" s="540"/>
      <c r="C206" s="536" t="s">
        <v>50</v>
      </c>
      <c r="D206" s="536"/>
      <c r="E206" s="12">
        <f>ECSF!J40</f>
        <v>0</v>
      </c>
    </row>
    <row r="207" spans="2:5" ht="15" customHeight="1">
      <c r="B207" s="540"/>
      <c r="C207" s="536" t="s">
        <v>51</v>
      </c>
      <c r="D207" s="536"/>
      <c r="E207" s="12">
        <f>ECSF!J41</f>
        <v>0</v>
      </c>
    </row>
    <row r="208" spans="2:5" ht="15" customHeight="1">
      <c r="B208" s="540"/>
      <c r="C208" s="536" t="s">
        <v>52</v>
      </c>
      <c r="D208" s="536"/>
      <c r="E208" s="12">
        <f>ECSF!J42</f>
        <v>0</v>
      </c>
    </row>
    <row r="209" spans="2:5" ht="15" customHeight="1">
      <c r="B209" s="540"/>
      <c r="C209" s="539" t="s">
        <v>53</v>
      </c>
      <c r="D209" s="539"/>
      <c r="E209" s="11">
        <f>ECSF!J44</f>
        <v>165789</v>
      </c>
    </row>
    <row r="210" spans="2:5">
      <c r="B210" s="540"/>
      <c r="C210" s="536" t="s">
        <v>54</v>
      </c>
      <c r="D210" s="536"/>
      <c r="E210" s="12">
        <f>ECSF!J46</f>
        <v>0</v>
      </c>
    </row>
    <row r="211" spans="2:5" ht="15" customHeight="1">
      <c r="B211" s="540"/>
      <c r="C211" s="536" t="s">
        <v>55</v>
      </c>
      <c r="D211" s="536"/>
      <c r="E211" s="12">
        <f>ECSF!J47</f>
        <v>165789</v>
      </c>
    </row>
    <row r="212" spans="2:5">
      <c r="B212" s="540"/>
      <c r="C212" s="536" t="s">
        <v>56</v>
      </c>
      <c r="D212" s="536"/>
      <c r="E212" s="12">
        <f>ECSF!J48</f>
        <v>0</v>
      </c>
    </row>
    <row r="213" spans="2:5" ht="15" customHeight="1">
      <c r="B213" s="540"/>
      <c r="C213" s="536" t="s">
        <v>57</v>
      </c>
      <c r="D213" s="536"/>
      <c r="E213" s="12">
        <f>ECSF!J49</f>
        <v>0</v>
      </c>
    </row>
    <row r="214" spans="2:5">
      <c r="B214" s="540"/>
      <c r="C214" s="536" t="s">
        <v>58</v>
      </c>
      <c r="D214" s="536"/>
      <c r="E214" s="12">
        <f>ECSF!J50</f>
        <v>0</v>
      </c>
    </row>
    <row r="215" spans="2:5">
      <c r="B215" s="540"/>
      <c r="C215" s="539" t="s">
        <v>59</v>
      </c>
      <c r="D215" s="539"/>
      <c r="E215" s="11">
        <f>ECSF!J52</f>
        <v>0</v>
      </c>
    </row>
    <row r="216" spans="2:5">
      <c r="B216" s="540"/>
      <c r="C216" s="536" t="s">
        <v>60</v>
      </c>
      <c r="D216" s="536"/>
      <c r="E216" s="12">
        <f>ECSF!J54</f>
        <v>0</v>
      </c>
    </row>
    <row r="217" spans="2:5" ht="15.75" thickBot="1">
      <c r="B217" s="541"/>
      <c r="C217" s="536" t="s">
        <v>61</v>
      </c>
      <c r="D217" s="536"/>
      <c r="E217" s="12">
        <f>ECSF!J55</f>
        <v>0</v>
      </c>
    </row>
    <row r="218" spans="2:5">
      <c r="C218" s="544" t="s">
        <v>75</v>
      </c>
      <c r="D218" s="5" t="s">
        <v>64</v>
      </c>
      <c r="E218" s="15" t="str">
        <f>ECSF!C62</f>
        <v>Nombre de quien autoriza</v>
      </c>
    </row>
    <row r="219" spans="2:5">
      <c r="C219" s="545"/>
      <c r="D219" s="5" t="s">
        <v>65</v>
      </c>
      <c r="E219" s="15" t="str">
        <f>ECSF!C63</f>
        <v>Cargo de quien autoriza</v>
      </c>
    </row>
    <row r="220" spans="2:5">
      <c r="C220" s="545" t="s">
        <v>74</v>
      </c>
      <c r="D220" s="5" t="s">
        <v>64</v>
      </c>
      <c r="E220" s="15" t="str">
        <f>ECSF!G62</f>
        <v>Nombre de quien elabora</v>
      </c>
    </row>
    <row r="221" spans="2:5">
      <c r="C221" s="545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4" zoomScale="110" zoomScaleNormal="110" workbookViewId="0"/>
  </sheetViews>
  <sheetFormatPr baseColWidth="10" defaultRowHeight="12"/>
  <cols>
    <col min="1" max="1" width="1.140625" style="160" customWidth="1"/>
    <col min="2" max="2" width="11.7109375" style="160" customWidth="1"/>
    <col min="3" max="3" width="54.42578125" style="160" customWidth="1"/>
    <col min="4" max="4" width="19.140625" style="295" customWidth="1"/>
    <col min="5" max="5" width="19.28515625" style="160" customWidth="1"/>
    <col min="6" max="6" width="19" style="160" customWidth="1"/>
    <col min="7" max="7" width="21.28515625" style="160" customWidth="1"/>
    <col min="8" max="8" width="18.7109375" style="160" customWidth="1"/>
    <col min="9" max="9" width="1.140625" style="160" customWidth="1"/>
    <col min="10" max="16384" width="11.42578125" style="160"/>
  </cols>
  <sheetData>
    <row r="1" spans="1:13" s="177" customFormat="1" ht="6" customHeight="1">
      <c r="B1" s="178"/>
      <c r="C1" s="546"/>
      <c r="D1" s="546"/>
      <c r="E1" s="546"/>
      <c r="F1" s="547"/>
      <c r="G1" s="547"/>
      <c r="H1" s="547"/>
      <c r="I1" s="269"/>
      <c r="J1" s="234"/>
      <c r="K1" s="234"/>
    </row>
    <row r="2" spans="1:13" s="177" customFormat="1" ht="6" customHeight="1">
      <c r="B2" s="178"/>
    </row>
    <row r="3" spans="1:13" s="177" customFormat="1" ht="14.1" customHeight="1">
      <c r="B3" s="180"/>
      <c r="C3" s="513" t="s">
        <v>406</v>
      </c>
      <c r="D3" s="513"/>
      <c r="E3" s="513"/>
      <c r="F3" s="513"/>
      <c r="G3" s="513"/>
      <c r="H3" s="180"/>
      <c r="I3" s="180"/>
      <c r="J3" s="160"/>
      <c r="K3" s="160"/>
    </row>
    <row r="4" spans="1:13" s="177" customFormat="1" ht="14.1" customHeight="1">
      <c r="B4" s="180"/>
      <c r="C4" s="513" t="s">
        <v>150</v>
      </c>
      <c r="D4" s="513"/>
      <c r="E4" s="513"/>
      <c r="F4" s="513"/>
      <c r="G4" s="513"/>
      <c r="H4" s="180"/>
      <c r="I4" s="180"/>
      <c r="J4" s="160"/>
      <c r="K4" s="160"/>
    </row>
    <row r="5" spans="1:13" s="177" customFormat="1" ht="14.1" customHeight="1">
      <c r="B5" s="180"/>
      <c r="C5" s="513" t="s">
        <v>409</v>
      </c>
      <c r="D5" s="513"/>
      <c r="E5" s="513"/>
      <c r="F5" s="513"/>
      <c r="G5" s="513"/>
      <c r="H5" s="180"/>
      <c r="I5" s="180"/>
      <c r="J5" s="160"/>
      <c r="K5" s="160"/>
    </row>
    <row r="6" spans="1:13" s="177" customFormat="1" ht="14.1" customHeight="1">
      <c r="B6" s="180"/>
      <c r="C6" s="513" t="s">
        <v>1</v>
      </c>
      <c r="D6" s="513"/>
      <c r="E6" s="513"/>
      <c r="F6" s="513"/>
      <c r="G6" s="513"/>
      <c r="H6" s="180"/>
      <c r="I6" s="180"/>
      <c r="J6" s="160"/>
      <c r="K6" s="160"/>
    </row>
    <row r="7" spans="1:13" s="177" customFormat="1" ht="20.100000000000001" customHeight="1">
      <c r="A7" s="182"/>
      <c r="B7" s="183" t="s">
        <v>4</v>
      </c>
      <c r="C7" s="530" t="str">
        <f>+EA!C6</f>
        <v>La Libertad Centro Cultural de Apizaco</v>
      </c>
      <c r="D7" s="530"/>
      <c r="E7" s="530"/>
      <c r="F7" s="530"/>
      <c r="G7" s="530"/>
      <c r="H7" s="167"/>
      <c r="I7" s="270"/>
      <c r="J7" s="270"/>
      <c r="K7" s="270"/>
      <c r="L7" s="270"/>
      <c r="M7" s="270"/>
    </row>
    <row r="8" spans="1:13" s="177" customFormat="1" ht="6.75" customHeight="1">
      <c r="A8" s="514"/>
      <c r="B8" s="514"/>
      <c r="C8" s="514"/>
      <c r="D8" s="514"/>
      <c r="E8" s="514"/>
      <c r="F8" s="514"/>
      <c r="G8" s="514"/>
      <c r="H8" s="514"/>
      <c r="I8" s="514"/>
    </row>
    <row r="9" spans="1:13" s="177" customFormat="1" ht="3" customHeight="1">
      <c r="A9" s="514"/>
      <c r="B9" s="514"/>
      <c r="C9" s="514"/>
      <c r="D9" s="514"/>
      <c r="E9" s="514"/>
      <c r="F9" s="514"/>
      <c r="G9" s="514"/>
      <c r="H9" s="514"/>
      <c r="I9" s="514"/>
    </row>
    <row r="10" spans="1:13" s="275" customFormat="1">
      <c r="A10" s="271"/>
      <c r="B10" s="549" t="s">
        <v>76</v>
      </c>
      <c r="C10" s="549"/>
      <c r="D10" s="272" t="s">
        <v>151</v>
      </c>
      <c r="E10" s="272" t="s">
        <v>152</v>
      </c>
      <c r="F10" s="273" t="s">
        <v>153</v>
      </c>
      <c r="G10" s="273" t="s">
        <v>154</v>
      </c>
      <c r="H10" s="273" t="s">
        <v>155</v>
      </c>
      <c r="I10" s="274"/>
    </row>
    <row r="11" spans="1:13" s="275" customFormat="1">
      <c r="A11" s="276"/>
      <c r="B11" s="550"/>
      <c r="C11" s="550"/>
      <c r="D11" s="277">
        <v>1</v>
      </c>
      <c r="E11" s="277">
        <v>2</v>
      </c>
      <c r="F11" s="278">
        <v>3</v>
      </c>
      <c r="G11" s="278" t="s">
        <v>156</v>
      </c>
      <c r="H11" s="278" t="s">
        <v>157</v>
      </c>
      <c r="I11" s="279"/>
    </row>
    <row r="12" spans="1:13" s="177" customFormat="1" ht="3" customHeight="1">
      <c r="A12" s="551"/>
      <c r="B12" s="514"/>
      <c r="C12" s="514"/>
      <c r="D12" s="514"/>
      <c r="E12" s="514"/>
      <c r="F12" s="514"/>
      <c r="G12" s="514"/>
      <c r="H12" s="514"/>
      <c r="I12" s="552"/>
    </row>
    <row r="13" spans="1:13" s="177" customFormat="1" ht="3" customHeight="1">
      <c r="A13" s="553"/>
      <c r="B13" s="554"/>
      <c r="C13" s="554"/>
      <c r="D13" s="554"/>
      <c r="E13" s="554"/>
      <c r="F13" s="554"/>
      <c r="G13" s="554"/>
      <c r="H13" s="554"/>
      <c r="I13" s="555"/>
      <c r="J13" s="160"/>
      <c r="K13" s="160"/>
    </row>
    <row r="14" spans="1:13" s="177" customFormat="1">
      <c r="A14" s="206"/>
      <c r="B14" s="556" t="s">
        <v>6</v>
      </c>
      <c r="C14" s="556"/>
      <c r="D14" s="280">
        <f>+D16+D26</f>
        <v>5463383</v>
      </c>
      <c r="E14" s="280">
        <f>+E16+E26</f>
        <v>5605955</v>
      </c>
      <c r="F14" s="280">
        <f>+F16+F26</f>
        <v>5556756</v>
      </c>
      <c r="G14" s="280">
        <f>+G16+G26</f>
        <v>5512582</v>
      </c>
      <c r="H14" s="280">
        <f>+H16+H26</f>
        <v>49199</v>
      </c>
      <c r="I14" s="281"/>
      <c r="J14" s="160"/>
      <c r="K14" s="160"/>
    </row>
    <row r="15" spans="1:13" s="177" customFormat="1" ht="5.0999999999999996" customHeight="1">
      <c r="A15" s="206"/>
      <c r="B15" s="282"/>
      <c r="C15" s="282"/>
      <c r="D15" s="280"/>
      <c r="E15" s="280"/>
      <c r="F15" s="280"/>
      <c r="G15" s="280"/>
      <c r="H15" s="280"/>
      <c r="I15" s="281"/>
      <c r="J15" s="160"/>
      <c r="K15" s="160"/>
    </row>
    <row r="16" spans="1:13" s="177" customFormat="1" ht="20.25">
      <c r="A16" s="283"/>
      <c r="B16" s="517" t="s">
        <v>8</v>
      </c>
      <c r="C16" s="517"/>
      <c r="D16" s="284">
        <f>SUM(D18:D24)</f>
        <v>5143914</v>
      </c>
      <c r="E16" s="284">
        <f>SUM(E18:E24)</f>
        <v>5595955</v>
      </c>
      <c r="F16" s="284">
        <f>SUM(F18:F24)</f>
        <v>5556756</v>
      </c>
      <c r="G16" s="284">
        <f>D16+E16-F16</f>
        <v>5183113</v>
      </c>
      <c r="H16" s="284">
        <f>G16-D16</f>
        <v>39199</v>
      </c>
      <c r="I16" s="285"/>
      <c r="J16" s="160"/>
      <c r="K16" s="286"/>
    </row>
    <row r="17" spans="1:14" s="177" customFormat="1" ht="5.0999999999999996" customHeight="1">
      <c r="A17" s="193"/>
      <c r="B17" s="178"/>
      <c r="C17" s="178"/>
      <c r="D17" s="287"/>
      <c r="E17" s="287"/>
      <c r="F17" s="287"/>
      <c r="G17" s="287"/>
      <c r="H17" s="287"/>
      <c r="I17" s="288"/>
      <c r="J17" s="160"/>
      <c r="K17" s="286"/>
    </row>
    <row r="18" spans="1:14" s="177" customFormat="1" ht="19.5" customHeight="1">
      <c r="A18" s="193"/>
      <c r="B18" s="548" t="s">
        <v>10</v>
      </c>
      <c r="C18" s="548"/>
      <c r="D18" s="289">
        <f>+ESF!E18</f>
        <v>4757796</v>
      </c>
      <c r="E18" s="405">
        <v>2862355</v>
      </c>
      <c r="F18" s="405">
        <v>2811848</v>
      </c>
      <c r="G18" s="205">
        <f>D18+E18-F18</f>
        <v>4808303</v>
      </c>
      <c r="H18" s="205">
        <f>G18-D18</f>
        <v>50507</v>
      </c>
      <c r="I18" s="288"/>
      <c r="J18" s="403"/>
      <c r="K18" s="286" t="str">
        <f>IF(G18=ESF!D18," ","Error")</f>
        <v xml:space="preserve"> </v>
      </c>
      <c r="L18" s="398"/>
    </row>
    <row r="19" spans="1:14" s="177" customFormat="1" ht="19.5" customHeight="1">
      <c r="A19" s="193"/>
      <c r="B19" s="548" t="s">
        <v>12</v>
      </c>
      <c r="C19" s="548"/>
      <c r="D19" s="289">
        <f>+ESF!E19</f>
        <v>386118</v>
      </c>
      <c r="E19" s="405">
        <v>2733600</v>
      </c>
      <c r="F19" s="405">
        <v>2744908</v>
      </c>
      <c r="G19" s="205">
        <f>D19+E19-F19</f>
        <v>374810</v>
      </c>
      <c r="H19" s="205">
        <f>G19-D19</f>
        <v>-11308</v>
      </c>
      <c r="I19" s="288"/>
      <c r="J19" s="160"/>
      <c r="K19" s="286" t="str">
        <f>IF(G19=ESF!D19," ","Error")</f>
        <v xml:space="preserve"> </v>
      </c>
    </row>
    <row r="20" spans="1:14" s="177" customFormat="1" ht="19.5" customHeight="1">
      <c r="A20" s="193"/>
      <c r="B20" s="548" t="s">
        <v>14</v>
      </c>
      <c r="C20" s="548"/>
      <c r="D20" s="289">
        <f>+ESF!E20</f>
        <v>0</v>
      </c>
      <c r="E20" s="289">
        <v>0</v>
      </c>
      <c r="F20" s="289">
        <v>0</v>
      </c>
      <c r="G20" s="205">
        <f t="shared" ref="G20:G24" si="0">D20+E20-F20</f>
        <v>0</v>
      </c>
      <c r="H20" s="205">
        <f t="shared" ref="H20:H24" si="1">G20-D20</f>
        <v>0</v>
      </c>
      <c r="I20" s="288"/>
      <c r="J20" s="160"/>
      <c r="K20" s="286" t="str">
        <f>IF(G20=ESF!D20," ","Error")</f>
        <v xml:space="preserve"> </v>
      </c>
    </row>
    <row r="21" spans="1:14" s="177" customFormat="1" ht="19.5" customHeight="1">
      <c r="A21" s="193"/>
      <c r="B21" s="548" t="s">
        <v>16</v>
      </c>
      <c r="C21" s="548"/>
      <c r="D21" s="289">
        <f>+ESF!E21</f>
        <v>0</v>
      </c>
      <c r="E21" s="289">
        <v>0</v>
      </c>
      <c r="F21" s="289">
        <v>0</v>
      </c>
      <c r="G21" s="205">
        <f t="shared" si="0"/>
        <v>0</v>
      </c>
      <c r="H21" s="205">
        <f t="shared" si="1"/>
        <v>0</v>
      </c>
      <c r="I21" s="288"/>
      <c r="J21" s="160"/>
      <c r="K21" s="286" t="str">
        <f>IF(G21=ESF!D21," ","Error")</f>
        <v xml:space="preserve"> </v>
      </c>
      <c r="N21" s="177" t="s">
        <v>139</v>
      </c>
    </row>
    <row r="22" spans="1:14" s="177" customFormat="1" ht="19.5" customHeight="1">
      <c r="A22" s="193"/>
      <c r="B22" s="548" t="s">
        <v>18</v>
      </c>
      <c r="C22" s="548"/>
      <c r="D22" s="289">
        <f>+ESF!E22</f>
        <v>0</v>
      </c>
      <c r="E22" s="289">
        <v>0</v>
      </c>
      <c r="F22" s="289">
        <v>0</v>
      </c>
      <c r="G22" s="205">
        <f t="shared" si="0"/>
        <v>0</v>
      </c>
      <c r="H22" s="205">
        <f t="shared" si="1"/>
        <v>0</v>
      </c>
      <c r="I22" s="288"/>
      <c r="J22" s="160"/>
      <c r="K22" s="286" t="str">
        <f>IF(G22=ESF!D22," ","Error")</f>
        <v xml:space="preserve"> </v>
      </c>
    </row>
    <row r="23" spans="1:14" s="177" customFormat="1" ht="19.5" customHeight="1">
      <c r="A23" s="193"/>
      <c r="B23" s="548" t="s">
        <v>20</v>
      </c>
      <c r="C23" s="548"/>
      <c r="D23" s="289">
        <f>+ESF!E23</f>
        <v>0</v>
      </c>
      <c r="E23" s="289">
        <v>0</v>
      </c>
      <c r="F23" s="289">
        <v>0</v>
      </c>
      <c r="G23" s="205">
        <f t="shared" si="0"/>
        <v>0</v>
      </c>
      <c r="H23" s="205">
        <f t="shared" si="1"/>
        <v>0</v>
      </c>
      <c r="I23" s="288"/>
      <c r="J23" s="160"/>
      <c r="K23" s="286" t="str">
        <f>IF(G23=ESF!D23," ","Error")</f>
        <v xml:space="preserve"> </v>
      </c>
      <c r="L23" s="177" t="s">
        <v>139</v>
      </c>
    </row>
    <row r="24" spans="1:14" ht="19.5" customHeight="1">
      <c r="A24" s="193"/>
      <c r="B24" s="548" t="s">
        <v>22</v>
      </c>
      <c r="C24" s="548"/>
      <c r="D24" s="289">
        <f>+ESF!E24</f>
        <v>0</v>
      </c>
      <c r="E24" s="289">
        <v>0</v>
      </c>
      <c r="F24" s="289">
        <v>0</v>
      </c>
      <c r="G24" s="205">
        <f t="shared" si="0"/>
        <v>0</v>
      </c>
      <c r="H24" s="205">
        <f t="shared" si="1"/>
        <v>0</v>
      </c>
      <c r="I24" s="288"/>
      <c r="K24" s="286"/>
    </row>
    <row r="25" spans="1:14" ht="20.25">
      <c r="A25" s="193"/>
      <c r="B25" s="290"/>
      <c r="C25" s="290"/>
      <c r="D25" s="291"/>
      <c r="E25" s="291"/>
      <c r="F25" s="291"/>
      <c r="G25" s="291"/>
      <c r="H25" s="291"/>
      <c r="I25" s="288"/>
      <c r="K25" s="286"/>
    </row>
    <row r="26" spans="1:14" ht="20.25">
      <c r="A26" s="283"/>
      <c r="B26" s="517" t="s">
        <v>27</v>
      </c>
      <c r="C26" s="517"/>
      <c r="D26" s="284">
        <f>SUM(D28:D36)</f>
        <v>319469</v>
      </c>
      <c r="E26" s="284">
        <f>SUM(E28:E36)</f>
        <v>10000</v>
      </c>
      <c r="F26" s="284">
        <f>SUM(F28:F36)</f>
        <v>0</v>
      </c>
      <c r="G26" s="284">
        <f>D26+E26-F26</f>
        <v>329469</v>
      </c>
      <c r="H26" s="284">
        <f>G26-D26</f>
        <v>10000</v>
      </c>
      <c r="I26" s="285"/>
      <c r="K26" s="286"/>
    </row>
    <row r="27" spans="1:14" ht="5.0999999999999996" customHeight="1">
      <c r="A27" s="193"/>
      <c r="B27" s="178"/>
      <c r="C27" s="290"/>
      <c r="D27" s="287"/>
      <c r="E27" s="287"/>
      <c r="F27" s="287"/>
      <c r="G27" s="287"/>
      <c r="H27" s="287"/>
      <c r="I27" s="288"/>
      <c r="K27" s="286"/>
    </row>
    <row r="28" spans="1:14" ht="19.5" customHeight="1">
      <c r="A28" s="193"/>
      <c r="B28" s="548" t="s">
        <v>29</v>
      </c>
      <c r="C28" s="548"/>
      <c r="D28" s="289">
        <f>+ESF!E31</f>
        <v>0</v>
      </c>
      <c r="E28" s="289">
        <v>0</v>
      </c>
      <c r="F28" s="289">
        <v>0</v>
      </c>
      <c r="G28" s="205">
        <f>D28+E28-F28</f>
        <v>0</v>
      </c>
      <c r="H28" s="205">
        <f>G28-D28</f>
        <v>0</v>
      </c>
      <c r="I28" s="288"/>
      <c r="K28" s="286" t="str">
        <f>IF(G28=ESF!D31," ","error")</f>
        <v xml:space="preserve"> </v>
      </c>
    </row>
    <row r="29" spans="1:14" ht="19.5" customHeight="1">
      <c r="A29" s="193"/>
      <c r="B29" s="548" t="s">
        <v>31</v>
      </c>
      <c r="C29" s="548"/>
      <c r="D29" s="289">
        <f>+ESF!E32</f>
        <v>0</v>
      </c>
      <c r="E29" s="289">
        <v>0</v>
      </c>
      <c r="F29" s="289">
        <v>0</v>
      </c>
      <c r="G29" s="205">
        <f t="shared" ref="G29:G36" si="2">D29+E29-F29</f>
        <v>0</v>
      </c>
      <c r="H29" s="205">
        <f t="shared" ref="H29:H36" si="3">G29-D29</f>
        <v>0</v>
      </c>
      <c r="I29" s="288"/>
      <c r="K29" s="286" t="str">
        <f>IF(G29=ESF!D32," ","error")</f>
        <v xml:space="preserve"> </v>
      </c>
    </row>
    <row r="30" spans="1:14" ht="19.5" customHeight="1">
      <c r="A30" s="193"/>
      <c r="B30" s="548" t="s">
        <v>33</v>
      </c>
      <c r="C30" s="548"/>
      <c r="D30" s="289">
        <f>+ESF!E33</f>
        <v>0</v>
      </c>
      <c r="E30" s="289">
        <v>0</v>
      </c>
      <c r="F30" s="289">
        <v>0</v>
      </c>
      <c r="G30" s="205">
        <f t="shared" si="2"/>
        <v>0</v>
      </c>
      <c r="H30" s="205">
        <f t="shared" si="3"/>
        <v>0</v>
      </c>
      <c r="I30" s="288"/>
      <c r="K30" s="286" t="str">
        <f>IF(G30=ESF!D33," ","error")</f>
        <v xml:space="preserve"> </v>
      </c>
    </row>
    <row r="31" spans="1:14" ht="19.5" customHeight="1">
      <c r="A31" s="193"/>
      <c r="B31" s="548" t="s">
        <v>158</v>
      </c>
      <c r="C31" s="548"/>
      <c r="D31" s="289">
        <f>+ESF!E34</f>
        <v>319469</v>
      </c>
      <c r="E31" s="289">
        <v>10000</v>
      </c>
      <c r="F31" s="289">
        <v>0</v>
      </c>
      <c r="G31" s="205">
        <f t="shared" si="2"/>
        <v>329469</v>
      </c>
      <c r="H31" s="205">
        <f t="shared" si="3"/>
        <v>10000</v>
      </c>
      <c r="I31" s="288"/>
      <c r="K31" s="286" t="str">
        <f>IF(G31=ESF!D34," ","error")</f>
        <v xml:space="preserve"> </v>
      </c>
    </row>
    <row r="32" spans="1:14" ht="19.5" customHeight="1">
      <c r="A32" s="193"/>
      <c r="B32" s="548" t="s">
        <v>37</v>
      </c>
      <c r="C32" s="548"/>
      <c r="D32" s="289">
        <f>+ESF!E35</f>
        <v>0</v>
      </c>
      <c r="E32" s="289">
        <v>0</v>
      </c>
      <c r="F32" s="289">
        <v>0</v>
      </c>
      <c r="G32" s="205">
        <f t="shared" si="2"/>
        <v>0</v>
      </c>
      <c r="H32" s="205">
        <f t="shared" si="3"/>
        <v>0</v>
      </c>
      <c r="I32" s="288"/>
      <c r="K32" s="286" t="str">
        <f>IF(G32=ESF!D35," ","error")</f>
        <v xml:space="preserve"> </v>
      </c>
    </row>
    <row r="33" spans="1:17" ht="19.5" customHeight="1">
      <c r="A33" s="193"/>
      <c r="B33" s="548" t="s">
        <v>39</v>
      </c>
      <c r="C33" s="548"/>
      <c r="D33" s="289">
        <f>+ESF!E36</f>
        <v>0</v>
      </c>
      <c r="E33" s="289">
        <v>0</v>
      </c>
      <c r="F33" s="289">
        <v>0</v>
      </c>
      <c r="G33" s="205">
        <f t="shared" si="2"/>
        <v>0</v>
      </c>
      <c r="H33" s="205">
        <f t="shared" si="3"/>
        <v>0</v>
      </c>
      <c r="I33" s="288"/>
      <c r="K33" s="286" t="str">
        <f>IF(G33=ESF!D36," ","error")</f>
        <v xml:space="preserve"> </v>
      </c>
    </row>
    <row r="34" spans="1:17" ht="19.5" customHeight="1">
      <c r="A34" s="193"/>
      <c r="B34" s="548" t="s">
        <v>41</v>
      </c>
      <c r="C34" s="548"/>
      <c r="D34" s="289">
        <f>+ESF!E37</f>
        <v>0</v>
      </c>
      <c r="E34" s="289">
        <v>0</v>
      </c>
      <c r="F34" s="289">
        <v>0</v>
      </c>
      <c r="G34" s="205">
        <f t="shared" si="2"/>
        <v>0</v>
      </c>
      <c r="H34" s="205">
        <f t="shared" si="3"/>
        <v>0</v>
      </c>
      <c r="I34" s="288"/>
      <c r="K34" s="286" t="str">
        <f>IF(G34=ESF!D37," ","error")</f>
        <v xml:space="preserve"> </v>
      </c>
    </row>
    <row r="35" spans="1:17" ht="19.5" customHeight="1">
      <c r="A35" s="193"/>
      <c r="B35" s="548" t="s">
        <v>42</v>
      </c>
      <c r="C35" s="548"/>
      <c r="D35" s="289">
        <f>+ESF!E38</f>
        <v>0</v>
      </c>
      <c r="E35" s="289">
        <v>0</v>
      </c>
      <c r="F35" s="289">
        <v>0</v>
      </c>
      <c r="G35" s="205">
        <f t="shared" si="2"/>
        <v>0</v>
      </c>
      <c r="H35" s="205">
        <f t="shared" si="3"/>
        <v>0</v>
      </c>
      <c r="I35" s="288"/>
      <c r="K35" s="286" t="str">
        <f>IF(G35=ESF!D38," ","error")</f>
        <v xml:space="preserve"> </v>
      </c>
    </row>
    <row r="36" spans="1:17" ht="19.5" customHeight="1">
      <c r="A36" s="193"/>
      <c r="B36" s="548" t="s">
        <v>44</v>
      </c>
      <c r="C36" s="548"/>
      <c r="D36" s="289">
        <f>+ESF!E39</f>
        <v>0</v>
      </c>
      <c r="E36" s="289">
        <v>0</v>
      </c>
      <c r="F36" s="289">
        <v>0</v>
      </c>
      <c r="G36" s="205">
        <f t="shared" si="2"/>
        <v>0</v>
      </c>
      <c r="H36" s="205">
        <f t="shared" si="3"/>
        <v>0</v>
      </c>
      <c r="I36" s="288"/>
      <c r="K36" s="286" t="str">
        <f>IF(G36=ESF!D39," ","error")</f>
        <v xml:space="preserve"> </v>
      </c>
    </row>
    <row r="37" spans="1:17" ht="20.25">
      <c r="A37" s="193"/>
      <c r="B37" s="290"/>
      <c r="C37" s="290"/>
      <c r="D37" s="291"/>
      <c r="E37" s="287"/>
      <c r="F37" s="287"/>
      <c r="G37" s="287"/>
      <c r="H37" s="287"/>
      <c r="I37" s="288"/>
      <c r="K37" s="286"/>
    </row>
    <row r="38" spans="1:17" ht="6" customHeight="1">
      <c r="A38" s="557"/>
      <c r="B38" s="558"/>
      <c r="C38" s="558"/>
      <c r="D38" s="558"/>
      <c r="E38" s="558"/>
      <c r="F38" s="558"/>
      <c r="G38" s="558"/>
      <c r="H38" s="558"/>
      <c r="I38" s="559"/>
    </row>
    <row r="39" spans="1:17" ht="6" customHeight="1">
      <c r="A39" s="292"/>
      <c r="B39" s="293"/>
      <c r="C39" s="294"/>
      <c r="E39" s="292"/>
      <c r="F39" s="292"/>
      <c r="G39" s="292"/>
      <c r="H39" s="292"/>
      <c r="I39" s="292"/>
    </row>
    <row r="40" spans="1:17" ht="15" customHeight="1">
      <c r="A40" s="177"/>
      <c r="B40" s="512" t="s">
        <v>78</v>
      </c>
      <c r="C40" s="512"/>
      <c r="D40" s="512"/>
      <c r="E40" s="512"/>
      <c r="F40" s="512"/>
      <c r="G40" s="512"/>
      <c r="H40" s="512"/>
      <c r="I40" s="195"/>
      <c r="J40" s="195"/>
      <c r="K40" s="177"/>
      <c r="L40" s="177"/>
      <c r="M40" s="177"/>
      <c r="N40" s="177"/>
      <c r="O40" s="177"/>
      <c r="P40" s="177"/>
      <c r="Q40" s="177"/>
    </row>
    <row r="41" spans="1:17" ht="9.75" customHeight="1">
      <c r="A41" s="177"/>
      <c r="B41" s="195"/>
      <c r="C41" s="219"/>
      <c r="D41" s="220"/>
      <c r="E41" s="220"/>
      <c r="F41" s="177"/>
      <c r="G41" s="221"/>
      <c r="H41" s="219"/>
      <c r="I41" s="220"/>
      <c r="J41" s="220"/>
      <c r="K41" s="177"/>
      <c r="L41" s="177"/>
      <c r="M41" s="177"/>
      <c r="N41" s="177"/>
      <c r="O41" s="177"/>
      <c r="P41" s="177"/>
      <c r="Q41" s="177"/>
    </row>
    <row r="42" spans="1:17" ht="50.1" customHeight="1">
      <c r="A42" s="177"/>
      <c r="B42" s="560"/>
      <c r="C42" s="560"/>
      <c r="D42" s="220"/>
      <c r="E42" s="561"/>
      <c r="F42" s="561"/>
      <c r="G42" s="561"/>
      <c r="H42" s="561"/>
      <c r="I42" s="220"/>
      <c r="J42" s="220"/>
      <c r="K42" s="177"/>
      <c r="L42" s="177"/>
      <c r="M42" s="177"/>
      <c r="N42" s="177"/>
      <c r="O42" s="177"/>
      <c r="P42" s="177"/>
      <c r="Q42" s="177"/>
    </row>
    <row r="43" spans="1:17" ht="14.1" customHeight="1">
      <c r="A43" s="177"/>
      <c r="B43" s="519" t="s">
        <v>80</v>
      </c>
      <c r="C43" s="519"/>
      <c r="D43" s="234"/>
      <c r="E43" s="519" t="s">
        <v>83</v>
      </c>
      <c r="F43" s="519"/>
      <c r="G43" s="519"/>
      <c r="H43" s="519"/>
      <c r="I43" s="196"/>
      <c r="J43" s="177"/>
      <c r="P43" s="177"/>
      <c r="Q43" s="177"/>
    </row>
    <row r="44" spans="1:17" ht="14.1" customHeight="1">
      <c r="A44" s="177"/>
      <c r="B44" s="518" t="s">
        <v>81</v>
      </c>
      <c r="C44" s="518"/>
      <c r="D44" s="203"/>
      <c r="E44" s="518" t="s">
        <v>82</v>
      </c>
      <c r="F44" s="518"/>
      <c r="G44" s="518"/>
      <c r="H44" s="518"/>
      <c r="I44" s="196"/>
      <c r="J44" s="177"/>
      <c r="P44" s="177"/>
      <c r="Q44" s="177"/>
    </row>
    <row r="45" spans="1:17">
      <c r="B45" s="177"/>
      <c r="C45" s="177"/>
      <c r="D45" s="243"/>
      <c r="E45" s="177"/>
      <c r="F45" s="177"/>
      <c r="G45" s="177"/>
    </row>
    <row r="46" spans="1:17">
      <c r="B46" s="177"/>
      <c r="C46" s="177"/>
      <c r="D46" s="243"/>
      <c r="E46" s="177"/>
      <c r="F46" s="177"/>
      <c r="G46" s="177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9" zoomScaleNormal="100" workbookViewId="0"/>
  </sheetViews>
  <sheetFormatPr baseColWidth="10" defaultRowHeight="12"/>
  <cols>
    <col min="1" max="1" width="4.85546875" style="297" customWidth="1"/>
    <col min="2" max="2" width="14.5703125" style="297" customWidth="1"/>
    <col min="3" max="3" width="18.85546875" style="297" customWidth="1"/>
    <col min="4" max="4" width="21.85546875" style="297" customWidth="1"/>
    <col min="5" max="5" width="3.42578125" style="297" customWidth="1"/>
    <col min="6" max="6" width="22.28515625" style="297" customWidth="1"/>
    <col min="7" max="7" width="29.7109375" style="297" customWidth="1"/>
    <col min="8" max="8" width="20.7109375" style="297" customWidth="1"/>
    <col min="9" max="9" width="20.85546875" style="297" customWidth="1"/>
    <col min="10" max="10" width="3.7109375" style="297" customWidth="1"/>
    <col min="11" max="16384" width="11.42578125" style="170"/>
  </cols>
  <sheetData>
    <row r="1" spans="1:17" s="166" customFormat="1" ht="6" customHeight="1">
      <c r="A1" s="169"/>
      <c r="B1" s="296"/>
      <c r="C1" s="168"/>
      <c r="D1" s="171"/>
      <c r="E1" s="171"/>
      <c r="F1" s="171"/>
      <c r="G1" s="171"/>
      <c r="H1" s="171"/>
      <c r="I1" s="171"/>
      <c r="J1" s="171"/>
      <c r="K1" s="297"/>
      <c r="P1" s="170"/>
      <c r="Q1" s="170"/>
    </row>
    <row r="2" spans="1:17" ht="6" customHeight="1">
      <c r="A2" s="170"/>
      <c r="B2" s="298"/>
      <c r="C2" s="170"/>
      <c r="D2" s="170"/>
      <c r="E2" s="170"/>
      <c r="F2" s="170"/>
      <c r="G2" s="170"/>
      <c r="H2" s="170"/>
      <c r="I2" s="170"/>
      <c r="J2" s="170"/>
    </row>
    <row r="3" spans="1:17" ht="6" customHeight="1"/>
    <row r="4" spans="1:17" ht="14.1" customHeight="1">
      <c r="B4" s="299"/>
      <c r="C4" s="564" t="s">
        <v>406</v>
      </c>
      <c r="D4" s="564"/>
      <c r="E4" s="564"/>
      <c r="F4" s="564"/>
      <c r="G4" s="564"/>
      <c r="H4" s="564"/>
      <c r="I4" s="299"/>
      <c r="J4" s="299"/>
    </row>
    <row r="5" spans="1:17" ht="14.1" customHeight="1">
      <c r="B5" s="299"/>
      <c r="C5" s="564" t="s">
        <v>159</v>
      </c>
      <c r="D5" s="564"/>
      <c r="E5" s="564"/>
      <c r="F5" s="564"/>
      <c r="G5" s="564"/>
      <c r="H5" s="564"/>
      <c r="I5" s="299"/>
      <c r="J5" s="299"/>
    </row>
    <row r="6" spans="1:17" ht="14.1" customHeight="1">
      <c r="B6" s="299"/>
      <c r="C6" s="564" t="str">
        <f>+EAA!C5</f>
        <v>Del 1 de enero al 31 de diciembre de 2015 y 2014</v>
      </c>
      <c r="D6" s="564"/>
      <c r="E6" s="564"/>
      <c r="F6" s="564"/>
      <c r="G6" s="564"/>
      <c r="H6" s="564"/>
      <c r="I6" s="299"/>
      <c r="J6" s="299"/>
    </row>
    <row r="7" spans="1:17" ht="14.1" customHeight="1">
      <c r="B7" s="299"/>
      <c r="C7" s="564" t="s">
        <v>1</v>
      </c>
      <c r="D7" s="564"/>
      <c r="E7" s="564"/>
      <c r="F7" s="564"/>
      <c r="G7" s="564"/>
      <c r="H7" s="564"/>
      <c r="I7" s="299"/>
      <c r="J7" s="299"/>
    </row>
    <row r="8" spans="1:17" ht="6" customHeight="1">
      <c r="A8" s="300"/>
      <c r="B8" s="565"/>
      <c r="C8" s="565"/>
      <c r="D8" s="566"/>
      <c r="E8" s="566"/>
      <c r="F8" s="566"/>
      <c r="G8" s="566"/>
      <c r="H8" s="566"/>
      <c r="I8" s="566"/>
      <c r="J8" s="301"/>
    </row>
    <row r="9" spans="1:17" ht="20.100000000000001" customHeight="1">
      <c r="A9" s="300"/>
      <c r="B9" s="302" t="s">
        <v>4</v>
      </c>
      <c r="C9" s="567" t="str">
        <f>+EA!C6</f>
        <v>La Libertad Centro Cultural de Apizaco</v>
      </c>
      <c r="D9" s="567"/>
      <c r="E9" s="567"/>
      <c r="F9" s="567"/>
      <c r="G9" s="567"/>
      <c r="H9" s="567"/>
      <c r="I9" s="567"/>
      <c r="J9" s="301"/>
    </row>
    <row r="10" spans="1:17" ht="5.0999999999999996" customHeight="1">
      <c r="A10" s="303"/>
      <c r="B10" s="568"/>
      <c r="C10" s="568"/>
      <c r="D10" s="568"/>
      <c r="E10" s="568"/>
      <c r="F10" s="568"/>
      <c r="G10" s="568"/>
      <c r="H10" s="568"/>
      <c r="I10" s="568"/>
      <c r="J10" s="568"/>
    </row>
    <row r="11" spans="1:17" ht="3" customHeight="1">
      <c r="A11" s="303"/>
      <c r="B11" s="568"/>
      <c r="C11" s="568"/>
      <c r="D11" s="568"/>
      <c r="E11" s="568"/>
      <c r="F11" s="568"/>
      <c r="G11" s="568"/>
      <c r="H11" s="568"/>
      <c r="I11" s="568"/>
      <c r="J11" s="568"/>
    </row>
    <row r="12" spans="1:17" ht="30" customHeight="1">
      <c r="A12" s="304"/>
      <c r="B12" s="569" t="s">
        <v>160</v>
      </c>
      <c r="C12" s="569"/>
      <c r="D12" s="569"/>
      <c r="E12" s="305"/>
      <c r="F12" s="306" t="s">
        <v>161</v>
      </c>
      <c r="G12" s="306" t="s">
        <v>162</v>
      </c>
      <c r="H12" s="305" t="s">
        <v>163</v>
      </c>
      <c r="I12" s="305" t="s">
        <v>164</v>
      </c>
      <c r="J12" s="307"/>
    </row>
    <row r="13" spans="1:17" ht="3" customHeight="1">
      <c r="A13" s="308"/>
      <c r="B13" s="568"/>
      <c r="C13" s="568"/>
      <c r="D13" s="568"/>
      <c r="E13" s="568"/>
      <c r="F13" s="568"/>
      <c r="G13" s="568"/>
      <c r="H13" s="568"/>
      <c r="I13" s="568"/>
      <c r="J13" s="570"/>
    </row>
    <row r="14" spans="1:17" ht="9.9499999999999993" customHeight="1">
      <c r="A14" s="309"/>
      <c r="B14" s="562"/>
      <c r="C14" s="562"/>
      <c r="D14" s="562"/>
      <c r="E14" s="562"/>
      <c r="F14" s="562"/>
      <c r="G14" s="562"/>
      <c r="H14" s="562"/>
      <c r="I14" s="562"/>
      <c r="J14" s="563"/>
    </row>
    <row r="15" spans="1:17">
      <c r="A15" s="309"/>
      <c r="B15" s="572" t="s">
        <v>165</v>
      </c>
      <c r="C15" s="572"/>
      <c r="D15" s="572"/>
      <c r="E15" s="310"/>
      <c r="F15" s="310"/>
      <c r="G15" s="310"/>
      <c r="H15" s="310"/>
      <c r="I15" s="310"/>
      <c r="J15" s="311"/>
    </row>
    <row r="16" spans="1:17">
      <c r="A16" s="312"/>
      <c r="B16" s="573" t="s">
        <v>166</v>
      </c>
      <c r="C16" s="573"/>
      <c r="D16" s="573"/>
      <c r="E16" s="313"/>
      <c r="F16" s="313"/>
      <c r="G16" s="313"/>
      <c r="H16" s="313"/>
      <c r="I16" s="313"/>
      <c r="J16" s="314"/>
    </row>
    <row r="17" spans="1:10">
      <c r="A17" s="312"/>
      <c r="B17" s="572" t="s">
        <v>167</v>
      </c>
      <c r="C17" s="572"/>
      <c r="D17" s="572"/>
      <c r="E17" s="313"/>
      <c r="F17" s="315"/>
      <c r="G17" s="315"/>
      <c r="H17" s="254">
        <f>SUM(H18:H20)</f>
        <v>0</v>
      </c>
      <c r="I17" s="254">
        <f>SUM(I18:I20)</f>
        <v>0</v>
      </c>
      <c r="J17" s="316"/>
    </row>
    <row r="18" spans="1:10">
      <c r="A18" s="317"/>
      <c r="B18" s="318"/>
      <c r="C18" s="574" t="s">
        <v>168</v>
      </c>
      <c r="D18" s="574"/>
      <c r="E18" s="313"/>
      <c r="F18" s="319"/>
      <c r="G18" s="319"/>
      <c r="H18" s="320">
        <v>0</v>
      </c>
      <c r="I18" s="320">
        <v>0</v>
      </c>
      <c r="J18" s="321"/>
    </row>
    <row r="19" spans="1:10">
      <c r="A19" s="317"/>
      <c r="B19" s="318"/>
      <c r="C19" s="574" t="s">
        <v>169</v>
      </c>
      <c r="D19" s="574"/>
      <c r="E19" s="313"/>
      <c r="F19" s="319"/>
      <c r="G19" s="319"/>
      <c r="H19" s="320">
        <v>0</v>
      </c>
      <c r="I19" s="320">
        <v>0</v>
      </c>
      <c r="J19" s="321"/>
    </row>
    <row r="20" spans="1:10">
      <c r="A20" s="317"/>
      <c r="B20" s="318"/>
      <c r="C20" s="574" t="s">
        <v>170</v>
      </c>
      <c r="D20" s="574"/>
      <c r="E20" s="313"/>
      <c r="F20" s="319"/>
      <c r="G20" s="319"/>
      <c r="H20" s="320">
        <v>0</v>
      </c>
      <c r="I20" s="320">
        <v>0</v>
      </c>
      <c r="J20" s="321"/>
    </row>
    <row r="21" spans="1:10" ht="9.9499999999999993" customHeight="1">
      <c r="A21" s="317"/>
      <c r="B21" s="318"/>
      <c r="C21" s="318"/>
      <c r="D21" s="322"/>
      <c r="E21" s="313"/>
      <c r="F21" s="323"/>
      <c r="G21" s="323"/>
      <c r="H21" s="324"/>
      <c r="I21" s="324"/>
      <c r="J21" s="321"/>
    </row>
    <row r="22" spans="1:10">
      <c r="A22" s="312"/>
      <c r="B22" s="572" t="s">
        <v>171</v>
      </c>
      <c r="C22" s="572"/>
      <c r="D22" s="572"/>
      <c r="E22" s="313"/>
      <c r="F22" s="315"/>
      <c r="G22" s="315"/>
      <c r="H22" s="254">
        <f>SUM(H23:H26)</f>
        <v>0</v>
      </c>
      <c r="I22" s="254">
        <f>SUM(I23:I26)</f>
        <v>0</v>
      </c>
      <c r="J22" s="316"/>
    </row>
    <row r="23" spans="1:10">
      <c r="A23" s="317"/>
      <c r="B23" s="318"/>
      <c r="C23" s="574" t="s">
        <v>172</v>
      </c>
      <c r="D23" s="574"/>
      <c r="E23" s="313"/>
      <c r="F23" s="319"/>
      <c r="G23" s="319"/>
      <c r="H23" s="320">
        <v>0</v>
      </c>
      <c r="I23" s="320">
        <v>0</v>
      </c>
      <c r="J23" s="321"/>
    </row>
    <row r="24" spans="1:10">
      <c r="A24" s="317"/>
      <c r="B24" s="318"/>
      <c r="C24" s="574" t="s">
        <v>173</v>
      </c>
      <c r="D24" s="574"/>
      <c r="E24" s="313"/>
      <c r="F24" s="319"/>
      <c r="G24" s="319"/>
      <c r="H24" s="320">
        <v>0</v>
      </c>
      <c r="I24" s="320">
        <v>0</v>
      </c>
      <c r="J24" s="321"/>
    </row>
    <row r="25" spans="1:10">
      <c r="A25" s="317"/>
      <c r="B25" s="318"/>
      <c r="C25" s="574" t="s">
        <v>169</v>
      </c>
      <c r="D25" s="574"/>
      <c r="E25" s="313"/>
      <c r="F25" s="319"/>
      <c r="G25" s="319"/>
      <c r="H25" s="320">
        <v>0</v>
      </c>
      <c r="I25" s="320">
        <v>0</v>
      </c>
      <c r="J25" s="321"/>
    </row>
    <row r="26" spans="1:10">
      <c r="A26" s="317"/>
      <c r="B26" s="298"/>
      <c r="C26" s="574" t="s">
        <v>170</v>
      </c>
      <c r="D26" s="574"/>
      <c r="E26" s="313"/>
      <c r="F26" s="319"/>
      <c r="G26" s="319"/>
      <c r="H26" s="325">
        <v>0</v>
      </c>
      <c r="I26" s="325">
        <v>0</v>
      </c>
      <c r="J26" s="321"/>
    </row>
    <row r="27" spans="1:10" ht="9.9499999999999993" customHeight="1">
      <c r="A27" s="317"/>
      <c r="B27" s="318"/>
      <c r="C27" s="318"/>
      <c r="D27" s="322"/>
      <c r="E27" s="313"/>
      <c r="F27" s="326"/>
      <c r="G27" s="326"/>
      <c r="H27" s="327"/>
      <c r="I27" s="327"/>
      <c r="J27" s="321"/>
    </row>
    <row r="28" spans="1:10">
      <c r="A28" s="328"/>
      <c r="B28" s="571" t="s">
        <v>174</v>
      </c>
      <c r="C28" s="571"/>
      <c r="D28" s="571"/>
      <c r="E28" s="329"/>
      <c r="F28" s="330"/>
      <c r="G28" s="330"/>
      <c r="H28" s="331">
        <f>H17+H22</f>
        <v>0</v>
      </c>
      <c r="I28" s="331">
        <f>I17+I22</f>
        <v>0</v>
      </c>
      <c r="J28" s="332"/>
    </row>
    <row r="29" spans="1:10">
      <c r="A29" s="312"/>
      <c r="B29" s="318"/>
      <c r="C29" s="318"/>
      <c r="D29" s="333"/>
      <c r="E29" s="313"/>
      <c r="F29" s="326"/>
      <c r="G29" s="326"/>
      <c r="H29" s="327"/>
      <c r="I29" s="327"/>
      <c r="J29" s="316"/>
    </row>
    <row r="30" spans="1:10">
      <c r="A30" s="312"/>
      <c r="B30" s="573" t="s">
        <v>175</v>
      </c>
      <c r="C30" s="573"/>
      <c r="D30" s="573"/>
      <c r="E30" s="313"/>
      <c r="F30" s="326"/>
      <c r="G30" s="326"/>
      <c r="H30" s="327"/>
      <c r="I30" s="327"/>
      <c r="J30" s="316"/>
    </row>
    <row r="31" spans="1:10">
      <c r="A31" s="312"/>
      <c r="B31" s="572" t="s">
        <v>167</v>
      </c>
      <c r="C31" s="572"/>
      <c r="D31" s="572"/>
      <c r="E31" s="313"/>
      <c r="F31" s="315"/>
      <c r="G31" s="315"/>
      <c r="H31" s="254">
        <f>SUM(H32:H34)</f>
        <v>0</v>
      </c>
      <c r="I31" s="254">
        <f>SUM(I32:I34)</f>
        <v>0</v>
      </c>
      <c r="J31" s="316"/>
    </row>
    <row r="32" spans="1:10">
      <c r="A32" s="317"/>
      <c r="B32" s="318"/>
      <c r="C32" s="574" t="s">
        <v>168</v>
      </c>
      <c r="D32" s="574"/>
      <c r="E32" s="313"/>
      <c r="F32" s="319"/>
      <c r="G32" s="319"/>
      <c r="H32" s="320">
        <v>0</v>
      </c>
      <c r="I32" s="320">
        <v>0</v>
      </c>
      <c r="J32" s="321"/>
    </row>
    <row r="33" spans="1:10">
      <c r="A33" s="317"/>
      <c r="B33" s="298"/>
      <c r="C33" s="574" t="s">
        <v>169</v>
      </c>
      <c r="D33" s="574"/>
      <c r="E33" s="298"/>
      <c r="F33" s="334"/>
      <c r="G33" s="334"/>
      <c r="H33" s="320">
        <v>0</v>
      </c>
      <c r="I33" s="320">
        <v>0</v>
      </c>
      <c r="J33" s="321"/>
    </row>
    <row r="34" spans="1:10">
      <c r="A34" s="317"/>
      <c r="B34" s="298"/>
      <c r="C34" s="574" t="s">
        <v>170</v>
      </c>
      <c r="D34" s="574"/>
      <c r="E34" s="298"/>
      <c r="F34" s="334"/>
      <c r="G34" s="334"/>
      <c r="H34" s="320">
        <v>0</v>
      </c>
      <c r="I34" s="320">
        <v>0</v>
      </c>
      <c r="J34" s="321"/>
    </row>
    <row r="35" spans="1:10" ht="9.9499999999999993" customHeight="1">
      <c r="A35" s="317"/>
      <c r="B35" s="318"/>
      <c r="C35" s="318"/>
      <c r="D35" s="322"/>
      <c r="E35" s="313"/>
      <c r="F35" s="326"/>
      <c r="G35" s="326"/>
      <c r="H35" s="327"/>
      <c r="I35" s="327"/>
      <c r="J35" s="321"/>
    </row>
    <row r="36" spans="1:10">
      <c r="A36" s="312"/>
      <c r="B36" s="572" t="s">
        <v>171</v>
      </c>
      <c r="C36" s="572"/>
      <c r="D36" s="572"/>
      <c r="E36" s="313"/>
      <c r="F36" s="315"/>
      <c r="G36" s="315"/>
      <c r="H36" s="254">
        <f>SUM(H37:H40)</f>
        <v>0</v>
      </c>
      <c r="I36" s="254">
        <f>SUM(I37:I40)</f>
        <v>0</v>
      </c>
      <c r="J36" s="316"/>
    </row>
    <row r="37" spans="1:10">
      <c r="A37" s="317"/>
      <c r="B37" s="318"/>
      <c r="C37" s="574" t="s">
        <v>172</v>
      </c>
      <c r="D37" s="574"/>
      <c r="E37" s="313"/>
      <c r="F37" s="319"/>
      <c r="G37" s="319"/>
      <c r="H37" s="320">
        <v>0</v>
      </c>
      <c r="I37" s="320">
        <v>0</v>
      </c>
      <c r="J37" s="321"/>
    </row>
    <row r="38" spans="1:10">
      <c r="A38" s="317"/>
      <c r="B38" s="318"/>
      <c r="C38" s="574" t="s">
        <v>173</v>
      </c>
      <c r="D38" s="574"/>
      <c r="E38" s="313"/>
      <c r="F38" s="319"/>
      <c r="G38" s="319"/>
      <c r="H38" s="320">
        <v>0</v>
      </c>
      <c r="I38" s="320">
        <v>0</v>
      </c>
      <c r="J38" s="321"/>
    </row>
    <row r="39" spans="1:10">
      <c r="A39" s="317"/>
      <c r="B39" s="318"/>
      <c r="C39" s="574" t="s">
        <v>169</v>
      </c>
      <c r="D39" s="574"/>
      <c r="E39" s="313"/>
      <c r="F39" s="319"/>
      <c r="G39" s="319"/>
      <c r="H39" s="320">
        <v>0</v>
      </c>
      <c r="I39" s="320">
        <v>0</v>
      </c>
      <c r="J39" s="321"/>
    </row>
    <row r="40" spans="1:10">
      <c r="A40" s="317"/>
      <c r="B40" s="313"/>
      <c r="C40" s="574" t="s">
        <v>170</v>
      </c>
      <c r="D40" s="574"/>
      <c r="E40" s="313"/>
      <c r="F40" s="319"/>
      <c r="G40" s="319"/>
      <c r="H40" s="320">
        <v>0</v>
      </c>
      <c r="I40" s="320">
        <v>0</v>
      </c>
      <c r="J40" s="321"/>
    </row>
    <row r="41" spans="1:10" ht="9.9499999999999993" customHeight="1">
      <c r="A41" s="317"/>
      <c r="B41" s="313"/>
      <c r="C41" s="313"/>
      <c r="D41" s="322"/>
      <c r="E41" s="313"/>
      <c r="F41" s="326"/>
      <c r="G41" s="326"/>
      <c r="H41" s="327"/>
      <c r="I41" s="327"/>
      <c r="J41" s="321"/>
    </row>
    <row r="42" spans="1:10">
      <c r="A42" s="328"/>
      <c r="B42" s="571" t="s">
        <v>176</v>
      </c>
      <c r="C42" s="571"/>
      <c r="D42" s="571"/>
      <c r="E42" s="329"/>
      <c r="F42" s="335"/>
      <c r="G42" s="335"/>
      <c r="H42" s="331">
        <f>+H31+H36</f>
        <v>0</v>
      </c>
      <c r="I42" s="331">
        <f>+I31+I36</f>
        <v>0</v>
      </c>
      <c r="J42" s="332"/>
    </row>
    <row r="43" spans="1:10">
      <c r="A43" s="317"/>
      <c r="B43" s="318"/>
      <c r="C43" s="318"/>
      <c r="D43" s="322"/>
      <c r="E43" s="313"/>
      <c r="F43" s="326"/>
      <c r="G43" s="326"/>
      <c r="H43" s="327"/>
      <c r="I43" s="327"/>
      <c r="J43" s="321"/>
    </row>
    <row r="44" spans="1:10">
      <c r="A44" s="317"/>
      <c r="B44" s="572" t="s">
        <v>177</v>
      </c>
      <c r="C44" s="572"/>
      <c r="D44" s="572"/>
      <c r="E44" s="313"/>
      <c r="F44" s="319"/>
      <c r="G44" s="319"/>
      <c r="H44" s="336">
        <f>+ESF!J40</f>
        <v>28101</v>
      </c>
      <c r="I44" s="336">
        <f>+ESF!I40</f>
        <v>23929</v>
      </c>
      <c r="J44" s="321"/>
    </row>
    <row r="45" spans="1:10">
      <c r="A45" s="317"/>
      <c r="B45" s="318"/>
      <c r="C45" s="318"/>
      <c r="D45" s="322"/>
      <c r="E45" s="313"/>
      <c r="F45" s="326"/>
      <c r="G45" s="326"/>
      <c r="H45" s="327"/>
      <c r="I45" s="327"/>
      <c r="J45" s="321"/>
    </row>
    <row r="46" spans="1:10">
      <c r="A46" s="337"/>
      <c r="B46" s="575" t="s">
        <v>178</v>
      </c>
      <c r="C46" s="575"/>
      <c r="D46" s="575"/>
      <c r="E46" s="338"/>
      <c r="F46" s="339"/>
      <c r="G46" s="339"/>
      <c r="H46" s="340">
        <f>H28+H42+H44</f>
        <v>28101</v>
      </c>
      <c r="I46" s="340">
        <f>I28+I42+I44</f>
        <v>23929</v>
      </c>
      <c r="J46" s="341"/>
    </row>
    <row r="47" spans="1:10" ht="6" customHeight="1">
      <c r="B47" s="573"/>
      <c r="C47" s="573"/>
      <c r="D47" s="573"/>
      <c r="E47" s="573"/>
      <c r="F47" s="573"/>
      <c r="G47" s="573"/>
      <c r="H47" s="573"/>
      <c r="I47" s="573"/>
      <c r="J47" s="573"/>
    </row>
    <row r="48" spans="1:10" ht="6" customHeight="1">
      <c r="B48" s="342"/>
      <c r="C48" s="342"/>
      <c r="D48" s="343"/>
      <c r="E48" s="344"/>
      <c r="F48" s="343"/>
      <c r="G48" s="344"/>
      <c r="H48" s="344"/>
      <c r="I48" s="344"/>
    </row>
    <row r="49" spans="1:10" s="166" customFormat="1" ht="15" customHeight="1">
      <c r="A49" s="170"/>
      <c r="B49" s="574" t="s">
        <v>78</v>
      </c>
      <c r="C49" s="574"/>
      <c r="D49" s="574"/>
      <c r="E49" s="574"/>
      <c r="F49" s="574"/>
      <c r="G49" s="574"/>
      <c r="H49" s="574"/>
      <c r="I49" s="574"/>
      <c r="J49" s="574"/>
    </row>
    <row r="50" spans="1:10" s="166" customFormat="1" ht="28.5" customHeight="1">
      <c r="A50" s="170"/>
      <c r="B50" s="322"/>
      <c r="C50" s="345"/>
      <c r="D50" s="346"/>
      <c r="E50" s="346"/>
      <c r="F50" s="170"/>
      <c r="G50" s="347"/>
      <c r="H50" s="348" t="str">
        <f>IF(H46=ESF!J40," ","ERROR")</f>
        <v xml:space="preserve"> </v>
      </c>
      <c r="I50" s="348" t="str">
        <f>IF(I46=ESF!I40," ","ERROR")</f>
        <v xml:space="preserve"> </v>
      </c>
      <c r="J50" s="346"/>
    </row>
    <row r="51" spans="1:10" s="166" customFormat="1" ht="25.5" customHeight="1">
      <c r="A51" s="170"/>
      <c r="B51" s="322"/>
      <c r="C51" s="521"/>
      <c r="D51" s="521"/>
      <c r="E51" s="346"/>
      <c r="F51" s="170"/>
      <c r="G51" s="520"/>
      <c r="H51" s="520"/>
      <c r="I51" s="346"/>
      <c r="J51" s="346"/>
    </row>
    <row r="52" spans="1:10" s="166" customFormat="1" ht="14.1" customHeight="1">
      <c r="A52" s="170"/>
      <c r="B52" s="327"/>
      <c r="C52" s="519" t="s">
        <v>80</v>
      </c>
      <c r="D52" s="519"/>
      <c r="E52" s="346"/>
      <c r="F52" s="346"/>
      <c r="G52" s="519" t="s">
        <v>83</v>
      </c>
      <c r="H52" s="519"/>
      <c r="I52" s="313"/>
      <c r="J52" s="346"/>
    </row>
    <row r="53" spans="1:10" s="166" customFormat="1" ht="14.1" customHeight="1">
      <c r="A53" s="170"/>
      <c r="B53" s="349"/>
      <c r="C53" s="518" t="s">
        <v>81</v>
      </c>
      <c r="D53" s="518"/>
      <c r="E53" s="350"/>
      <c r="F53" s="350"/>
      <c r="G53" s="518" t="s">
        <v>82</v>
      </c>
      <c r="H53" s="518"/>
      <c r="I53" s="313"/>
      <c r="J53" s="34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22" zoomScaleNormal="100" workbookViewId="0">
      <selection activeCell="E36" sqref="E36"/>
    </sheetView>
  </sheetViews>
  <sheetFormatPr baseColWidth="10" defaultRowHeight="12"/>
  <cols>
    <col min="1" max="1" width="3.7109375" style="351" customWidth="1"/>
    <col min="2" max="2" width="11.7109375" style="372" customWidth="1"/>
    <col min="3" max="3" width="57.42578125" style="372" customWidth="1"/>
    <col min="4" max="6" width="18.7109375" style="373" customWidth="1"/>
    <col min="7" max="7" width="15.85546875" style="373" customWidth="1"/>
    <col min="8" max="8" width="16.140625" style="373" customWidth="1"/>
    <col min="9" max="9" width="3.28515625" style="351" customWidth="1"/>
    <col min="10" max="10" width="11.42578125" style="160"/>
    <col min="11" max="11" width="12.42578125" style="160" bestFit="1" customWidth="1"/>
    <col min="12" max="16384" width="11.42578125" style="160"/>
  </cols>
  <sheetData>
    <row r="1" spans="1:9" ht="6" customHeight="1">
      <c r="A1" s="168"/>
      <c r="B1" s="173"/>
      <c r="C1" s="168"/>
      <c r="D1" s="576"/>
      <c r="E1" s="576"/>
      <c r="F1" s="577"/>
      <c r="G1" s="577"/>
      <c r="H1" s="577"/>
      <c r="I1" s="577"/>
    </row>
    <row r="2" spans="1:9" s="177" customFormat="1" ht="6" customHeight="1">
      <c r="B2" s="178"/>
    </row>
    <row r="3" spans="1:9" s="177" customFormat="1" ht="14.1" customHeight="1">
      <c r="B3" s="180"/>
      <c r="C3" s="513" t="s">
        <v>406</v>
      </c>
      <c r="D3" s="513"/>
      <c r="E3" s="513"/>
      <c r="F3" s="513"/>
      <c r="G3" s="513"/>
      <c r="H3" s="180"/>
      <c r="I3" s="180"/>
    </row>
    <row r="4" spans="1:9" ht="14.1" customHeight="1">
      <c r="B4" s="180"/>
      <c r="C4" s="513" t="s">
        <v>137</v>
      </c>
      <c r="D4" s="513"/>
      <c r="E4" s="513"/>
      <c r="F4" s="513"/>
      <c r="G4" s="513"/>
      <c r="H4" s="180"/>
      <c r="I4" s="180"/>
    </row>
    <row r="5" spans="1:9" ht="14.1" customHeight="1">
      <c r="B5" s="180"/>
      <c r="C5" s="513" t="str">
        <f>+EA!C3</f>
        <v>Del 1 de enero al 31 de diciembre de 2015 y 2014</v>
      </c>
      <c r="D5" s="513"/>
      <c r="E5" s="513"/>
      <c r="F5" s="513"/>
      <c r="G5" s="513"/>
      <c r="H5" s="180"/>
      <c r="I5" s="180"/>
    </row>
    <row r="6" spans="1:9" ht="14.1" customHeight="1">
      <c r="B6" s="180"/>
      <c r="C6" s="513" t="s">
        <v>138</v>
      </c>
      <c r="D6" s="513"/>
      <c r="E6" s="513"/>
      <c r="F6" s="513"/>
      <c r="G6" s="513"/>
      <c r="H6" s="180"/>
      <c r="I6" s="180"/>
    </row>
    <row r="7" spans="1:9" s="177" customFormat="1" ht="3" customHeight="1">
      <c r="A7" s="182"/>
      <c r="B7" s="183"/>
      <c r="C7" s="578"/>
      <c r="D7" s="578"/>
      <c r="E7" s="578"/>
      <c r="F7" s="578"/>
      <c r="G7" s="578"/>
      <c r="H7" s="578"/>
      <c r="I7" s="578"/>
    </row>
    <row r="8" spans="1:9" ht="20.100000000000001" customHeight="1">
      <c r="A8" s="182"/>
      <c r="B8" s="183" t="s">
        <v>4</v>
      </c>
      <c r="C8" s="530" t="str">
        <f>+EA!C6</f>
        <v>La Libertad Centro Cultural de Apizaco</v>
      </c>
      <c r="D8" s="530"/>
      <c r="E8" s="530"/>
      <c r="F8" s="530"/>
      <c r="G8" s="530"/>
      <c r="H8" s="167"/>
      <c r="I8" s="167"/>
    </row>
    <row r="9" spans="1:9" ht="3" customHeight="1">
      <c r="A9" s="182"/>
      <c r="B9" s="182"/>
      <c r="C9" s="182" t="s">
        <v>139</v>
      </c>
      <c r="D9" s="182"/>
      <c r="E9" s="182"/>
      <c r="F9" s="182"/>
      <c r="G9" s="182"/>
      <c r="H9" s="182"/>
      <c r="I9" s="182"/>
    </row>
    <row r="10" spans="1:9" s="177" customFormat="1" ht="3" customHeight="1">
      <c r="A10" s="182"/>
      <c r="B10" s="182"/>
      <c r="C10" s="182"/>
      <c r="D10" s="182"/>
      <c r="E10" s="182"/>
      <c r="F10" s="182"/>
      <c r="G10" s="182"/>
      <c r="H10" s="182"/>
      <c r="I10" s="182"/>
    </row>
    <row r="11" spans="1:9" s="177" customFormat="1" ht="48">
      <c r="A11" s="352"/>
      <c r="B11" s="531" t="s">
        <v>76</v>
      </c>
      <c r="C11" s="531"/>
      <c r="D11" s="353" t="s">
        <v>49</v>
      </c>
      <c r="E11" s="353" t="s">
        <v>140</v>
      </c>
      <c r="F11" s="353" t="s">
        <v>141</v>
      </c>
      <c r="G11" s="353" t="s">
        <v>142</v>
      </c>
      <c r="H11" s="353" t="s">
        <v>143</v>
      </c>
      <c r="I11" s="354"/>
    </row>
    <row r="12" spans="1:9" s="177" customFormat="1" ht="3" customHeight="1">
      <c r="A12" s="355"/>
      <c r="B12" s="182"/>
      <c r="C12" s="182"/>
      <c r="D12" s="182"/>
      <c r="E12" s="182"/>
      <c r="F12" s="182"/>
      <c r="G12" s="182"/>
      <c r="H12" s="182"/>
      <c r="I12" s="356"/>
    </row>
    <row r="13" spans="1:9" s="177" customFormat="1" ht="3" customHeight="1">
      <c r="A13" s="193"/>
      <c r="B13" s="357"/>
      <c r="C13" s="197"/>
      <c r="D13" s="196"/>
      <c r="E13" s="194"/>
      <c r="F13" s="195"/>
      <c r="G13" s="178"/>
      <c r="H13" s="357"/>
      <c r="I13" s="358"/>
    </row>
    <row r="14" spans="1:9">
      <c r="A14" s="206"/>
      <c r="B14" s="517" t="s">
        <v>58</v>
      </c>
      <c r="C14" s="517"/>
      <c r="D14" s="359">
        <v>0</v>
      </c>
      <c r="E14" s="359">
        <v>5454154</v>
      </c>
      <c r="F14" s="359">
        <v>0</v>
      </c>
      <c r="G14" s="359">
        <v>0</v>
      </c>
      <c r="H14" s="360">
        <f>SUM(D14:G14)</f>
        <v>5454154</v>
      </c>
      <c r="I14" s="358"/>
    </row>
    <row r="15" spans="1:9" ht="9.9499999999999993" customHeight="1">
      <c r="A15" s="206"/>
      <c r="B15" s="361"/>
      <c r="C15" s="196"/>
      <c r="D15" s="362"/>
      <c r="E15" s="362"/>
      <c r="F15" s="362"/>
      <c r="G15" s="362"/>
      <c r="H15" s="362"/>
      <c r="I15" s="358"/>
    </row>
    <row r="16" spans="1:9">
      <c r="A16" s="206"/>
      <c r="B16" s="579" t="s">
        <v>144</v>
      </c>
      <c r="C16" s="579"/>
      <c r="D16" s="363">
        <f>SUM(D17:D19)</f>
        <v>0</v>
      </c>
      <c r="E16" s="363">
        <f>SUM(E17:E19)</f>
        <v>0</v>
      </c>
      <c r="F16" s="363">
        <f>SUM(F17:F19)</f>
        <v>0</v>
      </c>
      <c r="G16" s="363">
        <f>SUM(G17:G19)</f>
        <v>0</v>
      </c>
      <c r="H16" s="363">
        <f>SUM(D16:G16)</f>
        <v>0</v>
      </c>
      <c r="I16" s="358"/>
    </row>
    <row r="17" spans="1:11">
      <c r="A17" s="193"/>
      <c r="B17" s="512" t="s">
        <v>145</v>
      </c>
      <c r="C17" s="512"/>
      <c r="D17" s="364">
        <v>0</v>
      </c>
      <c r="E17" s="364">
        <v>0</v>
      </c>
      <c r="F17" s="364">
        <v>0</v>
      </c>
      <c r="G17" s="364">
        <v>0</v>
      </c>
      <c r="H17" s="362">
        <f t="shared" ref="H17:H25" si="0">SUM(D17:G17)</f>
        <v>0</v>
      </c>
      <c r="I17" s="358"/>
    </row>
    <row r="18" spans="1:11">
      <c r="A18" s="193"/>
      <c r="B18" s="512" t="s">
        <v>51</v>
      </c>
      <c r="C18" s="512"/>
      <c r="D18" s="364">
        <v>0</v>
      </c>
      <c r="E18" s="364">
        <v>0</v>
      </c>
      <c r="F18" s="364">
        <v>0</v>
      </c>
      <c r="G18" s="364">
        <v>0</v>
      </c>
      <c r="H18" s="362">
        <f t="shared" si="0"/>
        <v>0</v>
      </c>
      <c r="I18" s="358"/>
    </row>
    <row r="19" spans="1:11">
      <c r="A19" s="193"/>
      <c r="B19" s="512" t="s">
        <v>146</v>
      </c>
      <c r="C19" s="512"/>
      <c r="D19" s="364">
        <v>0</v>
      </c>
      <c r="E19" s="364">
        <v>0</v>
      </c>
      <c r="F19" s="364">
        <v>0</v>
      </c>
      <c r="G19" s="364">
        <v>0</v>
      </c>
      <c r="H19" s="362">
        <f t="shared" si="0"/>
        <v>0</v>
      </c>
      <c r="I19" s="358"/>
    </row>
    <row r="20" spans="1:11" ht="9.9499999999999993" customHeight="1">
      <c r="A20" s="206"/>
      <c r="B20" s="361"/>
      <c r="C20" s="196"/>
      <c r="D20" s="362"/>
      <c r="E20" s="362"/>
      <c r="F20" s="362"/>
      <c r="G20" s="362"/>
      <c r="H20" s="362"/>
      <c r="I20" s="358"/>
    </row>
    <row r="21" spans="1:11">
      <c r="A21" s="206"/>
      <c r="B21" s="579" t="s">
        <v>147</v>
      </c>
      <c r="C21" s="579"/>
      <c r="D21" s="363">
        <f>SUM(D22:D25)</f>
        <v>0</v>
      </c>
      <c r="E21" s="363">
        <f>SUM(E22:E25)</f>
        <v>-40115</v>
      </c>
      <c r="F21" s="363">
        <f>SUM(F22:F25)</f>
        <v>21243</v>
      </c>
      <c r="G21" s="363">
        <f>SUM(G22:G25)</f>
        <v>0</v>
      </c>
      <c r="H21" s="363">
        <f t="shared" si="0"/>
        <v>-18872</v>
      </c>
      <c r="I21" s="358"/>
    </row>
    <row r="22" spans="1:11">
      <c r="A22" s="193"/>
      <c r="B22" s="512" t="s">
        <v>148</v>
      </c>
      <c r="C22" s="512"/>
      <c r="D22" s="364">
        <v>0</v>
      </c>
      <c r="E22" s="364">
        <v>0</v>
      </c>
      <c r="F22" s="364">
        <v>21243</v>
      </c>
      <c r="G22" s="364">
        <v>0</v>
      </c>
      <c r="H22" s="362">
        <f t="shared" si="0"/>
        <v>21243</v>
      </c>
      <c r="I22" s="358"/>
    </row>
    <row r="23" spans="1:11">
      <c r="A23" s="193"/>
      <c r="B23" s="512" t="s">
        <v>55</v>
      </c>
      <c r="C23" s="512"/>
      <c r="D23" s="364">
        <v>0</v>
      </c>
      <c r="E23" s="364">
        <v>-40115</v>
      </c>
      <c r="F23" s="364">
        <v>0</v>
      </c>
      <c r="G23" s="364">
        <v>0</v>
      </c>
      <c r="H23" s="362">
        <f t="shared" si="0"/>
        <v>-40115</v>
      </c>
      <c r="I23" s="358"/>
      <c r="K23" s="403"/>
    </row>
    <row r="24" spans="1:11">
      <c r="A24" s="193"/>
      <c r="B24" s="512" t="s">
        <v>149</v>
      </c>
      <c r="C24" s="512"/>
      <c r="D24" s="364">
        <v>0</v>
      </c>
      <c r="E24" s="364">
        <v>0</v>
      </c>
      <c r="F24" s="364">
        <v>0</v>
      </c>
      <c r="G24" s="364">
        <v>0</v>
      </c>
      <c r="H24" s="362">
        <f t="shared" si="0"/>
        <v>0</v>
      </c>
      <c r="I24" s="358"/>
      <c r="K24" s="402"/>
    </row>
    <row r="25" spans="1:11">
      <c r="A25" s="193"/>
      <c r="B25" s="512" t="s">
        <v>57</v>
      </c>
      <c r="C25" s="512"/>
      <c r="D25" s="364">
        <v>0</v>
      </c>
      <c r="E25" s="364">
        <v>0</v>
      </c>
      <c r="F25" s="364">
        <v>0</v>
      </c>
      <c r="G25" s="364">
        <v>0</v>
      </c>
      <c r="H25" s="362">
        <f t="shared" si="0"/>
        <v>0</v>
      </c>
      <c r="I25" s="358"/>
    </row>
    <row r="26" spans="1:11" ht="9.9499999999999993" customHeight="1">
      <c r="A26" s="206"/>
      <c r="B26" s="361"/>
      <c r="C26" s="196"/>
      <c r="D26" s="362"/>
      <c r="E26" s="362"/>
      <c r="F26" s="362"/>
      <c r="G26" s="362"/>
      <c r="H26" s="362"/>
      <c r="I26" s="358"/>
    </row>
    <row r="27" spans="1:11" ht="18.75" thickBot="1">
      <c r="A27" s="206"/>
      <c r="B27" s="580" t="s">
        <v>402</v>
      </c>
      <c r="C27" s="580"/>
      <c r="D27" s="365">
        <f>D14+D16+D21</f>
        <v>0</v>
      </c>
      <c r="E27" s="365">
        <f>E14+E16+E21</f>
        <v>5414039</v>
      </c>
      <c r="F27" s="365">
        <f>F14+F16+F21</f>
        <v>21243</v>
      </c>
      <c r="G27" s="365">
        <f>G14+G16+G21</f>
        <v>0</v>
      </c>
      <c r="H27" s="365">
        <f>SUM(D27:G27)</f>
        <v>5435282</v>
      </c>
      <c r="I27" s="358"/>
      <c r="K27" s="366"/>
    </row>
    <row r="28" spans="1:11">
      <c r="A28" s="193"/>
      <c r="B28" s="196"/>
      <c r="C28" s="195"/>
      <c r="D28" s="362"/>
      <c r="E28" s="362"/>
      <c r="F28" s="362"/>
      <c r="G28" s="362"/>
      <c r="H28" s="362"/>
      <c r="I28" s="358"/>
    </row>
    <row r="29" spans="1:11">
      <c r="A29" s="206"/>
      <c r="B29" s="579" t="s">
        <v>404</v>
      </c>
      <c r="C29" s="579"/>
      <c r="D29" s="363">
        <f>SUM(D30:D32)</f>
        <v>0</v>
      </c>
      <c r="E29" s="363">
        <f>SUM(E30:E32)</f>
        <v>0</v>
      </c>
      <c r="F29" s="363">
        <f>SUM(F30:F32)</f>
        <v>0</v>
      </c>
      <c r="G29" s="363">
        <f>SUM(G30:G32)</f>
        <v>0</v>
      </c>
      <c r="H29" s="363">
        <f>SUM(D29:G29)</f>
        <v>0</v>
      </c>
      <c r="I29" s="358"/>
    </row>
    <row r="30" spans="1:11">
      <c r="A30" s="193"/>
      <c r="B30" s="512" t="s">
        <v>50</v>
      </c>
      <c r="C30" s="512"/>
      <c r="D30" s="364">
        <v>0</v>
      </c>
      <c r="E30" s="364">
        <v>0</v>
      </c>
      <c r="F30" s="364">
        <v>0</v>
      </c>
      <c r="G30" s="364">
        <v>0</v>
      </c>
      <c r="H30" s="362">
        <f>SUM(D30:G30)</f>
        <v>0</v>
      </c>
      <c r="I30" s="358"/>
      <c r="K30" s="402"/>
    </row>
    <row r="31" spans="1:11">
      <c r="A31" s="193"/>
      <c r="B31" s="512" t="s">
        <v>51</v>
      </c>
      <c r="C31" s="512"/>
      <c r="D31" s="364">
        <v>0</v>
      </c>
      <c r="E31" s="364">
        <v>0</v>
      </c>
      <c r="F31" s="364">
        <v>0</v>
      </c>
      <c r="G31" s="364">
        <v>0</v>
      </c>
      <c r="H31" s="362">
        <f>SUM(D31:G31)</f>
        <v>0</v>
      </c>
      <c r="I31" s="358"/>
    </row>
    <row r="32" spans="1:11">
      <c r="A32" s="193"/>
      <c r="B32" s="512" t="s">
        <v>146</v>
      </c>
      <c r="C32" s="512"/>
      <c r="D32" s="364">
        <v>0</v>
      </c>
      <c r="E32" s="364">
        <v>0</v>
      </c>
      <c r="F32" s="364">
        <v>0</v>
      </c>
      <c r="G32" s="364">
        <v>0</v>
      </c>
      <c r="H32" s="362">
        <f>SUM(D32:G32)</f>
        <v>0</v>
      </c>
      <c r="I32" s="358"/>
    </row>
    <row r="33" spans="1:12" ht="9.9499999999999993" customHeight="1">
      <c r="A33" s="206"/>
      <c r="B33" s="361"/>
      <c r="C33" s="196"/>
      <c r="D33" s="362"/>
      <c r="E33" s="362"/>
      <c r="F33" s="362"/>
      <c r="G33" s="362"/>
      <c r="H33" s="362"/>
      <c r="I33" s="358"/>
    </row>
    <row r="34" spans="1:12">
      <c r="A34" s="206" t="s">
        <v>139</v>
      </c>
      <c r="B34" s="579" t="s">
        <v>147</v>
      </c>
      <c r="C34" s="579"/>
      <c r="D34" s="363">
        <f>SUM(D35:D38)</f>
        <v>0</v>
      </c>
      <c r="E34" s="363">
        <f>SUM(E35:E38)</f>
        <v>-12445</v>
      </c>
      <c r="F34" s="363">
        <f>SUM(F35:F38)</f>
        <v>65816</v>
      </c>
      <c r="G34" s="363">
        <f>SUM(G35:G38)</f>
        <v>0</v>
      </c>
      <c r="H34" s="363">
        <f>SUM(D34:G34)</f>
        <v>53371</v>
      </c>
      <c r="I34" s="358"/>
    </row>
    <row r="35" spans="1:12">
      <c r="A35" s="193"/>
      <c r="B35" s="512" t="s">
        <v>148</v>
      </c>
      <c r="C35" s="512"/>
      <c r="D35" s="364">
        <v>0</v>
      </c>
      <c r="E35" s="364">
        <v>0</v>
      </c>
      <c r="F35" s="364">
        <f>+ESF!I52</f>
        <v>65816</v>
      </c>
      <c r="G35" s="364">
        <v>0</v>
      </c>
      <c r="H35" s="362">
        <f>SUM(D35:G35)</f>
        <v>65816</v>
      </c>
      <c r="I35" s="358"/>
    </row>
    <row r="36" spans="1:12">
      <c r="A36" s="193"/>
      <c r="B36" s="512" t="s">
        <v>55</v>
      </c>
      <c r="C36" s="512"/>
      <c r="D36" s="364">
        <v>0</v>
      </c>
      <c r="E36" s="364">
        <v>-12445</v>
      </c>
      <c r="F36" s="364">
        <v>0</v>
      </c>
      <c r="G36" s="364">
        <v>0</v>
      </c>
      <c r="H36" s="362">
        <f>SUM(D36:G36)</f>
        <v>-12445</v>
      </c>
      <c r="I36" s="358"/>
    </row>
    <row r="37" spans="1:12">
      <c r="A37" s="193"/>
      <c r="B37" s="512" t="s">
        <v>149</v>
      </c>
      <c r="C37" s="512"/>
      <c r="D37" s="364">
        <v>0</v>
      </c>
      <c r="E37" s="364">
        <v>0</v>
      </c>
      <c r="F37" s="364">
        <v>0</v>
      </c>
      <c r="G37" s="364">
        <v>0</v>
      </c>
      <c r="H37" s="362">
        <f>SUM(D37:G37)</f>
        <v>0</v>
      </c>
      <c r="I37" s="358"/>
    </row>
    <row r="38" spans="1:12">
      <c r="A38" s="193"/>
      <c r="B38" s="512" t="s">
        <v>57</v>
      </c>
      <c r="C38" s="512"/>
      <c r="D38" s="364">
        <v>0</v>
      </c>
      <c r="E38" s="364">
        <v>0</v>
      </c>
      <c r="F38" s="364">
        <v>0</v>
      </c>
      <c r="G38" s="364">
        <v>0</v>
      </c>
      <c r="H38" s="362">
        <f>SUM(D38:G38)</f>
        <v>0</v>
      </c>
      <c r="I38" s="358"/>
    </row>
    <row r="39" spans="1:12" ht="9.9499999999999993" customHeight="1">
      <c r="A39" s="206"/>
      <c r="B39" s="361"/>
      <c r="C39" s="196"/>
      <c r="D39" s="362"/>
      <c r="E39" s="362"/>
      <c r="F39" s="362"/>
      <c r="G39" s="362"/>
      <c r="H39" s="362"/>
      <c r="I39" s="358"/>
    </row>
    <row r="40" spans="1:12" ht="18">
      <c r="A40" s="367"/>
      <c r="B40" s="581" t="s">
        <v>403</v>
      </c>
      <c r="C40" s="581"/>
      <c r="D40" s="368">
        <f>D27+D29+D34</f>
        <v>0</v>
      </c>
      <c r="E40" s="368">
        <f>E27+E29+E34</f>
        <v>5401594</v>
      </c>
      <c r="F40" s="368">
        <f>F27+F29+F34</f>
        <v>87059</v>
      </c>
      <c r="G40" s="368">
        <f>G27+G29+G34</f>
        <v>0</v>
      </c>
      <c r="H40" s="368">
        <f>SUM(D40:G40)</f>
        <v>5488653</v>
      </c>
      <c r="I40" s="369"/>
      <c r="K40" s="366" t="str">
        <f>IF(H40=ESF!I63," ","ERROR")</f>
        <v xml:space="preserve"> </v>
      </c>
    </row>
    <row r="41" spans="1:12" ht="6" customHeight="1">
      <c r="A41" s="370"/>
      <c r="B41" s="370"/>
      <c r="C41" s="370"/>
      <c r="D41" s="370"/>
      <c r="E41" s="370"/>
      <c r="F41" s="370"/>
      <c r="G41" s="370"/>
      <c r="H41" s="370"/>
      <c r="I41" s="371"/>
    </row>
    <row r="42" spans="1:12" ht="6" customHeight="1">
      <c r="D42" s="372"/>
      <c r="E42" s="372"/>
      <c r="I42" s="197"/>
    </row>
    <row r="43" spans="1:12" ht="15" customHeight="1">
      <c r="A43" s="177"/>
      <c r="B43" s="522" t="s">
        <v>78</v>
      </c>
      <c r="C43" s="522"/>
      <c r="D43" s="522"/>
      <c r="E43" s="522"/>
      <c r="F43" s="522"/>
      <c r="G43" s="522"/>
      <c r="H43" s="522"/>
      <c r="I43" s="522"/>
      <c r="J43" s="195"/>
    </row>
    <row r="44" spans="1:12">
      <c r="A44" s="177"/>
      <c r="B44" s="195"/>
      <c r="C44" s="219"/>
      <c r="D44" s="220"/>
      <c r="E44" s="220"/>
      <c r="F44" s="177"/>
      <c r="G44" s="399"/>
      <c r="H44" s="394"/>
      <c r="I44" s="220"/>
      <c r="J44" s="220"/>
    </row>
    <row r="45" spans="1:12" ht="50.1" customHeight="1">
      <c r="A45" s="177"/>
      <c r="B45" s="195"/>
      <c r="C45" s="521"/>
      <c r="D45" s="521"/>
      <c r="E45" s="395"/>
      <c r="F45" s="177"/>
      <c r="G45" s="520"/>
      <c r="H45" s="520"/>
      <c r="I45" s="220"/>
      <c r="J45" s="220"/>
      <c r="K45" s="396"/>
      <c r="L45" s="397"/>
    </row>
    <row r="46" spans="1:12" ht="14.1" customHeight="1">
      <c r="A46" s="177"/>
      <c r="B46" s="227"/>
      <c r="C46" s="519" t="s">
        <v>80</v>
      </c>
      <c r="D46" s="519"/>
      <c r="E46" s="220"/>
      <c r="F46" s="220"/>
      <c r="G46" s="519" t="s">
        <v>83</v>
      </c>
      <c r="H46" s="519"/>
      <c r="I46" s="196"/>
      <c r="J46" s="220"/>
    </row>
    <row r="47" spans="1:12" ht="14.1" customHeight="1">
      <c r="A47" s="177"/>
      <c r="B47" s="229"/>
      <c r="C47" s="518" t="s">
        <v>81</v>
      </c>
      <c r="D47" s="518"/>
      <c r="E47" s="230"/>
      <c r="F47" s="230"/>
      <c r="G47" s="518" t="s">
        <v>82</v>
      </c>
      <c r="H47" s="518"/>
      <c r="I47" s="196"/>
      <c r="J47" s="220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WhiteSpace="0" topLeftCell="A22" zoomScale="85" zoomScaleNormal="85" workbookViewId="0">
      <selection activeCell="A33" sqref="A33"/>
    </sheetView>
  </sheetViews>
  <sheetFormatPr baseColWidth="10" defaultRowHeight="12"/>
  <cols>
    <col min="1" max="1" width="1.28515625" style="234" customWidth="1"/>
    <col min="2" max="3" width="3.7109375" style="234" customWidth="1"/>
    <col min="4" max="4" width="23.85546875" style="234" customWidth="1"/>
    <col min="5" max="5" width="21.42578125" style="234" customWidth="1"/>
    <col min="6" max="6" width="17.28515625" style="234" customWidth="1"/>
    <col min="7" max="8" width="18.7109375" style="178" customWidth="1"/>
    <col min="9" max="9" width="7.7109375" style="234" customWidth="1"/>
    <col min="10" max="11" width="3.7109375" style="160" customWidth="1"/>
    <col min="12" max="16" width="18.7109375" style="160" customWidth="1"/>
    <col min="17" max="17" width="1.85546875" style="160" customWidth="1"/>
    <col min="18" max="16384" width="11.42578125" style="160"/>
  </cols>
  <sheetData>
    <row r="1" spans="1:18" s="177" customFormat="1" ht="16.5" customHeight="1">
      <c r="B1" s="235"/>
      <c r="C1" s="235"/>
      <c r="D1" s="235"/>
      <c r="E1" s="532" t="s">
        <v>406</v>
      </c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235"/>
      <c r="Q1" s="235"/>
    </row>
    <row r="2" spans="1:18" ht="15" customHeight="1">
      <c r="B2" s="235"/>
      <c r="C2" s="235"/>
      <c r="D2" s="235"/>
      <c r="E2" s="532" t="s">
        <v>179</v>
      </c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235"/>
      <c r="Q2" s="235"/>
    </row>
    <row r="3" spans="1:18" ht="15" customHeight="1">
      <c r="B3" s="235"/>
      <c r="C3" s="235"/>
      <c r="D3" s="235"/>
      <c r="E3" s="532" t="str">
        <f>+EA!C3</f>
        <v>Del 1 de enero al 31 de diciembre de 2015 y 2014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235"/>
      <c r="Q3" s="235"/>
    </row>
    <row r="4" spans="1:18" ht="16.5" customHeight="1">
      <c r="B4" s="235"/>
      <c r="C4" s="235"/>
      <c r="D4" s="235"/>
      <c r="E4" s="532" t="s">
        <v>1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235"/>
      <c r="Q4" s="235"/>
    </row>
    <row r="5" spans="1:18" ht="3" customHeight="1">
      <c r="C5" s="239"/>
      <c r="D5" s="374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5"/>
      <c r="P5" s="177"/>
      <c r="Q5" s="177"/>
    </row>
    <row r="6" spans="1:18" ht="19.5" customHeight="1">
      <c r="A6" s="182"/>
      <c r="B6" s="513" t="s">
        <v>4</v>
      </c>
      <c r="C6" s="513"/>
      <c r="D6" s="513"/>
      <c r="E6" s="530" t="str">
        <f>+EA!C6</f>
        <v>La Libertad Centro Cultural de Apizaco</v>
      </c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167"/>
      <c r="Q6" s="177"/>
    </row>
    <row r="7" spans="1:18" s="177" customFormat="1" ht="5.0999999999999996" customHeight="1">
      <c r="A7" s="234"/>
      <c r="B7" s="239"/>
      <c r="C7" s="239"/>
      <c r="D7" s="374"/>
      <c r="E7" s="239"/>
      <c r="F7" s="239"/>
      <c r="G7" s="375"/>
      <c r="H7" s="375"/>
      <c r="I7" s="374"/>
    </row>
    <row r="8" spans="1:18" s="177" customFormat="1" ht="3" customHeight="1">
      <c r="A8" s="234"/>
      <c r="B8" s="234"/>
      <c r="C8" s="376"/>
      <c r="D8" s="374"/>
      <c r="E8" s="376"/>
      <c r="F8" s="376"/>
      <c r="G8" s="377"/>
      <c r="H8" s="377"/>
      <c r="I8" s="374"/>
    </row>
    <row r="9" spans="1:18" s="177" customFormat="1" ht="31.5" customHeight="1">
      <c r="A9" s="378"/>
      <c r="B9" s="582" t="s">
        <v>76</v>
      </c>
      <c r="C9" s="582"/>
      <c r="D9" s="582"/>
      <c r="E9" s="582"/>
      <c r="F9" s="246"/>
      <c r="G9" s="245">
        <v>2015</v>
      </c>
      <c r="H9" s="245">
        <v>2014</v>
      </c>
      <c r="I9" s="379"/>
      <c r="J9" s="582" t="s">
        <v>76</v>
      </c>
      <c r="K9" s="582"/>
      <c r="L9" s="582"/>
      <c r="M9" s="582"/>
      <c r="N9" s="246"/>
      <c r="O9" s="245">
        <v>2015</v>
      </c>
      <c r="P9" s="245">
        <v>2014</v>
      </c>
      <c r="Q9" s="380"/>
    </row>
    <row r="10" spans="1:18" s="177" customFormat="1" ht="3" customHeight="1">
      <c r="A10" s="248"/>
      <c r="B10" s="234"/>
      <c r="C10" s="234"/>
      <c r="D10" s="249"/>
      <c r="E10" s="249"/>
      <c r="F10" s="249"/>
      <c r="G10" s="381"/>
      <c r="H10" s="381"/>
      <c r="I10" s="234"/>
      <c r="Q10" s="192"/>
    </row>
    <row r="11" spans="1:18" s="177" customFormat="1">
      <c r="A11" s="193"/>
      <c r="B11" s="178"/>
      <c r="C11" s="251"/>
      <c r="D11" s="251"/>
      <c r="E11" s="251"/>
      <c r="F11" s="251"/>
      <c r="G11" s="381"/>
      <c r="H11" s="381"/>
      <c r="I11" s="178"/>
      <c r="Q11" s="192"/>
    </row>
    <row r="12" spans="1:18" ht="17.25" customHeight="1">
      <c r="A12" s="193"/>
      <c r="B12" s="583" t="s">
        <v>180</v>
      </c>
      <c r="C12" s="583"/>
      <c r="D12" s="583"/>
      <c r="E12" s="583"/>
      <c r="F12" s="583"/>
      <c r="G12" s="381"/>
      <c r="H12" s="381"/>
      <c r="I12" s="178"/>
      <c r="J12" s="583" t="s">
        <v>181</v>
      </c>
      <c r="K12" s="583"/>
      <c r="L12" s="583"/>
      <c r="M12" s="583"/>
      <c r="N12" s="583"/>
      <c r="O12" s="382"/>
      <c r="P12" s="382"/>
      <c r="Q12" s="192"/>
    </row>
    <row r="13" spans="1:18" ht="17.25" customHeight="1">
      <c r="A13" s="193"/>
      <c r="B13" s="178"/>
      <c r="C13" s="251"/>
      <c r="D13" s="178"/>
      <c r="E13" s="251"/>
      <c r="F13" s="251"/>
      <c r="G13" s="381"/>
      <c r="H13" s="381"/>
      <c r="I13" s="178"/>
      <c r="J13" s="178"/>
      <c r="K13" s="251"/>
      <c r="L13" s="251"/>
      <c r="M13" s="251"/>
      <c r="N13" s="251"/>
      <c r="O13" s="382"/>
      <c r="P13" s="382"/>
      <c r="Q13" s="192"/>
    </row>
    <row r="14" spans="1:18" ht="17.25" customHeight="1">
      <c r="A14" s="193"/>
      <c r="B14" s="178"/>
      <c r="C14" s="583" t="s">
        <v>67</v>
      </c>
      <c r="D14" s="583"/>
      <c r="E14" s="583"/>
      <c r="F14" s="583"/>
      <c r="G14" s="408">
        <f>SUM(G15:G25)</f>
        <v>2733599</v>
      </c>
      <c r="H14" s="408">
        <f>SUM(H15:H25)</f>
        <v>2311256</v>
      </c>
      <c r="I14" s="409"/>
      <c r="J14" s="409"/>
      <c r="K14" s="584" t="s">
        <v>67</v>
      </c>
      <c r="L14" s="584"/>
      <c r="M14" s="584"/>
      <c r="N14" s="584"/>
      <c r="O14" s="408">
        <f>SUM(O15:O17)</f>
        <v>0</v>
      </c>
      <c r="P14" s="408">
        <f>SUM(P15:P17)</f>
        <v>0</v>
      </c>
      <c r="Q14" s="410"/>
      <c r="R14" s="411"/>
    </row>
    <row r="15" spans="1:18" ht="15" customHeight="1">
      <c r="A15" s="193"/>
      <c r="B15" s="178"/>
      <c r="C15" s="251"/>
      <c r="D15" s="585" t="s">
        <v>90</v>
      </c>
      <c r="E15" s="585"/>
      <c r="F15" s="585"/>
      <c r="G15" s="412">
        <v>0</v>
      </c>
      <c r="H15" s="412">
        <v>0</v>
      </c>
      <c r="I15" s="409"/>
      <c r="J15" s="409"/>
      <c r="K15" s="413"/>
      <c r="L15" s="586" t="s">
        <v>33</v>
      </c>
      <c r="M15" s="586"/>
      <c r="N15" s="586"/>
      <c r="O15" s="412">
        <v>0</v>
      </c>
      <c r="P15" s="412">
        <v>0</v>
      </c>
      <c r="Q15" s="410"/>
      <c r="R15" s="411"/>
    </row>
    <row r="16" spans="1:18" ht="15" customHeight="1">
      <c r="A16" s="193"/>
      <c r="B16" s="178"/>
      <c r="C16" s="251"/>
      <c r="D16" s="585" t="s">
        <v>204</v>
      </c>
      <c r="E16" s="585"/>
      <c r="F16" s="585"/>
      <c r="G16" s="412">
        <v>0</v>
      </c>
      <c r="H16" s="412">
        <v>0</v>
      </c>
      <c r="I16" s="409"/>
      <c r="J16" s="409"/>
      <c r="K16" s="413"/>
      <c r="L16" s="586" t="s">
        <v>35</v>
      </c>
      <c r="M16" s="586"/>
      <c r="N16" s="586"/>
      <c r="O16" s="412">
        <v>0</v>
      </c>
      <c r="P16" s="412">
        <v>0</v>
      </c>
      <c r="Q16" s="410"/>
      <c r="R16" s="411"/>
    </row>
    <row r="17" spans="1:18" ht="15" customHeight="1">
      <c r="A17" s="193"/>
      <c r="B17" s="178"/>
      <c r="C17" s="385"/>
      <c r="D17" s="585" t="s">
        <v>182</v>
      </c>
      <c r="E17" s="585"/>
      <c r="F17" s="585"/>
      <c r="G17" s="412">
        <v>0</v>
      </c>
      <c r="H17" s="412">
        <v>0</v>
      </c>
      <c r="I17" s="409"/>
      <c r="J17" s="409"/>
      <c r="K17" s="414"/>
      <c r="L17" s="586" t="s">
        <v>208</v>
      </c>
      <c r="M17" s="586"/>
      <c r="N17" s="586"/>
      <c r="O17" s="412">
        <v>0</v>
      </c>
      <c r="P17" s="412">
        <v>0</v>
      </c>
      <c r="Q17" s="410"/>
      <c r="R17" s="411"/>
    </row>
    <row r="18" spans="1:18" ht="15" customHeight="1">
      <c r="A18" s="193"/>
      <c r="B18" s="178"/>
      <c r="C18" s="385"/>
      <c r="D18" s="585" t="s">
        <v>96</v>
      </c>
      <c r="E18" s="585"/>
      <c r="F18" s="585"/>
      <c r="G18" s="412">
        <v>1021375</v>
      </c>
      <c r="H18" s="412">
        <f>+EA!E16</f>
        <v>805600</v>
      </c>
      <c r="I18" s="409"/>
      <c r="J18" s="409"/>
      <c r="K18" s="414"/>
      <c r="L18" s="411"/>
      <c r="M18" s="411"/>
      <c r="N18" s="411"/>
      <c r="O18" s="411"/>
      <c r="P18" s="411"/>
      <c r="Q18" s="410"/>
      <c r="R18" s="411"/>
    </row>
    <row r="19" spans="1:18" ht="15" customHeight="1">
      <c r="A19" s="193"/>
      <c r="B19" s="178"/>
      <c r="C19" s="385"/>
      <c r="D19" s="585" t="s">
        <v>97</v>
      </c>
      <c r="E19" s="585"/>
      <c r="F19" s="585"/>
      <c r="G19" s="412">
        <v>133061</v>
      </c>
      <c r="H19" s="412">
        <f>+EA!E17</f>
        <v>168125</v>
      </c>
      <c r="I19" s="409"/>
      <c r="J19" s="409"/>
      <c r="K19" s="415" t="s">
        <v>68</v>
      </c>
      <c r="L19" s="415"/>
      <c r="M19" s="415"/>
      <c r="N19" s="415"/>
      <c r="O19" s="408">
        <f>SUM(O20:O22)</f>
        <v>10000</v>
      </c>
      <c r="P19" s="408">
        <f>SUM(P20:P22)</f>
        <v>6440</v>
      </c>
      <c r="Q19" s="410"/>
      <c r="R19" s="411"/>
    </row>
    <row r="20" spans="1:18" ht="15" customHeight="1">
      <c r="A20" s="193"/>
      <c r="B20" s="178"/>
      <c r="C20" s="385"/>
      <c r="D20" s="585" t="s">
        <v>98</v>
      </c>
      <c r="E20" s="585"/>
      <c r="F20" s="585"/>
      <c r="G20" s="412">
        <v>0</v>
      </c>
      <c r="H20" s="412">
        <v>0</v>
      </c>
      <c r="I20" s="409"/>
      <c r="J20" s="409"/>
      <c r="K20" s="414"/>
      <c r="L20" s="416" t="s">
        <v>33</v>
      </c>
      <c r="M20" s="416"/>
      <c r="N20" s="416"/>
      <c r="O20" s="412">
        <v>0</v>
      </c>
      <c r="P20" s="412">
        <v>0</v>
      </c>
      <c r="Q20" s="410"/>
      <c r="R20" s="411"/>
    </row>
    <row r="21" spans="1:18" ht="15" customHeight="1">
      <c r="A21" s="193"/>
      <c r="B21" s="178"/>
      <c r="C21" s="385"/>
      <c r="D21" s="585" t="s">
        <v>100</v>
      </c>
      <c r="E21" s="585"/>
      <c r="F21" s="585"/>
      <c r="G21" s="412">
        <v>0</v>
      </c>
      <c r="H21" s="412">
        <v>0</v>
      </c>
      <c r="I21" s="409"/>
      <c r="J21" s="409"/>
      <c r="K21" s="414"/>
      <c r="L21" s="586" t="s">
        <v>35</v>
      </c>
      <c r="M21" s="586"/>
      <c r="N21" s="586"/>
      <c r="O21" s="412">
        <v>10000</v>
      </c>
      <c r="P21" s="412">
        <v>6440</v>
      </c>
      <c r="Q21" s="410"/>
      <c r="R21" s="411"/>
    </row>
    <row r="22" spans="1:18" ht="28.5" customHeight="1">
      <c r="A22" s="193"/>
      <c r="B22" s="178"/>
      <c r="C22" s="385"/>
      <c r="D22" s="585" t="s">
        <v>102</v>
      </c>
      <c r="E22" s="585"/>
      <c r="F22" s="585"/>
      <c r="G22" s="412">
        <v>0</v>
      </c>
      <c r="H22" s="412">
        <v>0</v>
      </c>
      <c r="I22" s="409"/>
      <c r="J22" s="409"/>
      <c r="K22" s="413"/>
      <c r="L22" s="586" t="s">
        <v>209</v>
      </c>
      <c r="M22" s="586"/>
      <c r="N22" s="586"/>
      <c r="O22" s="412">
        <v>0</v>
      </c>
      <c r="P22" s="412">
        <v>0</v>
      </c>
      <c r="Q22" s="410"/>
      <c r="R22" s="411"/>
    </row>
    <row r="23" spans="1:18" ht="15" customHeight="1">
      <c r="A23" s="193"/>
      <c r="B23" s="178"/>
      <c r="C23" s="385"/>
      <c r="D23" s="585" t="s">
        <v>107</v>
      </c>
      <c r="E23" s="585"/>
      <c r="F23" s="585"/>
      <c r="G23" s="412">
        <v>1579163</v>
      </c>
      <c r="H23" s="412">
        <f>+EA!E23</f>
        <v>1165704</v>
      </c>
      <c r="I23" s="409"/>
      <c r="J23" s="409"/>
      <c r="K23" s="584" t="s">
        <v>183</v>
      </c>
      <c r="L23" s="584"/>
      <c r="M23" s="584"/>
      <c r="N23" s="584"/>
      <c r="O23" s="408">
        <f>O14-O19</f>
        <v>-10000</v>
      </c>
      <c r="P23" s="408">
        <f>P14-P19</f>
        <v>-6440</v>
      </c>
      <c r="Q23" s="410"/>
      <c r="R23" s="411"/>
    </row>
    <row r="24" spans="1:18" ht="15" customHeight="1">
      <c r="A24" s="193"/>
      <c r="B24" s="178"/>
      <c r="C24" s="385"/>
      <c r="D24" s="585" t="s">
        <v>205</v>
      </c>
      <c r="E24" s="585"/>
      <c r="F24" s="585"/>
      <c r="G24" s="412">
        <v>0</v>
      </c>
      <c r="H24" s="412">
        <v>0</v>
      </c>
      <c r="I24" s="409"/>
      <c r="J24" s="409"/>
      <c r="K24" s="411"/>
      <c r="L24" s="411"/>
      <c r="M24" s="411"/>
      <c r="N24" s="411"/>
      <c r="O24" s="411"/>
      <c r="P24" s="411"/>
      <c r="Q24" s="410"/>
      <c r="R24" s="411"/>
    </row>
    <row r="25" spans="1:18" ht="15" customHeight="1">
      <c r="A25" s="193"/>
      <c r="B25" s="178"/>
      <c r="C25" s="385"/>
      <c r="D25" s="585" t="s">
        <v>206</v>
      </c>
      <c r="E25" s="585"/>
      <c r="F25" s="290"/>
      <c r="G25" s="412">
        <v>0</v>
      </c>
      <c r="H25" s="412">
        <v>171827</v>
      </c>
      <c r="I25" s="409"/>
      <c r="J25" s="413"/>
      <c r="K25" s="411"/>
      <c r="L25" s="411"/>
      <c r="M25" s="411"/>
      <c r="N25" s="411"/>
      <c r="O25" s="411"/>
      <c r="P25" s="411"/>
      <c r="Q25" s="410"/>
      <c r="R25" s="411"/>
    </row>
    <row r="26" spans="1:18" ht="15" customHeight="1">
      <c r="A26" s="193"/>
      <c r="B26" s="178"/>
      <c r="C26" s="251"/>
      <c r="D26" s="178"/>
      <c r="E26" s="251"/>
      <c r="F26" s="251"/>
      <c r="G26" s="414"/>
      <c r="H26" s="414"/>
      <c r="I26" s="409"/>
      <c r="J26" s="584" t="s">
        <v>184</v>
      </c>
      <c r="K26" s="584"/>
      <c r="L26" s="584"/>
      <c r="M26" s="584"/>
      <c r="N26" s="584"/>
      <c r="O26" s="413"/>
      <c r="P26" s="413"/>
      <c r="Q26" s="410"/>
      <c r="R26" s="411"/>
    </row>
    <row r="27" spans="1:18" ht="15" customHeight="1">
      <c r="A27" s="193"/>
      <c r="B27" s="178"/>
      <c r="C27" s="583" t="s">
        <v>68</v>
      </c>
      <c r="D27" s="583"/>
      <c r="E27" s="583"/>
      <c r="F27" s="583"/>
      <c r="G27" s="408">
        <f>SUM(G28:G46)</f>
        <v>2673092</v>
      </c>
      <c r="H27" s="408">
        <f>SUM(H28:H46)</f>
        <v>2987118</v>
      </c>
      <c r="I27" s="409"/>
      <c r="J27" s="409"/>
      <c r="K27" s="417"/>
      <c r="L27" s="409"/>
      <c r="M27" s="418"/>
      <c r="N27" s="418"/>
      <c r="O27" s="419"/>
      <c r="P27" s="419"/>
      <c r="Q27" s="410"/>
      <c r="R27" s="411"/>
    </row>
    <row r="28" spans="1:18" ht="15" customHeight="1">
      <c r="A28" s="193"/>
      <c r="B28" s="178"/>
      <c r="C28" s="386"/>
      <c r="D28" s="585" t="s">
        <v>185</v>
      </c>
      <c r="E28" s="585"/>
      <c r="F28" s="585"/>
      <c r="G28" s="412">
        <v>1565590</v>
      </c>
      <c r="H28" s="412">
        <f>+EA!J13</f>
        <v>1537531</v>
      </c>
      <c r="I28" s="409"/>
      <c r="J28" s="409"/>
      <c r="K28" s="415" t="s">
        <v>67</v>
      </c>
      <c r="L28" s="415"/>
      <c r="M28" s="415"/>
      <c r="N28" s="415"/>
      <c r="O28" s="408">
        <f>O29+O32</f>
        <v>0</v>
      </c>
      <c r="P28" s="408">
        <f>P29+P32</f>
        <v>0</v>
      </c>
      <c r="Q28" s="410"/>
      <c r="R28" s="411"/>
    </row>
    <row r="29" spans="1:18" ht="15" customHeight="1">
      <c r="A29" s="193"/>
      <c r="B29" s="178"/>
      <c r="C29" s="386"/>
      <c r="D29" s="585" t="s">
        <v>93</v>
      </c>
      <c r="E29" s="585"/>
      <c r="F29" s="585"/>
      <c r="G29" s="412">
        <v>103190</v>
      </c>
      <c r="H29" s="412">
        <f>+EA!J14</f>
        <v>48145</v>
      </c>
      <c r="I29" s="409"/>
      <c r="J29" s="413"/>
      <c r="K29" s="413"/>
      <c r="L29" s="416" t="s">
        <v>186</v>
      </c>
      <c r="M29" s="416"/>
      <c r="N29" s="416"/>
      <c r="O29" s="412">
        <f>SUM(O30:O31)</f>
        <v>0</v>
      </c>
      <c r="P29" s="412">
        <f>SUM(P30:P31)</f>
        <v>0</v>
      </c>
      <c r="Q29" s="410"/>
      <c r="R29" s="411"/>
    </row>
    <row r="30" spans="1:18" ht="15" customHeight="1">
      <c r="A30" s="193"/>
      <c r="B30" s="178"/>
      <c r="C30" s="386"/>
      <c r="D30" s="585" t="s">
        <v>95</v>
      </c>
      <c r="E30" s="585"/>
      <c r="F30" s="585"/>
      <c r="G30" s="412">
        <v>999003</v>
      </c>
      <c r="H30" s="412">
        <f>+EA!J15</f>
        <v>532510</v>
      </c>
      <c r="I30" s="409"/>
      <c r="J30" s="409"/>
      <c r="K30" s="415"/>
      <c r="L30" s="416" t="s">
        <v>187</v>
      </c>
      <c r="M30" s="416"/>
      <c r="N30" s="416"/>
      <c r="O30" s="412">
        <v>0</v>
      </c>
      <c r="P30" s="412">
        <v>0</v>
      </c>
      <c r="Q30" s="410"/>
      <c r="R30" s="411"/>
    </row>
    <row r="31" spans="1:18" ht="15" customHeight="1">
      <c r="A31" s="193"/>
      <c r="B31" s="178"/>
      <c r="C31" s="251"/>
      <c r="D31" s="178"/>
      <c r="E31" s="251"/>
      <c r="F31" s="251"/>
      <c r="G31" s="412">
        <v>0</v>
      </c>
      <c r="H31" s="414"/>
      <c r="I31" s="409"/>
      <c r="J31" s="409"/>
      <c r="K31" s="415"/>
      <c r="L31" s="416" t="s">
        <v>189</v>
      </c>
      <c r="M31" s="416"/>
      <c r="N31" s="416"/>
      <c r="O31" s="412">
        <v>0</v>
      </c>
      <c r="P31" s="412">
        <v>0</v>
      </c>
      <c r="Q31" s="410"/>
      <c r="R31" s="411"/>
    </row>
    <row r="32" spans="1:18" ht="15" customHeight="1">
      <c r="A32" s="193"/>
      <c r="B32" s="178"/>
      <c r="C32" s="386"/>
      <c r="D32" s="585" t="s">
        <v>99</v>
      </c>
      <c r="E32" s="585"/>
      <c r="F32" s="585"/>
      <c r="G32" s="412">
        <v>0</v>
      </c>
      <c r="H32" s="412">
        <v>0</v>
      </c>
      <c r="I32" s="409"/>
      <c r="J32" s="409"/>
      <c r="K32" s="415"/>
      <c r="L32" s="586" t="s">
        <v>398</v>
      </c>
      <c r="M32" s="586"/>
      <c r="N32" s="586"/>
      <c r="O32" s="412">
        <v>0</v>
      </c>
      <c r="P32" s="412">
        <v>0</v>
      </c>
      <c r="Q32" s="410"/>
      <c r="R32" s="411"/>
    </row>
    <row r="33" spans="1:18" ht="15" customHeight="1">
      <c r="A33" s="193"/>
      <c r="B33" s="178"/>
      <c r="C33" s="386"/>
      <c r="D33" s="585" t="s">
        <v>188</v>
      </c>
      <c r="E33" s="585"/>
      <c r="F33" s="585"/>
      <c r="G33" s="412">
        <v>0</v>
      </c>
      <c r="H33" s="412">
        <v>0</v>
      </c>
      <c r="I33" s="409"/>
      <c r="J33" s="409"/>
      <c r="K33" s="414"/>
      <c r="L33" s="411"/>
      <c r="M33" s="411"/>
      <c r="N33" s="411"/>
      <c r="O33" s="411"/>
      <c r="P33" s="411"/>
      <c r="Q33" s="410"/>
      <c r="R33" s="411"/>
    </row>
    <row r="34" spans="1:18" ht="15" customHeight="1">
      <c r="A34" s="193"/>
      <c r="B34" s="178"/>
      <c r="C34" s="386"/>
      <c r="D34" s="585" t="s">
        <v>190</v>
      </c>
      <c r="E34" s="585"/>
      <c r="F34" s="585"/>
      <c r="G34" s="412">
        <v>0</v>
      </c>
      <c r="H34" s="412">
        <v>0</v>
      </c>
      <c r="I34" s="409"/>
      <c r="J34" s="409"/>
      <c r="K34" s="415" t="s">
        <v>68</v>
      </c>
      <c r="L34" s="415"/>
      <c r="M34" s="415"/>
      <c r="N34" s="415"/>
      <c r="O34" s="408">
        <f>O35+O38</f>
        <v>0</v>
      </c>
      <c r="P34" s="408">
        <f>P35+P38</f>
        <v>0</v>
      </c>
      <c r="Q34" s="410"/>
      <c r="R34" s="411"/>
    </row>
    <row r="35" spans="1:18" ht="15" customHeight="1">
      <c r="A35" s="193"/>
      <c r="B35" s="178"/>
      <c r="C35" s="386"/>
      <c r="D35" s="585" t="s">
        <v>104</v>
      </c>
      <c r="E35" s="585"/>
      <c r="F35" s="585"/>
      <c r="G35" s="406">
        <v>0</v>
      </c>
      <c r="H35" s="384">
        <v>0</v>
      </c>
      <c r="I35" s="178"/>
      <c r="J35" s="178"/>
      <c r="K35" s="177"/>
      <c r="L35" s="385" t="s">
        <v>191</v>
      </c>
      <c r="M35" s="385"/>
      <c r="N35" s="385"/>
      <c r="O35" s="384">
        <f>SUM(O36:O37)</f>
        <v>0</v>
      </c>
      <c r="P35" s="384">
        <f>SUM(P36:P37)</f>
        <v>0</v>
      </c>
      <c r="Q35" s="192"/>
    </row>
    <row r="36" spans="1:18" ht="15" customHeight="1">
      <c r="A36" s="193"/>
      <c r="B36" s="178"/>
      <c r="C36" s="386"/>
      <c r="D36" s="585" t="s">
        <v>106</v>
      </c>
      <c r="E36" s="585"/>
      <c r="F36" s="585"/>
      <c r="G36" s="406">
        <v>0</v>
      </c>
      <c r="H36" s="384">
        <v>0</v>
      </c>
      <c r="I36" s="178"/>
      <c r="J36" s="178"/>
      <c r="K36" s="386"/>
      <c r="L36" s="385" t="s">
        <v>187</v>
      </c>
      <c r="M36" s="385"/>
      <c r="N36" s="385"/>
      <c r="O36" s="384">
        <v>0</v>
      </c>
      <c r="P36" s="384">
        <v>0</v>
      </c>
      <c r="Q36" s="192"/>
    </row>
    <row r="37" spans="1:18" ht="15" customHeight="1">
      <c r="A37" s="193"/>
      <c r="B37" s="178"/>
      <c r="C37" s="386"/>
      <c r="D37" s="585" t="s">
        <v>108</v>
      </c>
      <c r="E37" s="585"/>
      <c r="F37" s="585"/>
      <c r="G37" s="406">
        <v>0</v>
      </c>
      <c r="H37" s="384">
        <v>0</v>
      </c>
      <c r="I37" s="178"/>
      <c r="J37" s="177"/>
      <c r="K37" s="386"/>
      <c r="L37" s="385" t="s">
        <v>189</v>
      </c>
      <c r="M37" s="385"/>
      <c r="N37" s="385"/>
      <c r="O37" s="384">
        <v>0</v>
      </c>
      <c r="P37" s="384">
        <v>0</v>
      </c>
      <c r="Q37" s="192"/>
    </row>
    <row r="38" spans="1:18" ht="15" customHeight="1">
      <c r="A38" s="193"/>
      <c r="B38" s="178"/>
      <c r="C38" s="386"/>
      <c r="D38" s="585" t="s">
        <v>109</v>
      </c>
      <c r="E38" s="585"/>
      <c r="F38" s="585"/>
      <c r="G38" s="406">
        <v>0</v>
      </c>
      <c r="H38" s="384">
        <v>0</v>
      </c>
      <c r="I38" s="178"/>
      <c r="J38" s="178"/>
      <c r="K38" s="386"/>
      <c r="L38" s="589" t="s">
        <v>399</v>
      </c>
      <c r="M38" s="589"/>
      <c r="N38" s="589"/>
      <c r="O38" s="407">
        <v>0</v>
      </c>
      <c r="P38" s="384">
        <v>0</v>
      </c>
      <c r="Q38" s="192"/>
    </row>
    <row r="39" spans="1:18" ht="15" customHeight="1">
      <c r="A39" s="193"/>
      <c r="B39" s="178"/>
      <c r="C39" s="386"/>
      <c r="D39" s="585" t="s">
        <v>110</v>
      </c>
      <c r="E39" s="585"/>
      <c r="F39" s="585"/>
      <c r="G39" s="406">
        <v>0</v>
      </c>
      <c r="H39" s="384">
        <v>0</v>
      </c>
      <c r="I39" s="178"/>
      <c r="J39" s="178"/>
      <c r="K39" s="381"/>
      <c r="Q39" s="192"/>
    </row>
    <row r="40" spans="1:18" ht="15" customHeight="1">
      <c r="A40" s="193"/>
      <c r="B40" s="178"/>
      <c r="C40" s="386"/>
      <c r="D40" s="585" t="s">
        <v>112</v>
      </c>
      <c r="E40" s="585"/>
      <c r="F40" s="585"/>
      <c r="G40" s="406">
        <v>0</v>
      </c>
      <c r="H40" s="384">
        <v>0</v>
      </c>
      <c r="I40" s="178"/>
      <c r="J40" s="178"/>
      <c r="K40" s="583" t="s">
        <v>193</v>
      </c>
      <c r="L40" s="583"/>
      <c r="M40" s="583"/>
      <c r="N40" s="583"/>
      <c r="O40" s="383">
        <f>O28-O34</f>
        <v>0</v>
      </c>
      <c r="P40" s="383">
        <f>P28-P34</f>
        <v>0</v>
      </c>
      <c r="Q40" s="192"/>
    </row>
    <row r="41" spans="1:18" ht="15" customHeight="1">
      <c r="A41" s="193"/>
      <c r="B41" s="178"/>
      <c r="C41" s="251"/>
      <c r="D41" s="178"/>
      <c r="E41" s="251"/>
      <c r="F41" s="251"/>
      <c r="G41" s="406">
        <v>0</v>
      </c>
      <c r="H41" s="381"/>
      <c r="I41" s="178"/>
      <c r="J41" s="178"/>
      <c r="Q41" s="192"/>
    </row>
    <row r="42" spans="1:18" ht="15" customHeight="1">
      <c r="A42" s="193"/>
      <c r="B42" s="178"/>
      <c r="C42" s="386"/>
      <c r="D42" s="585" t="s">
        <v>192</v>
      </c>
      <c r="E42" s="585"/>
      <c r="F42" s="585"/>
      <c r="G42" s="406">
        <v>0</v>
      </c>
      <c r="H42" s="384">
        <v>0</v>
      </c>
      <c r="I42" s="178"/>
      <c r="J42" s="178"/>
      <c r="Q42" s="192"/>
    </row>
    <row r="43" spans="1:18" ht="30.75" customHeight="1">
      <c r="A43" s="193"/>
      <c r="B43" s="178"/>
      <c r="C43" s="386"/>
      <c r="D43" s="585" t="s">
        <v>145</v>
      </c>
      <c r="E43" s="585"/>
      <c r="F43" s="585"/>
      <c r="G43" s="406">
        <v>0</v>
      </c>
      <c r="H43" s="384">
        <v>0</v>
      </c>
      <c r="I43" s="178"/>
      <c r="J43" s="587" t="s">
        <v>195</v>
      </c>
      <c r="K43" s="587"/>
      <c r="L43" s="587"/>
      <c r="M43" s="587"/>
      <c r="N43" s="587"/>
      <c r="O43" s="387">
        <f>G48+O23+O40</f>
        <v>50507</v>
      </c>
      <c r="P43" s="387">
        <f>H48+P23+P40</f>
        <v>-682302</v>
      </c>
      <c r="Q43" s="192"/>
    </row>
    <row r="44" spans="1:18" ht="15" customHeight="1">
      <c r="A44" s="193"/>
      <c r="B44" s="178"/>
      <c r="C44" s="386"/>
      <c r="D44" s="585" t="s">
        <v>119</v>
      </c>
      <c r="E44" s="585"/>
      <c r="F44" s="585"/>
      <c r="G44" s="384">
        <v>0</v>
      </c>
      <c r="H44" s="384">
        <v>0</v>
      </c>
      <c r="I44" s="178"/>
      <c r="Q44" s="192"/>
    </row>
    <row r="45" spans="1:18" ht="15" customHeight="1">
      <c r="A45" s="193"/>
      <c r="B45" s="178"/>
      <c r="C45" s="381"/>
      <c r="D45" s="381"/>
      <c r="E45" s="381"/>
      <c r="F45" s="381"/>
      <c r="G45" s="381"/>
      <c r="H45" s="381"/>
      <c r="I45" s="178"/>
      <c r="Q45" s="192"/>
    </row>
    <row r="46" spans="1:18" ht="15" customHeight="1">
      <c r="A46" s="193"/>
      <c r="B46" s="178"/>
      <c r="C46" s="386"/>
      <c r="D46" s="585" t="s">
        <v>207</v>
      </c>
      <c r="E46" s="585"/>
      <c r="F46" s="585"/>
      <c r="G46" s="384">
        <v>5309</v>
      </c>
      <c r="H46" s="384">
        <v>868932</v>
      </c>
      <c r="I46" s="178"/>
      <c r="Q46" s="192"/>
    </row>
    <row r="47" spans="1:18">
      <c r="A47" s="193"/>
      <c r="B47" s="178"/>
      <c r="C47" s="251"/>
      <c r="D47" s="178"/>
      <c r="E47" s="251"/>
      <c r="F47" s="251"/>
      <c r="G47" s="381"/>
      <c r="H47" s="381"/>
      <c r="I47" s="178"/>
      <c r="J47" s="587" t="s">
        <v>199</v>
      </c>
      <c r="K47" s="587"/>
      <c r="L47" s="587"/>
      <c r="M47" s="587"/>
      <c r="N47" s="587"/>
      <c r="O47" s="387">
        <f>+P48</f>
        <v>4757796</v>
      </c>
      <c r="P47" s="387">
        <v>5440098</v>
      </c>
      <c r="Q47" s="192"/>
    </row>
    <row r="48" spans="1:18" s="391" customFormat="1">
      <c r="A48" s="388"/>
      <c r="B48" s="389"/>
      <c r="C48" s="583" t="s">
        <v>194</v>
      </c>
      <c r="D48" s="583"/>
      <c r="E48" s="583"/>
      <c r="F48" s="583"/>
      <c r="G48" s="387">
        <f>G14-G27</f>
        <v>60507</v>
      </c>
      <c r="H48" s="387">
        <f>H14-H27</f>
        <v>-675862</v>
      </c>
      <c r="I48" s="389"/>
      <c r="J48" s="587" t="s">
        <v>200</v>
      </c>
      <c r="K48" s="587"/>
      <c r="L48" s="587"/>
      <c r="M48" s="587"/>
      <c r="N48" s="587"/>
      <c r="O48" s="387">
        <f>+O47+O43</f>
        <v>4808303</v>
      </c>
      <c r="P48" s="387">
        <f>+P43+P47</f>
        <v>4757796</v>
      </c>
      <c r="Q48" s="390"/>
      <c r="R48" s="404">
        <f>P48-4757796</f>
        <v>0</v>
      </c>
    </row>
    <row r="49" spans="1:17" s="391" customFormat="1">
      <c r="A49" s="388"/>
      <c r="B49" s="389"/>
      <c r="C49" s="386"/>
      <c r="D49" s="386"/>
      <c r="E49" s="386"/>
      <c r="F49" s="386"/>
      <c r="G49" s="387"/>
      <c r="H49" s="387"/>
      <c r="I49" s="389"/>
      <c r="O49" s="404"/>
      <c r="Q49" s="390"/>
    </row>
    <row r="50" spans="1:17" ht="14.25" customHeight="1">
      <c r="A50" s="215"/>
      <c r="B50" s="216"/>
      <c r="C50" s="392"/>
      <c r="D50" s="392"/>
      <c r="E50" s="392"/>
      <c r="F50" s="392"/>
      <c r="G50" s="393"/>
      <c r="H50" s="393"/>
      <c r="I50" s="216"/>
      <c r="J50" s="222"/>
      <c r="K50" s="222"/>
      <c r="L50" s="222"/>
      <c r="M50" s="222"/>
      <c r="N50" s="222"/>
      <c r="O50" s="222"/>
      <c r="P50" s="222"/>
      <c r="Q50" s="218"/>
    </row>
    <row r="51" spans="1:17" ht="14.25" customHeight="1">
      <c r="A51" s="178"/>
      <c r="I51" s="178"/>
      <c r="J51" s="178"/>
      <c r="K51" s="381"/>
      <c r="L51" s="381"/>
      <c r="M51" s="381"/>
      <c r="N51" s="381"/>
      <c r="O51" s="382"/>
      <c r="P51" s="382"/>
      <c r="Q51" s="177"/>
    </row>
    <row r="52" spans="1:17">
      <c r="A52" s="178"/>
      <c r="I52" s="178"/>
      <c r="J52" s="177"/>
      <c r="K52" s="177"/>
      <c r="L52" s="177"/>
      <c r="M52" s="177"/>
      <c r="N52" s="177"/>
      <c r="O52" s="202">
        <f>O48-ESF!D18</f>
        <v>0</v>
      </c>
      <c r="P52" s="398"/>
      <c r="Q52" s="177"/>
    </row>
    <row r="53" spans="1:17" ht="15" customHeight="1">
      <c r="A53" s="177"/>
      <c r="B53" s="195" t="s">
        <v>78</v>
      </c>
      <c r="C53" s="195"/>
      <c r="D53" s="195"/>
      <c r="E53" s="195"/>
      <c r="F53" s="195"/>
      <c r="G53" s="195"/>
      <c r="H53" s="195"/>
      <c r="I53" s="195"/>
      <c r="J53" s="195"/>
      <c r="K53" s="177"/>
      <c r="L53" s="177"/>
      <c r="M53" s="177"/>
      <c r="O53" s="177"/>
      <c r="P53" s="177"/>
      <c r="Q53" s="177"/>
    </row>
    <row r="54" spans="1:17" ht="22.5" customHeight="1">
      <c r="A54" s="177"/>
      <c r="B54" s="195"/>
      <c r="C54" s="219"/>
      <c r="D54" s="220"/>
      <c r="E54" s="220"/>
      <c r="F54" s="177"/>
      <c r="G54" s="221"/>
      <c r="H54" s="219"/>
      <c r="I54" s="220"/>
      <c r="J54" s="220"/>
      <c r="K54" s="177"/>
      <c r="L54" s="177"/>
      <c r="M54" s="177"/>
      <c r="N54" s="177"/>
      <c r="O54" s="366" t="str">
        <f>IF(O48=ESF!D18," ","ERROR SALDO FINAL 2014")</f>
        <v xml:space="preserve"> </v>
      </c>
      <c r="P54" s="177"/>
      <c r="Q54" s="177"/>
    </row>
    <row r="55" spans="1:17" ht="29.25" customHeight="1">
      <c r="A55" s="177"/>
      <c r="B55" s="195"/>
      <c r="C55" s="219"/>
      <c r="D55" s="588"/>
      <c r="E55" s="588"/>
      <c r="F55" s="588"/>
      <c r="G55" s="588"/>
      <c r="H55" s="219"/>
      <c r="I55" s="220"/>
      <c r="J55" s="220"/>
      <c r="K55" s="177"/>
      <c r="L55" s="561"/>
      <c r="M55" s="561"/>
      <c r="N55" s="561"/>
      <c r="O55" s="561"/>
      <c r="P55" s="177"/>
      <c r="Q55" s="177"/>
    </row>
    <row r="56" spans="1:17" ht="14.1" customHeight="1">
      <c r="A56" s="177"/>
      <c r="B56" s="227"/>
      <c r="C56" s="177"/>
      <c r="D56" s="519" t="s">
        <v>80</v>
      </c>
      <c r="E56" s="519"/>
      <c r="F56" s="519"/>
      <c r="G56" s="519"/>
      <c r="H56" s="177"/>
      <c r="I56" s="196"/>
      <c r="J56" s="177"/>
      <c r="K56" s="234"/>
      <c r="L56" s="519" t="s">
        <v>83</v>
      </c>
      <c r="M56" s="519"/>
      <c r="N56" s="519"/>
      <c r="O56" s="519"/>
      <c r="P56" s="177"/>
      <c r="Q56" s="177"/>
    </row>
    <row r="57" spans="1:17" ht="14.1" customHeight="1">
      <c r="A57" s="177"/>
      <c r="B57" s="229"/>
      <c r="C57" s="177"/>
      <c r="D57" s="518" t="s">
        <v>81</v>
      </c>
      <c r="E57" s="518"/>
      <c r="F57" s="518"/>
      <c r="G57" s="518"/>
      <c r="H57" s="177"/>
      <c r="I57" s="196"/>
      <c r="J57" s="177"/>
      <c r="L57" s="518" t="s">
        <v>82</v>
      </c>
      <c r="M57" s="518"/>
      <c r="N57" s="518"/>
      <c r="O57" s="518"/>
      <c r="P57" s="177"/>
      <c r="Q57" s="177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0" right="0" top="0" bottom="0" header="0" footer="0"/>
  <pageSetup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/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2" s="78" customFormat="1"/>
    <row r="2" spans="1:12">
      <c r="B2" s="602" t="s">
        <v>406</v>
      </c>
      <c r="C2" s="603"/>
      <c r="D2" s="603"/>
      <c r="E2" s="603"/>
      <c r="F2" s="603"/>
      <c r="G2" s="603"/>
      <c r="H2" s="603"/>
      <c r="I2" s="603"/>
      <c r="J2" s="604"/>
    </row>
    <row r="3" spans="1:12">
      <c r="B3" s="605" t="s">
        <v>407</v>
      </c>
      <c r="C3" s="606"/>
      <c r="D3" s="606"/>
      <c r="E3" s="606"/>
      <c r="F3" s="606"/>
      <c r="G3" s="606"/>
      <c r="H3" s="606"/>
      <c r="I3" s="606"/>
      <c r="J3" s="607"/>
    </row>
    <row r="4" spans="1:12">
      <c r="B4" s="605" t="s">
        <v>210</v>
      </c>
      <c r="C4" s="606"/>
      <c r="D4" s="606"/>
      <c r="E4" s="606"/>
      <c r="F4" s="606"/>
      <c r="G4" s="606"/>
      <c r="H4" s="606"/>
      <c r="I4" s="606"/>
      <c r="J4" s="607"/>
    </row>
    <row r="5" spans="1:12">
      <c r="B5" s="608" t="s">
        <v>411</v>
      </c>
      <c r="C5" s="609"/>
      <c r="D5" s="609"/>
      <c r="E5" s="609"/>
      <c r="F5" s="609"/>
      <c r="G5" s="609"/>
      <c r="H5" s="609"/>
      <c r="I5" s="609"/>
      <c r="J5" s="610"/>
    </row>
    <row r="6" spans="1:12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2" ht="12" customHeight="1">
      <c r="A7" s="82"/>
      <c r="B7" s="601" t="s">
        <v>211</v>
      </c>
      <c r="C7" s="601"/>
      <c r="D7" s="601"/>
      <c r="E7" s="601" t="s">
        <v>212</v>
      </c>
      <c r="F7" s="601"/>
      <c r="G7" s="601"/>
      <c r="H7" s="601"/>
      <c r="I7" s="601"/>
      <c r="J7" s="600" t="s">
        <v>213</v>
      </c>
    </row>
    <row r="8" spans="1:12" ht="22.5">
      <c r="A8" s="80"/>
      <c r="B8" s="601"/>
      <c r="C8" s="601"/>
      <c r="D8" s="601"/>
      <c r="E8" s="157" t="s">
        <v>214</v>
      </c>
      <c r="F8" s="106" t="s">
        <v>215</v>
      </c>
      <c r="G8" s="157" t="s">
        <v>216</v>
      </c>
      <c r="H8" s="157" t="s">
        <v>217</v>
      </c>
      <c r="I8" s="157" t="s">
        <v>218</v>
      </c>
      <c r="J8" s="600"/>
    </row>
    <row r="9" spans="1:12" ht="12" customHeight="1">
      <c r="A9" s="80"/>
      <c r="B9" s="601"/>
      <c r="C9" s="601"/>
      <c r="D9" s="601"/>
      <c r="E9" s="157" t="s">
        <v>219</v>
      </c>
      <c r="F9" s="157" t="s">
        <v>220</v>
      </c>
      <c r="G9" s="157" t="s">
        <v>221</v>
      </c>
      <c r="H9" s="157" t="s">
        <v>222</v>
      </c>
      <c r="I9" s="157" t="s">
        <v>223</v>
      </c>
      <c r="J9" s="157" t="s">
        <v>237</v>
      </c>
    </row>
    <row r="10" spans="1:12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2" ht="12" customHeight="1">
      <c r="A11" s="83"/>
      <c r="B11" s="597" t="s">
        <v>90</v>
      </c>
      <c r="C11" s="591"/>
      <c r="D11" s="592"/>
      <c r="E11" s="420"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</row>
    <row r="12" spans="1:12" ht="12" customHeight="1">
      <c r="A12" s="83"/>
      <c r="B12" s="597" t="s">
        <v>204</v>
      </c>
      <c r="C12" s="591"/>
      <c r="D12" s="592"/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</row>
    <row r="13" spans="1:12" ht="12" customHeight="1">
      <c r="A13" s="83"/>
      <c r="B13" s="597" t="s">
        <v>94</v>
      </c>
      <c r="C13" s="591"/>
      <c r="D13" s="592"/>
      <c r="E13" s="420">
        <v>0</v>
      </c>
      <c r="F13" s="420">
        <v>0</v>
      </c>
      <c r="G13" s="420">
        <v>0</v>
      </c>
      <c r="H13" s="420">
        <v>0</v>
      </c>
      <c r="I13" s="420">
        <v>0</v>
      </c>
      <c r="J13" s="420">
        <v>0</v>
      </c>
    </row>
    <row r="14" spans="1:12" ht="12" customHeight="1">
      <c r="A14" s="83"/>
      <c r="B14" s="597" t="s">
        <v>96</v>
      </c>
      <c r="C14" s="591"/>
      <c r="D14" s="592"/>
      <c r="E14" s="420">
        <v>802200</v>
      </c>
      <c r="F14" s="420">
        <v>0</v>
      </c>
      <c r="G14" s="420">
        <f>E14+F14</f>
        <v>802200</v>
      </c>
      <c r="H14" s="420">
        <v>1021375</v>
      </c>
      <c r="I14" s="420">
        <v>1021375</v>
      </c>
      <c r="J14" s="420">
        <f>I14-G14</f>
        <v>219175</v>
      </c>
      <c r="L14" s="433"/>
    </row>
    <row r="15" spans="1:12" ht="12" customHeight="1">
      <c r="A15" s="83"/>
      <c r="B15" s="597" t="s">
        <v>224</v>
      </c>
      <c r="C15" s="591"/>
      <c r="D15" s="592"/>
      <c r="E15" s="420">
        <v>100200</v>
      </c>
      <c r="F15" s="420">
        <v>0</v>
      </c>
      <c r="G15" s="420">
        <f t="shared" ref="G15:G22" si="0">E15+F15</f>
        <v>100200</v>
      </c>
      <c r="H15" s="420">
        <v>133061</v>
      </c>
      <c r="I15" s="420">
        <v>133061</v>
      </c>
      <c r="J15" s="420">
        <f t="shared" ref="J15:J24" si="1">I15-G15</f>
        <v>32861</v>
      </c>
    </row>
    <row r="16" spans="1:12" ht="12" customHeight="1">
      <c r="A16" s="83"/>
      <c r="B16" s="89"/>
      <c r="C16" s="591" t="s">
        <v>225</v>
      </c>
      <c r="D16" s="592"/>
      <c r="E16" s="420">
        <v>100200</v>
      </c>
      <c r="F16" s="420">
        <v>0</v>
      </c>
      <c r="G16" s="420">
        <f t="shared" si="0"/>
        <v>100200</v>
      </c>
      <c r="H16" s="420">
        <v>133061</v>
      </c>
      <c r="I16" s="420">
        <v>133061</v>
      </c>
      <c r="J16" s="420">
        <f t="shared" si="1"/>
        <v>32861</v>
      </c>
    </row>
    <row r="17" spans="1:10" ht="12" customHeight="1">
      <c r="A17" s="83"/>
      <c r="B17" s="89"/>
      <c r="C17" s="591" t="s">
        <v>226</v>
      </c>
      <c r="D17" s="592"/>
      <c r="E17" s="420">
        <v>0</v>
      </c>
      <c r="F17" s="420">
        <v>0</v>
      </c>
      <c r="G17" s="420">
        <f t="shared" si="0"/>
        <v>0</v>
      </c>
      <c r="H17" s="420">
        <v>0</v>
      </c>
      <c r="I17" s="420">
        <v>0</v>
      </c>
      <c r="J17" s="420">
        <f t="shared" si="1"/>
        <v>0</v>
      </c>
    </row>
    <row r="18" spans="1:10" ht="12" customHeight="1">
      <c r="A18" s="83"/>
      <c r="B18" s="597" t="s">
        <v>227</v>
      </c>
      <c r="C18" s="591"/>
      <c r="D18" s="592"/>
      <c r="E18" s="420">
        <v>0</v>
      </c>
      <c r="F18" s="420">
        <v>0</v>
      </c>
      <c r="G18" s="420">
        <f t="shared" si="0"/>
        <v>0</v>
      </c>
      <c r="H18" s="420">
        <v>0</v>
      </c>
      <c r="I18" s="420">
        <v>0</v>
      </c>
      <c r="J18" s="420">
        <f t="shared" si="1"/>
        <v>0</v>
      </c>
    </row>
    <row r="19" spans="1:10" ht="12" customHeight="1">
      <c r="A19" s="83"/>
      <c r="B19" s="89"/>
      <c r="C19" s="591" t="s">
        <v>225</v>
      </c>
      <c r="D19" s="592"/>
      <c r="E19" s="420">
        <v>0</v>
      </c>
      <c r="F19" s="420">
        <v>0</v>
      </c>
      <c r="G19" s="420">
        <f t="shared" si="0"/>
        <v>0</v>
      </c>
      <c r="H19" s="420">
        <v>0</v>
      </c>
      <c r="I19" s="420">
        <v>0</v>
      </c>
      <c r="J19" s="420">
        <f t="shared" si="1"/>
        <v>0</v>
      </c>
    </row>
    <row r="20" spans="1:10" ht="12" customHeight="1">
      <c r="A20" s="83"/>
      <c r="B20" s="89"/>
      <c r="C20" s="591" t="s">
        <v>226</v>
      </c>
      <c r="D20" s="592"/>
      <c r="E20" s="420">
        <v>0</v>
      </c>
      <c r="F20" s="420">
        <v>0</v>
      </c>
      <c r="G20" s="420">
        <f t="shared" si="0"/>
        <v>0</v>
      </c>
      <c r="H20" s="420">
        <v>0</v>
      </c>
      <c r="I20" s="420">
        <v>0</v>
      </c>
      <c r="J20" s="420">
        <f t="shared" si="1"/>
        <v>0</v>
      </c>
    </row>
    <row r="21" spans="1:10" ht="12" customHeight="1">
      <c r="A21" s="83"/>
      <c r="B21" s="597" t="s">
        <v>228</v>
      </c>
      <c r="C21" s="591"/>
      <c r="D21" s="592"/>
      <c r="E21" s="420">
        <v>0</v>
      </c>
      <c r="F21" s="420">
        <v>0</v>
      </c>
      <c r="G21" s="420">
        <f t="shared" si="0"/>
        <v>0</v>
      </c>
      <c r="H21" s="420">
        <v>0</v>
      </c>
      <c r="I21" s="420">
        <v>0</v>
      </c>
      <c r="J21" s="420">
        <f t="shared" si="1"/>
        <v>0</v>
      </c>
    </row>
    <row r="22" spans="1:10" ht="12" customHeight="1">
      <c r="A22" s="83"/>
      <c r="B22" s="597" t="s">
        <v>107</v>
      </c>
      <c r="C22" s="591"/>
      <c r="D22" s="592"/>
      <c r="E22" s="420">
        <v>1665703</v>
      </c>
      <c r="F22" s="420">
        <v>-83285.149999999994</v>
      </c>
      <c r="G22" s="420">
        <f t="shared" si="0"/>
        <v>1582417.85</v>
      </c>
      <c r="H22" s="420">
        <v>1579163</v>
      </c>
      <c r="I22" s="420">
        <v>1579163</v>
      </c>
      <c r="J22" s="420">
        <f t="shared" si="1"/>
        <v>-3254.8500000000931</v>
      </c>
    </row>
    <row r="23" spans="1:10" ht="12" customHeight="1">
      <c r="A23" s="90"/>
      <c r="B23" s="597" t="s">
        <v>229</v>
      </c>
      <c r="C23" s="591"/>
      <c r="D23" s="592"/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f t="shared" si="1"/>
        <v>0</v>
      </c>
    </row>
    <row r="24" spans="1:10" ht="12" customHeight="1">
      <c r="A24" s="83"/>
      <c r="B24" s="597" t="s">
        <v>230</v>
      </c>
      <c r="C24" s="591"/>
      <c r="D24" s="592"/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f t="shared" si="1"/>
        <v>0</v>
      </c>
    </row>
    <row r="25" spans="1:10" ht="12" customHeight="1">
      <c r="A25" s="83"/>
      <c r="B25" s="91"/>
      <c r="C25" s="92"/>
      <c r="D25" s="93"/>
      <c r="E25" s="421"/>
      <c r="F25" s="422"/>
      <c r="G25" s="422"/>
      <c r="H25" s="422"/>
      <c r="I25" s="422"/>
      <c r="J25" s="422"/>
    </row>
    <row r="26" spans="1:10" ht="12" customHeight="1">
      <c r="A26" s="80"/>
      <c r="B26" s="94"/>
      <c r="C26" s="95"/>
      <c r="D26" s="96" t="s">
        <v>231</v>
      </c>
      <c r="E26" s="420">
        <f>SUM(E11+E12+E13+E14+E15+E18+E21+E22+E23+E24)</f>
        <v>2568103</v>
      </c>
      <c r="F26" s="420">
        <f>SUM(F11+F12+F13+F14+F15+F18+F21+F22+F23+F24)</f>
        <v>-83285.149999999994</v>
      </c>
      <c r="G26" s="420">
        <f>SUM(G11+G12+G13+G14+G15+G18+G21+G22+G23+G24)</f>
        <v>2484817.85</v>
      </c>
      <c r="H26" s="420">
        <f>SUM(H11+H12+H13+H14+H15+H18+H21+H22+H23+H24)</f>
        <v>2733599</v>
      </c>
      <c r="I26" s="420">
        <f>SUM(I11+I12+I13+I14+I15+I18+I21+I22+I23+I24)</f>
        <v>2733599</v>
      </c>
      <c r="J26" s="598">
        <f>J14+J15+J22</f>
        <v>248781.14999999991</v>
      </c>
    </row>
    <row r="27" spans="1:10" ht="12" customHeight="1">
      <c r="A27" s="83"/>
      <c r="B27" s="97"/>
      <c r="C27" s="97"/>
      <c r="D27" s="97"/>
      <c r="E27" s="423"/>
      <c r="F27" s="423"/>
      <c r="G27" s="423"/>
      <c r="H27" s="595" t="s">
        <v>400</v>
      </c>
      <c r="I27" s="596"/>
      <c r="J27" s="599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600" t="s">
        <v>232</v>
      </c>
      <c r="C29" s="600"/>
      <c r="D29" s="600"/>
      <c r="E29" s="601" t="s">
        <v>212</v>
      </c>
      <c r="F29" s="601"/>
      <c r="G29" s="601"/>
      <c r="H29" s="601"/>
      <c r="I29" s="601"/>
      <c r="J29" s="600" t="s">
        <v>213</v>
      </c>
    </row>
    <row r="30" spans="1:10" ht="22.5">
      <c r="A30" s="80"/>
      <c r="B30" s="600"/>
      <c r="C30" s="600"/>
      <c r="D30" s="600"/>
      <c r="E30" s="157" t="s">
        <v>214</v>
      </c>
      <c r="F30" s="106" t="s">
        <v>215</v>
      </c>
      <c r="G30" s="157" t="s">
        <v>216</v>
      </c>
      <c r="H30" s="157" t="s">
        <v>217</v>
      </c>
      <c r="I30" s="157" t="s">
        <v>218</v>
      </c>
      <c r="J30" s="600"/>
    </row>
    <row r="31" spans="1:10" ht="12" customHeight="1">
      <c r="A31" s="80"/>
      <c r="B31" s="600"/>
      <c r="C31" s="600"/>
      <c r="D31" s="600"/>
      <c r="E31" s="157" t="s">
        <v>219</v>
      </c>
      <c r="F31" s="157" t="s">
        <v>220</v>
      </c>
      <c r="G31" s="157" t="s">
        <v>221</v>
      </c>
      <c r="H31" s="157" t="s">
        <v>222</v>
      </c>
      <c r="I31" s="157" t="s">
        <v>223</v>
      </c>
      <c r="J31" s="157" t="s">
        <v>237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98" t="s">
        <v>233</v>
      </c>
      <c r="C33" s="99"/>
      <c r="D33" s="107"/>
      <c r="E33" s="424">
        <f>+E34+E35+E36+E37+E40+E43+E44</f>
        <v>2568103</v>
      </c>
      <c r="F33" s="424">
        <f t="shared" ref="F33:J33" si="2">+F34+F35+F36+F37+F40+F43+F44</f>
        <v>-83285.149999999994</v>
      </c>
      <c r="G33" s="424">
        <f t="shared" si="2"/>
        <v>2484817.85</v>
      </c>
      <c r="H33" s="424">
        <f>+H34+H35+H36+H37+H40+H43+H44</f>
        <v>2733599</v>
      </c>
      <c r="I33" s="424">
        <f t="shared" si="2"/>
        <v>2733599</v>
      </c>
      <c r="J33" s="424">
        <f t="shared" si="2"/>
        <v>248781.14999999991</v>
      </c>
    </row>
    <row r="34" spans="1:10" ht="12" customHeight="1">
      <c r="A34" s="83"/>
      <c r="B34" s="89"/>
      <c r="C34" s="591" t="s">
        <v>90</v>
      </c>
      <c r="D34" s="592"/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f t="shared" ref="J34:J52" si="3">I34-G34</f>
        <v>0</v>
      </c>
    </row>
    <row r="35" spans="1:10" ht="12" customHeight="1">
      <c r="A35" s="83"/>
      <c r="B35" s="89"/>
      <c r="C35" s="591" t="s">
        <v>94</v>
      </c>
      <c r="D35" s="592"/>
      <c r="E35" s="420">
        <v>0</v>
      </c>
      <c r="F35" s="420">
        <v>0</v>
      </c>
      <c r="G35" s="420">
        <v>0</v>
      </c>
      <c r="H35" s="420">
        <v>0</v>
      </c>
      <c r="I35" s="420">
        <v>0</v>
      </c>
      <c r="J35" s="420">
        <f t="shared" si="3"/>
        <v>0</v>
      </c>
    </row>
    <row r="36" spans="1:10" ht="12" customHeight="1">
      <c r="A36" s="83"/>
      <c r="B36" s="89"/>
      <c r="C36" s="591" t="s">
        <v>96</v>
      </c>
      <c r="D36" s="592"/>
      <c r="E36" s="420">
        <v>802200</v>
      </c>
      <c r="F36" s="420">
        <v>0</v>
      </c>
      <c r="G36" s="420">
        <v>802200</v>
      </c>
      <c r="H36" s="420">
        <v>1021375</v>
      </c>
      <c r="I36" s="420">
        <v>1021375</v>
      </c>
      <c r="J36" s="420">
        <f>I36-G36</f>
        <v>219175</v>
      </c>
    </row>
    <row r="37" spans="1:10" ht="12" customHeight="1">
      <c r="A37" s="83"/>
      <c r="B37" s="89"/>
      <c r="C37" s="591" t="s">
        <v>224</v>
      </c>
      <c r="D37" s="592"/>
      <c r="E37" s="420">
        <v>100200</v>
      </c>
      <c r="F37" s="420">
        <v>0</v>
      </c>
      <c r="G37" s="420">
        <v>100200</v>
      </c>
      <c r="H37" s="420">
        <v>133061</v>
      </c>
      <c r="I37" s="420">
        <v>133061</v>
      </c>
      <c r="J37" s="420">
        <f t="shared" si="3"/>
        <v>32861</v>
      </c>
    </row>
    <row r="38" spans="1:10" ht="12" customHeight="1">
      <c r="A38" s="83"/>
      <c r="B38" s="89"/>
      <c r="C38" s="108"/>
      <c r="D38" s="100" t="s">
        <v>225</v>
      </c>
      <c r="E38" s="420">
        <v>100200</v>
      </c>
      <c r="F38" s="420">
        <v>0</v>
      </c>
      <c r="G38" s="420">
        <v>100200</v>
      </c>
      <c r="H38" s="420">
        <v>133061</v>
      </c>
      <c r="I38" s="420">
        <v>133061</v>
      </c>
      <c r="J38" s="420">
        <f t="shared" si="3"/>
        <v>32861</v>
      </c>
    </row>
    <row r="39" spans="1:10" ht="12" customHeight="1">
      <c r="A39" s="83"/>
      <c r="B39" s="89"/>
      <c r="C39" s="108"/>
      <c r="D39" s="100" t="s">
        <v>226</v>
      </c>
      <c r="E39" s="420">
        <v>0</v>
      </c>
      <c r="F39" s="420">
        <v>0</v>
      </c>
      <c r="G39" s="420">
        <v>0</v>
      </c>
      <c r="H39" s="420">
        <v>0</v>
      </c>
      <c r="I39" s="420">
        <v>0</v>
      </c>
      <c r="J39" s="420">
        <f t="shared" si="3"/>
        <v>0</v>
      </c>
    </row>
    <row r="40" spans="1:10" ht="12" customHeight="1">
      <c r="A40" s="83"/>
      <c r="B40" s="89"/>
      <c r="C40" s="591" t="s">
        <v>227</v>
      </c>
      <c r="D40" s="592"/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f t="shared" si="3"/>
        <v>0</v>
      </c>
    </row>
    <row r="41" spans="1:10" ht="12" customHeight="1">
      <c r="A41" s="83"/>
      <c r="B41" s="89"/>
      <c r="C41" s="108"/>
      <c r="D41" s="100" t="s">
        <v>225</v>
      </c>
      <c r="E41" s="420">
        <v>0</v>
      </c>
      <c r="F41" s="420">
        <v>0</v>
      </c>
      <c r="G41" s="420">
        <v>0</v>
      </c>
      <c r="H41" s="420">
        <v>0</v>
      </c>
      <c r="I41" s="420">
        <v>0</v>
      </c>
      <c r="J41" s="420">
        <f t="shared" si="3"/>
        <v>0</v>
      </c>
    </row>
    <row r="42" spans="1:10" ht="12" customHeight="1">
      <c r="A42" s="83"/>
      <c r="B42" s="89"/>
      <c r="C42" s="108"/>
      <c r="D42" s="100" t="s">
        <v>226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f t="shared" si="3"/>
        <v>0</v>
      </c>
    </row>
    <row r="43" spans="1:10" ht="12" customHeight="1">
      <c r="A43" s="83"/>
      <c r="B43" s="89"/>
      <c r="C43" s="591" t="s">
        <v>107</v>
      </c>
      <c r="D43" s="592"/>
      <c r="E43" s="420">
        <v>1665703</v>
      </c>
      <c r="F43" s="420">
        <v>-83285.149999999994</v>
      </c>
      <c r="G43" s="420">
        <v>1582417.85</v>
      </c>
      <c r="H43" s="420">
        <v>1579163</v>
      </c>
      <c r="I43" s="420">
        <v>1579163</v>
      </c>
      <c r="J43" s="420">
        <f t="shared" si="3"/>
        <v>-3254.8500000000931</v>
      </c>
    </row>
    <row r="44" spans="1:10" ht="12" customHeight="1">
      <c r="A44" s="83"/>
      <c r="B44" s="89"/>
      <c r="C44" s="591" t="s">
        <v>229</v>
      </c>
      <c r="D44" s="592"/>
      <c r="E44" s="420">
        <v>0</v>
      </c>
      <c r="F44" s="420">
        <v>0</v>
      </c>
      <c r="G44" s="420">
        <v>0</v>
      </c>
      <c r="H44" s="420">
        <v>0</v>
      </c>
      <c r="I44" s="420">
        <v>0</v>
      </c>
      <c r="J44" s="420">
        <f t="shared" si="3"/>
        <v>0</v>
      </c>
    </row>
    <row r="45" spans="1:10" ht="12" customHeight="1">
      <c r="A45" s="83"/>
      <c r="B45" s="89"/>
      <c r="C45" s="108"/>
      <c r="D45" s="100"/>
      <c r="E45" s="420"/>
      <c r="F45" s="420"/>
      <c r="G45" s="420"/>
      <c r="H45" s="420"/>
      <c r="I45" s="420"/>
      <c r="J45" s="420">
        <f t="shared" si="3"/>
        <v>0</v>
      </c>
    </row>
    <row r="46" spans="1:10" ht="12" customHeight="1">
      <c r="A46" s="83"/>
      <c r="B46" s="98" t="s">
        <v>234</v>
      </c>
      <c r="C46" s="99"/>
      <c r="D46" s="100"/>
      <c r="E46" s="420">
        <f>+E47+E48+E49</f>
        <v>0</v>
      </c>
      <c r="F46" s="420">
        <f>+F47+F48+F49</f>
        <v>0</v>
      </c>
      <c r="G46" s="420">
        <f>+G47+G48+G49</f>
        <v>0</v>
      </c>
      <c r="H46" s="420">
        <f>+H47+H48+H49</f>
        <v>0</v>
      </c>
      <c r="I46" s="420">
        <f>+I47+I48+I49</f>
        <v>0</v>
      </c>
      <c r="J46" s="420">
        <f t="shared" si="3"/>
        <v>0</v>
      </c>
    </row>
    <row r="47" spans="1:10" ht="12" customHeight="1">
      <c r="A47" s="83"/>
      <c r="B47" s="98"/>
      <c r="C47" s="591" t="s">
        <v>204</v>
      </c>
      <c r="D47" s="592"/>
      <c r="E47" s="420">
        <v>0</v>
      </c>
      <c r="F47" s="420">
        <v>0</v>
      </c>
      <c r="G47" s="420">
        <f t="shared" ref="G47:G49" si="4">+E47+F47</f>
        <v>0</v>
      </c>
      <c r="H47" s="420">
        <v>0</v>
      </c>
      <c r="I47" s="420">
        <v>0</v>
      </c>
      <c r="J47" s="420">
        <f t="shared" si="3"/>
        <v>0</v>
      </c>
    </row>
    <row r="48" spans="1:10" ht="12" customHeight="1">
      <c r="A48" s="83"/>
      <c r="B48" s="89"/>
      <c r="C48" s="591" t="s">
        <v>228</v>
      </c>
      <c r="D48" s="592"/>
      <c r="E48" s="420">
        <v>0</v>
      </c>
      <c r="F48" s="420">
        <v>0</v>
      </c>
      <c r="G48" s="420">
        <f t="shared" si="4"/>
        <v>0</v>
      </c>
      <c r="H48" s="420">
        <v>0</v>
      </c>
      <c r="I48" s="420">
        <v>0</v>
      </c>
      <c r="J48" s="420">
        <f t="shared" si="3"/>
        <v>0</v>
      </c>
    </row>
    <row r="49" spans="1:11" ht="12" customHeight="1">
      <c r="A49" s="83"/>
      <c r="B49" s="89"/>
      <c r="C49" s="591" t="s">
        <v>229</v>
      </c>
      <c r="D49" s="592"/>
      <c r="E49" s="420">
        <v>0</v>
      </c>
      <c r="F49" s="420">
        <v>0</v>
      </c>
      <c r="G49" s="420">
        <f t="shared" si="4"/>
        <v>0</v>
      </c>
      <c r="H49" s="420">
        <v>0</v>
      </c>
      <c r="I49" s="420">
        <v>0</v>
      </c>
      <c r="J49" s="420">
        <f t="shared" si="3"/>
        <v>0</v>
      </c>
    </row>
    <row r="50" spans="1:11" s="103" customFormat="1" ht="12" customHeight="1">
      <c r="A50" s="80"/>
      <c r="B50" s="101"/>
      <c r="C50" s="109"/>
      <c r="D50" s="110"/>
      <c r="E50" s="420"/>
      <c r="F50" s="420"/>
      <c r="G50" s="420"/>
      <c r="H50" s="420"/>
      <c r="I50" s="420"/>
      <c r="J50" s="420">
        <f t="shared" si="3"/>
        <v>0</v>
      </c>
      <c r="K50" s="102"/>
    </row>
    <row r="51" spans="1:11" ht="12" customHeight="1">
      <c r="A51" s="83"/>
      <c r="B51" s="98" t="s">
        <v>235</v>
      </c>
      <c r="C51" s="104"/>
      <c r="D51" s="100"/>
      <c r="E51" s="420">
        <f>+E52</f>
        <v>0</v>
      </c>
      <c r="F51" s="420">
        <f>+F52</f>
        <v>0</v>
      </c>
      <c r="G51" s="420">
        <f>+G52</f>
        <v>0</v>
      </c>
      <c r="H51" s="420">
        <f>+H52</f>
        <v>0</v>
      </c>
      <c r="I51" s="420">
        <f>+I52</f>
        <v>0</v>
      </c>
      <c r="J51" s="420">
        <f t="shared" si="3"/>
        <v>0</v>
      </c>
    </row>
    <row r="52" spans="1:11" ht="12" customHeight="1">
      <c r="A52" s="83"/>
      <c r="B52" s="89"/>
      <c r="C52" s="591" t="s">
        <v>230</v>
      </c>
      <c r="D52" s="592"/>
      <c r="E52" s="420">
        <v>0</v>
      </c>
      <c r="F52" s="420">
        <v>0</v>
      </c>
      <c r="G52" s="420">
        <f t="shared" ref="G52" si="5">+E52+F52</f>
        <v>0</v>
      </c>
      <c r="H52" s="420">
        <v>0</v>
      </c>
      <c r="I52" s="420">
        <v>0</v>
      </c>
      <c r="J52" s="420">
        <f t="shared" si="3"/>
        <v>0</v>
      </c>
    </row>
    <row r="53" spans="1:11" ht="12" customHeight="1">
      <c r="A53" s="83"/>
      <c r="B53" s="91"/>
      <c r="C53" s="92"/>
      <c r="D53" s="93"/>
      <c r="E53" s="420"/>
      <c r="F53" s="420"/>
      <c r="G53" s="420"/>
      <c r="H53" s="420"/>
      <c r="I53" s="420"/>
      <c r="J53" s="420"/>
    </row>
    <row r="54" spans="1:11" ht="12" customHeight="1">
      <c r="A54" s="80"/>
      <c r="B54" s="94"/>
      <c r="C54" s="95"/>
      <c r="D54" s="105" t="s">
        <v>231</v>
      </c>
      <c r="E54" s="454">
        <f>+E34+E35+E36+E37+E40+E43+E44+E46+E51</f>
        <v>2568103</v>
      </c>
      <c r="F54" s="454">
        <f t="shared" ref="F54:I54" si="6">+F34+F35+F36+F37+F40+F43+F44+F46+F51</f>
        <v>-83285.149999999994</v>
      </c>
      <c r="G54" s="454">
        <f t="shared" si="6"/>
        <v>2484817.85</v>
      </c>
      <c r="H54" s="454">
        <f t="shared" si="6"/>
        <v>2733599</v>
      </c>
      <c r="I54" s="454">
        <f t="shared" si="6"/>
        <v>2733599</v>
      </c>
      <c r="J54" s="593">
        <f>+J33+J46+J51</f>
        <v>248781.14999999991</v>
      </c>
    </row>
    <row r="55" spans="1:11">
      <c r="A55" s="83"/>
      <c r="B55" s="97"/>
      <c r="C55" s="97"/>
      <c r="D55" s="97"/>
      <c r="E55" s="423"/>
      <c r="F55" s="423"/>
      <c r="G55" s="423"/>
      <c r="H55" s="595" t="s">
        <v>400</v>
      </c>
      <c r="I55" s="596"/>
      <c r="J55" s="594"/>
    </row>
    <row r="56" spans="1:11">
      <c r="A56" s="83"/>
      <c r="B56" s="590"/>
      <c r="C56" s="590"/>
      <c r="D56" s="590"/>
      <c r="E56" s="590"/>
      <c r="F56" s="590"/>
      <c r="G56" s="590"/>
      <c r="H56" s="590"/>
      <c r="I56" s="590"/>
      <c r="J56" s="590"/>
    </row>
    <row r="57" spans="1:11">
      <c r="B57" s="78" t="s">
        <v>236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BMu!Área_de_impresión</vt:lpstr>
      <vt:lpstr>COG!Área_de_impresión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 Libertad Apizaco</cp:lastModifiedBy>
  <cp:lastPrinted>2014-12-19T01:16:05Z</cp:lastPrinted>
  <dcterms:created xsi:type="dcterms:W3CDTF">2014-01-27T16:27:43Z</dcterms:created>
  <dcterms:modified xsi:type="dcterms:W3CDTF">2015-12-21T23:25:58Z</dcterms:modified>
</cp:coreProperties>
</file>