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\Documents\RESPALDO ROMAN 26 DIC 13\CUENTAS PUBLICAS 2015 IMCO\TERCER TRIMESTRE 2015\SECTOR PARAESTATAL\DIF\2. INFORMACION PRESUPUESTARIA\"/>
    </mc:Choice>
  </mc:AlternateContent>
  <bookViews>
    <workbookView xWindow="0" yWindow="0" windowWidth="20490" windowHeight="9900" tabRatio="859"/>
  </bookViews>
  <sheets>
    <sheet name="Analitico ingreso" sheetId="18" r:id="rId1"/>
    <sheet name="ADMINISTRATIVA" sheetId="21" r:id="rId2"/>
    <sheet name="ANALITICO EGRE COG" sheetId="20" r:id="rId3"/>
    <sheet name="ECONOMICA" sheetId="22" r:id="rId4"/>
    <sheet name="FUNCIONAL" sheetId="27" r:id="rId5"/>
    <sheet name="ENDEUDAMIENTO NETO" sheetId="34" r:id="rId6"/>
    <sheet name="INTERESES DE DEUDA" sheetId="35" r:id="rId7"/>
    <sheet name="INDICADORES DE POSTURA FISCAL" sheetId="36" r:id="rId8"/>
  </sheets>
  <externalReferences>
    <externalReference r:id="rId9"/>
    <externalReference r:id="rId10"/>
    <externalReference r:id="rId11"/>
  </externalReferences>
  <definedNames>
    <definedName name="CP">'[1]16'!$G$415</definedName>
    <definedName name="D">#REF!</definedName>
    <definedName name="DE">'[2]16'!$G$415</definedName>
    <definedName name="e">#REF!</definedName>
    <definedName name="enero">#REF!</definedName>
    <definedName name="FR">'[1]16'!$G$80</definedName>
    <definedName name="GC">'[1]16'!$G$348</definedName>
    <definedName name="MPIOS">#REF!</definedName>
    <definedName name="MUNIC">#REF!</definedName>
    <definedName name="PP">'[1]16'!$G$147</definedName>
    <definedName name="s">#REF!</definedName>
    <definedName name="ss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F28" i="27" l="1"/>
  <c r="F14" i="22"/>
  <c r="F12" i="22"/>
  <c r="F59" i="20"/>
  <c r="F58" i="20"/>
  <c r="F57" i="20"/>
  <c r="F56" i="20"/>
  <c r="F55" i="20"/>
  <c r="F54" i="20"/>
  <c r="F53" i="20"/>
  <c r="F52" i="20"/>
  <c r="F51" i="20"/>
  <c r="F49" i="20"/>
  <c r="F48" i="20"/>
  <c r="F47" i="20"/>
  <c r="F46" i="20"/>
  <c r="F45" i="20"/>
  <c r="F44" i="20"/>
  <c r="F43" i="20"/>
  <c r="F42" i="20"/>
  <c r="F41" i="20"/>
  <c r="F39" i="20"/>
  <c r="F38" i="20"/>
  <c r="F37" i="20"/>
  <c r="F36" i="20"/>
  <c r="F35" i="20"/>
  <c r="F34" i="20"/>
  <c r="F33" i="20"/>
  <c r="F32" i="20"/>
  <c r="F31" i="20"/>
  <c r="F29" i="20"/>
  <c r="F28" i="20"/>
  <c r="F27" i="20"/>
  <c r="F26" i="20"/>
  <c r="F25" i="20"/>
  <c r="F24" i="20"/>
  <c r="F23" i="20"/>
  <c r="F22" i="20"/>
  <c r="F21" i="20"/>
  <c r="F19" i="20"/>
  <c r="F18" i="20"/>
  <c r="F17" i="20"/>
  <c r="F16" i="20"/>
  <c r="F15" i="20"/>
  <c r="F14" i="20"/>
  <c r="F13" i="20"/>
  <c r="I17" i="21"/>
  <c r="I16" i="21"/>
  <c r="H50" i="18"/>
  <c r="H47" i="18"/>
  <c r="G50" i="18"/>
  <c r="G47" i="18"/>
  <c r="H21" i="18"/>
  <c r="G21" i="18"/>
  <c r="H18" i="18"/>
  <c r="G18" i="18"/>
  <c r="F14" i="18"/>
  <c r="F15" i="18"/>
  <c r="F16" i="18"/>
  <c r="F17" i="18"/>
  <c r="F19" i="18"/>
  <c r="F18" i="18" s="1"/>
  <c r="F20" i="18"/>
  <c r="F22" i="18"/>
  <c r="F21" i="18" s="1"/>
  <c r="F23" i="18"/>
  <c r="F24" i="18"/>
  <c r="F25" i="18"/>
  <c r="F26" i="18"/>
  <c r="F27" i="18"/>
  <c r="E11" i="36" l="1"/>
  <c r="E15" i="36" s="1"/>
  <c r="E19" i="36" s="1"/>
  <c r="E23" i="36" s="1"/>
  <c r="D11" i="36"/>
  <c r="C11" i="36"/>
  <c r="E7" i="36"/>
  <c r="D7" i="36"/>
  <c r="C7" i="36"/>
  <c r="H48" i="27"/>
  <c r="F46" i="27"/>
  <c r="F42" i="27" s="1"/>
  <c r="F45" i="27"/>
  <c r="I45" i="27" s="1"/>
  <c r="F44" i="27"/>
  <c r="I44" i="27" s="1"/>
  <c r="F43" i="27"/>
  <c r="I43" i="27" s="1"/>
  <c r="H42" i="27"/>
  <c r="G42" i="27"/>
  <c r="E42" i="27"/>
  <c r="D42" i="27"/>
  <c r="F40" i="27"/>
  <c r="I40" i="27" s="1"/>
  <c r="F39" i="27"/>
  <c r="I39" i="27" s="1"/>
  <c r="F38" i="27"/>
  <c r="I38" i="27" s="1"/>
  <c r="F37" i="27"/>
  <c r="I37" i="27" s="1"/>
  <c r="F36" i="27"/>
  <c r="I36" i="27" s="1"/>
  <c r="F35" i="27"/>
  <c r="F31" i="27" s="1"/>
  <c r="F34" i="27"/>
  <c r="I34" i="27" s="1"/>
  <c r="F33" i="27"/>
  <c r="I33" i="27" s="1"/>
  <c r="F32" i="27"/>
  <c r="I32" i="27" s="1"/>
  <c r="H31" i="27"/>
  <c r="G31" i="27"/>
  <c r="E31" i="27"/>
  <c r="D31" i="27"/>
  <c r="F29" i="27"/>
  <c r="I29" i="27" s="1"/>
  <c r="I28" i="27"/>
  <c r="F27" i="27"/>
  <c r="I27" i="27" s="1"/>
  <c r="F26" i="27"/>
  <c r="I26" i="27" s="1"/>
  <c r="F25" i="27"/>
  <c r="I25" i="27" s="1"/>
  <c r="F24" i="27"/>
  <c r="I24" i="27" s="1"/>
  <c r="F23" i="27"/>
  <c r="I23" i="27" s="1"/>
  <c r="H22" i="27"/>
  <c r="G22" i="27"/>
  <c r="E22" i="27"/>
  <c r="D22" i="27"/>
  <c r="F20" i="27"/>
  <c r="I20" i="27" s="1"/>
  <c r="F19" i="27"/>
  <c r="I19" i="27" s="1"/>
  <c r="F18" i="27"/>
  <c r="I18" i="27" s="1"/>
  <c r="F17" i="27"/>
  <c r="I17" i="27" s="1"/>
  <c r="F16" i="27"/>
  <c r="I16" i="27" s="1"/>
  <c r="F15" i="27"/>
  <c r="I15" i="27" s="1"/>
  <c r="F14" i="27"/>
  <c r="I14" i="27" s="1"/>
  <c r="F13" i="27"/>
  <c r="F12" i="27" s="1"/>
  <c r="H12" i="27"/>
  <c r="G12" i="27"/>
  <c r="G48" i="27" s="1"/>
  <c r="E12" i="27"/>
  <c r="E48" i="27" s="1"/>
  <c r="D12" i="27"/>
  <c r="H18" i="22"/>
  <c r="G18" i="22"/>
  <c r="E18" i="22"/>
  <c r="D18" i="22"/>
  <c r="F16" i="22"/>
  <c r="I16" i="22" s="1"/>
  <c r="I14" i="22"/>
  <c r="I12" i="22"/>
  <c r="F83" i="20"/>
  <c r="I83" i="20" s="1"/>
  <c r="F82" i="20"/>
  <c r="I82" i="20" s="1"/>
  <c r="F81" i="20"/>
  <c r="I81" i="20" s="1"/>
  <c r="F80" i="20"/>
  <c r="I80" i="20" s="1"/>
  <c r="F79" i="20"/>
  <c r="I79" i="20" s="1"/>
  <c r="F78" i="20"/>
  <c r="I78" i="20" s="1"/>
  <c r="F77" i="20"/>
  <c r="I77" i="20" s="1"/>
  <c r="H76" i="20"/>
  <c r="G76" i="20"/>
  <c r="E76" i="20"/>
  <c r="D76" i="20"/>
  <c r="F75" i="20"/>
  <c r="I75" i="20" s="1"/>
  <c r="F74" i="20"/>
  <c r="I74" i="20" s="1"/>
  <c r="F73" i="20"/>
  <c r="F72" i="20" s="1"/>
  <c r="H72" i="20"/>
  <c r="G72" i="20"/>
  <c r="E72" i="20"/>
  <c r="D72" i="20"/>
  <c r="F71" i="20"/>
  <c r="I71" i="20" s="1"/>
  <c r="F70" i="20"/>
  <c r="I70" i="20" s="1"/>
  <c r="F69" i="20"/>
  <c r="I69" i="20" s="1"/>
  <c r="I68" i="20"/>
  <c r="F68" i="20"/>
  <c r="F67" i="20"/>
  <c r="I67" i="20" s="1"/>
  <c r="F66" i="20"/>
  <c r="I66" i="20" s="1"/>
  <c r="F65" i="20"/>
  <c r="I65" i="20" s="1"/>
  <c r="H64" i="20"/>
  <c r="G64" i="20"/>
  <c r="E64" i="20"/>
  <c r="D64" i="20"/>
  <c r="F63" i="20"/>
  <c r="I63" i="20" s="1"/>
  <c r="I62" i="20"/>
  <c r="F62" i="20"/>
  <c r="F61" i="20"/>
  <c r="F60" i="20" s="1"/>
  <c r="H60" i="20"/>
  <c r="G60" i="20"/>
  <c r="E60" i="20"/>
  <c r="D60" i="20"/>
  <c r="I59" i="20"/>
  <c r="I58" i="20"/>
  <c r="I57" i="20"/>
  <c r="I56" i="20"/>
  <c r="I55" i="20"/>
  <c r="I54" i="20"/>
  <c r="I53" i="20"/>
  <c r="I52" i="20"/>
  <c r="F50" i="20"/>
  <c r="H50" i="20"/>
  <c r="G50" i="20"/>
  <c r="E50" i="20"/>
  <c r="D50" i="20"/>
  <c r="I49" i="20"/>
  <c r="I48" i="20"/>
  <c r="I47" i="20"/>
  <c r="I46" i="20"/>
  <c r="I45" i="20"/>
  <c r="I44" i="20"/>
  <c r="I43" i="20"/>
  <c r="I42" i="20"/>
  <c r="I41" i="20"/>
  <c r="H40" i="20"/>
  <c r="G40" i="20"/>
  <c r="E40" i="20"/>
  <c r="D40" i="20"/>
  <c r="I39" i="20"/>
  <c r="I38" i="20"/>
  <c r="I37" i="20"/>
  <c r="I36" i="20"/>
  <c r="I35" i="20"/>
  <c r="I34" i="20"/>
  <c r="I33" i="20"/>
  <c r="I32" i="20"/>
  <c r="F30" i="20"/>
  <c r="H30" i="20"/>
  <c r="G30" i="20"/>
  <c r="E30" i="20"/>
  <c r="D30" i="20"/>
  <c r="I29" i="20"/>
  <c r="I28" i="20"/>
  <c r="I27" i="20"/>
  <c r="I26" i="20"/>
  <c r="I25" i="20"/>
  <c r="I24" i="20"/>
  <c r="I23" i="20"/>
  <c r="I22" i="20"/>
  <c r="I21" i="20"/>
  <c r="H20" i="20"/>
  <c r="G20" i="20"/>
  <c r="E20" i="20"/>
  <c r="D20" i="20"/>
  <c r="I19" i="20"/>
  <c r="I18" i="20"/>
  <c r="I17" i="20"/>
  <c r="I16" i="20"/>
  <c r="I15" i="20"/>
  <c r="I14" i="20"/>
  <c r="I13" i="20"/>
  <c r="H12" i="20"/>
  <c r="G12" i="20"/>
  <c r="G84" i="20" s="1"/>
  <c r="F12" i="20"/>
  <c r="E12" i="20"/>
  <c r="E84" i="20" s="1"/>
  <c r="D12" i="20"/>
  <c r="I62" i="18"/>
  <c r="I61" i="18" s="1"/>
  <c r="F62" i="18"/>
  <c r="F61" i="18" s="1"/>
  <c r="H61" i="18"/>
  <c r="G61" i="18"/>
  <c r="E61" i="18"/>
  <c r="D61" i="18"/>
  <c r="I59" i="18"/>
  <c r="F59" i="18"/>
  <c r="F56" i="18" s="1"/>
  <c r="I58" i="18"/>
  <c r="F58" i="18"/>
  <c r="I57" i="18"/>
  <c r="F57" i="18"/>
  <c r="H56" i="18"/>
  <c r="G56" i="18"/>
  <c r="E56" i="18"/>
  <c r="D56" i="18"/>
  <c r="I54" i="18"/>
  <c r="F54" i="18"/>
  <c r="I53" i="18"/>
  <c r="F53" i="18"/>
  <c r="I52" i="18"/>
  <c r="F52" i="18"/>
  <c r="I51" i="18"/>
  <c r="I50" i="18" s="1"/>
  <c r="F51" i="18"/>
  <c r="F50" i="18" s="1"/>
  <c r="E50" i="18"/>
  <c r="D50" i="18"/>
  <c r="D43" i="18" s="1"/>
  <c r="D64" i="18" s="1"/>
  <c r="I49" i="18"/>
  <c r="F49" i="18"/>
  <c r="I48" i="18"/>
  <c r="F48" i="18"/>
  <c r="H43" i="18"/>
  <c r="G43" i="18"/>
  <c r="F47" i="18"/>
  <c r="E47" i="18"/>
  <c r="E43" i="18" s="1"/>
  <c r="E64" i="18" s="1"/>
  <c r="D47" i="18"/>
  <c r="I46" i="18"/>
  <c r="F46" i="18"/>
  <c r="I45" i="18"/>
  <c r="F45" i="18"/>
  <c r="I44" i="18"/>
  <c r="F44" i="18"/>
  <c r="H29" i="18"/>
  <c r="I27" i="18"/>
  <c r="I26" i="18"/>
  <c r="I25" i="18"/>
  <c r="I24" i="18"/>
  <c r="I23" i="18"/>
  <c r="I22" i="18"/>
  <c r="I21" i="18" s="1"/>
  <c r="E21" i="18"/>
  <c r="D21" i="18"/>
  <c r="I20" i="18"/>
  <c r="I19" i="18"/>
  <c r="G29" i="18"/>
  <c r="E18" i="18"/>
  <c r="E29" i="18" s="1"/>
  <c r="D18" i="18"/>
  <c r="D29" i="18" s="1"/>
  <c r="I17" i="18"/>
  <c r="I16" i="18"/>
  <c r="I15" i="18"/>
  <c r="I14" i="18"/>
  <c r="C15" i="36" l="1"/>
  <c r="C19" i="36" s="1"/>
  <c r="C23" i="36" s="1"/>
  <c r="D15" i="36"/>
  <c r="D19" i="36" s="1"/>
  <c r="D23" i="36" s="1"/>
  <c r="D48" i="27"/>
  <c r="I18" i="22"/>
  <c r="H84" i="20"/>
  <c r="D84" i="20"/>
  <c r="I20" i="20"/>
  <c r="I47" i="18"/>
  <c r="I43" i="18" s="1"/>
  <c r="I56" i="18"/>
  <c r="H64" i="18"/>
  <c r="G64" i="18"/>
  <c r="I18" i="18"/>
  <c r="I29" i="18" s="1"/>
  <c r="I22" i="27"/>
  <c r="I42" i="27"/>
  <c r="I13" i="27"/>
  <c r="I12" i="27" s="1"/>
  <c r="I35" i="27"/>
  <c r="I31" i="27" s="1"/>
  <c r="I46" i="27"/>
  <c r="F22" i="27"/>
  <c r="F48" i="27" s="1"/>
  <c r="F18" i="22"/>
  <c r="I76" i="20"/>
  <c r="I40" i="20"/>
  <c r="I12" i="20"/>
  <c r="I64" i="20"/>
  <c r="F76" i="20"/>
  <c r="I31" i="20"/>
  <c r="I30" i="20" s="1"/>
  <c r="I61" i="20"/>
  <c r="I60" i="20" s="1"/>
  <c r="I51" i="20"/>
  <c r="I50" i="20" s="1"/>
  <c r="I73" i="20"/>
  <c r="I72" i="20" s="1"/>
  <c r="F20" i="20"/>
  <c r="F40" i="20"/>
  <c r="F64" i="20"/>
  <c r="F43" i="18"/>
  <c r="F64" i="18" s="1"/>
  <c r="F29" i="18"/>
  <c r="F16" i="21"/>
  <c r="F18" i="21"/>
  <c r="I18" i="21" s="1"/>
  <c r="E26" i="21"/>
  <c r="G26" i="21"/>
  <c r="H26" i="21"/>
  <c r="F17" i="21"/>
  <c r="F19" i="21"/>
  <c r="I19" i="21" s="1"/>
  <c r="D26" i="21"/>
  <c r="F84" i="20" l="1"/>
  <c r="I64" i="18"/>
  <c r="I48" i="27"/>
  <c r="I84" i="20"/>
  <c r="I26" i="21"/>
  <c r="F26" i="21"/>
  <c r="D31" i="36"/>
  <c r="E31" i="36"/>
  <c r="D27" i="36"/>
  <c r="C27" i="36"/>
  <c r="C31" i="36" s="1"/>
  <c r="F30" i="35"/>
  <c r="F32" i="35" s="1"/>
  <c r="D30" i="35"/>
  <c r="D32" i="35" s="1"/>
  <c r="F18" i="35"/>
  <c r="D18" i="35"/>
  <c r="F31" i="34"/>
  <c r="D31" i="34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F19" i="34"/>
  <c r="F33" i="34" s="1"/>
  <c r="D19" i="34"/>
  <c r="D33" i="34" s="1"/>
  <c r="H19" i="34"/>
  <c r="H33" i="34" l="1"/>
  <c r="H31" i="34"/>
  <c r="D27" i="21" l="1"/>
  <c r="E27" i="21"/>
  <c r="F27" i="21"/>
  <c r="I27" i="21" l="1"/>
  <c r="G27" i="21"/>
  <c r="H27" i="21" l="1"/>
</calcChain>
</file>

<file path=xl/sharedStrings.xml><?xml version="1.0" encoding="utf-8"?>
<sst xmlns="http://schemas.openxmlformats.org/spreadsheetml/2006/main" count="304" uniqueCount="203">
  <si>
    <t xml:space="preserve"> </t>
  </si>
  <si>
    <t>TOTAL</t>
  </si>
  <si>
    <t>Concepto</t>
  </si>
  <si>
    <t>Impuestos</t>
  </si>
  <si>
    <t>Contribuciones de Mejoras</t>
  </si>
  <si>
    <t>Derechos</t>
  </si>
  <si>
    <t>Participaciones y Aportaciones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</si>
  <si>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</si>
  <si>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</si>
  <si>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</si>
  <si>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</si>
  <si>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</si>
  <si>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</si>
  <si>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</si>
  <si>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</si>
  <si>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</si>
  <si>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</si>
  <si>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</si>
  <si>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</si>
  <si>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</si>
  <si>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</si>
  <si>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</si>
  <si>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</si>
  <si>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</si>
  <si>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</si>
  <si>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</si>
  <si>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</si>
  <si>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Activos Intangibles</t>
  </si>
  <si>
    <t>Cuotas y Aportaciones de Seguridad Social</t>
  </si>
  <si>
    <t>Servicios Personales</t>
  </si>
  <si>
    <t>Endeudamiento Neto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</si>
  <si>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</si>
  <si>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</si>
  <si>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</si>
  <si>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</si>
  <si>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</si>
  <si>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</si>
  <si>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</si>
  <si>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</si>
  <si>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</si>
  <si>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</si>
  <si>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</si>
  <si>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</si>
  <si>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</si>
  <si>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</si>
  <si>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</si>
  <si>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</si>
  <si>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</si>
  <si>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</si>
  <si>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</si>
  <si>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</si>
  <si>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</si>
  <si>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</si>
  <si>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</si>
  <si>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</si>
  <si>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</si>
  <si>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</si>
  <si>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</si>
  <si>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</si>
  <si>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</si>
  <si>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</si>
  <si>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</si>
  <si>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</si>
  <si>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</si>
  <si>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</si>
  <si>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</si>
  <si>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</si>
  <si>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</si>
  <si>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</si>
  <si>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</si>
  <si>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</si>
  <si>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</si>
  <si>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</si>
  <si>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</si>
  <si>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</si>
  <si>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</si>
  <si>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</si>
  <si>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</si>
  <si>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</si>
  <si>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</si>
  <si>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</si>
  <si>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</si>
  <si>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</si>
  <si>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</si>
  <si>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</si>
  <si>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</si>
  <si>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</si>
  <si>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</si>
  <si>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</si>
  <si>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</si>
  <si>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</si>
  <si>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</si>
  <si>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</si>
  <si>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</si>
  <si>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</si>
  <si>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</si>
  <si>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</si>
  <si>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</si>
  <si>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</si>
  <si>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</si>
  <si>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</si>
  <si>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</si>
  <si>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</si>
  <si>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</si>
  <si>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</si>
  <si>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</si>
  <si>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</si>
  <si>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</si>
  <si>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</si>
  <si>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</si>
  <si>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</si>
  <si>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</si>
  <si>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</si>
  <si>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</si>
  <si>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</si>
  <si>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</si>
  <si>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</si>
  <si>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</si>
  <si>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</si>
  <si>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</si>
  <si>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Administrativa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</si>
  <si>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</si>
  <si>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</si>
  <si>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</si>
  <si>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</si>
  <si>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</si>
  <si>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</si>
  <si>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</si>
  <si>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</si>
  <si>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</si>
  <si>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</si>
  <si>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</si>
  <si>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</si>
  <si>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</si>
  <si>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</si>
  <si>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</si>
  <si>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</si>
  <si>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</si>
  <si>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</si>
  <si>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</si>
  <si>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</si>
  <si>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</si>
  <si>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</si>
  <si>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</si>
  <si>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</si>
  <si>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</si>
  <si>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</si>
  <si>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</si>
  <si>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</si>
  <si>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</si>
  <si>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</si>
  <si>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</si>
  <si>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</si>
  <si>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</si>
  <si>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</si>
  <si>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</si>
  <si>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</si>
  <si>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</si>
  <si>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</si>
  <si>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</si>
  <si>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</si>
  <si>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</si>
  <si>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</si>
  <si>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</si>
  <si>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</si>
  <si>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</si>
  <si>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</si>
  <si>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</si>
  <si>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</si>
  <si>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</si>
  <si>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Direccion de Atencion a Poblacion Vulnerable</t>
  </si>
  <si>
    <t>Procuraduria de la Defensa del Menor, la Mujer y la Familia</t>
  </si>
  <si>
    <t>Intereses de la Deuda</t>
  </si>
  <si>
    <t>Créditos Bancarios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</si>
  <si>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</si>
  <si>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</si>
  <si>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</si>
  <si>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</si>
  <si>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</si>
  <si>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</si>
  <si>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</si>
  <si>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</si>
  <si>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</si>
  <si>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</si>
  <si>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</si>
  <si>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</si>
  <si>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</si>
  <si>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</si>
  <si>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</si>
  <si>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</si>
  <si>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</si>
  <si>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</si>
  <si>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</si>
  <si>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</si>
  <si>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Sector Paraestatal</t>
  </si>
  <si>
    <t>Sector Paraestatl</t>
  </si>
  <si>
    <t>Cuenta Pública 2015</t>
  </si>
  <si>
    <t>Departamento de Asistencia Social</t>
  </si>
  <si>
    <t>Direccion Administrativa y Recursos Materiales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</si>
  <si>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</si>
  <si>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Del 1 de enero al 30 de Septiembre de 2015</t>
  </si>
  <si>
    <t>Del 1 de enero al 30 de septiembre de 2015</t>
  </si>
  <si>
    <t>Del 01 de Enero al 30 de ASeptiembre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</si>
</sst>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[Red]\-#,##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b/>
      <vertAlign val="superscript"/>
      <sz val="9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164" fontId="21" fillId="0" borderId="0"/>
    <xf numFmtId="0" fontId="27" fillId="0" borderId="0"/>
    <xf numFmtId="0" fontId="1" fillId="0" borderId="0"/>
    <xf numFmtId="43" fontId="30" fillId="0" borderId="0" applyFont="0" applyFill="0" applyBorder="0" applyAlignment="0" applyProtection="0"/>
  </cellStyleXfs>
  <cellXfs count="260">
    <xf numFmtId="0" fontId="0" fillId="0" borderId="0" xfId="0"/>
    <xf numFmtId="0" fontId="18" fillId="0" borderId="0" xfId="0" applyFont="1"/>
    <xf numFmtId="0" fontId="22" fillId="33" borderId="0" xfId="49" applyFont="1" applyFill="1"/>
    <xf numFmtId="0" fontId="19" fillId="33" borderId="0" xfId="0" applyFont="1" applyFill="1"/>
    <xf numFmtId="0" fontId="28" fillId="33" borderId="14" xfId="49" applyFont="1" applyFill="1" applyBorder="1"/>
    <xf numFmtId="0" fontId="28" fillId="33" borderId="11" xfId="49" applyFont="1" applyFill="1" applyBorder="1"/>
    <xf numFmtId="0" fontId="28" fillId="33" borderId="12" xfId="49" applyFont="1" applyFill="1" applyBorder="1"/>
    <xf numFmtId="0" fontId="28" fillId="33" borderId="16" xfId="49" applyFont="1" applyFill="1" applyBorder="1" applyAlignment="1">
      <alignment horizontal="left" vertical="center"/>
    </xf>
    <xf numFmtId="0" fontId="28" fillId="33" borderId="15" xfId="49" applyFont="1" applyFill="1" applyBorder="1" applyAlignment="1">
      <alignment horizontal="center" vertical="center"/>
    </xf>
    <xf numFmtId="0" fontId="28" fillId="33" borderId="10" xfId="49" applyFont="1" applyFill="1" applyBorder="1" applyAlignment="1">
      <alignment horizontal="center" vertical="center"/>
    </xf>
    <xf numFmtId="0" fontId="28" fillId="33" borderId="13" xfId="49" applyFont="1" applyFill="1" applyBorder="1" applyAlignment="1">
      <alignment wrapText="1"/>
    </xf>
    <xf numFmtId="0" fontId="31" fillId="33" borderId="18" xfId="49" applyFont="1" applyFill="1" applyBorder="1" applyAlignment="1">
      <alignment horizontal="centerContinuous"/>
    </xf>
    <xf numFmtId="0" fontId="31" fillId="33" borderId="19" xfId="49" applyFont="1" applyFill="1" applyBorder="1" applyAlignment="1">
      <alignment horizontal="centerContinuous"/>
    </xf>
    <xf numFmtId="0" fontId="31" fillId="33" borderId="20" xfId="49" applyFont="1" applyFill="1" applyBorder="1" applyAlignment="1">
      <alignment horizontal="left" wrapText="1"/>
    </xf>
    <xf numFmtId="0" fontId="34" fillId="33" borderId="14" xfId="49" applyFont="1" applyFill="1" applyBorder="1"/>
    <xf numFmtId="0" fontId="34" fillId="33" borderId="11" xfId="49" applyFont="1" applyFill="1" applyBorder="1"/>
    <xf numFmtId="0" fontId="34" fillId="33" borderId="12" xfId="49" applyFont="1" applyFill="1" applyBorder="1"/>
    <xf numFmtId="0" fontId="35" fillId="33" borderId="16" xfId="49" applyFont="1" applyFill="1" applyBorder="1" applyAlignment="1">
      <alignment horizontal="left"/>
    </xf>
    <xf numFmtId="0" fontId="35" fillId="33" borderId="0" xfId="49" applyFont="1" applyFill="1" applyBorder="1" applyAlignment="1">
      <alignment horizontal="left"/>
    </xf>
    <xf numFmtId="0" fontId="19" fillId="0" borderId="17" xfId="0" applyFont="1" applyBorder="1"/>
    <xf numFmtId="0" fontId="34" fillId="33" borderId="16" xfId="49" applyFont="1" applyFill="1" applyBorder="1" applyAlignment="1">
      <alignment horizontal="center" vertical="center"/>
    </xf>
    <xf numFmtId="0" fontId="19" fillId="0" borderId="0" xfId="0" applyFont="1" applyBorder="1"/>
    <xf numFmtId="0" fontId="36" fillId="33" borderId="17" xfId="0" applyFont="1" applyFill="1" applyBorder="1" applyAlignment="1">
      <alignment vertical="center" wrapText="1"/>
    </xf>
    <xf numFmtId="0" fontId="35" fillId="33" borderId="16" xfId="49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17" xfId="0" applyFont="1" applyBorder="1"/>
    <xf numFmtId="0" fontId="34" fillId="33" borderId="0" xfId="49" applyFont="1" applyFill="1" applyBorder="1" applyAlignment="1">
      <alignment horizontal="center" vertical="center"/>
    </xf>
    <xf numFmtId="0" fontId="34" fillId="33" borderId="15" xfId="49" applyFont="1" applyFill="1" applyBorder="1" applyAlignment="1">
      <alignment horizontal="center" vertical="center"/>
    </xf>
    <xf numFmtId="0" fontId="34" fillId="33" borderId="10" xfId="49" applyFont="1" applyFill="1" applyBorder="1" applyAlignment="1">
      <alignment horizontal="center" vertical="center"/>
    </xf>
    <xf numFmtId="0" fontId="34" fillId="33" borderId="13" xfId="49" applyFont="1" applyFill="1" applyBorder="1" applyAlignment="1">
      <alignment wrapText="1"/>
    </xf>
    <xf numFmtId="0" fontId="35" fillId="33" borderId="18" xfId="49" applyFont="1" applyFill="1" applyBorder="1" applyAlignment="1">
      <alignment horizontal="centerContinuous"/>
    </xf>
    <xf numFmtId="0" fontId="35" fillId="33" borderId="19" xfId="49" applyFont="1" applyFill="1" applyBorder="1" applyAlignment="1">
      <alignment horizontal="centerContinuous"/>
    </xf>
    <xf numFmtId="0" fontId="35" fillId="33" borderId="20" xfId="49" applyFont="1" applyFill="1" applyBorder="1" applyAlignment="1">
      <alignment horizontal="left" wrapText="1" indent="1"/>
    </xf>
    <xf numFmtId="0" fontId="37" fillId="33" borderId="11" xfId="0" applyFont="1" applyFill="1" applyBorder="1" applyAlignment="1">
      <alignment vertical="top" wrapText="1"/>
    </xf>
    <xf numFmtId="0" fontId="40" fillId="33" borderId="0" xfId="0" applyFont="1" applyFill="1"/>
    <xf numFmtId="3" fontId="0" fillId="0" borderId="0" xfId="0" applyNumberFormat="1"/>
    <xf numFmtId="3" fontId="19" fillId="33" borderId="0" xfId="0" applyNumberFormat="1" applyFont="1" applyFill="1"/>
    <xf numFmtId="3" fontId="22" fillId="33" borderId="0" xfId="49" applyNumberFormat="1" applyFont="1" applyFill="1" applyAlignment="1">
      <alignment horizontal="center"/>
    </xf>
    <xf numFmtId="3" fontId="26" fillId="34" borderId="21" xfId="45" applyNumberFormat="1" applyFont="1" applyFill="1" applyBorder="1" applyAlignment="1" applyProtection="1">
      <alignment horizontal="center" vertical="center"/>
    </xf>
    <xf numFmtId="3" fontId="26" fillId="34" borderId="21" xfId="45" applyNumberFormat="1" applyFont="1" applyFill="1" applyBorder="1" applyAlignment="1" applyProtection="1">
      <alignment horizontal="center" wrapText="1"/>
    </xf>
    <xf numFmtId="3" fontId="26" fillId="34" borderId="21" xfId="45" applyNumberFormat="1" applyFont="1" applyFill="1" applyBorder="1" applyAlignment="1" applyProtection="1">
      <alignment horizontal="center"/>
    </xf>
    <xf numFmtId="3" fontId="28" fillId="33" borderId="12" xfId="49" applyNumberFormat="1" applyFont="1" applyFill="1" applyBorder="1" applyAlignment="1">
      <alignment horizontal="center"/>
    </xf>
    <xf numFmtId="3" fontId="28" fillId="33" borderId="22" xfId="49" applyNumberFormat="1" applyFont="1" applyFill="1" applyBorder="1" applyAlignment="1">
      <alignment horizontal="center"/>
    </xf>
    <xf numFmtId="3" fontId="32" fillId="0" borderId="0" xfId="0" applyNumberFormat="1" applyFont="1"/>
    <xf numFmtId="3" fontId="34" fillId="33" borderId="22" xfId="49" applyNumberFormat="1" applyFont="1" applyFill="1" applyBorder="1" applyAlignment="1">
      <alignment horizontal="center"/>
    </xf>
    <xf numFmtId="43" fontId="0" fillId="0" borderId="0" xfId="45" applyFont="1"/>
    <xf numFmtId="0" fontId="29" fillId="0" borderId="1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5" fillId="0" borderId="18" xfId="0" applyFont="1" applyBorder="1" applyAlignment="1">
      <alignment horizontal="justify" vertical="center" wrapText="1"/>
    </xf>
    <xf numFmtId="0" fontId="25" fillId="0" borderId="20" xfId="0" applyFont="1" applyBorder="1" applyAlignment="1">
      <alignment horizontal="justify" vertical="center" wrapText="1"/>
    </xf>
    <xf numFmtId="0" fontId="20" fillId="0" borderId="0" xfId="0" applyFont="1"/>
    <xf numFmtId="37" fontId="26" fillId="34" borderId="21" xfId="45" applyNumberFormat="1" applyFont="1" applyFill="1" applyBorder="1" applyAlignment="1" applyProtection="1">
      <alignment horizontal="center" vertical="center"/>
    </xf>
    <xf numFmtId="37" fontId="26" fillId="34" borderId="21" xfId="45" applyNumberFormat="1" applyFont="1" applyFill="1" applyBorder="1" applyAlignment="1" applyProtection="1">
      <alignment horizontal="center" wrapText="1"/>
    </xf>
    <xf numFmtId="37" fontId="26" fillId="34" borderId="21" xfId="45" applyNumberFormat="1" applyFont="1" applyFill="1" applyBorder="1" applyAlignment="1" applyProtection="1">
      <alignment horizontal="center"/>
    </xf>
    <xf numFmtId="0" fontId="19" fillId="33" borderId="16" xfId="0" applyFont="1" applyFill="1" applyBorder="1" applyAlignment="1">
      <alignment horizontal="justify" vertical="center" wrapText="1"/>
    </xf>
    <xf numFmtId="0" fontId="19" fillId="33" borderId="17" xfId="0" applyFont="1" applyFill="1" applyBorder="1" applyAlignment="1">
      <alignment horizontal="justify" vertical="center" wrapText="1"/>
    </xf>
    <xf numFmtId="0" fontId="19" fillId="33" borderId="16" xfId="0" applyFont="1" applyFill="1" applyBorder="1" applyAlignment="1">
      <alignment horizontal="justify" vertical="top" wrapText="1"/>
    </xf>
    <xf numFmtId="0" fontId="24" fillId="33" borderId="17" xfId="0" applyFont="1" applyFill="1" applyBorder="1" applyAlignment="1" applyProtection="1">
      <alignment horizontal="justify" vertical="top" wrapText="1"/>
      <protection locked="0"/>
    </xf>
    <xf numFmtId="0" fontId="19" fillId="33" borderId="15" xfId="0" applyFont="1" applyFill="1" applyBorder="1" applyAlignment="1">
      <alignment horizontal="justify" vertical="top" wrapText="1"/>
    </xf>
    <xf numFmtId="0" fontId="24" fillId="33" borderId="13" xfId="0" applyFont="1" applyFill="1" applyBorder="1" applyAlignment="1">
      <alignment horizontal="justify" vertical="top" wrapText="1"/>
    </xf>
    <xf numFmtId="0" fontId="22" fillId="33" borderId="15" xfId="0" applyFont="1" applyFill="1" applyBorder="1" applyAlignment="1">
      <alignment horizontal="justify" vertical="top" wrapText="1"/>
    </xf>
    <xf numFmtId="0" fontId="25" fillId="33" borderId="13" xfId="0" applyFont="1" applyFill="1" applyBorder="1" applyAlignment="1">
      <alignment horizontal="justify" vertical="top" wrapText="1"/>
    </xf>
    <xf numFmtId="165" fontId="26" fillId="34" borderId="20" xfId="45" applyNumberFormat="1" applyFont="1" applyFill="1" applyBorder="1" applyAlignment="1" applyProtection="1">
      <alignment horizontal="center" vertical="center"/>
    </xf>
    <xf numFmtId="165" fontId="26" fillId="34" borderId="20" xfId="45" applyNumberFormat="1" applyFont="1" applyFill="1" applyBorder="1" applyAlignment="1" applyProtection="1">
      <alignment horizontal="center" vertical="center" wrapText="1"/>
    </xf>
    <xf numFmtId="0" fontId="19" fillId="33" borderId="14" xfId="0" applyFont="1" applyFill="1" applyBorder="1" applyAlignment="1">
      <alignment horizontal="justify" vertical="center" wrapText="1"/>
    </xf>
    <xf numFmtId="0" fontId="19" fillId="33" borderId="12" xfId="0" applyFont="1" applyFill="1" applyBorder="1" applyAlignment="1">
      <alignment horizontal="justify" vertical="center" wrapText="1"/>
    </xf>
    <xf numFmtId="3" fontId="19" fillId="33" borderId="22" xfId="0" applyNumberFormat="1" applyFont="1" applyFill="1" applyBorder="1" applyAlignment="1">
      <alignment horizontal="right" vertical="center" wrapText="1"/>
    </xf>
    <xf numFmtId="3" fontId="19" fillId="33" borderId="24" xfId="0" applyNumberFormat="1" applyFont="1" applyFill="1" applyBorder="1" applyAlignment="1">
      <alignment horizontal="right" vertical="center" wrapText="1"/>
    </xf>
    <xf numFmtId="0" fontId="22" fillId="33" borderId="15" xfId="0" applyFont="1" applyFill="1" applyBorder="1" applyAlignment="1">
      <alignment horizontal="justify" vertical="center" wrapText="1"/>
    </xf>
    <xf numFmtId="0" fontId="22" fillId="33" borderId="13" xfId="0" applyFont="1" applyFill="1" applyBorder="1" applyAlignment="1">
      <alignment horizontal="justify" vertical="center" wrapText="1"/>
    </xf>
    <xf numFmtId="3" fontId="19" fillId="33" borderId="23" xfId="0" applyNumberFormat="1" applyFont="1" applyFill="1" applyBorder="1" applyAlignment="1">
      <alignment horizontal="right" vertical="center" wrapText="1"/>
    </xf>
    <xf numFmtId="165" fontId="26" fillId="34" borderId="18" xfId="45" applyNumberFormat="1" applyFont="1" applyFill="1" applyBorder="1" applyAlignment="1" applyProtection="1">
      <alignment horizontal="center" vertical="center"/>
    </xf>
    <xf numFmtId="165" fontId="26" fillId="34" borderId="18" xfId="45" applyNumberFormat="1" applyFont="1" applyFill="1" applyBorder="1" applyAlignment="1" applyProtection="1">
      <alignment horizontal="center" vertical="center" wrapText="1"/>
    </xf>
    <xf numFmtId="165" fontId="26" fillId="34" borderId="21" xfId="45" applyNumberFormat="1" applyFont="1" applyFill="1" applyBorder="1" applyAlignment="1" applyProtection="1">
      <alignment horizontal="center" vertical="center"/>
    </xf>
    <xf numFmtId="0" fontId="24" fillId="33" borderId="14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justify" vertical="center" wrapText="1"/>
    </xf>
    <xf numFmtId="3" fontId="24" fillId="33" borderId="22" xfId="0" applyNumberFormat="1" applyFont="1" applyFill="1" applyBorder="1" applyAlignment="1">
      <alignment horizontal="justify" vertical="center" wrapText="1"/>
    </xf>
    <xf numFmtId="3" fontId="24" fillId="33" borderId="24" xfId="0" applyNumberFormat="1" applyFont="1" applyFill="1" applyBorder="1" applyAlignment="1">
      <alignment horizontal="right" vertical="top" wrapText="1"/>
    </xf>
    <xf numFmtId="0" fontId="24" fillId="33" borderId="16" xfId="0" applyFont="1" applyFill="1" applyBorder="1" applyAlignment="1">
      <alignment horizontal="left" vertical="top"/>
    </xf>
    <xf numFmtId="0" fontId="24" fillId="33" borderId="17" xfId="0" applyFont="1" applyFill="1" applyBorder="1" applyAlignment="1">
      <alignment horizontal="justify" vertical="top"/>
    </xf>
    <xf numFmtId="0" fontId="24" fillId="33" borderId="15" xfId="0" applyFont="1" applyFill="1" applyBorder="1" applyAlignment="1">
      <alignment horizontal="left" vertical="top"/>
    </xf>
    <xf numFmtId="0" fontId="24" fillId="33" borderId="13" xfId="0" applyFont="1" applyFill="1" applyBorder="1" applyAlignment="1">
      <alignment vertical="top"/>
    </xf>
    <xf numFmtId="0" fontId="25" fillId="33" borderId="15" xfId="0" applyFont="1" applyFill="1" applyBorder="1" applyAlignment="1">
      <alignment horizontal="left" vertical="top"/>
    </xf>
    <xf numFmtId="0" fontId="25" fillId="33" borderId="13" xfId="0" applyFont="1" applyFill="1" applyBorder="1" applyAlignment="1">
      <alignment vertical="top"/>
    </xf>
    <xf numFmtId="0" fontId="18" fillId="33" borderId="0" xfId="0" applyFont="1" applyFill="1"/>
    <xf numFmtId="3" fontId="19" fillId="33" borderId="24" xfId="0" applyNumberFormat="1" applyFont="1" applyFill="1" applyBorder="1" applyAlignment="1">
      <alignment horizontal="justify" vertical="center" wrapText="1"/>
    </xf>
    <xf numFmtId="3" fontId="29" fillId="33" borderId="24" xfId="0" applyNumberFormat="1" applyFont="1" applyFill="1" applyBorder="1" applyAlignment="1" applyProtection="1">
      <alignment vertical="center" wrapText="1"/>
      <protection locked="0"/>
    </xf>
    <xf numFmtId="3" fontId="29" fillId="33" borderId="24" xfId="0" applyNumberFormat="1" applyFont="1" applyFill="1" applyBorder="1" applyAlignment="1" applyProtection="1">
      <alignment vertical="center" wrapText="1"/>
    </xf>
    <xf numFmtId="3" fontId="24" fillId="33" borderId="23" xfId="0" applyNumberFormat="1" applyFont="1" applyFill="1" applyBorder="1" applyAlignment="1">
      <alignment horizontal="justify" vertical="top" wrapText="1"/>
    </xf>
    <xf numFmtId="3" fontId="41" fillId="33" borderId="21" xfId="0" applyNumberFormat="1" applyFont="1" applyFill="1" applyBorder="1" applyAlignment="1">
      <alignment vertical="center" wrapText="1"/>
    </xf>
    <xf numFmtId="165" fontId="26" fillId="34" borderId="0" xfId="45" applyNumberFormat="1" applyFont="1" applyFill="1" applyBorder="1" applyAlignment="1" applyProtection="1">
      <alignment vertical="center"/>
    </xf>
    <xf numFmtId="0" fontId="43" fillId="33" borderId="0" xfId="0" applyFont="1" applyFill="1"/>
    <xf numFmtId="3" fontId="23" fillId="0" borderId="0" xfId="0" applyNumberFormat="1" applyFont="1" applyBorder="1" applyAlignment="1">
      <alignment horizontal="center" vertical="top" wrapText="1"/>
    </xf>
    <xf numFmtId="3" fontId="31" fillId="33" borderId="0" xfId="49" applyNumberFormat="1" applyFont="1" applyFill="1" applyBorder="1" applyAlignment="1">
      <alignment horizontal="right"/>
    </xf>
    <xf numFmtId="0" fontId="0" fillId="33" borderId="0" xfId="0" applyFill="1"/>
    <xf numFmtId="0" fontId="44" fillId="35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justify" vertical="center" wrapText="1"/>
    </xf>
    <xf numFmtId="0" fontId="19" fillId="33" borderId="25" xfId="0" applyFont="1" applyFill="1" applyBorder="1" applyAlignment="1">
      <alignment horizontal="justify" vertical="center" wrapText="1"/>
    </xf>
    <xf numFmtId="0" fontId="22" fillId="33" borderId="26" xfId="0" applyFont="1" applyFill="1" applyBorder="1" applyAlignment="1">
      <alignment horizontal="justify" vertical="center" wrapText="1"/>
    </xf>
    <xf numFmtId="3" fontId="19" fillId="33" borderId="21" xfId="0" applyNumberFormat="1" applyFont="1" applyFill="1" applyBorder="1" applyAlignment="1">
      <alignment horizontal="right" vertical="center" wrapText="1"/>
    </xf>
    <xf numFmtId="0" fontId="22" fillId="33" borderId="25" xfId="0" applyFont="1" applyFill="1" applyBorder="1" applyAlignment="1">
      <alignment horizontal="justify" vertical="center" wrapText="1"/>
    </xf>
    <xf numFmtId="0" fontId="22" fillId="33" borderId="16" xfId="0" applyFont="1" applyFill="1" applyBorder="1" applyAlignment="1">
      <alignment horizontal="justify" vertical="center" wrapText="1"/>
    </xf>
    <xf numFmtId="0" fontId="22" fillId="33" borderId="17" xfId="0" applyFont="1" applyFill="1" applyBorder="1" applyAlignment="1">
      <alignment horizontal="justify" vertical="center" wrapText="1"/>
    </xf>
    <xf numFmtId="3" fontId="44" fillId="35" borderId="21" xfId="0" applyNumberFormat="1" applyFont="1" applyFill="1" applyBorder="1" applyAlignment="1">
      <alignment horizontal="center" vertical="center" wrapText="1"/>
    </xf>
    <xf numFmtId="3" fontId="19" fillId="33" borderId="22" xfId="0" applyNumberFormat="1" applyFont="1" applyFill="1" applyBorder="1" applyAlignment="1">
      <alignment horizontal="justify" vertical="center" wrapText="1"/>
    </xf>
    <xf numFmtId="3" fontId="22" fillId="33" borderId="27" xfId="0" applyNumberFormat="1" applyFont="1" applyFill="1" applyBorder="1" applyAlignment="1">
      <alignment horizontal="right" vertical="center" wrapText="1"/>
    </xf>
    <xf numFmtId="166" fontId="28" fillId="36" borderId="17" xfId="50" applyNumberFormat="1" applyFont="1" applyFill="1" applyBorder="1" applyAlignment="1" applyProtection="1">
      <alignment horizontal="right"/>
      <protection locked="0"/>
    </xf>
    <xf numFmtId="166" fontId="28" fillId="36" borderId="17" xfId="50" applyNumberFormat="1" applyFont="1" applyFill="1" applyBorder="1" applyAlignment="1" applyProtection="1">
      <alignment horizontal="right"/>
    </xf>
    <xf numFmtId="166" fontId="35" fillId="36" borderId="24" xfId="49" applyNumberFormat="1" applyFont="1" applyFill="1" applyBorder="1" applyAlignment="1">
      <alignment horizontal="right"/>
    </xf>
    <xf numFmtId="166" fontId="34" fillId="36" borderId="24" xfId="0" applyNumberFormat="1" applyFont="1" applyFill="1" applyBorder="1" applyAlignment="1" applyProtection="1">
      <alignment horizontal="right" vertical="center" wrapText="1"/>
      <protection locked="0"/>
    </xf>
    <xf numFmtId="166" fontId="34" fillId="36" borderId="24" xfId="0" applyNumberFormat="1" applyFont="1" applyFill="1" applyBorder="1" applyAlignment="1">
      <alignment horizontal="right" vertical="center" wrapText="1"/>
    </xf>
    <xf numFmtId="166" fontId="35" fillId="36" borderId="24" xfId="0" applyNumberFormat="1" applyFont="1" applyFill="1" applyBorder="1" applyAlignment="1">
      <alignment horizontal="right" vertical="center" wrapText="1"/>
    </xf>
    <xf numFmtId="166" fontId="35" fillId="36" borderId="24" xfId="50" applyNumberFormat="1" applyFont="1" applyFill="1" applyBorder="1" applyAlignment="1">
      <alignment horizontal="right"/>
    </xf>
    <xf numFmtId="166" fontId="31" fillId="36" borderId="24" xfId="50" applyNumberFormat="1" applyFont="1" applyFill="1" applyBorder="1" applyAlignment="1">
      <alignment horizontal="right"/>
    </xf>
    <xf numFmtId="166" fontId="28" fillId="36" borderId="24" xfId="50" applyNumberFormat="1" applyFont="1" applyFill="1" applyBorder="1" applyAlignment="1" applyProtection="1">
      <alignment horizontal="right"/>
      <protection locked="0"/>
    </xf>
    <xf numFmtId="166" fontId="28" fillId="36" borderId="24" xfId="50" applyNumberFormat="1" applyFont="1" applyFill="1" applyBorder="1" applyAlignment="1">
      <alignment horizontal="right"/>
    </xf>
    <xf numFmtId="166" fontId="28" fillId="36" borderId="23" xfId="50" applyNumberFormat="1" applyFont="1" applyFill="1" applyBorder="1" applyAlignment="1" applyProtection="1">
      <alignment horizontal="right"/>
      <protection locked="0"/>
    </xf>
    <xf numFmtId="166" fontId="28" fillId="36" borderId="23" xfId="50" applyNumberFormat="1" applyFont="1" applyFill="1" applyBorder="1" applyAlignment="1">
      <alignment horizontal="right"/>
    </xf>
    <xf numFmtId="166" fontId="34" fillId="36" borderId="23" xfId="0" applyNumberFormat="1" applyFont="1" applyFill="1" applyBorder="1" applyAlignment="1">
      <alignment horizontal="right" vertical="center" wrapText="1"/>
    </xf>
    <xf numFmtId="166" fontId="35" fillId="36" borderId="23" xfId="0" applyNumberFormat="1" applyFont="1" applyFill="1" applyBorder="1" applyAlignment="1" applyProtection="1">
      <alignment horizontal="right" vertical="center" wrapText="1"/>
    </xf>
    <xf numFmtId="166" fontId="31" fillId="36" borderId="24" xfId="50" applyNumberFormat="1" applyFont="1" applyFill="1" applyBorder="1" applyAlignment="1">
      <alignment horizontal="right" vertical="top" wrapText="1"/>
    </xf>
    <xf numFmtId="166" fontId="28" fillId="36" borderId="24" xfId="50" applyNumberFormat="1" applyFont="1" applyFill="1" applyBorder="1" applyAlignment="1" applyProtection="1">
      <alignment horizontal="right" vertical="top" wrapText="1"/>
      <protection locked="0"/>
    </xf>
    <xf numFmtId="166" fontId="28" fillId="36" borderId="24" xfId="50" applyNumberFormat="1" applyFont="1" applyFill="1" applyBorder="1" applyAlignment="1">
      <alignment horizontal="right" vertical="top" wrapText="1"/>
    </xf>
    <xf numFmtId="166" fontId="28" fillId="36" borderId="24" xfId="50" applyNumberFormat="1" applyFont="1" applyFill="1" applyBorder="1" applyAlignment="1" applyProtection="1">
      <alignment horizontal="right" vertical="top" wrapText="1"/>
    </xf>
    <xf numFmtId="166" fontId="28" fillId="36" borderId="24" xfId="50" applyNumberFormat="1" applyFont="1" applyFill="1" applyBorder="1" applyAlignment="1" applyProtection="1">
      <alignment horizontal="right" vertical="top"/>
      <protection locked="0"/>
    </xf>
    <xf numFmtId="166" fontId="28" fillId="36" borderId="24" xfId="50" applyNumberFormat="1" applyFont="1" applyFill="1" applyBorder="1" applyAlignment="1" applyProtection="1">
      <alignment horizontal="right" vertical="top"/>
    </xf>
    <xf numFmtId="166" fontId="31" fillId="36" borderId="24" xfId="50" applyNumberFormat="1" applyFont="1" applyFill="1" applyBorder="1" applyAlignment="1">
      <alignment horizontal="right" vertical="top"/>
    </xf>
    <xf numFmtId="166" fontId="31" fillId="36" borderId="24" xfId="50" applyNumberFormat="1" applyFont="1" applyFill="1" applyBorder="1" applyAlignment="1" applyProtection="1">
      <alignment horizontal="right" vertical="top"/>
    </xf>
    <xf numFmtId="166" fontId="28" fillId="36" borderId="23" xfId="50" applyNumberFormat="1" applyFont="1" applyFill="1" applyBorder="1" applyAlignment="1" applyProtection="1">
      <alignment horizontal="right" vertical="top"/>
    </xf>
    <xf numFmtId="166" fontId="31" fillId="36" borderId="23" xfId="50" applyNumberFormat="1" applyFont="1" applyFill="1" applyBorder="1" applyAlignment="1">
      <alignment horizontal="right" vertical="top"/>
    </xf>
    <xf numFmtId="166" fontId="28" fillId="36" borderId="27" xfId="0" applyNumberFormat="1" applyFont="1" applyFill="1" applyBorder="1" applyAlignment="1" applyProtection="1">
      <alignment horizontal="right" vertical="center" wrapText="1"/>
    </xf>
    <xf numFmtId="166" fontId="28" fillId="36" borderId="23" xfId="0" applyNumberFormat="1" applyFont="1" applyFill="1" applyBorder="1" applyAlignment="1" applyProtection="1">
      <alignment horizontal="right" vertical="center" wrapText="1"/>
      <protection locked="0"/>
    </xf>
    <xf numFmtId="166" fontId="28" fillId="36" borderId="21" xfId="0" applyNumberFormat="1" applyFont="1" applyFill="1" applyBorder="1" applyAlignment="1" applyProtection="1">
      <alignment horizontal="right" vertical="center" wrapText="1"/>
      <protection locked="0"/>
    </xf>
    <xf numFmtId="166" fontId="28" fillId="36" borderId="22" xfId="0" applyNumberFormat="1" applyFont="1" applyFill="1" applyBorder="1" applyAlignment="1">
      <alignment horizontal="right" vertical="center" wrapText="1"/>
    </xf>
    <xf numFmtId="166" fontId="28" fillId="36" borderId="27" xfId="0" applyNumberFormat="1" applyFont="1" applyFill="1" applyBorder="1" applyAlignment="1">
      <alignment horizontal="right" vertical="center" wrapText="1"/>
    </xf>
    <xf numFmtId="166" fontId="28" fillId="36" borderId="22" xfId="0" applyNumberFormat="1" applyFont="1" applyFill="1" applyBorder="1" applyAlignment="1" applyProtection="1">
      <alignment horizontal="right" vertical="center" wrapText="1"/>
      <protection locked="0"/>
    </xf>
    <xf numFmtId="166" fontId="28" fillId="36" borderId="13" xfId="50" applyNumberFormat="1" applyFont="1" applyFill="1" applyBorder="1" applyAlignment="1">
      <alignment horizontal="center"/>
    </xf>
    <xf numFmtId="166" fontId="31" fillId="36" borderId="21" xfId="49" applyNumberFormat="1" applyFont="1" applyFill="1" applyBorder="1" applyAlignment="1" applyProtection="1">
      <alignment horizontal="right"/>
    </xf>
    <xf numFmtId="166" fontId="48" fillId="0" borderId="0" xfId="0" applyNumberFormat="1" applyFont="1"/>
    <xf numFmtId="166" fontId="34" fillId="36" borderId="23" xfId="50" applyNumberFormat="1" applyFont="1" applyFill="1" applyBorder="1" applyAlignment="1">
      <alignment horizontal="right"/>
    </xf>
    <xf numFmtId="166" fontId="35" fillId="36" borderId="21" xfId="49" applyNumberFormat="1" applyFont="1" applyFill="1" applyBorder="1" applyAlignment="1">
      <alignment horizontal="right"/>
    </xf>
    <xf numFmtId="166" fontId="37" fillId="36" borderId="11" xfId="0" applyNumberFormat="1" applyFont="1" applyFill="1" applyBorder="1" applyAlignment="1">
      <alignment vertical="top" wrapText="1"/>
    </xf>
    <xf numFmtId="0" fontId="28" fillId="36" borderId="0" xfId="0" applyFont="1" applyFill="1"/>
    <xf numFmtId="165" fontId="49" fillId="37" borderId="22" xfId="50" applyNumberFormat="1" applyFont="1" applyFill="1" applyBorder="1" applyAlignment="1" applyProtection="1">
      <alignment horizontal="center"/>
    </xf>
    <xf numFmtId="0" fontId="28" fillId="36" borderId="22" xfId="0" applyFont="1" applyFill="1" applyBorder="1" applyAlignment="1">
      <alignment horizontal="right" vertical="center" wrapText="1"/>
    </xf>
    <xf numFmtId="166" fontId="28" fillId="36" borderId="24" xfId="0" applyNumberFormat="1" applyFont="1" applyFill="1" applyBorder="1" applyAlignment="1">
      <alignment horizontal="right" vertical="center" wrapText="1"/>
    </xf>
    <xf numFmtId="166" fontId="28" fillId="36" borderId="27" xfId="0" applyNumberFormat="1" applyFont="1" applyFill="1" applyBorder="1" applyAlignment="1" applyProtection="1">
      <alignment horizontal="right" vertical="center" wrapText="1"/>
      <protection locked="0"/>
    </xf>
    <xf numFmtId="166" fontId="28" fillId="36" borderId="30" xfId="0" applyNumberFormat="1" applyFont="1" applyFill="1" applyBorder="1" applyAlignment="1" applyProtection="1">
      <alignment horizontal="right" vertical="center" wrapText="1"/>
      <protection locked="0"/>
    </xf>
    <xf numFmtId="166" fontId="31" fillId="36" borderId="27" xfId="0" applyNumberFormat="1" applyFont="1" applyFill="1" applyBorder="1" applyAlignment="1">
      <alignment horizontal="right" vertical="center" wrapText="1"/>
    </xf>
    <xf numFmtId="37" fontId="26" fillId="34" borderId="14" xfId="45" applyNumberFormat="1" applyFont="1" applyFill="1" applyBorder="1" applyAlignment="1" applyProtection="1">
      <alignment horizontal="center"/>
    </xf>
    <xf numFmtId="37" fontId="26" fillId="34" borderId="11" xfId="45" applyNumberFormat="1" applyFont="1" applyFill="1" applyBorder="1" applyAlignment="1" applyProtection="1">
      <alignment horizontal="center"/>
    </xf>
    <xf numFmtId="37" fontId="26" fillId="34" borderId="12" xfId="45" applyNumberFormat="1" applyFont="1" applyFill="1" applyBorder="1" applyAlignment="1" applyProtection="1">
      <alignment horizontal="center"/>
    </xf>
    <xf numFmtId="37" fontId="26" fillId="34" borderId="16" xfId="45" applyNumberFormat="1" applyFont="1" applyFill="1" applyBorder="1" applyAlignment="1" applyProtection="1">
      <alignment horizontal="center"/>
      <protection locked="0"/>
    </xf>
    <xf numFmtId="37" fontId="26" fillId="34" borderId="0" xfId="45" applyNumberFormat="1" applyFont="1" applyFill="1" applyBorder="1" applyAlignment="1" applyProtection="1">
      <alignment horizontal="center"/>
      <protection locked="0"/>
    </xf>
    <xf numFmtId="37" fontId="26" fillId="34" borderId="17" xfId="45" applyNumberFormat="1" applyFont="1" applyFill="1" applyBorder="1" applyAlignment="1" applyProtection="1">
      <alignment horizontal="center"/>
      <protection locked="0"/>
    </xf>
    <xf numFmtId="37" fontId="26" fillId="34" borderId="16" xfId="45" applyNumberFormat="1" applyFont="1" applyFill="1" applyBorder="1" applyAlignment="1" applyProtection="1">
      <alignment horizontal="center"/>
    </xf>
    <xf numFmtId="37" fontId="26" fillId="34" borderId="0" xfId="45" applyNumberFormat="1" applyFont="1" applyFill="1" applyBorder="1" applyAlignment="1" applyProtection="1">
      <alignment horizontal="center"/>
    </xf>
    <xf numFmtId="37" fontId="26" fillId="34" borderId="17" xfId="45" applyNumberFormat="1" applyFont="1" applyFill="1" applyBorder="1" applyAlignment="1" applyProtection="1">
      <alignment horizontal="center"/>
    </xf>
    <xf numFmtId="37" fontId="26" fillId="34" borderId="15" xfId="45" applyNumberFormat="1" applyFont="1" applyFill="1" applyBorder="1" applyAlignment="1" applyProtection="1">
      <alignment horizontal="center"/>
    </xf>
    <xf numFmtId="37" fontId="26" fillId="34" borderId="10" xfId="45" applyNumberFormat="1" applyFont="1" applyFill="1" applyBorder="1" applyAlignment="1" applyProtection="1">
      <alignment horizontal="center"/>
    </xf>
    <xf numFmtId="37" fontId="26" fillId="34" borderId="13" xfId="45" applyNumberFormat="1" applyFont="1" applyFill="1" applyBorder="1" applyAlignment="1" applyProtection="1">
      <alignment horizontal="center"/>
    </xf>
    <xf numFmtId="37" fontId="26" fillId="34" borderId="0" xfId="45" applyNumberFormat="1" applyFont="1" applyFill="1" applyBorder="1" applyAlignment="1" applyProtection="1">
      <alignment horizontal="center" vertical="center" wrapText="1"/>
    </xf>
    <xf numFmtId="37" fontId="26" fillId="34" borderId="0" xfId="45" applyNumberFormat="1" applyFont="1" applyFill="1" applyBorder="1" applyAlignment="1" applyProtection="1">
      <alignment horizontal="center" vertical="center"/>
    </xf>
    <xf numFmtId="37" fontId="26" fillId="34" borderId="10" xfId="45" applyNumberFormat="1" applyFont="1" applyFill="1" applyBorder="1" applyAlignment="1" applyProtection="1">
      <alignment horizontal="center" vertical="center"/>
    </xf>
    <xf numFmtId="3" fontId="26" fillId="34" borderId="18" xfId="45" applyNumberFormat="1" applyFont="1" applyFill="1" applyBorder="1" applyAlignment="1" applyProtection="1">
      <alignment horizontal="center"/>
    </xf>
    <xf numFmtId="3" fontId="26" fillId="34" borderId="19" xfId="45" applyNumberFormat="1" applyFont="1" applyFill="1" applyBorder="1" applyAlignment="1" applyProtection="1">
      <alignment horizontal="center"/>
    </xf>
    <xf numFmtId="3" fontId="26" fillId="34" borderId="20" xfId="45" applyNumberFormat="1" applyFont="1" applyFill="1" applyBorder="1" applyAlignment="1" applyProtection="1">
      <alignment horizontal="center"/>
    </xf>
    <xf numFmtId="3" fontId="26" fillId="34" borderId="21" xfId="45" applyNumberFormat="1" applyFont="1" applyFill="1" applyBorder="1" applyAlignment="1" applyProtection="1">
      <alignment horizontal="center" vertical="center" wrapText="1"/>
    </xf>
    <xf numFmtId="0" fontId="29" fillId="33" borderId="16" xfId="0" applyFont="1" applyFill="1" applyBorder="1" applyAlignment="1">
      <alignment horizontal="left" vertical="center" wrapText="1"/>
    </xf>
    <xf numFmtId="0" fontId="29" fillId="33" borderId="0" xfId="0" applyFont="1" applyFill="1" applyBorder="1" applyAlignment="1">
      <alignment horizontal="left" vertical="center" wrapText="1"/>
    </xf>
    <xf numFmtId="0" fontId="29" fillId="33" borderId="17" xfId="0" applyFont="1" applyFill="1" applyBorder="1" applyAlignment="1">
      <alignment horizontal="left" vertical="center" wrapText="1"/>
    </xf>
    <xf numFmtId="0" fontId="36" fillId="33" borderId="0" xfId="0" applyFont="1" applyFill="1" applyBorder="1" applyAlignment="1">
      <alignment horizontal="left" vertical="center" wrapText="1"/>
    </xf>
    <xf numFmtId="0" fontId="36" fillId="33" borderId="17" xfId="0" applyFont="1" applyFill="1" applyBorder="1" applyAlignment="1">
      <alignment horizontal="left" vertical="center" wrapText="1"/>
    </xf>
    <xf numFmtId="166" fontId="31" fillId="36" borderId="22" xfId="49" applyNumberFormat="1" applyFont="1" applyFill="1" applyBorder="1" applyAlignment="1">
      <alignment horizontal="right"/>
    </xf>
    <xf numFmtId="166" fontId="31" fillId="36" borderId="23" xfId="49" applyNumberFormat="1" applyFont="1" applyFill="1" applyBorder="1" applyAlignment="1">
      <alignment horizontal="right"/>
    </xf>
    <xf numFmtId="166" fontId="23" fillId="0" borderId="18" xfId="0" applyNumberFormat="1" applyFont="1" applyBorder="1" applyAlignment="1">
      <alignment horizontal="center" vertical="top" wrapText="1"/>
    </xf>
    <xf numFmtId="166" fontId="23" fillId="0" borderId="20" xfId="0" applyNumberFormat="1" applyFont="1" applyBorder="1" applyAlignment="1">
      <alignment horizontal="center" vertical="top" wrapText="1"/>
    </xf>
    <xf numFmtId="0" fontId="37" fillId="33" borderId="0" xfId="0" applyFont="1" applyFill="1" applyAlignment="1">
      <alignment horizontal="left" vertical="top" wrapText="1"/>
    </xf>
    <xf numFmtId="166" fontId="35" fillId="36" borderId="22" xfId="49" applyNumberFormat="1" applyFont="1" applyFill="1" applyBorder="1" applyAlignment="1"/>
    <xf numFmtId="166" fontId="35" fillId="36" borderId="23" xfId="49" applyNumberFormat="1" applyFont="1" applyFill="1" applyBorder="1" applyAlignment="1"/>
    <xf numFmtId="166" fontId="38" fillId="0" borderId="18" xfId="0" applyNumberFormat="1" applyFont="1" applyBorder="1" applyAlignment="1">
      <alignment horizontal="center" vertical="top" wrapText="1"/>
    </xf>
    <xf numFmtId="166" fontId="38" fillId="0" borderId="20" xfId="0" applyNumberFormat="1" applyFont="1" applyBorder="1" applyAlignment="1">
      <alignment horizontal="center" vertical="top" wrapText="1"/>
    </xf>
    <xf numFmtId="37" fontId="26" fillId="34" borderId="14" xfId="45" applyNumberFormat="1" applyFont="1" applyFill="1" applyBorder="1" applyAlignment="1" applyProtection="1">
      <alignment horizontal="center" vertical="center" wrapText="1"/>
    </xf>
    <xf numFmtId="37" fontId="26" fillId="34" borderId="12" xfId="45" applyNumberFormat="1" applyFont="1" applyFill="1" applyBorder="1" applyAlignment="1" applyProtection="1">
      <alignment horizontal="center" vertical="center"/>
    </xf>
    <xf numFmtId="37" fontId="26" fillId="34" borderId="16" xfId="45" applyNumberFormat="1" applyFont="1" applyFill="1" applyBorder="1" applyAlignment="1" applyProtection="1">
      <alignment horizontal="center" vertical="center"/>
    </xf>
    <xf numFmtId="37" fontId="26" fillId="34" borderId="17" xfId="45" applyNumberFormat="1" applyFont="1" applyFill="1" applyBorder="1" applyAlignment="1" applyProtection="1">
      <alignment horizontal="center" vertical="center"/>
    </xf>
    <xf numFmtId="37" fontId="26" fillId="34" borderId="15" xfId="45" applyNumberFormat="1" applyFont="1" applyFill="1" applyBorder="1" applyAlignment="1" applyProtection="1">
      <alignment horizontal="center" vertical="center"/>
    </xf>
    <xf numFmtId="37" fontId="26" fillId="34" borderId="13" xfId="45" applyNumberFormat="1" applyFont="1" applyFill="1" applyBorder="1" applyAlignment="1" applyProtection="1">
      <alignment horizontal="center" vertical="center"/>
    </xf>
    <xf numFmtId="37" fontId="26" fillId="34" borderId="18" xfId="45" applyNumberFormat="1" applyFont="1" applyFill="1" applyBorder="1" applyAlignment="1" applyProtection="1">
      <alignment horizontal="center"/>
    </xf>
    <xf numFmtId="37" fontId="26" fillId="34" borderId="19" xfId="45" applyNumberFormat="1" applyFont="1" applyFill="1" applyBorder="1" applyAlignment="1" applyProtection="1">
      <alignment horizontal="center"/>
    </xf>
    <xf numFmtId="37" fontId="26" fillId="34" borderId="20" xfId="45" applyNumberFormat="1" applyFont="1" applyFill="1" applyBorder="1" applyAlignment="1" applyProtection="1">
      <alignment horizontal="center"/>
    </xf>
    <xf numFmtId="37" fontId="26" fillId="34" borderId="21" xfId="45" applyNumberFormat="1" applyFont="1" applyFill="1" applyBorder="1" applyAlignment="1" applyProtection="1">
      <alignment horizontal="center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22" fillId="33" borderId="16" xfId="0" applyFont="1" applyFill="1" applyBorder="1" applyAlignment="1">
      <alignment horizontal="left" vertical="center" wrapText="1" indent="1"/>
    </xf>
    <xf numFmtId="0" fontId="22" fillId="33" borderId="17" xfId="0" applyFont="1" applyFill="1" applyBorder="1" applyAlignment="1">
      <alignment horizontal="left" vertical="center" wrapText="1" indent="1"/>
    </xf>
    <xf numFmtId="165" fontId="42" fillId="34" borderId="14" xfId="45" applyNumberFormat="1" applyFont="1" applyFill="1" applyBorder="1" applyAlignment="1" applyProtection="1">
      <alignment horizontal="center" vertical="center"/>
    </xf>
    <xf numFmtId="165" fontId="42" fillId="34" borderId="11" xfId="45" applyNumberFormat="1" applyFont="1" applyFill="1" applyBorder="1" applyAlignment="1" applyProtection="1">
      <alignment horizontal="center" vertical="center"/>
    </xf>
    <xf numFmtId="165" fontId="42" fillId="34" borderId="12" xfId="45" applyNumberFormat="1" applyFont="1" applyFill="1" applyBorder="1" applyAlignment="1" applyProtection="1">
      <alignment horizontal="center" vertical="center"/>
    </xf>
    <xf numFmtId="165" fontId="42" fillId="34" borderId="16" xfId="45" applyNumberFormat="1" applyFont="1" applyFill="1" applyBorder="1" applyAlignment="1" applyProtection="1">
      <alignment horizontal="center" vertical="center"/>
      <protection locked="0"/>
    </xf>
    <xf numFmtId="165" fontId="42" fillId="34" borderId="0" xfId="45" applyNumberFormat="1" applyFont="1" applyFill="1" applyBorder="1" applyAlignment="1" applyProtection="1">
      <alignment horizontal="center" vertical="center"/>
      <protection locked="0"/>
    </xf>
    <xf numFmtId="165" fontId="42" fillId="34" borderId="17" xfId="45" applyNumberFormat="1" applyFont="1" applyFill="1" applyBorder="1" applyAlignment="1" applyProtection="1">
      <alignment horizontal="center" vertical="center"/>
      <protection locked="0"/>
    </xf>
    <xf numFmtId="165" fontId="42" fillId="34" borderId="16" xfId="45" applyNumberFormat="1" applyFont="1" applyFill="1" applyBorder="1" applyAlignment="1" applyProtection="1">
      <alignment horizontal="center" vertical="center"/>
    </xf>
    <xf numFmtId="165" fontId="42" fillId="34" borderId="0" xfId="45" applyNumberFormat="1" applyFont="1" applyFill="1" applyBorder="1" applyAlignment="1" applyProtection="1">
      <alignment horizontal="center" vertical="center"/>
    </xf>
    <xf numFmtId="165" fontId="42" fillId="34" borderId="17" xfId="45" applyNumberFormat="1" applyFont="1" applyFill="1" applyBorder="1" applyAlignment="1" applyProtection="1">
      <alignment horizontal="center" vertical="center"/>
    </xf>
    <xf numFmtId="165" fontId="42" fillId="34" borderId="15" xfId="45" applyNumberFormat="1" applyFont="1" applyFill="1" applyBorder="1" applyAlignment="1" applyProtection="1">
      <alignment horizontal="center" vertical="center"/>
    </xf>
    <xf numFmtId="165" fontId="42" fillId="34" borderId="10" xfId="45" applyNumberFormat="1" applyFont="1" applyFill="1" applyBorder="1" applyAlignment="1" applyProtection="1">
      <alignment horizontal="center" vertical="center"/>
    </xf>
    <xf numFmtId="165" fontId="42" fillId="34" borderId="13" xfId="45" applyNumberFormat="1" applyFont="1" applyFill="1" applyBorder="1" applyAlignment="1" applyProtection="1">
      <alignment horizontal="center" vertical="center"/>
    </xf>
    <xf numFmtId="165" fontId="26" fillId="34" borderId="14" xfId="45" applyNumberFormat="1" applyFont="1" applyFill="1" applyBorder="1" applyAlignment="1" applyProtection="1">
      <alignment horizontal="left" vertical="center"/>
    </xf>
    <xf numFmtId="165" fontId="26" fillId="34" borderId="12" xfId="45" applyNumberFormat="1" applyFont="1" applyFill="1" applyBorder="1" applyAlignment="1" applyProtection="1">
      <alignment horizontal="left" vertical="center"/>
    </xf>
    <xf numFmtId="165" fontId="26" fillId="34" borderId="16" xfId="45" applyNumberFormat="1" applyFont="1" applyFill="1" applyBorder="1" applyAlignment="1" applyProtection="1">
      <alignment horizontal="left" vertical="center"/>
    </xf>
    <xf numFmtId="165" fontId="26" fillId="34" borderId="17" xfId="45" applyNumberFormat="1" applyFont="1" applyFill="1" applyBorder="1" applyAlignment="1" applyProtection="1">
      <alignment horizontal="left" vertical="center"/>
    </xf>
    <xf numFmtId="165" fontId="26" fillId="34" borderId="15" xfId="45" applyNumberFormat="1" applyFont="1" applyFill="1" applyBorder="1" applyAlignment="1" applyProtection="1">
      <alignment horizontal="left" vertical="center"/>
    </xf>
    <xf numFmtId="165" fontId="26" fillId="34" borderId="13" xfId="45" applyNumberFormat="1" applyFont="1" applyFill="1" applyBorder="1" applyAlignment="1" applyProtection="1">
      <alignment horizontal="left" vertical="center"/>
    </xf>
    <xf numFmtId="165" fontId="26" fillId="34" borderId="18" xfId="45" applyNumberFormat="1" applyFont="1" applyFill="1" applyBorder="1" applyAlignment="1" applyProtection="1">
      <alignment horizontal="center" vertical="center"/>
    </xf>
    <xf numFmtId="165" fontId="26" fillId="34" borderId="19" xfId="45" applyNumberFormat="1" applyFont="1" applyFill="1" applyBorder="1" applyAlignment="1" applyProtection="1">
      <alignment horizontal="center" vertical="center"/>
    </xf>
    <xf numFmtId="165" fontId="26" fillId="34" borderId="20" xfId="45" applyNumberFormat="1" applyFont="1" applyFill="1" applyBorder="1" applyAlignment="1" applyProtection="1">
      <alignment horizontal="center" vertical="center"/>
    </xf>
    <xf numFmtId="165" fontId="26" fillId="34" borderId="14" xfId="45" applyNumberFormat="1" applyFont="1" applyFill="1" applyBorder="1" applyAlignment="1" applyProtection="1">
      <alignment horizontal="center" vertical="center"/>
    </xf>
    <xf numFmtId="165" fontId="26" fillId="34" borderId="15" xfId="45" applyNumberFormat="1" applyFont="1" applyFill="1" applyBorder="1" applyAlignment="1" applyProtection="1">
      <alignment horizontal="center" vertical="center"/>
    </xf>
    <xf numFmtId="0" fontId="24" fillId="33" borderId="16" xfId="0" applyFont="1" applyFill="1" applyBorder="1" applyAlignment="1">
      <alignment horizontal="left" vertical="top"/>
    </xf>
    <xf numFmtId="0" fontId="24" fillId="33" borderId="17" xfId="0" applyFont="1" applyFill="1" applyBorder="1" applyAlignment="1">
      <alignment horizontal="left" vertical="top"/>
    </xf>
    <xf numFmtId="0" fontId="25" fillId="33" borderId="16" xfId="0" applyFont="1" applyFill="1" applyBorder="1" applyAlignment="1">
      <alignment horizontal="left" vertical="top" wrapText="1"/>
    </xf>
    <xf numFmtId="0" fontId="25" fillId="33" borderId="17" xfId="0" applyFont="1" applyFill="1" applyBorder="1" applyAlignment="1">
      <alignment horizontal="left" vertical="top" wrapText="1"/>
    </xf>
    <xf numFmtId="0" fontId="24" fillId="33" borderId="16" xfId="0" applyFont="1" applyFill="1" applyBorder="1" applyAlignment="1">
      <alignment horizontal="left" vertical="top" wrapText="1"/>
    </xf>
    <xf numFmtId="0" fontId="24" fillId="33" borderId="17" xfId="0" applyFont="1" applyFill="1" applyBorder="1" applyAlignment="1">
      <alignment horizontal="left" vertical="top" wrapText="1"/>
    </xf>
    <xf numFmtId="165" fontId="26" fillId="34" borderId="12" xfId="45" applyNumberFormat="1" applyFont="1" applyFill="1" applyBorder="1" applyAlignment="1" applyProtection="1">
      <alignment horizontal="center" vertical="center"/>
    </xf>
    <xf numFmtId="165" fontId="26" fillId="34" borderId="16" xfId="45" applyNumberFormat="1" applyFont="1" applyFill="1" applyBorder="1" applyAlignment="1" applyProtection="1">
      <alignment horizontal="center" vertical="center"/>
    </xf>
    <xf numFmtId="165" fontId="26" fillId="34" borderId="17" xfId="45" applyNumberFormat="1" applyFont="1" applyFill="1" applyBorder="1" applyAlignment="1" applyProtection="1">
      <alignment horizontal="center" vertical="center"/>
    </xf>
    <xf numFmtId="165" fontId="26" fillId="34" borderId="13" xfId="45" applyNumberFormat="1" applyFont="1" applyFill="1" applyBorder="1" applyAlignment="1" applyProtection="1">
      <alignment horizontal="center" vertical="center"/>
    </xf>
    <xf numFmtId="165" fontId="26" fillId="34" borderId="22" xfId="45" applyNumberFormat="1" applyFont="1" applyFill="1" applyBorder="1" applyAlignment="1" applyProtection="1">
      <alignment horizontal="center" vertical="center"/>
    </xf>
    <xf numFmtId="165" fontId="26" fillId="34" borderId="23" xfId="45" applyNumberFormat="1" applyFont="1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/>
    </xf>
    <xf numFmtId="3" fontId="24" fillId="0" borderId="0" xfId="0" applyNumberFormat="1" applyFont="1" applyBorder="1" applyAlignment="1">
      <alignment horizontal="right"/>
    </xf>
    <xf numFmtId="0" fontId="25" fillId="0" borderId="21" xfId="0" applyFont="1" applyBorder="1" applyAlignment="1">
      <alignment horizontal="center"/>
    </xf>
    <xf numFmtId="3" fontId="25" fillId="0" borderId="21" xfId="0" applyNumberFormat="1" applyFont="1" applyBorder="1" applyAlignment="1">
      <alignment horizontal="right"/>
    </xf>
    <xf numFmtId="0" fontId="24" fillId="0" borderId="21" xfId="0" applyFont="1" applyBorder="1" applyAlignment="1" applyProtection="1">
      <alignment horizontal="left"/>
      <protection locked="0"/>
    </xf>
    <xf numFmtId="3" fontId="24" fillId="0" borderId="21" xfId="0" applyNumberFormat="1" applyFont="1" applyBorder="1" applyAlignment="1" applyProtection="1">
      <alignment horizontal="right"/>
      <protection locked="0"/>
    </xf>
    <xf numFmtId="3" fontId="24" fillId="0" borderId="21" xfId="0" applyNumberFormat="1" applyFont="1" applyBorder="1" applyAlignment="1" applyProtection="1">
      <alignment horizontal="right"/>
    </xf>
    <xf numFmtId="0" fontId="25" fillId="0" borderId="21" xfId="0" applyFont="1" applyBorder="1" applyAlignment="1">
      <alignment horizontal="right"/>
    </xf>
    <xf numFmtId="3" fontId="25" fillId="0" borderId="21" xfId="0" applyNumberFormat="1" applyFont="1" applyBorder="1" applyAlignment="1" applyProtection="1">
      <alignment horizontal="right"/>
    </xf>
    <xf numFmtId="0" fontId="24" fillId="0" borderId="18" xfId="0" applyFont="1" applyBorder="1" applyAlignment="1" applyProtection="1">
      <alignment horizontal="left"/>
      <protection locked="0"/>
    </xf>
    <xf numFmtId="0" fontId="24" fillId="0" borderId="20" xfId="0" applyFont="1" applyBorder="1" applyAlignment="1" applyProtection="1">
      <alignment horizontal="left"/>
      <protection locked="0"/>
    </xf>
    <xf numFmtId="165" fontId="26" fillId="34" borderId="21" xfId="45" applyNumberFormat="1" applyFont="1" applyFill="1" applyBorder="1" applyAlignment="1" applyProtection="1">
      <alignment horizontal="center" vertical="center"/>
    </xf>
    <xf numFmtId="0" fontId="22" fillId="33" borderId="18" xfId="0" applyFont="1" applyFill="1" applyBorder="1" applyAlignment="1">
      <alignment horizontal="left" vertical="center" wrapText="1"/>
    </xf>
    <xf numFmtId="0" fontId="22" fillId="33" borderId="20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/>
    </xf>
    <xf numFmtId="0" fontId="44" fillId="35" borderId="21" xfId="0" applyFont="1" applyFill="1" applyBorder="1" applyAlignment="1">
      <alignment horizontal="center" vertical="center"/>
    </xf>
    <xf numFmtId="0" fontId="44" fillId="35" borderId="14" xfId="0" applyFont="1" applyFill="1" applyBorder="1" applyAlignment="1">
      <alignment horizontal="center"/>
    </xf>
    <xf numFmtId="0" fontId="44" fillId="35" borderId="11" xfId="0" applyFont="1" applyFill="1" applyBorder="1" applyAlignment="1">
      <alignment horizontal="center"/>
    </xf>
    <xf numFmtId="0" fontId="44" fillId="35" borderId="16" xfId="0" applyFont="1" applyFill="1" applyBorder="1" applyAlignment="1">
      <alignment horizontal="center"/>
    </xf>
    <xf numFmtId="0" fontId="44" fillId="35" borderId="0" xfId="0" applyFont="1" applyFill="1" applyBorder="1" applyAlignment="1">
      <alignment horizontal="center"/>
    </xf>
    <xf numFmtId="0" fontId="44" fillId="35" borderId="15" xfId="0" applyFont="1" applyFill="1" applyBorder="1" applyAlignment="1">
      <alignment horizontal="center"/>
    </xf>
    <xf numFmtId="0" fontId="44" fillId="35" borderId="10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left" vertical="center" wrapText="1"/>
    </xf>
    <xf numFmtId="0" fontId="19" fillId="33" borderId="28" xfId="0" applyFont="1" applyFill="1" applyBorder="1" applyAlignment="1">
      <alignment horizontal="left" vertical="top" wrapText="1" indent="1"/>
    </xf>
    <xf numFmtId="0" fontId="19" fillId="33" borderId="29" xfId="0" applyFont="1" applyFill="1" applyBorder="1" applyAlignment="1">
      <alignment horizontal="left" vertical="top" wrapText="1" indent="1"/>
    </xf>
  </cellXfs>
  <cellStyles count="51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5" builtinId="3"/>
    <cellStyle name="Millares 2" xfId="50"/>
    <cellStyle name="Millares 5 2" xfId="4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49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a_marysol2/Datos%20de%20programa/Microsoft/Excel/CUENTA%20PUBLICA%20ENERO-FEBRERO/CTA%20PUBLICA%20FEBRERO%20DEUDORES%20DIVER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terial%20de%20apoyo\Estad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1">
          <cell r="H51">
            <v>0</v>
          </cell>
        </row>
        <row r="52">
          <cell r="E5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7"/>
  <sheetViews>
    <sheetView tabSelected="1" workbookViewId="0">
      <selection activeCell="B20" sqref="B20:C20"/>
    </sheetView>
  </sheetViews>
  <sheetFormatPr baseColWidth="10" defaultRowHeight="15" x14ac:dyDescent="0.25"/>
  <cols>
    <col min="1" max="1" width="17.85546875" customWidth="1"/>
    <col min="2" max="2" width="15.140625" customWidth="1"/>
    <col min="3" max="3" width="22.5703125" customWidth="1"/>
    <col min="4" max="4" width="11.28515625" style="35" bestFit="1" customWidth="1"/>
    <col min="5" max="5" width="13.28515625" style="35" bestFit="1" customWidth="1"/>
    <col min="6" max="8" width="11.28515625" style="35" bestFit="1" customWidth="1"/>
    <col min="9" max="9" width="11.85546875" style="35" bestFit="1" customWidth="1"/>
  </cols>
  <sheetData>
    <row r="5" spans="1:9" x14ac:dyDescent="0.25">
      <c r="A5" s="149" t="s">
        <v>196</v>
      </c>
      <c r="B5" s="150"/>
      <c r="C5" s="150"/>
      <c r="D5" s="150"/>
      <c r="E5" s="150"/>
      <c r="F5" s="150"/>
      <c r="G5" s="150"/>
      <c r="H5" s="150"/>
      <c r="I5" s="151"/>
    </row>
    <row r="6" spans="1:9" x14ac:dyDescent="0.25">
      <c r="A6" s="152" t="s">
        <v>194</v>
      </c>
      <c r="B6" s="153"/>
      <c r="C6" s="153"/>
      <c r="D6" s="153"/>
      <c r="E6" s="153"/>
      <c r="F6" s="153"/>
      <c r="G6" s="153"/>
      <c r="H6" s="153"/>
      <c r="I6" s="154"/>
    </row>
    <row r="7" spans="1:9" x14ac:dyDescent="0.25">
      <c r="A7" s="155" t="s">
        <v>31</v>
      </c>
      <c r="B7" s="156"/>
      <c r="C7" s="156"/>
      <c r="D7" s="156"/>
      <c r="E7" s="156"/>
      <c r="F7" s="156"/>
      <c r="G7" s="156"/>
      <c r="H7" s="156"/>
      <c r="I7" s="157"/>
    </row>
    <row r="8" spans="1:9" x14ac:dyDescent="0.25">
      <c r="A8" s="158" t="s">
        <v>200</v>
      </c>
      <c r="B8" s="159"/>
      <c r="C8" s="159"/>
      <c r="D8" s="159"/>
      <c r="E8" s="159"/>
      <c r="F8" s="159"/>
      <c r="G8" s="159"/>
      <c r="H8" s="159"/>
      <c r="I8" s="160"/>
    </row>
    <row r="9" spans="1:9" x14ac:dyDescent="0.25">
      <c r="A9" s="2"/>
      <c r="B9" s="2"/>
      <c r="C9" s="2"/>
      <c r="D9" s="36"/>
      <c r="E9" s="37"/>
      <c r="F9" s="37"/>
      <c r="G9" s="37"/>
      <c r="H9" s="37"/>
      <c r="I9" s="37"/>
    </row>
    <row r="10" spans="1:9" x14ac:dyDescent="0.25">
      <c r="A10" s="161" t="s">
        <v>32</v>
      </c>
      <c r="B10" s="162"/>
      <c r="C10" s="162"/>
      <c r="D10" s="164" t="s">
        <v>33</v>
      </c>
      <c r="E10" s="165"/>
      <c r="F10" s="165"/>
      <c r="G10" s="165"/>
      <c r="H10" s="166"/>
      <c r="I10" s="167" t="s">
        <v>34</v>
      </c>
    </row>
    <row r="11" spans="1:9" ht="24.75" x14ac:dyDescent="0.25">
      <c r="A11" s="162"/>
      <c r="B11" s="162"/>
      <c r="C11" s="162"/>
      <c r="D11" s="38" t="s">
        <v>35</v>
      </c>
      <c r="E11" s="39" t="s">
        <v>36</v>
      </c>
      <c r="F11" s="38" t="s">
        <v>37</v>
      </c>
      <c r="G11" s="38" t="s">
        <v>38</v>
      </c>
      <c r="H11" s="38" t="s">
        <v>39</v>
      </c>
      <c r="I11" s="167"/>
    </row>
    <row r="12" spans="1:9" x14ac:dyDescent="0.25">
      <c r="A12" s="163"/>
      <c r="B12" s="163"/>
      <c r="C12" s="163"/>
      <c r="D12" s="40" t="s">
        <v>40</v>
      </c>
      <c r="E12" s="40" t="s">
        <v>41</v>
      </c>
      <c r="F12" s="40" t="s">
        <v>42</v>
      </c>
      <c r="G12" s="40" t="s">
        <v>43</v>
      </c>
      <c r="H12" s="40" t="s">
        <v>44</v>
      </c>
      <c r="I12" s="40" t="s">
        <v>45</v>
      </c>
    </row>
    <row r="13" spans="1:9" x14ac:dyDescent="0.25">
      <c r="A13" s="4"/>
      <c r="B13" s="5"/>
      <c r="C13" s="6"/>
      <c r="D13" s="41"/>
      <c r="E13" s="42"/>
      <c r="F13" s="42"/>
      <c r="G13" s="42"/>
      <c r="H13" s="42"/>
      <c r="I13" s="42"/>
    </row>
    <row r="14" spans="1:9" x14ac:dyDescent="0.25">
      <c r="A14" s="168" t="s">
        <v>3</v>
      </c>
      <c r="B14" s="169"/>
      <c r="C14" s="170"/>
      <c r="D14" s="106">
        <v>0</v>
      </c>
      <c r="E14" s="106">
        <v>0</v>
      </c>
      <c r="F14" s="107">
        <f>D14+E14</f>
        <v>0</v>
      </c>
      <c r="G14" s="106">
        <v>0</v>
      </c>
      <c r="H14" s="106">
        <v>0</v>
      </c>
      <c r="I14" s="107">
        <f>H14-D14</f>
        <v>0</v>
      </c>
    </row>
    <row r="15" spans="1:9" x14ac:dyDescent="0.25">
      <c r="A15" s="168" t="s">
        <v>28</v>
      </c>
      <c r="B15" s="169"/>
      <c r="C15" s="170"/>
      <c r="D15" s="106">
        <v>0</v>
      </c>
      <c r="E15" s="106">
        <v>0</v>
      </c>
      <c r="F15" s="107">
        <f>D15+E15</f>
        <v>0</v>
      </c>
      <c r="G15" s="106">
        <v>0</v>
      </c>
      <c r="H15" s="106">
        <v>0</v>
      </c>
      <c r="I15" s="107">
        <f>H15-D15</f>
        <v>0</v>
      </c>
    </row>
    <row r="16" spans="1:9" x14ac:dyDescent="0.25">
      <c r="A16" s="168" t="s">
        <v>4</v>
      </c>
      <c r="B16" s="169"/>
      <c r="C16" s="170"/>
      <c r="D16" s="106">
        <v>0</v>
      </c>
      <c r="E16" s="106">
        <v>0</v>
      </c>
      <c r="F16" s="107">
        <f>D16+E16</f>
        <v>0</v>
      </c>
      <c r="G16" s="106">
        <v>0</v>
      </c>
      <c r="H16" s="106">
        <v>0</v>
      </c>
      <c r="I16" s="107">
        <f>H16-D16</f>
        <v>0</v>
      </c>
    </row>
    <row r="17" spans="1:10" x14ac:dyDescent="0.25">
      <c r="A17" s="168" t="s">
        <v>5</v>
      </c>
      <c r="B17" s="169"/>
      <c r="C17" s="170"/>
      <c r="D17" s="106">
        <v>0</v>
      </c>
      <c r="E17" s="106">
        <v>0</v>
      </c>
      <c r="F17" s="107">
        <f>D17+E17</f>
        <v>0</v>
      </c>
      <c r="G17" s="106">
        <v>0</v>
      </c>
      <c r="H17" s="106">
        <v>0</v>
      </c>
      <c r="I17" s="107">
        <f>H17-D17</f>
        <v>0</v>
      </c>
    </row>
    <row r="18" spans="1:10" x14ac:dyDescent="0.25">
      <c r="A18" s="168" t="s">
        <v>46</v>
      </c>
      <c r="B18" s="169"/>
      <c r="C18" s="170"/>
      <c r="D18" s="107">
        <f t="shared" ref="D18:I18" si="0">D19+D20</f>
        <v>0</v>
      </c>
      <c r="E18" s="107">
        <f t="shared" si="0"/>
        <v>0</v>
      </c>
      <c r="F18" s="107">
        <f t="shared" si="0"/>
        <v>0</v>
      </c>
      <c r="G18" s="107">
        <f t="shared" si="0"/>
        <v>11400</v>
      </c>
      <c r="H18" s="107">
        <f t="shared" si="0"/>
        <v>11400</v>
      </c>
      <c r="I18" s="107">
        <f t="shared" si="0"/>
        <v>11400</v>
      </c>
    </row>
    <row r="19" spans="1:10" x14ac:dyDescent="0.25">
      <c r="A19" s="7" t="s">
        <v>47</v>
      </c>
      <c r="B19" s="169"/>
      <c r="C19" s="170"/>
      <c r="D19" s="106">
        <v>0</v>
      </c>
      <c r="E19" s="106">
        <v>0</v>
      </c>
      <c r="F19" s="107">
        <f>D19+E19</f>
        <v>0</v>
      </c>
      <c r="G19" s="106">
        <v>11400</v>
      </c>
      <c r="H19" s="106">
        <v>11400</v>
      </c>
      <c r="I19" s="107">
        <f>H19-D19</f>
        <v>11400</v>
      </c>
    </row>
    <row r="20" spans="1:10" x14ac:dyDescent="0.25">
      <c r="A20" s="7" t="s">
        <v>48</v>
      </c>
      <c r="B20" s="169"/>
      <c r="C20" s="170"/>
      <c r="D20" s="106">
        <v>0</v>
      </c>
      <c r="E20" s="106">
        <v>0</v>
      </c>
      <c r="F20" s="107">
        <f>D20+E20</f>
        <v>0</v>
      </c>
      <c r="G20" s="106">
        <v>0</v>
      </c>
      <c r="H20" s="106">
        <v>0</v>
      </c>
      <c r="I20" s="107">
        <f>H20-D20</f>
        <v>0</v>
      </c>
    </row>
    <row r="21" spans="1:10" x14ac:dyDescent="0.25">
      <c r="A21" s="168" t="s">
        <v>49</v>
      </c>
      <c r="B21" s="169"/>
      <c r="C21" s="170"/>
      <c r="D21" s="107">
        <f t="shared" ref="D21:I21" si="1">D22+D23</f>
        <v>0</v>
      </c>
      <c r="E21" s="107">
        <f t="shared" si="1"/>
        <v>0</v>
      </c>
      <c r="F21" s="107">
        <f t="shared" si="1"/>
        <v>0</v>
      </c>
      <c r="G21" s="107">
        <f t="shared" si="1"/>
        <v>0</v>
      </c>
      <c r="H21" s="107">
        <f t="shared" si="1"/>
        <v>0</v>
      </c>
      <c r="I21" s="107">
        <f t="shared" si="1"/>
        <v>0</v>
      </c>
    </row>
    <row r="22" spans="1:10" x14ac:dyDescent="0.25">
      <c r="A22" s="7" t="s">
        <v>47</v>
      </c>
      <c r="B22" s="169"/>
      <c r="C22" s="170"/>
      <c r="D22" s="106">
        <v>0</v>
      </c>
      <c r="E22" s="106">
        <v>0</v>
      </c>
      <c r="F22" s="107">
        <f t="shared" ref="F22:F27" si="2">D22+E22</f>
        <v>0</v>
      </c>
      <c r="G22" s="106">
        <v>0</v>
      </c>
      <c r="H22" s="106">
        <v>0</v>
      </c>
      <c r="I22" s="107">
        <f t="shared" ref="I22:I27" si="3">H22-D22</f>
        <v>0</v>
      </c>
    </row>
    <row r="23" spans="1:10" x14ac:dyDescent="0.25">
      <c r="A23" s="7" t="s">
        <v>48</v>
      </c>
      <c r="B23" s="169"/>
      <c r="C23" s="170"/>
      <c r="D23" s="106">
        <v>0</v>
      </c>
      <c r="E23" s="106">
        <v>0</v>
      </c>
      <c r="F23" s="107">
        <f t="shared" si="2"/>
        <v>0</v>
      </c>
      <c r="G23" s="106">
        <v>0</v>
      </c>
      <c r="H23" s="106">
        <v>0</v>
      </c>
      <c r="I23" s="107">
        <f t="shared" si="3"/>
        <v>0</v>
      </c>
    </row>
    <row r="24" spans="1:10" x14ac:dyDescent="0.25">
      <c r="A24" s="168" t="s">
        <v>50</v>
      </c>
      <c r="B24" s="169"/>
      <c r="C24" s="170"/>
      <c r="D24" s="106">
        <v>0</v>
      </c>
      <c r="E24" s="106">
        <v>0</v>
      </c>
      <c r="F24" s="107">
        <f t="shared" si="2"/>
        <v>0</v>
      </c>
      <c r="G24" s="106">
        <v>10528088.800000001</v>
      </c>
      <c r="H24" s="106">
        <v>10528088.800000001</v>
      </c>
      <c r="I24" s="107">
        <f t="shared" si="3"/>
        <v>10528088.800000001</v>
      </c>
    </row>
    <row r="25" spans="1:10" x14ac:dyDescent="0.25">
      <c r="A25" s="168" t="s">
        <v>6</v>
      </c>
      <c r="B25" s="169"/>
      <c r="C25" s="170"/>
      <c r="D25" s="106">
        <v>165924656</v>
      </c>
      <c r="E25" s="106">
        <v>12018705.27</v>
      </c>
      <c r="F25" s="107">
        <f t="shared" si="2"/>
        <v>177943361.27000001</v>
      </c>
      <c r="G25" s="106">
        <v>135350137.5</v>
      </c>
      <c r="H25" s="106">
        <v>135350137.5</v>
      </c>
      <c r="I25" s="107">
        <f t="shared" si="3"/>
        <v>-30574518.5</v>
      </c>
    </row>
    <row r="26" spans="1:10" x14ac:dyDescent="0.25">
      <c r="A26" s="168" t="s">
        <v>9</v>
      </c>
      <c r="B26" s="169"/>
      <c r="C26" s="170"/>
      <c r="D26" s="106">
        <v>0</v>
      </c>
      <c r="E26" s="106">
        <v>0</v>
      </c>
      <c r="F26" s="107">
        <f t="shared" si="2"/>
        <v>0</v>
      </c>
      <c r="G26" s="106">
        <v>277100</v>
      </c>
      <c r="H26" s="106">
        <v>277100</v>
      </c>
      <c r="I26" s="107">
        <f t="shared" si="3"/>
        <v>277100</v>
      </c>
    </row>
    <row r="27" spans="1:10" x14ac:dyDescent="0.25">
      <c r="A27" s="168" t="s">
        <v>51</v>
      </c>
      <c r="B27" s="169"/>
      <c r="C27" s="170"/>
      <c r="D27" s="106">
        <v>0</v>
      </c>
      <c r="E27" s="106">
        <v>0</v>
      </c>
      <c r="F27" s="107">
        <f t="shared" si="2"/>
        <v>0</v>
      </c>
      <c r="G27" s="106">
        <v>0</v>
      </c>
      <c r="H27" s="106">
        <v>0</v>
      </c>
      <c r="I27" s="107">
        <f t="shared" si="3"/>
        <v>0</v>
      </c>
    </row>
    <row r="28" spans="1:10" x14ac:dyDescent="0.25">
      <c r="A28" s="8"/>
      <c r="B28" s="9"/>
      <c r="C28" s="10"/>
      <c r="D28" s="136"/>
      <c r="E28" s="136"/>
      <c r="F28" s="136"/>
      <c r="G28" s="136"/>
      <c r="H28" s="136"/>
      <c r="I28" s="136"/>
    </row>
    <row r="29" spans="1:10" x14ac:dyDescent="0.25">
      <c r="A29" s="11"/>
      <c r="B29" s="12"/>
      <c r="C29" s="13" t="s">
        <v>52</v>
      </c>
      <c r="D29" s="137">
        <f t="shared" ref="D29:I29" si="4">D14+D15+D16+D17+D18+D21+D24+D25+D26+D27</f>
        <v>165924656</v>
      </c>
      <c r="E29" s="137">
        <f t="shared" si="4"/>
        <v>12018705.27</v>
      </c>
      <c r="F29" s="137">
        <f t="shared" si="4"/>
        <v>177943361.27000001</v>
      </c>
      <c r="G29" s="137">
        <f t="shared" si="4"/>
        <v>146166726.30000001</v>
      </c>
      <c r="H29" s="137">
        <f t="shared" si="4"/>
        <v>146166726.30000001</v>
      </c>
      <c r="I29" s="173">
        <f t="shared" si="4"/>
        <v>-19757929.699999999</v>
      </c>
      <c r="J29" s="35"/>
    </row>
    <row r="30" spans="1:10" ht="15" customHeight="1" x14ac:dyDescent="0.25">
      <c r="D30" s="138"/>
      <c r="E30" s="138"/>
      <c r="F30" s="138"/>
      <c r="G30" s="175" t="s">
        <v>53</v>
      </c>
      <c r="H30" s="176"/>
      <c r="I30" s="174"/>
    </row>
    <row r="31" spans="1:10" x14ac:dyDescent="0.25">
      <c r="D31" s="43"/>
      <c r="E31" s="43"/>
      <c r="F31" s="43"/>
      <c r="G31" s="92"/>
      <c r="H31" s="92"/>
      <c r="I31" s="93"/>
    </row>
    <row r="32" spans="1:10" x14ac:dyDescent="0.25">
      <c r="D32" s="43"/>
      <c r="E32" s="43"/>
      <c r="F32" s="43"/>
      <c r="G32" s="92"/>
      <c r="H32" s="92"/>
      <c r="I32" s="93"/>
    </row>
    <row r="39" spans="1:9" x14ac:dyDescent="0.25">
      <c r="A39" s="161" t="s">
        <v>54</v>
      </c>
      <c r="B39" s="162"/>
      <c r="C39" s="162"/>
      <c r="D39" s="164" t="s">
        <v>33</v>
      </c>
      <c r="E39" s="165"/>
      <c r="F39" s="165"/>
      <c r="G39" s="165"/>
      <c r="H39" s="166"/>
      <c r="I39" s="167" t="s">
        <v>34</v>
      </c>
    </row>
    <row r="40" spans="1:9" ht="24.75" x14ac:dyDescent="0.25">
      <c r="A40" s="162"/>
      <c r="B40" s="162"/>
      <c r="C40" s="162"/>
      <c r="D40" s="38" t="s">
        <v>35</v>
      </c>
      <c r="E40" s="39" t="s">
        <v>55</v>
      </c>
      <c r="F40" s="38" t="s">
        <v>37</v>
      </c>
      <c r="G40" s="38" t="s">
        <v>38</v>
      </c>
      <c r="H40" s="38" t="s">
        <v>39</v>
      </c>
      <c r="I40" s="167"/>
    </row>
    <row r="41" spans="1:9" x14ac:dyDescent="0.25">
      <c r="A41" s="163"/>
      <c r="B41" s="163"/>
      <c r="C41" s="163"/>
      <c r="D41" s="40" t="s">
        <v>40</v>
      </c>
      <c r="E41" s="40" t="s">
        <v>41</v>
      </c>
      <c r="F41" s="40" t="s">
        <v>42</v>
      </c>
      <c r="G41" s="40" t="s">
        <v>43</v>
      </c>
      <c r="H41" s="40" t="s">
        <v>44</v>
      </c>
      <c r="I41" s="40" t="s">
        <v>45</v>
      </c>
    </row>
    <row r="42" spans="1:9" x14ac:dyDescent="0.25">
      <c r="A42" s="14"/>
      <c r="B42" s="15"/>
      <c r="C42" s="16"/>
      <c r="D42" s="44"/>
      <c r="E42" s="44"/>
      <c r="F42" s="44"/>
      <c r="G42" s="44"/>
      <c r="H42" s="44"/>
      <c r="I42" s="44"/>
    </row>
    <row r="43" spans="1:9" x14ac:dyDescent="0.25">
      <c r="A43" s="17" t="s">
        <v>56</v>
      </c>
      <c r="B43" s="18"/>
      <c r="C43" s="19"/>
      <c r="D43" s="108">
        <f t="shared" ref="D43:I43" si="5">D44+D45+D46+D47+D50+D53+D54</f>
        <v>165924656</v>
      </c>
      <c r="E43" s="108">
        <f t="shared" si="5"/>
        <v>12018705</v>
      </c>
      <c r="F43" s="108">
        <f t="shared" si="5"/>
        <v>177943361</v>
      </c>
      <c r="G43" s="108">
        <f t="shared" si="5"/>
        <v>135361537.5</v>
      </c>
      <c r="H43" s="108">
        <f t="shared" si="5"/>
        <v>135361537.5</v>
      </c>
      <c r="I43" s="108">
        <f t="shared" si="5"/>
        <v>-30563118.5</v>
      </c>
    </row>
    <row r="44" spans="1:9" x14ac:dyDescent="0.25">
      <c r="A44" s="20"/>
      <c r="B44" s="171" t="s">
        <v>3</v>
      </c>
      <c r="C44" s="172"/>
      <c r="D44" s="109">
        <v>0</v>
      </c>
      <c r="E44" s="109">
        <v>0</v>
      </c>
      <c r="F44" s="110">
        <f>D44+E44</f>
        <v>0</v>
      </c>
      <c r="G44" s="109">
        <v>0</v>
      </c>
      <c r="H44" s="109">
        <v>0</v>
      </c>
      <c r="I44" s="110">
        <f>H44-D44</f>
        <v>0</v>
      </c>
    </row>
    <row r="45" spans="1:9" x14ac:dyDescent="0.25">
      <c r="A45" s="20"/>
      <c r="B45" s="171" t="s">
        <v>4</v>
      </c>
      <c r="C45" s="172"/>
      <c r="D45" s="109">
        <v>0</v>
      </c>
      <c r="E45" s="109">
        <v>0</v>
      </c>
      <c r="F45" s="110">
        <f>D45+E45</f>
        <v>0</v>
      </c>
      <c r="G45" s="109">
        <v>0</v>
      </c>
      <c r="H45" s="109">
        <v>0</v>
      </c>
      <c r="I45" s="110">
        <f>H45-D45</f>
        <v>0</v>
      </c>
    </row>
    <row r="46" spans="1:9" x14ac:dyDescent="0.25">
      <c r="A46" s="20"/>
      <c r="B46" s="171" t="s">
        <v>5</v>
      </c>
      <c r="C46" s="172"/>
      <c r="D46" s="109">
        <v>0</v>
      </c>
      <c r="E46" s="109">
        <v>0</v>
      </c>
      <c r="F46" s="110">
        <f>D46+E46</f>
        <v>0</v>
      </c>
      <c r="G46" s="109">
        <v>0</v>
      </c>
      <c r="H46" s="109">
        <v>0</v>
      </c>
      <c r="I46" s="110">
        <f>H46-D46</f>
        <v>0</v>
      </c>
    </row>
    <row r="47" spans="1:9" x14ac:dyDescent="0.25">
      <c r="A47" s="20"/>
      <c r="B47" s="171" t="s">
        <v>46</v>
      </c>
      <c r="C47" s="172"/>
      <c r="D47" s="110">
        <f t="shared" ref="D47:I47" si="6">D48+D49</f>
        <v>0</v>
      </c>
      <c r="E47" s="110">
        <f t="shared" si="6"/>
        <v>0</v>
      </c>
      <c r="F47" s="110">
        <f t="shared" si="6"/>
        <v>0</v>
      </c>
      <c r="G47" s="110">
        <f t="shared" si="6"/>
        <v>11400</v>
      </c>
      <c r="H47" s="110">
        <f t="shared" ref="H47" si="7">H48+H49</f>
        <v>11400</v>
      </c>
      <c r="I47" s="110">
        <f t="shared" si="6"/>
        <v>11400</v>
      </c>
    </row>
    <row r="48" spans="1:9" x14ac:dyDescent="0.25">
      <c r="A48" s="20"/>
      <c r="B48" s="21" t="s">
        <v>47</v>
      </c>
      <c r="C48" s="22"/>
      <c r="D48" s="109">
        <v>0</v>
      </c>
      <c r="E48" s="109">
        <v>0</v>
      </c>
      <c r="F48" s="110">
        <f>D48+E48</f>
        <v>0</v>
      </c>
      <c r="G48" s="109">
        <v>11400</v>
      </c>
      <c r="H48" s="109">
        <v>11400</v>
      </c>
      <c r="I48" s="110">
        <f>H48-D48</f>
        <v>11400</v>
      </c>
    </row>
    <row r="49" spans="1:9" x14ac:dyDescent="0.25">
      <c r="A49" s="20"/>
      <c r="B49" s="21" t="s">
        <v>48</v>
      </c>
      <c r="C49" s="22"/>
      <c r="D49" s="109">
        <v>0</v>
      </c>
      <c r="E49" s="109">
        <v>0</v>
      </c>
      <c r="F49" s="110">
        <f>D49+E49</f>
        <v>0</v>
      </c>
      <c r="G49" s="109">
        <v>0</v>
      </c>
      <c r="H49" s="109">
        <v>0</v>
      </c>
      <c r="I49" s="110">
        <f>H49-D49</f>
        <v>0</v>
      </c>
    </row>
    <row r="50" spans="1:9" x14ac:dyDescent="0.25">
      <c r="A50" s="20"/>
      <c r="B50" s="171" t="s">
        <v>49</v>
      </c>
      <c r="C50" s="172"/>
      <c r="D50" s="110">
        <f t="shared" ref="D50:I50" si="8">D51+D52</f>
        <v>0</v>
      </c>
      <c r="E50" s="110">
        <f t="shared" si="8"/>
        <v>0</v>
      </c>
      <c r="F50" s="110">
        <f t="shared" si="8"/>
        <v>0</v>
      </c>
      <c r="G50" s="110">
        <f t="shared" si="8"/>
        <v>0</v>
      </c>
      <c r="H50" s="110">
        <f t="shared" ref="H50" si="9">H51+H52</f>
        <v>0</v>
      </c>
      <c r="I50" s="110">
        <f t="shared" si="8"/>
        <v>0</v>
      </c>
    </row>
    <row r="51" spans="1:9" x14ac:dyDescent="0.25">
      <c r="A51" s="20"/>
      <c r="B51" s="21" t="s">
        <v>47</v>
      </c>
      <c r="C51" s="22"/>
      <c r="D51" s="109">
        <v>0</v>
      </c>
      <c r="E51" s="109">
        <v>0</v>
      </c>
      <c r="F51" s="110">
        <f>D51+E51</f>
        <v>0</v>
      </c>
      <c r="G51" s="109">
        <v>0</v>
      </c>
      <c r="H51" s="109">
        <v>0</v>
      </c>
      <c r="I51" s="110">
        <f>H51-D51</f>
        <v>0</v>
      </c>
    </row>
    <row r="52" spans="1:9" x14ac:dyDescent="0.25">
      <c r="A52" s="20"/>
      <c r="B52" s="21" t="s">
        <v>48</v>
      </c>
      <c r="C52" s="22"/>
      <c r="D52" s="109">
        <v>0</v>
      </c>
      <c r="E52" s="109">
        <v>0</v>
      </c>
      <c r="F52" s="110">
        <f>D52+E52</f>
        <v>0</v>
      </c>
      <c r="G52" s="109">
        <v>0</v>
      </c>
      <c r="H52" s="109">
        <v>0</v>
      </c>
      <c r="I52" s="110">
        <f>H52-D52</f>
        <v>0</v>
      </c>
    </row>
    <row r="53" spans="1:9" x14ac:dyDescent="0.25">
      <c r="A53" s="20"/>
      <c r="B53" s="171" t="s">
        <v>6</v>
      </c>
      <c r="C53" s="172"/>
      <c r="D53" s="109">
        <v>165924656</v>
      </c>
      <c r="E53" s="109">
        <v>12018705</v>
      </c>
      <c r="F53" s="110">
        <f>D53+E53</f>
        <v>177943361</v>
      </c>
      <c r="G53" s="109">
        <v>135350137.5</v>
      </c>
      <c r="H53" s="109">
        <v>135350137.5</v>
      </c>
      <c r="I53" s="110">
        <f>H53-D53</f>
        <v>-30574518.5</v>
      </c>
    </row>
    <row r="54" spans="1:9" x14ac:dyDescent="0.25">
      <c r="A54" s="20"/>
      <c r="B54" s="171" t="s">
        <v>9</v>
      </c>
      <c r="C54" s="172"/>
      <c r="D54" s="109">
        <v>0</v>
      </c>
      <c r="E54" s="109">
        <v>0</v>
      </c>
      <c r="F54" s="110">
        <f>D54+E54</f>
        <v>0</v>
      </c>
      <c r="G54" s="109">
        <v>0</v>
      </c>
      <c r="H54" s="109">
        <v>0</v>
      </c>
      <c r="I54" s="110">
        <f>H54-D54</f>
        <v>0</v>
      </c>
    </row>
    <row r="55" spans="1:9" x14ac:dyDescent="0.25">
      <c r="A55" s="20"/>
      <c r="B55" s="21"/>
      <c r="C55" s="22"/>
      <c r="D55" s="110"/>
      <c r="E55" s="110"/>
      <c r="F55" s="110"/>
      <c r="G55" s="110"/>
      <c r="H55" s="110"/>
      <c r="I55" s="110"/>
    </row>
    <row r="56" spans="1:9" x14ac:dyDescent="0.25">
      <c r="A56" s="17" t="s">
        <v>57</v>
      </c>
      <c r="B56" s="18"/>
      <c r="C56" s="22"/>
      <c r="D56" s="111">
        <f t="shared" ref="D56:I56" si="10">D57+D58+D59</f>
        <v>0</v>
      </c>
      <c r="E56" s="111">
        <f t="shared" si="10"/>
        <v>0</v>
      </c>
      <c r="F56" s="111">
        <f t="shared" si="10"/>
        <v>0</v>
      </c>
      <c r="G56" s="111">
        <f t="shared" si="10"/>
        <v>10805188.800000001</v>
      </c>
      <c r="H56" s="111">
        <f t="shared" si="10"/>
        <v>10805188.800000001</v>
      </c>
      <c r="I56" s="111">
        <f t="shared" si="10"/>
        <v>10805188.800000001</v>
      </c>
    </row>
    <row r="57" spans="1:9" x14ac:dyDescent="0.25">
      <c r="A57" s="17"/>
      <c r="B57" s="171" t="s">
        <v>28</v>
      </c>
      <c r="C57" s="172"/>
      <c r="D57" s="109">
        <v>0</v>
      </c>
      <c r="E57" s="109">
        <v>0</v>
      </c>
      <c r="F57" s="110">
        <f>D57+E57</f>
        <v>0</v>
      </c>
      <c r="G57" s="109">
        <v>0</v>
      </c>
      <c r="H57" s="109">
        <v>0</v>
      </c>
      <c r="I57" s="110">
        <f>H57-D57</f>
        <v>0</v>
      </c>
    </row>
    <row r="58" spans="1:9" x14ac:dyDescent="0.25">
      <c r="A58" s="20"/>
      <c r="B58" s="171" t="s">
        <v>50</v>
      </c>
      <c r="C58" s="172"/>
      <c r="D58" s="109">
        <v>0</v>
      </c>
      <c r="E58" s="109">
        <v>0</v>
      </c>
      <c r="F58" s="110">
        <f>D58+E58</f>
        <v>0</v>
      </c>
      <c r="G58" s="109">
        <v>10528088.800000001</v>
      </c>
      <c r="H58" s="109">
        <v>10528088.800000001</v>
      </c>
      <c r="I58" s="110">
        <f>H58-D58</f>
        <v>10528088.800000001</v>
      </c>
    </row>
    <row r="59" spans="1:9" x14ac:dyDescent="0.25">
      <c r="A59" s="20"/>
      <c r="B59" s="171" t="s">
        <v>9</v>
      </c>
      <c r="C59" s="172"/>
      <c r="D59" s="109">
        <v>0</v>
      </c>
      <c r="E59" s="109">
        <v>0</v>
      </c>
      <c r="F59" s="110">
        <f>D59+E59</f>
        <v>0</v>
      </c>
      <c r="G59" s="109">
        <v>277100</v>
      </c>
      <c r="H59" s="109">
        <v>277100</v>
      </c>
      <c r="I59" s="110">
        <f>H59-D59</f>
        <v>277100</v>
      </c>
    </row>
    <row r="60" spans="1:9" x14ac:dyDescent="0.25">
      <c r="A60" s="23"/>
      <c r="B60" s="24"/>
      <c r="C60" s="25"/>
      <c r="D60" s="112"/>
      <c r="E60" s="112"/>
      <c r="F60" s="112"/>
      <c r="G60" s="112"/>
      <c r="H60" s="112"/>
      <c r="I60" s="112"/>
    </row>
    <row r="61" spans="1:9" x14ac:dyDescent="0.25">
      <c r="A61" s="17" t="s">
        <v>58</v>
      </c>
      <c r="B61" s="26"/>
      <c r="C61" s="22"/>
      <c r="D61" s="112">
        <f t="shared" ref="D61:I61" si="11">D62</f>
        <v>0</v>
      </c>
      <c r="E61" s="112">
        <f t="shared" si="11"/>
        <v>0</v>
      </c>
      <c r="F61" s="112">
        <f t="shared" si="11"/>
        <v>0</v>
      </c>
      <c r="G61" s="112">
        <f t="shared" si="11"/>
        <v>0</v>
      </c>
      <c r="H61" s="112">
        <f t="shared" si="11"/>
        <v>0</v>
      </c>
      <c r="I61" s="112">
        <f t="shared" si="11"/>
        <v>0</v>
      </c>
    </row>
    <row r="62" spans="1:9" x14ac:dyDescent="0.25">
      <c r="A62" s="20"/>
      <c r="B62" s="171" t="s">
        <v>51</v>
      </c>
      <c r="C62" s="172"/>
      <c r="D62" s="109">
        <v>0</v>
      </c>
      <c r="E62" s="109">
        <v>0</v>
      </c>
      <c r="F62" s="110">
        <f>D62+E62</f>
        <v>0</v>
      </c>
      <c r="G62" s="109">
        <v>0</v>
      </c>
      <c r="H62" s="109">
        <v>0</v>
      </c>
      <c r="I62" s="110">
        <f>H62-D62</f>
        <v>0</v>
      </c>
    </row>
    <row r="63" spans="1:9" x14ac:dyDescent="0.25">
      <c r="A63" s="27"/>
      <c r="B63" s="28"/>
      <c r="C63" s="29"/>
      <c r="D63" s="139"/>
      <c r="E63" s="139"/>
      <c r="F63" s="139"/>
      <c r="G63" s="139"/>
      <c r="H63" s="139"/>
      <c r="I63" s="139"/>
    </row>
    <row r="64" spans="1:9" x14ac:dyDescent="0.25">
      <c r="A64" s="30"/>
      <c r="B64" s="31"/>
      <c r="C64" s="32" t="s">
        <v>52</v>
      </c>
      <c r="D64" s="140">
        <f t="shared" ref="D64:I64" si="12">D43+D56+D61</f>
        <v>165924656</v>
      </c>
      <c r="E64" s="140">
        <f t="shared" si="12"/>
        <v>12018705</v>
      </c>
      <c r="F64" s="140">
        <f t="shared" si="12"/>
        <v>177943361</v>
      </c>
      <c r="G64" s="140">
        <f t="shared" si="12"/>
        <v>146166726.30000001</v>
      </c>
      <c r="H64" s="140">
        <f t="shared" si="12"/>
        <v>146166726.30000001</v>
      </c>
      <c r="I64" s="178">
        <f t="shared" si="12"/>
        <v>-19757929.699999999</v>
      </c>
    </row>
    <row r="65" spans="1:9" ht="15" customHeight="1" x14ac:dyDescent="0.25">
      <c r="A65" s="33"/>
      <c r="B65" s="33"/>
      <c r="C65" s="33"/>
      <c r="D65" s="141"/>
      <c r="E65" s="141"/>
      <c r="F65" s="141"/>
      <c r="G65" s="180" t="s">
        <v>59</v>
      </c>
      <c r="H65" s="181"/>
      <c r="I65" s="179"/>
    </row>
    <row r="66" spans="1:9" x14ac:dyDescent="0.25">
      <c r="A66" s="177"/>
      <c r="B66" s="177"/>
      <c r="C66" s="177"/>
      <c r="D66" s="177"/>
      <c r="E66" s="177"/>
      <c r="F66" s="177"/>
      <c r="G66" s="177"/>
      <c r="H66" s="177"/>
      <c r="I66" s="177"/>
    </row>
    <row r="67" spans="1:9" x14ac:dyDescent="0.25">
      <c r="A67" s="34" t="s">
        <v>60</v>
      </c>
      <c r="B67" s="34"/>
      <c r="C67" s="3"/>
      <c r="D67" s="36"/>
      <c r="E67" s="36"/>
      <c r="F67" s="36"/>
      <c r="G67" s="36"/>
      <c r="H67" s="36"/>
      <c r="I67" s="36"/>
    </row>
  </sheetData>
  <mergeCells count="40">
    <mergeCell ref="A66:I66"/>
    <mergeCell ref="B54:C54"/>
    <mergeCell ref="B57:C57"/>
    <mergeCell ref="B58:C58"/>
    <mergeCell ref="B59:C59"/>
    <mergeCell ref="B62:C62"/>
    <mergeCell ref="I64:I65"/>
    <mergeCell ref="G65:H65"/>
    <mergeCell ref="B53:C53"/>
    <mergeCell ref="A26:C26"/>
    <mergeCell ref="A27:C27"/>
    <mergeCell ref="I29:I30"/>
    <mergeCell ref="G30:H30"/>
    <mergeCell ref="A39:C41"/>
    <mergeCell ref="D39:H39"/>
    <mergeCell ref="I39:I40"/>
    <mergeCell ref="B44:C44"/>
    <mergeCell ref="B45:C45"/>
    <mergeCell ref="B46:C46"/>
    <mergeCell ref="B47:C47"/>
    <mergeCell ref="B50:C50"/>
    <mergeCell ref="A25:C25"/>
    <mergeCell ref="A14:C14"/>
    <mergeCell ref="A15:C15"/>
    <mergeCell ref="A16:C16"/>
    <mergeCell ref="A17:C17"/>
    <mergeCell ref="A18:C18"/>
    <mergeCell ref="B19:C19"/>
    <mergeCell ref="B20:C20"/>
    <mergeCell ref="A21:C21"/>
    <mergeCell ref="B22:C22"/>
    <mergeCell ref="B23:C23"/>
    <mergeCell ref="A24:C24"/>
    <mergeCell ref="A5:I5"/>
    <mergeCell ref="A6:I6"/>
    <mergeCell ref="A7:I7"/>
    <mergeCell ref="A8:I8"/>
    <mergeCell ref="A10:C12"/>
    <mergeCell ref="D10:H10"/>
    <mergeCell ref="I10:I1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V65519"/>
  <sheetViews>
    <sheetView workbookViewId="0">
      <selection activeCell="E18" sqref="E18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36.5703125" customWidth="1"/>
    <col min="4" max="4" width="15.140625" bestFit="1" customWidth="1"/>
    <col min="5" max="5" width="14.140625" bestFit="1" customWidth="1"/>
    <col min="6" max="8" width="15.140625" bestFit="1" customWidth="1"/>
    <col min="9" max="9" width="14.140625" bestFit="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9.42578125" customWidth="1"/>
    <col min="259" max="259" width="36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9.42578125" customWidth="1"/>
    <col min="515" max="515" width="36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9.42578125" customWidth="1"/>
    <col min="771" max="771" width="36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9.42578125" customWidth="1"/>
    <col min="1027" max="1027" width="36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9.42578125" customWidth="1"/>
    <col min="1283" max="1283" width="36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9.42578125" customWidth="1"/>
    <col min="1539" max="1539" width="36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9.42578125" customWidth="1"/>
    <col min="1795" max="1795" width="36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9.42578125" customWidth="1"/>
    <col min="2051" max="2051" width="36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9.42578125" customWidth="1"/>
    <col min="2307" max="2307" width="36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9.42578125" customWidth="1"/>
    <col min="2563" max="2563" width="36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9.42578125" customWidth="1"/>
    <col min="2819" max="2819" width="36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9.42578125" customWidth="1"/>
    <col min="3075" max="3075" width="36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9.42578125" customWidth="1"/>
    <col min="3331" max="3331" width="36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9.42578125" customWidth="1"/>
    <col min="3587" max="3587" width="36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9.42578125" customWidth="1"/>
    <col min="3843" max="3843" width="36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9.42578125" customWidth="1"/>
    <col min="4099" max="4099" width="36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9.42578125" customWidth="1"/>
    <col min="4355" max="4355" width="36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9.42578125" customWidth="1"/>
    <col min="4611" max="4611" width="36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9.42578125" customWidth="1"/>
    <col min="4867" max="4867" width="36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9.42578125" customWidth="1"/>
    <col min="5123" max="5123" width="36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9.42578125" customWidth="1"/>
    <col min="5379" max="5379" width="36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9.42578125" customWidth="1"/>
    <col min="5635" max="5635" width="36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9.42578125" customWidth="1"/>
    <col min="5891" max="5891" width="36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9.42578125" customWidth="1"/>
    <col min="6147" max="6147" width="36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9.42578125" customWidth="1"/>
    <col min="6403" max="6403" width="36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9.42578125" customWidth="1"/>
    <col min="6659" max="6659" width="36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9.42578125" customWidth="1"/>
    <col min="6915" max="6915" width="36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9.42578125" customWidth="1"/>
    <col min="7171" max="7171" width="36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9.42578125" customWidth="1"/>
    <col min="7427" max="7427" width="36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9.42578125" customWidth="1"/>
    <col min="7683" max="7683" width="36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9.42578125" customWidth="1"/>
    <col min="7939" max="7939" width="36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9.42578125" customWidth="1"/>
    <col min="8195" max="8195" width="36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9.42578125" customWidth="1"/>
    <col min="8451" max="8451" width="36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9.42578125" customWidth="1"/>
    <col min="8707" max="8707" width="36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9.42578125" customWidth="1"/>
    <col min="8963" max="8963" width="36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9.42578125" customWidth="1"/>
    <col min="9219" max="9219" width="36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9.42578125" customWidth="1"/>
    <col min="9475" max="9475" width="36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9.42578125" customWidth="1"/>
    <col min="9731" max="9731" width="36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9.42578125" customWidth="1"/>
    <col min="9987" max="9987" width="36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9.42578125" customWidth="1"/>
    <col min="10243" max="10243" width="36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9.42578125" customWidth="1"/>
    <col min="10499" max="10499" width="36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9.42578125" customWidth="1"/>
    <col min="10755" max="10755" width="36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9.42578125" customWidth="1"/>
    <col min="11011" max="11011" width="36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9.42578125" customWidth="1"/>
    <col min="11267" max="11267" width="36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9.42578125" customWidth="1"/>
    <col min="11523" max="11523" width="36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9.42578125" customWidth="1"/>
    <col min="11779" max="11779" width="36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9.42578125" customWidth="1"/>
    <col min="12035" max="12035" width="36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9.42578125" customWidth="1"/>
    <col min="12291" max="12291" width="36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9.42578125" customWidth="1"/>
    <col min="12547" max="12547" width="36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9.42578125" customWidth="1"/>
    <col min="12803" max="12803" width="36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9.42578125" customWidth="1"/>
    <col min="13059" max="13059" width="36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9.42578125" customWidth="1"/>
    <col min="13315" max="13315" width="36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9.42578125" customWidth="1"/>
    <col min="13571" max="13571" width="36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9.42578125" customWidth="1"/>
    <col min="13827" max="13827" width="36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9.42578125" customWidth="1"/>
    <col min="14083" max="14083" width="36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9.42578125" customWidth="1"/>
    <col min="14339" max="14339" width="36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9.42578125" customWidth="1"/>
    <col min="14595" max="14595" width="36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9.42578125" customWidth="1"/>
    <col min="14851" max="14851" width="36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9.42578125" customWidth="1"/>
    <col min="15107" max="15107" width="36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9.42578125" customWidth="1"/>
    <col min="15363" max="15363" width="36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9.42578125" customWidth="1"/>
    <col min="15619" max="15619" width="36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9.42578125" customWidth="1"/>
    <col min="15875" max="15875" width="36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9.42578125" customWidth="1"/>
    <col min="16131" max="16131" width="36.5703125" customWidth="1"/>
    <col min="16132" max="16137" width="21" customWidth="1"/>
    <col min="16138" max="16138" width="2.7109375" customWidth="1"/>
    <col min="16139" max="16383" width="0" hidden="1" customWidth="1"/>
  </cols>
  <sheetData>
    <row r="6" spans="2:9" x14ac:dyDescent="0.25">
      <c r="B6" s="149" t="s">
        <v>196</v>
      </c>
      <c r="C6" s="150"/>
      <c r="D6" s="150"/>
      <c r="E6" s="150"/>
      <c r="F6" s="150"/>
      <c r="G6" s="150"/>
      <c r="H6" s="150"/>
      <c r="I6" s="151"/>
    </row>
    <row r="7" spans="2:9" x14ac:dyDescent="0.25">
      <c r="B7" s="152" t="s">
        <v>194</v>
      </c>
      <c r="C7" s="153"/>
      <c r="D7" s="153"/>
      <c r="E7" s="153"/>
      <c r="F7" s="153"/>
      <c r="G7" s="153"/>
      <c r="H7" s="153"/>
      <c r="I7" s="154"/>
    </row>
    <row r="8" spans="2:9" x14ac:dyDescent="0.25">
      <c r="B8" s="155" t="s">
        <v>61</v>
      </c>
      <c r="C8" s="156"/>
      <c r="D8" s="156"/>
      <c r="E8" s="156"/>
      <c r="F8" s="156"/>
      <c r="G8" s="156"/>
      <c r="H8" s="156"/>
      <c r="I8" s="157"/>
    </row>
    <row r="9" spans="2:9" x14ac:dyDescent="0.25">
      <c r="B9" s="155" t="s">
        <v>120</v>
      </c>
      <c r="C9" s="156"/>
      <c r="D9" s="156"/>
      <c r="E9" s="156"/>
      <c r="F9" s="156"/>
      <c r="G9" s="156"/>
      <c r="H9" s="156"/>
      <c r="I9" s="157"/>
    </row>
    <row r="10" spans="2:9" x14ac:dyDescent="0.25">
      <c r="B10" s="158" t="s">
        <v>201</v>
      </c>
      <c r="C10" s="159"/>
      <c r="D10" s="159"/>
      <c r="E10" s="159"/>
      <c r="F10" s="159"/>
      <c r="G10" s="159"/>
      <c r="H10" s="159"/>
      <c r="I10" s="160"/>
    </row>
    <row r="11" spans="2:9" x14ac:dyDescent="0.25">
      <c r="B11" s="3"/>
      <c r="C11" s="3"/>
      <c r="D11" s="3"/>
      <c r="E11" s="3"/>
      <c r="F11" s="3"/>
      <c r="G11" s="3"/>
      <c r="H11" s="3"/>
      <c r="I11" s="3"/>
    </row>
    <row r="12" spans="2:9" x14ac:dyDescent="0.25">
      <c r="B12" s="182" t="s">
        <v>2</v>
      </c>
      <c r="C12" s="183"/>
      <c r="D12" s="188" t="s">
        <v>63</v>
      </c>
      <c r="E12" s="189"/>
      <c r="F12" s="189"/>
      <c r="G12" s="189"/>
      <c r="H12" s="190"/>
      <c r="I12" s="191" t="s">
        <v>64</v>
      </c>
    </row>
    <row r="13" spans="2:9" ht="24.75" x14ac:dyDescent="0.25">
      <c r="B13" s="184"/>
      <c r="C13" s="185"/>
      <c r="D13" s="51" t="s">
        <v>65</v>
      </c>
      <c r="E13" s="52" t="s">
        <v>66</v>
      </c>
      <c r="F13" s="51" t="s">
        <v>37</v>
      </c>
      <c r="G13" s="51" t="s">
        <v>38</v>
      </c>
      <c r="H13" s="51" t="s">
        <v>67</v>
      </c>
      <c r="I13" s="191"/>
    </row>
    <row r="14" spans="2:9" x14ac:dyDescent="0.25">
      <c r="B14" s="186"/>
      <c r="C14" s="187"/>
      <c r="D14" s="53">
        <v>1</v>
      </c>
      <c r="E14" s="53">
        <v>2</v>
      </c>
      <c r="F14" s="53" t="s">
        <v>68</v>
      </c>
      <c r="G14" s="53">
        <v>4</v>
      </c>
      <c r="H14" s="53">
        <v>5</v>
      </c>
      <c r="I14" s="53" t="s">
        <v>69</v>
      </c>
    </row>
    <row r="15" spans="2:9" x14ac:dyDescent="0.25">
      <c r="B15" s="54"/>
      <c r="C15" s="55"/>
      <c r="D15" s="85"/>
      <c r="E15" s="85"/>
      <c r="F15" s="85"/>
      <c r="G15" s="85"/>
      <c r="H15" s="85"/>
      <c r="I15" s="85"/>
    </row>
    <row r="16" spans="2:9" ht="24" x14ac:dyDescent="0.25">
      <c r="B16" s="56"/>
      <c r="C16" s="57" t="s">
        <v>170</v>
      </c>
      <c r="D16" s="86">
        <v>103201846</v>
      </c>
      <c r="E16" s="86">
        <v>525005.92000000004</v>
      </c>
      <c r="F16" s="87">
        <f>+D16+E16</f>
        <v>103726851.92</v>
      </c>
      <c r="G16" s="77">
        <v>68690631.180000007</v>
      </c>
      <c r="H16" s="77">
        <v>68690631.180000007</v>
      </c>
      <c r="I16" s="77">
        <f>+F16-G16</f>
        <v>35036220.739999995</v>
      </c>
    </row>
    <row r="17" spans="2:256" ht="15.75" customHeight="1" x14ac:dyDescent="0.25">
      <c r="B17" s="56"/>
      <c r="C17" s="57" t="s">
        <v>197</v>
      </c>
      <c r="D17" s="86">
        <v>34882803</v>
      </c>
      <c r="E17" s="86">
        <v>-3271389.49</v>
      </c>
      <c r="F17" s="87">
        <f t="shared" ref="F17:F19" si="0">+D17+E17</f>
        <v>31611413.509999998</v>
      </c>
      <c r="G17" s="77">
        <v>16712164.119999999</v>
      </c>
      <c r="H17" s="77">
        <v>16712164.119999999</v>
      </c>
      <c r="I17" s="77">
        <f>+F17-H17</f>
        <v>14899249.389999999</v>
      </c>
      <c r="IV17" s="35"/>
    </row>
    <row r="18" spans="2:256" ht="24" x14ac:dyDescent="0.25">
      <c r="B18" s="56"/>
      <c r="C18" s="57" t="s">
        <v>171</v>
      </c>
      <c r="D18" s="86">
        <v>8749679</v>
      </c>
      <c r="E18" s="86">
        <v>164889.14000000001</v>
      </c>
      <c r="F18" s="87">
        <f t="shared" si="0"/>
        <v>8914568.1400000006</v>
      </c>
      <c r="G18" s="77">
        <v>5403562.8300000001</v>
      </c>
      <c r="H18" s="77">
        <v>5403562.8300000001</v>
      </c>
      <c r="I18" s="77">
        <f t="shared" ref="I18:I19" si="1">+F18-H18</f>
        <v>3511005.3100000005</v>
      </c>
    </row>
    <row r="19" spans="2:256" ht="24" x14ac:dyDescent="0.25">
      <c r="B19" s="56"/>
      <c r="C19" s="57" t="s">
        <v>198</v>
      </c>
      <c r="D19" s="86">
        <v>19090328</v>
      </c>
      <c r="E19" s="86">
        <v>856636.69</v>
      </c>
      <c r="F19" s="87">
        <f t="shared" si="0"/>
        <v>19946964.690000001</v>
      </c>
      <c r="G19" s="77">
        <v>13700556.07</v>
      </c>
      <c r="H19" s="77">
        <v>13700556.07</v>
      </c>
      <c r="I19" s="77">
        <f t="shared" si="1"/>
        <v>6246408.620000001</v>
      </c>
    </row>
    <row r="20" spans="2:256" x14ac:dyDescent="0.25">
      <c r="B20" s="56"/>
      <c r="C20" s="57"/>
      <c r="D20" s="86"/>
      <c r="E20" s="86"/>
      <c r="F20" s="87"/>
      <c r="G20" s="86"/>
      <c r="H20" s="86"/>
      <c r="I20" s="87"/>
    </row>
    <row r="21" spans="2:256" x14ac:dyDescent="0.25">
      <c r="B21" s="56"/>
      <c r="C21" s="57"/>
      <c r="D21" s="86"/>
      <c r="E21" s="86"/>
      <c r="F21" s="87"/>
      <c r="G21" s="86"/>
      <c r="H21" s="86"/>
      <c r="I21" s="87"/>
    </row>
    <row r="22" spans="2:256" x14ac:dyDescent="0.25">
      <c r="B22" s="56"/>
      <c r="C22" s="57"/>
      <c r="D22" s="86"/>
      <c r="E22" s="86"/>
      <c r="F22" s="87"/>
      <c r="G22" s="86"/>
      <c r="H22" s="86"/>
      <c r="I22" s="87"/>
    </row>
    <row r="23" spans="2:256" x14ac:dyDescent="0.25">
      <c r="B23" s="56"/>
      <c r="C23" s="57"/>
      <c r="D23" s="86"/>
      <c r="E23" s="86"/>
      <c r="F23" s="87"/>
      <c r="G23" s="86"/>
      <c r="H23" s="86"/>
      <c r="I23" s="87"/>
    </row>
    <row r="24" spans="2:256" x14ac:dyDescent="0.25">
      <c r="B24" s="56"/>
      <c r="C24" s="57"/>
      <c r="D24" s="86"/>
      <c r="E24" s="86"/>
      <c r="F24" s="87"/>
      <c r="G24" s="86"/>
      <c r="H24" s="86"/>
      <c r="I24" s="87"/>
    </row>
    <row r="25" spans="2:256" x14ac:dyDescent="0.25">
      <c r="B25" s="58"/>
      <c r="C25" s="59"/>
      <c r="D25" s="88"/>
      <c r="E25" s="88"/>
      <c r="F25" s="88"/>
      <c r="G25" s="88"/>
      <c r="H25" s="88"/>
      <c r="I25" s="88"/>
    </row>
    <row r="26" spans="2:256" x14ac:dyDescent="0.25">
      <c r="B26" s="60"/>
      <c r="C26" s="61" t="s">
        <v>119</v>
      </c>
      <c r="D26" s="89">
        <f>SUM(D16:D25)</f>
        <v>165924656</v>
      </c>
      <c r="E26" s="89">
        <f t="shared" ref="E26:I26" si="2">SUM(E16:E25)</f>
        <v>-1724857.7400000002</v>
      </c>
      <c r="F26" s="89">
        <f t="shared" si="2"/>
        <v>164199798.25999999</v>
      </c>
      <c r="G26" s="89">
        <f t="shared" si="2"/>
        <v>104506914.20000002</v>
      </c>
      <c r="H26" s="89">
        <f t="shared" si="2"/>
        <v>104506914.20000002</v>
      </c>
      <c r="I26" s="89">
        <f t="shared" si="2"/>
        <v>59692884.060000002</v>
      </c>
    </row>
    <row r="27" spans="2:256" hidden="1" x14ac:dyDescent="0.25">
      <c r="D27" s="35">
        <f>+D26-'ANALITICO EGRE COG'!D84</f>
        <v>0</v>
      </c>
      <c r="E27" s="35">
        <f>+E26-'ANALITICO EGRE COG'!E84</f>
        <v>0</v>
      </c>
      <c r="F27" s="35">
        <f>+F26-'ANALITICO EGRE COG'!F84</f>
        <v>0</v>
      </c>
      <c r="G27" s="35">
        <f>+G26-'ANALITICO EGRE COG'!G84</f>
        <v>0</v>
      </c>
      <c r="H27" s="35">
        <f>+H26-'ANALITICO EGRE COG'!H84</f>
        <v>0</v>
      </c>
      <c r="I27" s="35">
        <f>+I26-'ANALITICO EGRE COG'!I84</f>
        <v>0</v>
      </c>
    </row>
    <row r="28" spans="2:256" x14ac:dyDescent="0.25">
      <c r="D28" s="45"/>
      <c r="E28" s="45"/>
      <c r="F28" s="45"/>
      <c r="G28" s="45"/>
      <c r="H28" s="45"/>
      <c r="I28" s="45"/>
      <c r="IV28" s="35"/>
    </row>
    <row r="29" spans="2:256" x14ac:dyDescent="0.25">
      <c r="D29" s="35"/>
      <c r="E29" s="35"/>
      <c r="F29" s="35"/>
      <c r="G29" s="35"/>
      <c r="H29" s="35"/>
    </row>
    <row r="30" spans="2:256" hidden="1" x14ac:dyDescent="0.25"/>
    <row r="31" spans="2:256" hidden="1" x14ac:dyDescent="0.25"/>
    <row r="32" spans="2:25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spans="6:6" hidden="1" x14ac:dyDescent="0.25"/>
    <row r="65506" spans="6:6" hidden="1" x14ac:dyDescent="0.25"/>
    <row r="65507" spans="6:6" hidden="1" x14ac:dyDescent="0.25"/>
    <row r="65508" spans="6:6" hidden="1" x14ac:dyDescent="0.25"/>
    <row r="65509" spans="6:6" hidden="1" x14ac:dyDescent="0.25"/>
    <row r="65510" spans="6:6" hidden="1" x14ac:dyDescent="0.25"/>
    <row r="65511" spans="6:6" hidden="1" x14ac:dyDescent="0.25"/>
    <row r="65512" spans="6:6" hidden="1" x14ac:dyDescent="0.25"/>
    <row r="65513" spans="6:6" hidden="1" x14ac:dyDescent="0.25"/>
    <row r="65514" spans="6:6" hidden="1" x14ac:dyDescent="0.25"/>
    <row r="65515" spans="6:6" hidden="1" x14ac:dyDescent="0.25"/>
    <row r="65516" spans="6:6" hidden="1" x14ac:dyDescent="0.25"/>
    <row r="65517" spans="6:6" hidden="1" x14ac:dyDescent="0.25"/>
    <row r="65518" spans="6:6" hidden="1" x14ac:dyDescent="0.25"/>
    <row r="65519" spans="6:6" x14ac:dyDescent="0.25">
      <c r="F65519" s="35"/>
    </row>
  </sheetData>
  <mergeCells count="8">
    <mergeCell ref="B12:C14"/>
    <mergeCell ref="D12:H12"/>
    <mergeCell ref="I12:I13"/>
    <mergeCell ref="B6:I6"/>
    <mergeCell ref="B7:I7"/>
    <mergeCell ref="B8:I8"/>
    <mergeCell ref="B9:I9"/>
    <mergeCell ref="B10:I10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4"/>
  <sheetViews>
    <sheetView topLeftCell="B1" workbookViewId="0">
      <selection activeCell="G17" sqref="G17"/>
    </sheetView>
  </sheetViews>
  <sheetFormatPr baseColWidth="10" defaultRowHeight="15" x14ac:dyDescent="0.25"/>
  <cols>
    <col min="1" max="1" width="5" style="50" hidden="1" customWidth="1"/>
    <col min="2" max="2" width="9.140625" customWidth="1"/>
    <col min="3" max="3" width="54.42578125" customWidth="1"/>
    <col min="4" max="4" width="11.28515625" style="35" bestFit="1" customWidth="1"/>
    <col min="5" max="5" width="12.7109375" style="35" bestFit="1" customWidth="1"/>
    <col min="6" max="7" width="11.28515625" style="35" bestFit="1" customWidth="1"/>
    <col min="8" max="8" width="13.85546875" style="35" customWidth="1"/>
    <col min="9" max="9" width="11.140625" style="35" bestFit="1" customWidth="1"/>
  </cols>
  <sheetData>
    <row r="3" spans="1:9" x14ac:dyDescent="0.25">
      <c r="B3" s="149" t="s">
        <v>196</v>
      </c>
      <c r="C3" s="150"/>
      <c r="D3" s="150"/>
      <c r="E3" s="150"/>
      <c r="F3" s="150"/>
      <c r="G3" s="150"/>
      <c r="H3" s="150"/>
      <c r="I3" s="151"/>
    </row>
    <row r="4" spans="1:9" x14ac:dyDescent="0.25">
      <c r="B4" s="152" t="s">
        <v>194</v>
      </c>
      <c r="C4" s="153"/>
      <c r="D4" s="153"/>
      <c r="E4" s="153"/>
      <c r="F4" s="153"/>
      <c r="G4" s="153"/>
      <c r="H4" s="153"/>
      <c r="I4" s="154"/>
    </row>
    <row r="5" spans="1:9" x14ac:dyDescent="0.25">
      <c r="B5" s="155" t="s">
        <v>61</v>
      </c>
      <c r="C5" s="156"/>
      <c r="D5" s="156"/>
      <c r="E5" s="156"/>
      <c r="F5" s="156"/>
      <c r="G5" s="156"/>
      <c r="H5" s="156"/>
      <c r="I5" s="157"/>
    </row>
    <row r="6" spans="1:9" x14ac:dyDescent="0.25">
      <c r="B6" s="155" t="s">
        <v>62</v>
      </c>
      <c r="C6" s="156"/>
      <c r="D6" s="156"/>
      <c r="E6" s="156"/>
      <c r="F6" s="156"/>
      <c r="G6" s="156"/>
      <c r="H6" s="156"/>
      <c r="I6" s="157"/>
    </row>
    <row r="7" spans="1:9" x14ac:dyDescent="0.25">
      <c r="B7" s="158" t="s">
        <v>200</v>
      </c>
      <c r="C7" s="159"/>
      <c r="D7" s="159"/>
      <c r="E7" s="159"/>
      <c r="F7" s="159"/>
      <c r="G7" s="159"/>
      <c r="H7" s="159"/>
      <c r="I7" s="160"/>
    </row>
    <row r="8" spans="1:9" x14ac:dyDescent="0.25">
      <c r="B8" s="3"/>
      <c r="C8" s="3"/>
      <c r="D8" s="36"/>
      <c r="E8" s="36"/>
      <c r="F8" s="36"/>
      <c r="G8" s="36"/>
      <c r="H8" s="36"/>
      <c r="I8" s="36"/>
    </row>
    <row r="9" spans="1:9" x14ac:dyDescent="0.25">
      <c r="B9" s="182" t="s">
        <v>2</v>
      </c>
      <c r="C9" s="183"/>
      <c r="D9" s="164" t="s">
        <v>63</v>
      </c>
      <c r="E9" s="165"/>
      <c r="F9" s="165"/>
      <c r="G9" s="165"/>
      <c r="H9" s="166"/>
      <c r="I9" s="167" t="s">
        <v>64</v>
      </c>
    </row>
    <row r="10" spans="1:9" ht="24.75" x14ac:dyDescent="0.25">
      <c r="B10" s="184"/>
      <c r="C10" s="185"/>
      <c r="D10" s="38" t="s">
        <v>65</v>
      </c>
      <c r="E10" s="39" t="s">
        <v>66</v>
      </c>
      <c r="F10" s="38" t="s">
        <v>37</v>
      </c>
      <c r="G10" s="38" t="s">
        <v>38</v>
      </c>
      <c r="H10" s="38" t="s">
        <v>67</v>
      </c>
      <c r="I10" s="167"/>
    </row>
    <row r="11" spans="1:9" x14ac:dyDescent="0.25">
      <c r="B11" s="186"/>
      <c r="C11" s="187"/>
      <c r="D11" s="40">
        <v>1</v>
      </c>
      <c r="E11" s="40">
        <v>2</v>
      </c>
      <c r="F11" s="40" t="s">
        <v>68</v>
      </c>
      <c r="G11" s="40">
        <v>4</v>
      </c>
      <c r="H11" s="40">
        <v>5</v>
      </c>
      <c r="I11" s="40" t="s">
        <v>69</v>
      </c>
    </row>
    <row r="12" spans="1:9" x14ac:dyDescent="0.25">
      <c r="B12" s="192" t="s">
        <v>29</v>
      </c>
      <c r="C12" s="193"/>
      <c r="D12" s="113">
        <f t="shared" ref="D12:I12" si="0">SUM(D13:D19)</f>
        <v>32892554</v>
      </c>
      <c r="E12" s="113">
        <f t="shared" si="0"/>
        <v>920554.55</v>
      </c>
      <c r="F12" s="113">
        <f t="shared" si="0"/>
        <v>33813108.549999997</v>
      </c>
      <c r="G12" s="113">
        <f t="shared" si="0"/>
        <v>21422940.66</v>
      </c>
      <c r="H12" s="113">
        <f t="shared" si="0"/>
        <v>21422940.66</v>
      </c>
      <c r="I12" s="113">
        <f t="shared" si="0"/>
        <v>12390167.890000001</v>
      </c>
    </row>
    <row r="13" spans="1:9" x14ac:dyDescent="0.25">
      <c r="A13" s="50">
        <v>1100</v>
      </c>
      <c r="B13" s="46"/>
      <c r="C13" s="47" t="s">
        <v>70</v>
      </c>
      <c r="D13" s="114">
        <v>12970894</v>
      </c>
      <c r="E13" s="114">
        <v>0</v>
      </c>
      <c r="F13" s="115">
        <f t="shared" ref="F13:F19" si="1">D13+E13</f>
        <v>12970894</v>
      </c>
      <c r="G13" s="114">
        <v>9387326.1799999997</v>
      </c>
      <c r="H13" s="114">
        <v>9387326.1799999997</v>
      </c>
      <c r="I13" s="115">
        <f t="shared" ref="I13:I19" si="2">F13-G13</f>
        <v>3583567.8200000003</v>
      </c>
    </row>
    <row r="14" spans="1:9" x14ac:dyDescent="0.25">
      <c r="A14" s="50">
        <v>1200</v>
      </c>
      <c r="B14" s="46"/>
      <c r="C14" s="47" t="s">
        <v>71</v>
      </c>
      <c r="D14" s="114">
        <v>0</v>
      </c>
      <c r="E14" s="114">
        <v>0</v>
      </c>
      <c r="F14" s="115">
        <f t="shared" si="1"/>
        <v>0</v>
      </c>
      <c r="G14" s="114">
        <v>0</v>
      </c>
      <c r="H14" s="114">
        <v>0</v>
      </c>
      <c r="I14" s="115">
        <f t="shared" si="2"/>
        <v>0</v>
      </c>
    </row>
    <row r="15" spans="1:9" x14ac:dyDescent="0.25">
      <c r="A15" s="50">
        <v>1300</v>
      </c>
      <c r="B15" s="46"/>
      <c r="C15" s="47" t="s">
        <v>72</v>
      </c>
      <c r="D15" s="114">
        <v>3712033</v>
      </c>
      <c r="E15" s="114">
        <v>0</v>
      </c>
      <c r="F15" s="115">
        <f t="shared" si="1"/>
        <v>3712033</v>
      </c>
      <c r="G15" s="114">
        <v>1117235.3500000001</v>
      </c>
      <c r="H15" s="114">
        <v>1117235.3500000001</v>
      </c>
      <c r="I15" s="115">
        <f t="shared" si="2"/>
        <v>2594797.65</v>
      </c>
    </row>
    <row r="16" spans="1:9" x14ac:dyDescent="0.25">
      <c r="A16" s="50">
        <v>1400</v>
      </c>
      <c r="B16" s="46"/>
      <c r="C16" s="47" t="s">
        <v>73</v>
      </c>
      <c r="D16" s="114">
        <v>2125124</v>
      </c>
      <c r="E16" s="114">
        <v>0</v>
      </c>
      <c r="F16" s="115">
        <f t="shared" si="1"/>
        <v>2125124</v>
      </c>
      <c r="G16" s="114">
        <v>1126168.99</v>
      </c>
      <c r="H16" s="114">
        <v>1126168.99</v>
      </c>
      <c r="I16" s="115">
        <f t="shared" si="2"/>
        <v>998955.01</v>
      </c>
    </row>
    <row r="17" spans="1:10" x14ac:dyDescent="0.25">
      <c r="A17" s="50">
        <v>1500</v>
      </c>
      <c r="B17" s="46"/>
      <c r="C17" s="47" t="s">
        <v>74</v>
      </c>
      <c r="D17" s="114">
        <v>14084503</v>
      </c>
      <c r="E17" s="114">
        <v>436000</v>
      </c>
      <c r="F17" s="115">
        <f t="shared" si="1"/>
        <v>14520503</v>
      </c>
      <c r="G17" s="114">
        <v>9307655.5899999999</v>
      </c>
      <c r="H17" s="114">
        <v>9307655.5899999999</v>
      </c>
      <c r="I17" s="115">
        <f t="shared" si="2"/>
        <v>5212847.41</v>
      </c>
      <c r="J17" s="35"/>
    </row>
    <row r="18" spans="1:10" x14ac:dyDescent="0.25">
      <c r="A18" s="50">
        <v>1600</v>
      </c>
      <c r="B18" s="46"/>
      <c r="C18" s="47" t="s">
        <v>75</v>
      </c>
      <c r="D18" s="114">
        <v>0</v>
      </c>
      <c r="E18" s="114">
        <v>0</v>
      </c>
      <c r="F18" s="115">
        <f t="shared" si="1"/>
        <v>0</v>
      </c>
      <c r="G18" s="114">
        <v>0</v>
      </c>
      <c r="H18" s="114">
        <v>0</v>
      </c>
      <c r="I18" s="115">
        <f t="shared" si="2"/>
        <v>0</v>
      </c>
    </row>
    <row r="19" spans="1:10" x14ac:dyDescent="0.25">
      <c r="A19" s="50">
        <v>1700</v>
      </c>
      <c r="B19" s="46"/>
      <c r="C19" s="47" t="s">
        <v>76</v>
      </c>
      <c r="D19" s="114">
        <v>0</v>
      </c>
      <c r="E19" s="114">
        <v>484554.55</v>
      </c>
      <c r="F19" s="115">
        <f t="shared" si="1"/>
        <v>484554.55</v>
      </c>
      <c r="G19" s="114">
        <v>484554.55</v>
      </c>
      <c r="H19" s="114">
        <v>484554.55</v>
      </c>
      <c r="I19" s="115">
        <f t="shared" si="2"/>
        <v>0</v>
      </c>
    </row>
    <row r="20" spans="1:10" x14ac:dyDescent="0.25">
      <c r="B20" s="192" t="s">
        <v>7</v>
      </c>
      <c r="C20" s="193"/>
      <c r="D20" s="113">
        <f t="shared" ref="D20:I20" si="3">SUM(D21:D29)</f>
        <v>3241094</v>
      </c>
      <c r="E20" s="113">
        <f t="shared" si="3"/>
        <v>219265.06</v>
      </c>
      <c r="F20" s="113">
        <f t="shared" si="3"/>
        <v>3460359.0600000005</v>
      </c>
      <c r="G20" s="113">
        <f t="shared" si="3"/>
        <v>1223684.3899999999</v>
      </c>
      <c r="H20" s="113">
        <f t="shared" si="3"/>
        <v>1223684.3899999999</v>
      </c>
      <c r="I20" s="113">
        <f t="shared" si="3"/>
        <v>2236674.67</v>
      </c>
    </row>
    <row r="21" spans="1:10" ht="24" x14ac:dyDescent="0.25">
      <c r="A21" s="50">
        <v>2100</v>
      </c>
      <c r="B21" s="46"/>
      <c r="C21" s="47" t="s">
        <v>77</v>
      </c>
      <c r="D21" s="114">
        <v>583012</v>
      </c>
      <c r="E21" s="114">
        <v>52226.239999999998</v>
      </c>
      <c r="F21" s="115">
        <f t="shared" ref="F21:F29" si="4">D21+E21</f>
        <v>635238.24</v>
      </c>
      <c r="G21" s="114">
        <v>508920.85</v>
      </c>
      <c r="H21" s="114">
        <v>508920.85</v>
      </c>
      <c r="I21" s="115">
        <f t="shared" ref="I21:I29" si="5">F21-G21</f>
        <v>126317.39000000001</v>
      </c>
    </row>
    <row r="22" spans="1:10" x14ac:dyDescent="0.25">
      <c r="A22" s="50">
        <v>2200</v>
      </c>
      <c r="B22" s="46"/>
      <c r="C22" s="47" t="s">
        <v>78</v>
      </c>
      <c r="D22" s="114">
        <v>1655019</v>
      </c>
      <c r="E22" s="114">
        <v>40000</v>
      </c>
      <c r="F22" s="115">
        <f t="shared" si="4"/>
        <v>1695019</v>
      </c>
      <c r="G22" s="114">
        <v>60785.73</v>
      </c>
      <c r="H22" s="114">
        <v>60785.73</v>
      </c>
      <c r="I22" s="115">
        <f t="shared" si="5"/>
        <v>1634233.27</v>
      </c>
    </row>
    <row r="23" spans="1:10" x14ac:dyDescent="0.25">
      <c r="A23" s="50">
        <v>2300</v>
      </c>
      <c r="B23" s="46"/>
      <c r="C23" s="47" t="s">
        <v>79</v>
      </c>
      <c r="D23" s="114">
        <v>0</v>
      </c>
      <c r="E23" s="114">
        <v>0</v>
      </c>
      <c r="F23" s="115">
        <f t="shared" si="4"/>
        <v>0</v>
      </c>
      <c r="G23" s="114">
        <v>0</v>
      </c>
      <c r="H23" s="114">
        <v>0</v>
      </c>
      <c r="I23" s="115">
        <f t="shared" si="5"/>
        <v>0</v>
      </c>
    </row>
    <row r="24" spans="1:10" x14ac:dyDescent="0.25">
      <c r="A24" s="50">
        <v>2400</v>
      </c>
      <c r="B24" s="46"/>
      <c r="C24" s="47" t="s">
        <v>80</v>
      </c>
      <c r="D24" s="114">
        <v>23384</v>
      </c>
      <c r="E24" s="114">
        <v>0</v>
      </c>
      <c r="F24" s="115">
        <f t="shared" si="4"/>
        <v>23384</v>
      </c>
      <c r="G24" s="114">
        <v>12729.03</v>
      </c>
      <c r="H24" s="114">
        <v>12729.03</v>
      </c>
      <c r="I24" s="115">
        <f t="shared" si="5"/>
        <v>10654.97</v>
      </c>
    </row>
    <row r="25" spans="1:10" x14ac:dyDescent="0.25">
      <c r="A25" s="50">
        <v>2500</v>
      </c>
      <c r="B25" s="46"/>
      <c r="C25" s="47" t="s">
        <v>81</v>
      </c>
      <c r="D25" s="114">
        <v>263868</v>
      </c>
      <c r="E25" s="114">
        <v>0</v>
      </c>
      <c r="F25" s="115">
        <f t="shared" si="4"/>
        <v>263868</v>
      </c>
      <c r="G25" s="114">
        <v>81841.3</v>
      </c>
      <c r="H25" s="114">
        <v>81841.3</v>
      </c>
      <c r="I25" s="115">
        <f t="shared" si="5"/>
        <v>182026.7</v>
      </c>
    </row>
    <row r="26" spans="1:10" x14ac:dyDescent="0.25">
      <c r="A26" s="50">
        <v>2600</v>
      </c>
      <c r="B26" s="46"/>
      <c r="C26" s="47" t="s">
        <v>82</v>
      </c>
      <c r="D26" s="114">
        <v>686305</v>
      </c>
      <c r="E26" s="114">
        <v>127038.82</v>
      </c>
      <c r="F26" s="115">
        <f t="shared" si="4"/>
        <v>813343.82000000007</v>
      </c>
      <c r="G26" s="114">
        <v>554880.26</v>
      </c>
      <c r="H26" s="114">
        <v>554880.26</v>
      </c>
      <c r="I26" s="115">
        <f t="shared" si="5"/>
        <v>258463.56000000006</v>
      </c>
    </row>
    <row r="27" spans="1:10" x14ac:dyDescent="0.25">
      <c r="A27" s="50">
        <v>2700</v>
      </c>
      <c r="B27" s="46"/>
      <c r="C27" s="47" t="s">
        <v>83</v>
      </c>
      <c r="D27" s="114">
        <v>0</v>
      </c>
      <c r="E27" s="114">
        <v>0</v>
      </c>
      <c r="F27" s="115">
        <f t="shared" si="4"/>
        <v>0</v>
      </c>
      <c r="G27" s="114">
        <v>0</v>
      </c>
      <c r="H27" s="114">
        <v>0</v>
      </c>
      <c r="I27" s="115">
        <f t="shared" si="5"/>
        <v>0</v>
      </c>
    </row>
    <row r="28" spans="1:10" x14ac:dyDescent="0.25">
      <c r="A28" s="50">
        <v>2800</v>
      </c>
      <c r="B28" s="46"/>
      <c r="C28" s="47" t="s">
        <v>84</v>
      </c>
      <c r="D28" s="114">
        <v>0</v>
      </c>
      <c r="E28" s="114">
        <v>0</v>
      </c>
      <c r="F28" s="115">
        <f t="shared" si="4"/>
        <v>0</v>
      </c>
      <c r="G28" s="114">
        <v>0</v>
      </c>
      <c r="H28" s="114">
        <v>0</v>
      </c>
      <c r="I28" s="115">
        <f t="shared" si="5"/>
        <v>0</v>
      </c>
    </row>
    <row r="29" spans="1:10" x14ac:dyDescent="0.25">
      <c r="A29" s="50">
        <v>2900</v>
      </c>
      <c r="B29" s="46"/>
      <c r="C29" s="47" t="s">
        <v>85</v>
      </c>
      <c r="D29" s="114">
        <v>29506</v>
      </c>
      <c r="E29" s="114">
        <v>0</v>
      </c>
      <c r="F29" s="115">
        <f t="shared" si="4"/>
        <v>29506</v>
      </c>
      <c r="G29" s="114">
        <v>4527.22</v>
      </c>
      <c r="H29" s="114">
        <v>4527.22</v>
      </c>
      <c r="I29" s="115">
        <f t="shared" si="5"/>
        <v>24978.78</v>
      </c>
    </row>
    <row r="30" spans="1:10" x14ac:dyDescent="0.25">
      <c r="B30" s="192" t="s">
        <v>8</v>
      </c>
      <c r="C30" s="193"/>
      <c r="D30" s="113">
        <f t="shared" ref="D30:I30" si="6">SUM(D31:D39)</f>
        <v>11530237</v>
      </c>
      <c r="E30" s="113">
        <f t="shared" si="6"/>
        <v>-622786.80000000005</v>
      </c>
      <c r="F30" s="113">
        <f t="shared" si="6"/>
        <v>10907450.200000001</v>
      </c>
      <c r="G30" s="113">
        <f t="shared" si="6"/>
        <v>6960115.7699999996</v>
      </c>
      <c r="H30" s="113">
        <f t="shared" si="6"/>
        <v>6960115.7699999996</v>
      </c>
      <c r="I30" s="113">
        <f t="shared" si="6"/>
        <v>3947334.43</v>
      </c>
    </row>
    <row r="31" spans="1:10" x14ac:dyDescent="0.25">
      <c r="A31" s="50">
        <v>3100</v>
      </c>
      <c r="B31" s="46"/>
      <c r="C31" s="47" t="s">
        <v>86</v>
      </c>
      <c r="D31" s="114">
        <v>653799</v>
      </c>
      <c r="E31" s="114">
        <v>-24790.28</v>
      </c>
      <c r="F31" s="115">
        <f t="shared" ref="F31:F39" si="7">D31+E31</f>
        <v>629008.72</v>
      </c>
      <c r="G31" s="114">
        <v>358670.6</v>
      </c>
      <c r="H31" s="114">
        <v>358670.6</v>
      </c>
      <c r="I31" s="115">
        <f t="shared" ref="I31:I39" si="8">F31-G31</f>
        <v>270338.12</v>
      </c>
    </row>
    <row r="32" spans="1:10" x14ac:dyDescent="0.25">
      <c r="A32" s="50">
        <v>3200</v>
      </c>
      <c r="B32" s="46"/>
      <c r="C32" s="47" t="s">
        <v>87</v>
      </c>
      <c r="D32" s="114">
        <v>0</v>
      </c>
      <c r="E32" s="114">
        <v>0</v>
      </c>
      <c r="F32" s="115">
        <f t="shared" si="7"/>
        <v>0</v>
      </c>
      <c r="G32" s="114">
        <v>0</v>
      </c>
      <c r="H32" s="114">
        <v>0</v>
      </c>
      <c r="I32" s="115">
        <f t="shared" si="8"/>
        <v>0</v>
      </c>
    </row>
    <row r="33" spans="1:9" x14ac:dyDescent="0.25">
      <c r="A33" s="50">
        <v>3300</v>
      </c>
      <c r="B33" s="46"/>
      <c r="C33" s="47" t="s">
        <v>88</v>
      </c>
      <c r="D33" s="114">
        <v>0</v>
      </c>
      <c r="E33" s="114">
        <v>178412</v>
      </c>
      <c r="F33" s="115">
        <f t="shared" si="7"/>
        <v>178412</v>
      </c>
      <c r="G33" s="114">
        <v>178412</v>
      </c>
      <c r="H33" s="114">
        <v>178412</v>
      </c>
      <c r="I33" s="115">
        <f t="shared" si="8"/>
        <v>0</v>
      </c>
    </row>
    <row r="34" spans="1:9" x14ac:dyDescent="0.25">
      <c r="A34" s="50">
        <v>3400</v>
      </c>
      <c r="B34" s="46"/>
      <c r="C34" s="47" t="s">
        <v>89</v>
      </c>
      <c r="D34" s="114">
        <v>485001</v>
      </c>
      <c r="E34" s="114">
        <v>79635.490000000005</v>
      </c>
      <c r="F34" s="115">
        <f t="shared" si="7"/>
        <v>564636.49</v>
      </c>
      <c r="G34" s="114">
        <v>371450.36</v>
      </c>
      <c r="H34" s="114">
        <v>371450.36</v>
      </c>
      <c r="I34" s="115">
        <f t="shared" si="8"/>
        <v>193186.13</v>
      </c>
    </row>
    <row r="35" spans="1:9" ht="24" x14ac:dyDescent="0.25">
      <c r="A35" s="50">
        <v>3500</v>
      </c>
      <c r="B35" s="46"/>
      <c r="C35" s="47" t="s">
        <v>90</v>
      </c>
      <c r="D35" s="114">
        <v>724186</v>
      </c>
      <c r="E35" s="114">
        <v>210048.16</v>
      </c>
      <c r="F35" s="115">
        <f t="shared" si="7"/>
        <v>934234.16</v>
      </c>
      <c r="G35" s="114">
        <v>533830.34</v>
      </c>
      <c r="H35" s="114">
        <v>533830.34</v>
      </c>
      <c r="I35" s="115">
        <f t="shared" si="8"/>
        <v>400403.82000000007</v>
      </c>
    </row>
    <row r="36" spans="1:9" x14ac:dyDescent="0.25">
      <c r="A36" s="50">
        <v>3600</v>
      </c>
      <c r="B36" s="46"/>
      <c r="C36" s="47" t="s">
        <v>91</v>
      </c>
      <c r="D36" s="114">
        <v>235754</v>
      </c>
      <c r="E36" s="114">
        <v>-26975</v>
      </c>
      <c r="F36" s="115">
        <f t="shared" si="7"/>
        <v>208779</v>
      </c>
      <c r="G36" s="114">
        <v>6557</v>
      </c>
      <c r="H36" s="114">
        <v>6557</v>
      </c>
      <c r="I36" s="115">
        <f t="shared" si="8"/>
        <v>202222</v>
      </c>
    </row>
    <row r="37" spans="1:9" x14ac:dyDescent="0.25">
      <c r="A37" s="50">
        <v>3700</v>
      </c>
      <c r="B37" s="46"/>
      <c r="C37" s="47" t="s">
        <v>92</v>
      </c>
      <c r="D37" s="114">
        <v>215527</v>
      </c>
      <c r="E37" s="114">
        <v>-2875.43</v>
      </c>
      <c r="F37" s="115">
        <f t="shared" si="7"/>
        <v>212651.57</v>
      </c>
      <c r="G37" s="114">
        <v>110628.77</v>
      </c>
      <c r="H37" s="114">
        <v>110628.77</v>
      </c>
      <c r="I37" s="115">
        <f t="shared" si="8"/>
        <v>102022.8</v>
      </c>
    </row>
    <row r="38" spans="1:9" x14ac:dyDescent="0.25">
      <c r="A38" s="50">
        <v>3800</v>
      </c>
      <c r="B38" s="46"/>
      <c r="C38" s="47" t="s">
        <v>93</v>
      </c>
      <c r="D38" s="114">
        <v>8478327</v>
      </c>
      <c r="E38" s="114">
        <v>-1060740.55</v>
      </c>
      <c r="F38" s="115">
        <f t="shared" si="7"/>
        <v>7417586.4500000002</v>
      </c>
      <c r="G38" s="114">
        <v>4914630.2</v>
      </c>
      <c r="H38" s="114">
        <v>4914630.2</v>
      </c>
      <c r="I38" s="115">
        <f t="shared" si="8"/>
        <v>2502956.25</v>
      </c>
    </row>
    <row r="39" spans="1:9" x14ac:dyDescent="0.25">
      <c r="A39" s="50">
        <v>3900</v>
      </c>
      <c r="B39" s="46"/>
      <c r="C39" s="47" t="s">
        <v>94</v>
      </c>
      <c r="D39" s="114">
        <v>737643</v>
      </c>
      <c r="E39" s="114">
        <v>24498.81</v>
      </c>
      <c r="F39" s="115">
        <f t="shared" si="7"/>
        <v>762141.81</v>
      </c>
      <c r="G39" s="114">
        <v>485936.5</v>
      </c>
      <c r="H39" s="114">
        <v>485936.5</v>
      </c>
      <c r="I39" s="115">
        <f t="shared" si="8"/>
        <v>276205.31000000006</v>
      </c>
    </row>
    <row r="40" spans="1:9" x14ac:dyDescent="0.25">
      <c r="B40" s="192" t="s">
        <v>9</v>
      </c>
      <c r="C40" s="193"/>
      <c r="D40" s="113">
        <f t="shared" ref="D40:I40" si="9">SUM(D41:D49)</f>
        <v>118260771</v>
      </c>
      <c r="E40" s="113">
        <f t="shared" si="9"/>
        <v>-3210883.56</v>
      </c>
      <c r="F40" s="113">
        <f t="shared" si="9"/>
        <v>115049887.44</v>
      </c>
      <c r="G40" s="113">
        <f t="shared" si="9"/>
        <v>73997694.370000005</v>
      </c>
      <c r="H40" s="113">
        <f t="shared" si="9"/>
        <v>73997694.370000005</v>
      </c>
      <c r="I40" s="113">
        <f t="shared" si="9"/>
        <v>41052193.069999993</v>
      </c>
    </row>
    <row r="41" spans="1:9" x14ac:dyDescent="0.25">
      <c r="A41" s="50">
        <v>4100</v>
      </c>
      <c r="B41" s="46"/>
      <c r="C41" s="47" t="s">
        <v>10</v>
      </c>
      <c r="D41" s="114">
        <v>0</v>
      </c>
      <c r="E41" s="114">
        <v>0</v>
      </c>
      <c r="F41" s="115">
        <f t="shared" ref="F41:F49" si="10">D41+E41</f>
        <v>0</v>
      </c>
      <c r="G41" s="114">
        <v>0</v>
      </c>
      <c r="H41" s="114">
        <v>0</v>
      </c>
      <c r="I41" s="115">
        <f t="shared" ref="I41:I49" si="11">F41-G41</f>
        <v>0</v>
      </c>
    </row>
    <row r="42" spans="1:9" x14ac:dyDescent="0.25">
      <c r="A42" s="50">
        <v>4200</v>
      </c>
      <c r="B42" s="46"/>
      <c r="C42" s="47" t="s">
        <v>11</v>
      </c>
      <c r="D42" s="114">
        <v>0</v>
      </c>
      <c r="E42" s="114">
        <v>0</v>
      </c>
      <c r="F42" s="115">
        <f t="shared" si="10"/>
        <v>0</v>
      </c>
      <c r="G42" s="114">
        <v>0</v>
      </c>
      <c r="H42" s="114">
        <v>0</v>
      </c>
      <c r="I42" s="115">
        <f t="shared" si="11"/>
        <v>0</v>
      </c>
    </row>
    <row r="43" spans="1:9" x14ac:dyDescent="0.25">
      <c r="A43" s="50">
        <v>4300</v>
      </c>
      <c r="B43" s="46"/>
      <c r="C43" s="47" t="s">
        <v>12</v>
      </c>
      <c r="D43" s="114">
        <v>0</v>
      </c>
      <c r="E43" s="114">
        <v>0</v>
      </c>
      <c r="F43" s="115">
        <f t="shared" si="10"/>
        <v>0</v>
      </c>
      <c r="G43" s="114">
        <v>0</v>
      </c>
      <c r="H43" s="114">
        <v>0</v>
      </c>
      <c r="I43" s="115">
        <f t="shared" si="11"/>
        <v>0</v>
      </c>
    </row>
    <row r="44" spans="1:9" x14ac:dyDescent="0.25">
      <c r="A44" s="50">
        <v>4400</v>
      </c>
      <c r="B44" s="46"/>
      <c r="C44" s="47" t="s">
        <v>13</v>
      </c>
      <c r="D44" s="114">
        <v>118260771</v>
      </c>
      <c r="E44" s="114">
        <v>-3210883.56</v>
      </c>
      <c r="F44" s="115">
        <f t="shared" si="10"/>
        <v>115049887.44</v>
      </c>
      <c r="G44" s="114">
        <v>73997694.370000005</v>
      </c>
      <c r="H44" s="114">
        <v>73997694.370000005</v>
      </c>
      <c r="I44" s="115">
        <f t="shared" si="11"/>
        <v>41052193.069999993</v>
      </c>
    </row>
    <row r="45" spans="1:9" x14ac:dyDescent="0.25">
      <c r="A45" s="50">
        <v>4500</v>
      </c>
      <c r="B45" s="46"/>
      <c r="C45" s="47" t="s">
        <v>14</v>
      </c>
      <c r="D45" s="114">
        <v>0</v>
      </c>
      <c r="E45" s="114">
        <v>0</v>
      </c>
      <c r="F45" s="115">
        <f t="shared" si="10"/>
        <v>0</v>
      </c>
      <c r="G45" s="114">
        <v>0</v>
      </c>
      <c r="H45" s="114">
        <v>0</v>
      </c>
      <c r="I45" s="115">
        <f t="shared" si="11"/>
        <v>0</v>
      </c>
    </row>
    <row r="46" spans="1:9" x14ac:dyDescent="0.25">
      <c r="A46" s="50">
        <v>4600</v>
      </c>
      <c r="B46" s="46"/>
      <c r="C46" s="47" t="s">
        <v>95</v>
      </c>
      <c r="D46" s="114">
        <v>0</v>
      </c>
      <c r="E46" s="114">
        <v>0</v>
      </c>
      <c r="F46" s="115">
        <f t="shared" si="10"/>
        <v>0</v>
      </c>
      <c r="G46" s="114">
        <v>0</v>
      </c>
      <c r="H46" s="114">
        <v>0</v>
      </c>
      <c r="I46" s="115">
        <f t="shared" si="11"/>
        <v>0</v>
      </c>
    </row>
    <row r="47" spans="1:9" x14ac:dyDescent="0.25">
      <c r="A47" s="50">
        <v>4700</v>
      </c>
      <c r="B47" s="46"/>
      <c r="C47" s="47" t="s">
        <v>15</v>
      </c>
      <c r="D47" s="114">
        <v>0</v>
      </c>
      <c r="E47" s="114">
        <v>0</v>
      </c>
      <c r="F47" s="115">
        <f t="shared" si="10"/>
        <v>0</v>
      </c>
      <c r="G47" s="114">
        <v>0</v>
      </c>
      <c r="H47" s="114">
        <v>0</v>
      </c>
      <c r="I47" s="115">
        <f t="shared" si="11"/>
        <v>0</v>
      </c>
    </row>
    <row r="48" spans="1:9" x14ac:dyDescent="0.25">
      <c r="A48" s="50">
        <v>4800</v>
      </c>
      <c r="B48" s="46"/>
      <c r="C48" s="47" t="s">
        <v>16</v>
      </c>
      <c r="D48" s="114">
        <v>0</v>
      </c>
      <c r="E48" s="114">
        <v>0</v>
      </c>
      <c r="F48" s="115">
        <f t="shared" si="10"/>
        <v>0</v>
      </c>
      <c r="G48" s="114">
        <v>0</v>
      </c>
      <c r="H48" s="114">
        <v>0</v>
      </c>
      <c r="I48" s="115">
        <f t="shared" si="11"/>
        <v>0</v>
      </c>
    </row>
    <row r="49" spans="1:9" x14ac:dyDescent="0.25">
      <c r="A49" s="50">
        <v>4900</v>
      </c>
      <c r="B49" s="46"/>
      <c r="C49" s="47" t="s">
        <v>17</v>
      </c>
      <c r="D49" s="114">
        <v>0</v>
      </c>
      <c r="E49" s="114">
        <v>0</v>
      </c>
      <c r="F49" s="115">
        <f t="shared" si="10"/>
        <v>0</v>
      </c>
      <c r="G49" s="114">
        <v>0</v>
      </c>
      <c r="H49" s="114">
        <v>0</v>
      </c>
      <c r="I49" s="115">
        <f t="shared" si="11"/>
        <v>0</v>
      </c>
    </row>
    <row r="50" spans="1:9" x14ac:dyDescent="0.25">
      <c r="B50" s="192" t="s">
        <v>96</v>
      </c>
      <c r="C50" s="193"/>
      <c r="D50" s="113">
        <f t="shared" ref="D50:I50" si="12">SUM(D51:D59)</f>
        <v>0</v>
      </c>
      <c r="E50" s="113">
        <f t="shared" si="12"/>
        <v>968993.01</v>
      </c>
      <c r="F50" s="113">
        <f t="shared" si="12"/>
        <v>968993.01</v>
      </c>
      <c r="G50" s="113">
        <f t="shared" si="12"/>
        <v>902479.01</v>
      </c>
      <c r="H50" s="113">
        <f t="shared" si="12"/>
        <v>902479.01</v>
      </c>
      <c r="I50" s="113">
        <f t="shared" si="12"/>
        <v>66513.999999999942</v>
      </c>
    </row>
    <row r="51" spans="1:9" x14ac:dyDescent="0.25">
      <c r="A51" s="50">
        <v>5100</v>
      </c>
      <c r="B51" s="46"/>
      <c r="C51" s="47" t="s">
        <v>97</v>
      </c>
      <c r="D51" s="114">
        <v>0</v>
      </c>
      <c r="E51" s="114">
        <v>542813.21</v>
      </c>
      <c r="F51" s="115">
        <f t="shared" ref="F51:F59" si="13">D51+E51</f>
        <v>542813.21</v>
      </c>
      <c r="G51" s="114">
        <v>476299.21</v>
      </c>
      <c r="H51" s="114">
        <v>476299.21</v>
      </c>
      <c r="I51" s="115">
        <f t="shared" ref="I51:I59" si="14">F51-G51</f>
        <v>66513.999999999942</v>
      </c>
    </row>
    <row r="52" spans="1:9" x14ac:dyDescent="0.25">
      <c r="A52" s="50">
        <v>5200</v>
      </c>
      <c r="B52" s="46"/>
      <c r="C52" s="47" t="s">
        <v>98</v>
      </c>
      <c r="D52" s="114">
        <v>0</v>
      </c>
      <c r="E52" s="114">
        <v>426179.8</v>
      </c>
      <c r="F52" s="115">
        <f t="shared" si="13"/>
        <v>426179.8</v>
      </c>
      <c r="G52" s="114">
        <v>426179.8</v>
      </c>
      <c r="H52" s="114">
        <v>426179.8</v>
      </c>
      <c r="I52" s="115">
        <f t="shared" si="14"/>
        <v>0</v>
      </c>
    </row>
    <row r="53" spans="1:9" x14ac:dyDescent="0.25">
      <c r="A53" s="50">
        <v>5300</v>
      </c>
      <c r="B53" s="46"/>
      <c r="C53" s="47" t="s">
        <v>99</v>
      </c>
      <c r="D53" s="114">
        <v>0</v>
      </c>
      <c r="E53" s="114">
        <v>0</v>
      </c>
      <c r="F53" s="115">
        <f t="shared" si="13"/>
        <v>0</v>
      </c>
      <c r="G53" s="114">
        <v>0</v>
      </c>
      <c r="H53" s="114">
        <v>0</v>
      </c>
      <c r="I53" s="115">
        <f t="shared" si="14"/>
        <v>0</v>
      </c>
    </row>
    <row r="54" spans="1:9" x14ac:dyDescent="0.25">
      <c r="A54" s="50">
        <v>5400</v>
      </c>
      <c r="B54" s="46"/>
      <c r="C54" s="47" t="s">
        <v>100</v>
      </c>
      <c r="D54" s="114">
        <v>0</v>
      </c>
      <c r="E54" s="114">
        <v>0</v>
      </c>
      <c r="F54" s="115">
        <f t="shared" si="13"/>
        <v>0</v>
      </c>
      <c r="G54" s="114">
        <v>0</v>
      </c>
      <c r="H54" s="114">
        <v>0</v>
      </c>
      <c r="I54" s="115">
        <f t="shared" si="14"/>
        <v>0</v>
      </c>
    </row>
    <row r="55" spans="1:9" x14ac:dyDescent="0.25">
      <c r="A55" s="50">
        <v>5500</v>
      </c>
      <c r="B55" s="46"/>
      <c r="C55" s="47" t="s">
        <v>101</v>
      </c>
      <c r="D55" s="114">
        <v>0</v>
      </c>
      <c r="E55" s="114">
        <v>0</v>
      </c>
      <c r="F55" s="115">
        <f t="shared" si="13"/>
        <v>0</v>
      </c>
      <c r="G55" s="114">
        <v>0</v>
      </c>
      <c r="H55" s="114">
        <v>0</v>
      </c>
      <c r="I55" s="115">
        <f t="shared" si="14"/>
        <v>0</v>
      </c>
    </row>
    <row r="56" spans="1:9" x14ac:dyDescent="0.25">
      <c r="A56" s="50">
        <v>5600</v>
      </c>
      <c r="B56" s="46"/>
      <c r="C56" s="47" t="s">
        <v>102</v>
      </c>
      <c r="D56" s="114">
        <v>0</v>
      </c>
      <c r="E56" s="114">
        <v>0</v>
      </c>
      <c r="F56" s="115">
        <f t="shared" si="13"/>
        <v>0</v>
      </c>
      <c r="G56" s="114">
        <v>0</v>
      </c>
      <c r="H56" s="114">
        <v>0</v>
      </c>
      <c r="I56" s="115">
        <f t="shared" si="14"/>
        <v>0</v>
      </c>
    </row>
    <row r="57" spans="1:9" x14ac:dyDescent="0.25">
      <c r="A57" s="50">
        <v>5700</v>
      </c>
      <c r="B57" s="46"/>
      <c r="C57" s="47" t="s">
        <v>103</v>
      </c>
      <c r="D57" s="114">
        <v>0</v>
      </c>
      <c r="E57" s="114">
        <v>0</v>
      </c>
      <c r="F57" s="115">
        <f t="shared" si="13"/>
        <v>0</v>
      </c>
      <c r="G57" s="114">
        <v>0</v>
      </c>
      <c r="H57" s="114">
        <v>0</v>
      </c>
      <c r="I57" s="115">
        <f t="shared" si="14"/>
        <v>0</v>
      </c>
    </row>
    <row r="58" spans="1:9" x14ac:dyDescent="0.25">
      <c r="A58" s="50">
        <v>5800</v>
      </c>
      <c r="B58" s="46"/>
      <c r="C58" s="47" t="s">
        <v>104</v>
      </c>
      <c r="D58" s="114">
        <v>0</v>
      </c>
      <c r="E58" s="114">
        <v>0</v>
      </c>
      <c r="F58" s="115">
        <f t="shared" si="13"/>
        <v>0</v>
      </c>
      <c r="G58" s="114">
        <v>0</v>
      </c>
      <c r="H58" s="114">
        <v>0</v>
      </c>
      <c r="I58" s="115">
        <f t="shared" si="14"/>
        <v>0</v>
      </c>
    </row>
    <row r="59" spans="1:9" x14ac:dyDescent="0.25">
      <c r="A59" s="50">
        <v>5900</v>
      </c>
      <c r="B59" s="46"/>
      <c r="C59" s="47" t="s">
        <v>27</v>
      </c>
      <c r="D59" s="114">
        <v>0</v>
      </c>
      <c r="E59" s="114">
        <v>0</v>
      </c>
      <c r="F59" s="115">
        <f t="shared" si="13"/>
        <v>0</v>
      </c>
      <c r="G59" s="114">
        <v>0</v>
      </c>
      <c r="H59" s="114">
        <v>0</v>
      </c>
      <c r="I59" s="115">
        <f t="shared" si="14"/>
        <v>0</v>
      </c>
    </row>
    <row r="60" spans="1:9" x14ac:dyDescent="0.25">
      <c r="B60" s="192" t="s">
        <v>26</v>
      </c>
      <c r="C60" s="193"/>
      <c r="D60" s="113">
        <f t="shared" ref="D60:I60" si="15">SUM(D61:D63)</f>
        <v>0</v>
      </c>
      <c r="E60" s="113">
        <f t="shared" si="15"/>
        <v>0</v>
      </c>
      <c r="F60" s="113">
        <f t="shared" si="15"/>
        <v>0</v>
      </c>
      <c r="G60" s="113">
        <f t="shared" si="15"/>
        <v>0</v>
      </c>
      <c r="H60" s="113">
        <f t="shared" si="15"/>
        <v>0</v>
      </c>
      <c r="I60" s="113">
        <f t="shared" si="15"/>
        <v>0</v>
      </c>
    </row>
    <row r="61" spans="1:9" x14ac:dyDescent="0.25">
      <c r="A61" s="50">
        <v>6100</v>
      </c>
      <c r="B61" s="46"/>
      <c r="C61" s="47" t="s">
        <v>105</v>
      </c>
      <c r="D61" s="114">
        <v>0</v>
      </c>
      <c r="E61" s="114">
        <v>0</v>
      </c>
      <c r="F61" s="115">
        <f>D61+E61</f>
        <v>0</v>
      </c>
      <c r="G61" s="114">
        <v>0</v>
      </c>
      <c r="H61" s="114">
        <v>0</v>
      </c>
      <c r="I61" s="115">
        <f>F61-G61</f>
        <v>0</v>
      </c>
    </row>
    <row r="62" spans="1:9" x14ac:dyDescent="0.25">
      <c r="A62" s="50">
        <v>6200</v>
      </c>
      <c r="B62" s="46"/>
      <c r="C62" s="47" t="s">
        <v>106</v>
      </c>
      <c r="D62" s="114">
        <v>0</v>
      </c>
      <c r="E62" s="114">
        <v>0</v>
      </c>
      <c r="F62" s="115">
        <f>D62+E62</f>
        <v>0</v>
      </c>
      <c r="G62" s="114">
        <v>0</v>
      </c>
      <c r="H62" s="114">
        <v>0</v>
      </c>
      <c r="I62" s="115">
        <f>F62-G62</f>
        <v>0</v>
      </c>
    </row>
    <row r="63" spans="1:9" x14ac:dyDescent="0.25">
      <c r="A63" s="50">
        <v>6300</v>
      </c>
      <c r="B63" s="46"/>
      <c r="C63" s="47" t="s">
        <v>107</v>
      </c>
      <c r="D63" s="114">
        <v>0</v>
      </c>
      <c r="E63" s="114">
        <v>0</v>
      </c>
      <c r="F63" s="115">
        <f>D63+E63</f>
        <v>0</v>
      </c>
      <c r="G63" s="114">
        <v>0</v>
      </c>
      <c r="H63" s="114">
        <v>0</v>
      </c>
      <c r="I63" s="115">
        <f>F63-G63</f>
        <v>0</v>
      </c>
    </row>
    <row r="64" spans="1:9" x14ac:dyDescent="0.25">
      <c r="B64" s="192" t="s">
        <v>108</v>
      </c>
      <c r="C64" s="193"/>
      <c r="D64" s="113">
        <f t="shared" ref="D64:I64" si="16">SUM(D65:D71)</f>
        <v>0</v>
      </c>
      <c r="E64" s="113">
        <f t="shared" si="16"/>
        <v>0</v>
      </c>
      <c r="F64" s="113">
        <f t="shared" si="16"/>
        <v>0</v>
      </c>
      <c r="G64" s="113">
        <f t="shared" si="16"/>
        <v>0</v>
      </c>
      <c r="H64" s="113">
        <f t="shared" si="16"/>
        <v>0</v>
      </c>
      <c r="I64" s="113">
        <f t="shared" si="16"/>
        <v>0</v>
      </c>
    </row>
    <row r="65" spans="1:9" x14ac:dyDescent="0.25">
      <c r="A65" s="50">
        <v>7100</v>
      </c>
      <c r="B65" s="46"/>
      <c r="C65" s="47" t="s">
        <v>109</v>
      </c>
      <c r="D65" s="114">
        <v>0</v>
      </c>
      <c r="E65" s="114">
        <v>0</v>
      </c>
      <c r="F65" s="115">
        <f t="shared" ref="F65:F71" si="17">D65+E65</f>
        <v>0</v>
      </c>
      <c r="G65" s="114">
        <v>0</v>
      </c>
      <c r="H65" s="114">
        <v>0</v>
      </c>
      <c r="I65" s="115">
        <f t="shared" ref="I65:I71" si="18">F65-G65</f>
        <v>0</v>
      </c>
    </row>
    <row r="66" spans="1:9" x14ac:dyDescent="0.25">
      <c r="A66" s="50">
        <v>7200</v>
      </c>
      <c r="B66" s="46"/>
      <c r="C66" s="47" t="s">
        <v>110</v>
      </c>
      <c r="D66" s="114">
        <v>0</v>
      </c>
      <c r="E66" s="114">
        <v>0</v>
      </c>
      <c r="F66" s="115">
        <f t="shared" si="17"/>
        <v>0</v>
      </c>
      <c r="G66" s="114">
        <v>0</v>
      </c>
      <c r="H66" s="114">
        <v>0</v>
      </c>
      <c r="I66" s="115">
        <f t="shared" si="18"/>
        <v>0</v>
      </c>
    </row>
    <row r="67" spans="1:9" x14ac:dyDescent="0.25">
      <c r="A67" s="50">
        <v>7300</v>
      </c>
      <c r="B67" s="46"/>
      <c r="C67" s="47" t="s">
        <v>111</v>
      </c>
      <c r="D67" s="114">
        <v>0</v>
      </c>
      <c r="E67" s="114">
        <v>0</v>
      </c>
      <c r="F67" s="115">
        <f t="shared" si="17"/>
        <v>0</v>
      </c>
      <c r="G67" s="114">
        <v>0</v>
      </c>
      <c r="H67" s="114">
        <v>0</v>
      </c>
      <c r="I67" s="115">
        <f t="shared" si="18"/>
        <v>0</v>
      </c>
    </row>
    <row r="68" spans="1:9" x14ac:dyDescent="0.25">
      <c r="A68" s="50">
        <v>7400</v>
      </c>
      <c r="B68" s="46"/>
      <c r="C68" s="47" t="s">
        <v>112</v>
      </c>
      <c r="D68" s="114">
        <v>0</v>
      </c>
      <c r="E68" s="114">
        <v>0</v>
      </c>
      <c r="F68" s="115">
        <f t="shared" si="17"/>
        <v>0</v>
      </c>
      <c r="G68" s="114">
        <v>0</v>
      </c>
      <c r="H68" s="114">
        <v>0</v>
      </c>
      <c r="I68" s="115">
        <f t="shared" si="18"/>
        <v>0</v>
      </c>
    </row>
    <row r="69" spans="1:9" x14ac:dyDescent="0.25">
      <c r="A69" s="50">
        <v>7500</v>
      </c>
      <c r="B69" s="46"/>
      <c r="C69" s="47" t="s">
        <v>113</v>
      </c>
      <c r="D69" s="114">
        <v>0</v>
      </c>
      <c r="E69" s="114">
        <v>0</v>
      </c>
      <c r="F69" s="115">
        <f t="shared" si="17"/>
        <v>0</v>
      </c>
      <c r="G69" s="114">
        <v>0</v>
      </c>
      <c r="H69" s="114">
        <v>0</v>
      </c>
      <c r="I69" s="115">
        <f t="shared" si="18"/>
        <v>0</v>
      </c>
    </row>
    <row r="70" spans="1:9" x14ac:dyDescent="0.25">
      <c r="A70" s="50">
        <v>7600</v>
      </c>
      <c r="B70" s="46"/>
      <c r="C70" s="47" t="s">
        <v>114</v>
      </c>
      <c r="D70" s="114">
        <v>0</v>
      </c>
      <c r="E70" s="114">
        <v>0</v>
      </c>
      <c r="F70" s="115">
        <f t="shared" si="17"/>
        <v>0</v>
      </c>
      <c r="G70" s="114">
        <v>0</v>
      </c>
      <c r="H70" s="114">
        <v>0</v>
      </c>
      <c r="I70" s="115">
        <f t="shared" si="18"/>
        <v>0</v>
      </c>
    </row>
    <row r="71" spans="1:9" x14ac:dyDescent="0.25">
      <c r="A71" s="50">
        <v>7700</v>
      </c>
      <c r="B71" s="46"/>
      <c r="C71" s="47" t="s">
        <v>115</v>
      </c>
      <c r="D71" s="114">
        <v>0</v>
      </c>
      <c r="E71" s="114">
        <v>0</v>
      </c>
      <c r="F71" s="115">
        <f t="shared" si="17"/>
        <v>0</v>
      </c>
      <c r="G71" s="114">
        <v>0</v>
      </c>
      <c r="H71" s="114">
        <v>0</v>
      </c>
      <c r="I71" s="115">
        <f t="shared" si="18"/>
        <v>0</v>
      </c>
    </row>
    <row r="72" spans="1:9" x14ac:dyDescent="0.25">
      <c r="B72" s="192" t="s">
        <v>6</v>
      </c>
      <c r="C72" s="193"/>
      <c r="D72" s="113">
        <f t="shared" ref="D72:I72" si="19">SUM(D73:D75)</f>
        <v>0</v>
      </c>
      <c r="E72" s="113">
        <f t="shared" si="19"/>
        <v>0</v>
      </c>
      <c r="F72" s="113">
        <f t="shared" si="19"/>
        <v>0</v>
      </c>
      <c r="G72" s="113">
        <f t="shared" si="19"/>
        <v>0</v>
      </c>
      <c r="H72" s="113">
        <f t="shared" si="19"/>
        <v>0</v>
      </c>
      <c r="I72" s="113">
        <f t="shared" si="19"/>
        <v>0</v>
      </c>
    </row>
    <row r="73" spans="1:9" x14ac:dyDescent="0.25">
      <c r="A73" s="50">
        <v>8100</v>
      </c>
      <c r="B73" s="46"/>
      <c r="C73" s="47" t="s">
        <v>18</v>
      </c>
      <c r="D73" s="114">
        <v>0</v>
      </c>
      <c r="E73" s="114">
        <v>0</v>
      </c>
      <c r="F73" s="115">
        <f>D73+E73</f>
        <v>0</v>
      </c>
      <c r="G73" s="114">
        <v>0</v>
      </c>
      <c r="H73" s="114">
        <v>0</v>
      </c>
      <c r="I73" s="115">
        <f>F73-G73</f>
        <v>0</v>
      </c>
    </row>
    <row r="74" spans="1:9" x14ac:dyDescent="0.25">
      <c r="A74" s="50">
        <v>8200</v>
      </c>
      <c r="B74" s="46"/>
      <c r="C74" s="47" t="s">
        <v>19</v>
      </c>
      <c r="D74" s="114">
        <v>0</v>
      </c>
      <c r="E74" s="114">
        <v>0</v>
      </c>
      <c r="F74" s="115">
        <f>D74+E74</f>
        <v>0</v>
      </c>
      <c r="G74" s="114">
        <v>0</v>
      </c>
      <c r="H74" s="114">
        <v>0</v>
      </c>
      <c r="I74" s="115">
        <f>F74-G74</f>
        <v>0</v>
      </c>
    </row>
    <row r="75" spans="1:9" x14ac:dyDescent="0.25">
      <c r="A75" s="50">
        <v>8300</v>
      </c>
      <c r="B75" s="46"/>
      <c r="C75" s="47" t="s">
        <v>20</v>
      </c>
      <c r="D75" s="114">
        <v>0</v>
      </c>
      <c r="E75" s="114">
        <v>0</v>
      </c>
      <c r="F75" s="115">
        <f>D75+E75</f>
        <v>0</v>
      </c>
      <c r="G75" s="114">
        <v>0</v>
      </c>
      <c r="H75" s="114">
        <v>0</v>
      </c>
      <c r="I75" s="115">
        <f>F75-G75</f>
        <v>0</v>
      </c>
    </row>
    <row r="76" spans="1:9" x14ac:dyDescent="0.25">
      <c r="B76" s="192" t="s">
        <v>116</v>
      </c>
      <c r="C76" s="193"/>
      <c r="D76" s="113">
        <f t="shared" ref="D76:I76" si="20">SUM(D77:D83)</f>
        <v>0</v>
      </c>
      <c r="E76" s="113">
        <f t="shared" si="20"/>
        <v>0</v>
      </c>
      <c r="F76" s="113">
        <f t="shared" si="20"/>
        <v>0</v>
      </c>
      <c r="G76" s="113">
        <f t="shared" si="20"/>
        <v>0</v>
      </c>
      <c r="H76" s="113">
        <f t="shared" si="20"/>
        <v>0</v>
      </c>
      <c r="I76" s="113">
        <f t="shared" si="20"/>
        <v>0</v>
      </c>
    </row>
    <row r="77" spans="1:9" x14ac:dyDescent="0.25">
      <c r="A77" s="50">
        <v>9100</v>
      </c>
      <c r="B77" s="46"/>
      <c r="C77" s="47" t="s">
        <v>117</v>
      </c>
      <c r="D77" s="114">
        <v>0</v>
      </c>
      <c r="E77" s="114">
        <v>0</v>
      </c>
      <c r="F77" s="115">
        <f t="shared" ref="F77:F83" si="21">D77+E77</f>
        <v>0</v>
      </c>
      <c r="G77" s="114">
        <v>0</v>
      </c>
      <c r="H77" s="114">
        <v>0</v>
      </c>
      <c r="I77" s="115">
        <f t="shared" ref="I77:I83" si="22">F77-G77</f>
        <v>0</v>
      </c>
    </row>
    <row r="78" spans="1:9" x14ac:dyDescent="0.25">
      <c r="A78" s="50">
        <v>9200</v>
      </c>
      <c r="B78" s="46"/>
      <c r="C78" s="47" t="s">
        <v>21</v>
      </c>
      <c r="D78" s="114">
        <v>0</v>
      </c>
      <c r="E78" s="114">
        <v>0</v>
      </c>
      <c r="F78" s="115">
        <f t="shared" si="21"/>
        <v>0</v>
      </c>
      <c r="G78" s="114">
        <v>0</v>
      </c>
      <c r="H78" s="114">
        <v>0</v>
      </c>
      <c r="I78" s="115">
        <f t="shared" si="22"/>
        <v>0</v>
      </c>
    </row>
    <row r="79" spans="1:9" x14ac:dyDescent="0.25">
      <c r="A79" s="50">
        <v>9300</v>
      </c>
      <c r="B79" s="46"/>
      <c r="C79" s="47" t="s">
        <v>22</v>
      </c>
      <c r="D79" s="114">
        <v>0</v>
      </c>
      <c r="E79" s="114">
        <v>0</v>
      </c>
      <c r="F79" s="115">
        <f t="shared" si="21"/>
        <v>0</v>
      </c>
      <c r="G79" s="114">
        <v>0</v>
      </c>
      <c r="H79" s="114">
        <v>0</v>
      </c>
      <c r="I79" s="115">
        <f t="shared" si="22"/>
        <v>0</v>
      </c>
    </row>
    <row r="80" spans="1:9" x14ac:dyDescent="0.25">
      <c r="A80" s="50">
        <v>9400</v>
      </c>
      <c r="B80" s="46"/>
      <c r="C80" s="47" t="s">
        <v>23</v>
      </c>
      <c r="D80" s="114">
        <v>0</v>
      </c>
      <c r="E80" s="114">
        <v>0</v>
      </c>
      <c r="F80" s="115">
        <f t="shared" si="21"/>
        <v>0</v>
      </c>
      <c r="G80" s="114">
        <v>0</v>
      </c>
      <c r="H80" s="114">
        <v>0</v>
      </c>
      <c r="I80" s="115">
        <f t="shared" si="22"/>
        <v>0</v>
      </c>
    </row>
    <row r="81" spans="1:9" x14ac:dyDescent="0.25">
      <c r="A81" s="50">
        <v>9500</v>
      </c>
      <c r="B81" s="46"/>
      <c r="C81" s="47" t="s">
        <v>24</v>
      </c>
      <c r="D81" s="114">
        <v>0</v>
      </c>
      <c r="E81" s="114">
        <v>0</v>
      </c>
      <c r="F81" s="115">
        <f t="shared" si="21"/>
        <v>0</v>
      </c>
      <c r="G81" s="114">
        <v>0</v>
      </c>
      <c r="H81" s="114">
        <v>0</v>
      </c>
      <c r="I81" s="115">
        <f t="shared" si="22"/>
        <v>0</v>
      </c>
    </row>
    <row r="82" spans="1:9" x14ac:dyDescent="0.25">
      <c r="A82" s="50">
        <v>9600</v>
      </c>
      <c r="B82" s="46"/>
      <c r="C82" s="47" t="s">
        <v>25</v>
      </c>
      <c r="D82" s="114">
        <v>0</v>
      </c>
      <c r="E82" s="114">
        <v>0</v>
      </c>
      <c r="F82" s="115">
        <f t="shared" si="21"/>
        <v>0</v>
      </c>
      <c r="G82" s="114">
        <v>0</v>
      </c>
      <c r="H82" s="114">
        <v>0</v>
      </c>
      <c r="I82" s="115">
        <f t="shared" si="22"/>
        <v>0</v>
      </c>
    </row>
    <row r="83" spans="1:9" x14ac:dyDescent="0.25">
      <c r="A83" s="50">
        <v>9900</v>
      </c>
      <c r="B83" s="46"/>
      <c r="C83" s="47" t="s">
        <v>118</v>
      </c>
      <c r="D83" s="116">
        <v>0</v>
      </c>
      <c r="E83" s="116">
        <v>0</v>
      </c>
      <c r="F83" s="117">
        <f t="shared" si="21"/>
        <v>0</v>
      </c>
      <c r="G83" s="116">
        <v>0</v>
      </c>
      <c r="H83" s="116">
        <v>0</v>
      </c>
      <c r="I83" s="117">
        <f t="shared" si="22"/>
        <v>0</v>
      </c>
    </row>
    <row r="84" spans="1:9" x14ac:dyDescent="0.25">
      <c r="B84" s="48"/>
      <c r="C84" s="49" t="s">
        <v>119</v>
      </c>
      <c r="D84" s="117">
        <f t="shared" ref="D84:I84" si="23">D12+D20+D30+D40+D50+D60+D64+D72+D76</f>
        <v>165924656</v>
      </c>
      <c r="E84" s="117">
        <f t="shared" si="23"/>
        <v>-1724857.74</v>
      </c>
      <c r="F84" s="117">
        <f t="shared" si="23"/>
        <v>164199798.25999999</v>
      </c>
      <c r="G84" s="117">
        <f t="shared" si="23"/>
        <v>104506914.2</v>
      </c>
      <c r="H84" s="117">
        <f t="shared" si="23"/>
        <v>104506914.2</v>
      </c>
      <c r="I84" s="117">
        <f t="shared" si="23"/>
        <v>59692884.059999995</v>
      </c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19"/>
  <sheetViews>
    <sheetView workbookViewId="0">
      <selection activeCell="B7" sqref="B7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14.5703125" customWidth="1"/>
    <col min="10" max="10" width="2.7109375" customWidth="1"/>
    <col min="11" max="256" width="11.42578125" hidden="1"/>
    <col min="257" max="257" width="2.7109375" customWidth="1"/>
    <col min="258" max="258" width="8.85546875" customWidth="1"/>
    <col min="259" max="259" width="15.28515625" customWidth="1"/>
    <col min="260" max="265" width="21.140625" customWidth="1"/>
    <col min="266" max="266" width="2.7109375" customWidth="1"/>
    <col min="267" max="512" width="11.42578125" hidden="1"/>
    <col min="513" max="513" width="2.7109375" customWidth="1"/>
    <col min="514" max="514" width="8.85546875" customWidth="1"/>
    <col min="515" max="515" width="15.28515625" customWidth="1"/>
    <col min="516" max="521" width="21.140625" customWidth="1"/>
    <col min="522" max="522" width="2.7109375" customWidth="1"/>
    <col min="523" max="768" width="11.42578125" hidden="1"/>
    <col min="769" max="769" width="2.7109375" customWidth="1"/>
    <col min="770" max="770" width="8.85546875" customWidth="1"/>
    <col min="771" max="771" width="15.28515625" customWidth="1"/>
    <col min="772" max="777" width="21.140625" customWidth="1"/>
    <col min="778" max="778" width="2.7109375" customWidth="1"/>
    <col min="779" max="1024" width="11.42578125" hidden="1"/>
    <col min="1025" max="1025" width="2.7109375" customWidth="1"/>
    <col min="1026" max="1026" width="8.85546875" customWidth="1"/>
    <col min="1027" max="1027" width="15.28515625" customWidth="1"/>
    <col min="1028" max="1033" width="21.140625" customWidth="1"/>
    <col min="1034" max="1034" width="2.7109375" customWidth="1"/>
    <col min="1035" max="1280" width="11.42578125" hidden="1"/>
    <col min="1281" max="1281" width="2.7109375" customWidth="1"/>
    <col min="1282" max="1282" width="8.85546875" customWidth="1"/>
    <col min="1283" max="1283" width="15.28515625" customWidth="1"/>
    <col min="1284" max="1289" width="21.140625" customWidth="1"/>
    <col min="1290" max="1290" width="2.7109375" customWidth="1"/>
    <col min="1291" max="1536" width="11.42578125" hidden="1"/>
    <col min="1537" max="1537" width="2.7109375" customWidth="1"/>
    <col min="1538" max="1538" width="8.85546875" customWidth="1"/>
    <col min="1539" max="1539" width="15.28515625" customWidth="1"/>
    <col min="1540" max="1545" width="21.140625" customWidth="1"/>
    <col min="1546" max="1546" width="2.7109375" customWidth="1"/>
    <col min="1547" max="1792" width="11.42578125" hidden="1"/>
    <col min="1793" max="1793" width="2.7109375" customWidth="1"/>
    <col min="1794" max="1794" width="8.85546875" customWidth="1"/>
    <col min="1795" max="1795" width="15.28515625" customWidth="1"/>
    <col min="1796" max="1801" width="21.140625" customWidth="1"/>
    <col min="1802" max="1802" width="2.7109375" customWidth="1"/>
    <col min="1803" max="2048" width="11.42578125" hidden="1"/>
    <col min="2049" max="2049" width="2.7109375" customWidth="1"/>
    <col min="2050" max="2050" width="8.85546875" customWidth="1"/>
    <col min="2051" max="2051" width="15.28515625" customWidth="1"/>
    <col min="2052" max="2057" width="21.140625" customWidth="1"/>
    <col min="2058" max="2058" width="2.7109375" customWidth="1"/>
    <col min="2059" max="2304" width="11.42578125" hidden="1"/>
    <col min="2305" max="2305" width="2.7109375" customWidth="1"/>
    <col min="2306" max="2306" width="8.85546875" customWidth="1"/>
    <col min="2307" max="2307" width="15.28515625" customWidth="1"/>
    <col min="2308" max="2313" width="21.140625" customWidth="1"/>
    <col min="2314" max="2314" width="2.7109375" customWidth="1"/>
    <col min="2315" max="2560" width="11.42578125" hidden="1"/>
    <col min="2561" max="2561" width="2.7109375" customWidth="1"/>
    <col min="2562" max="2562" width="8.85546875" customWidth="1"/>
    <col min="2563" max="2563" width="15.28515625" customWidth="1"/>
    <col min="2564" max="2569" width="21.140625" customWidth="1"/>
    <col min="2570" max="2570" width="2.7109375" customWidth="1"/>
    <col min="2571" max="2816" width="11.42578125" hidden="1"/>
    <col min="2817" max="2817" width="2.7109375" customWidth="1"/>
    <col min="2818" max="2818" width="8.85546875" customWidth="1"/>
    <col min="2819" max="2819" width="15.28515625" customWidth="1"/>
    <col min="2820" max="2825" width="21.140625" customWidth="1"/>
    <col min="2826" max="2826" width="2.7109375" customWidth="1"/>
    <col min="2827" max="3072" width="11.42578125" hidden="1"/>
    <col min="3073" max="3073" width="2.7109375" customWidth="1"/>
    <col min="3074" max="3074" width="8.85546875" customWidth="1"/>
    <col min="3075" max="3075" width="15.28515625" customWidth="1"/>
    <col min="3076" max="3081" width="21.140625" customWidth="1"/>
    <col min="3082" max="3082" width="2.7109375" customWidth="1"/>
    <col min="3083" max="3328" width="11.42578125" hidden="1"/>
    <col min="3329" max="3329" width="2.7109375" customWidth="1"/>
    <col min="3330" max="3330" width="8.85546875" customWidth="1"/>
    <col min="3331" max="3331" width="15.28515625" customWidth="1"/>
    <col min="3332" max="3337" width="21.140625" customWidth="1"/>
    <col min="3338" max="3338" width="2.7109375" customWidth="1"/>
    <col min="3339" max="3584" width="11.42578125" hidden="1"/>
    <col min="3585" max="3585" width="2.7109375" customWidth="1"/>
    <col min="3586" max="3586" width="8.85546875" customWidth="1"/>
    <col min="3587" max="3587" width="15.28515625" customWidth="1"/>
    <col min="3588" max="3593" width="21.140625" customWidth="1"/>
    <col min="3594" max="3594" width="2.7109375" customWidth="1"/>
    <col min="3595" max="3840" width="11.42578125" hidden="1"/>
    <col min="3841" max="3841" width="2.7109375" customWidth="1"/>
    <col min="3842" max="3842" width="8.85546875" customWidth="1"/>
    <col min="3843" max="3843" width="15.28515625" customWidth="1"/>
    <col min="3844" max="3849" width="21.140625" customWidth="1"/>
    <col min="3850" max="3850" width="2.7109375" customWidth="1"/>
    <col min="3851" max="4096" width="11.42578125" hidden="1"/>
    <col min="4097" max="4097" width="2.7109375" customWidth="1"/>
    <col min="4098" max="4098" width="8.85546875" customWidth="1"/>
    <col min="4099" max="4099" width="15.28515625" customWidth="1"/>
    <col min="4100" max="4105" width="21.140625" customWidth="1"/>
    <col min="4106" max="4106" width="2.7109375" customWidth="1"/>
    <col min="4107" max="4352" width="11.42578125" hidden="1"/>
    <col min="4353" max="4353" width="2.7109375" customWidth="1"/>
    <col min="4354" max="4354" width="8.85546875" customWidth="1"/>
    <col min="4355" max="4355" width="15.28515625" customWidth="1"/>
    <col min="4356" max="4361" width="21.140625" customWidth="1"/>
    <col min="4362" max="4362" width="2.7109375" customWidth="1"/>
    <col min="4363" max="4608" width="11.42578125" hidden="1"/>
    <col min="4609" max="4609" width="2.7109375" customWidth="1"/>
    <col min="4610" max="4610" width="8.85546875" customWidth="1"/>
    <col min="4611" max="4611" width="15.28515625" customWidth="1"/>
    <col min="4612" max="4617" width="21.140625" customWidth="1"/>
    <col min="4618" max="4618" width="2.7109375" customWidth="1"/>
    <col min="4619" max="4864" width="11.42578125" hidden="1"/>
    <col min="4865" max="4865" width="2.7109375" customWidth="1"/>
    <col min="4866" max="4866" width="8.85546875" customWidth="1"/>
    <col min="4867" max="4867" width="15.28515625" customWidth="1"/>
    <col min="4868" max="4873" width="21.140625" customWidth="1"/>
    <col min="4874" max="4874" width="2.7109375" customWidth="1"/>
    <col min="4875" max="5120" width="11.42578125" hidden="1"/>
    <col min="5121" max="5121" width="2.7109375" customWidth="1"/>
    <col min="5122" max="5122" width="8.85546875" customWidth="1"/>
    <col min="5123" max="5123" width="15.28515625" customWidth="1"/>
    <col min="5124" max="5129" width="21.140625" customWidth="1"/>
    <col min="5130" max="5130" width="2.7109375" customWidth="1"/>
    <col min="5131" max="5376" width="11.42578125" hidden="1"/>
    <col min="5377" max="5377" width="2.7109375" customWidth="1"/>
    <col min="5378" max="5378" width="8.85546875" customWidth="1"/>
    <col min="5379" max="5379" width="15.28515625" customWidth="1"/>
    <col min="5380" max="5385" width="21.140625" customWidth="1"/>
    <col min="5386" max="5386" width="2.7109375" customWidth="1"/>
    <col min="5387" max="5632" width="11.42578125" hidden="1"/>
    <col min="5633" max="5633" width="2.7109375" customWidth="1"/>
    <col min="5634" max="5634" width="8.85546875" customWidth="1"/>
    <col min="5635" max="5635" width="15.28515625" customWidth="1"/>
    <col min="5636" max="5641" width="21.140625" customWidth="1"/>
    <col min="5642" max="5642" width="2.7109375" customWidth="1"/>
    <col min="5643" max="5888" width="11.42578125" hidden="1"/>
    <col min="5889" max="5889" width="2.7109375" customWidth="1"/>
    <col min="5890" max="5890" width="8.85546875" customWidth="1"/>
    <col min="5891" max="5891" width="15.28515625" customWidth="1"/>
    <col min="5892" max="5897" width="21.140625" customWidth="1"/>
    <col min="5898" max="5898" width="2.7109375" customWidth="1"/>
    <col min="5899" max="6144" width="11.42578125" hidden="1"/>
    <col min="6145" max="6145" width="2.7109375" customWidth="1"/>
    <col min="6146" max="6146" width="8.85546875" customWidth="1"/>
    <col min="6147" max="6147" width="15.28515625" customWidth="1"/>
    <col min="6148" max="6153" width="21.140625" customWidth="1"/>
    <col min="6154" max="6154" width="2.7109375" customWidth="1"/>
    <col min="6155" max="6400" width="11.42578125" hidden="1"/>
    <col min="6401" max="6401" width="2.7109375" customWidth="1"/>
    <col min="6402" max="6402" width="8.85546875" customWidth="1"/>
    <col min="6403" max="6403" width="15.28515625" customWidth="1"/>
    <col min="6404" max="6409" width="21.140625" customWidth="1"/>
    <col min="6410" max="6410" width="2.7109375" customWidth="1"/>
    <col min="6411" max="6656" width="11.42578125" hidden="1"/>
    <col min="6657" max="6657" width="2.7109375" customWidth="1"/>
    <col min="6658" max="6658" width="8.85546875" customWidth="1"/>
    <col min="6659" max="6659" width="15.28515625" customWidth="1"/>
    <col min="6660" max="6665" width="21.140625" customWidth="1"/>
    <col min="6666" max="6666" width="2.7109375" customWidth="1"/>
    <col min="6667" max="6912" width="11.42578125" hidden="1"/>
    <col min="6913" max="6913" width="2.7109375" customWidth="1"/>
    <col min="6914" max="6914" width="8.85546875" customWidth="1"/>
    <col min="6915" max="6915" width="15.28515625" customWidth="1"/>
    <col min="6916" max="6921" width="21.140625" customWidth="1"/>
    <col min="6922" max="6922" width="2.7109375" customWidth="1"/>
    <col min="6923" max="7168" width="11.42578125" hidden="1"/>
    <col min="7169" max="7169" width="2.7109375" customWidth="1"/>
    <col min="7170" max="7170" width="8.85546875" customWidth="1"/>
    <col min="7171" max="7171" width="15.28515625" customWidth="1"/>
    <col min="7172" max="7177" width="21.140625" customWidth="1"/>
    <col min="7178" max="7178" width="2.7109375" customWidth="1"/>
    <col min="7179" max="7424" width="11.42578125" hidden="1"/>
    <col min="7425" max="7425" width="2.7109375" customWidth="1"/>
    <col min="7426" max="7426" width="8.85546875" customWidth="1"/>
    <col min="7427" max="7427" width="15.28515625" customWidth="1"/>
    <col min="7428" max="7433" width="21.140625" customWidth="1"/>
    <col min="7434" max="7434" width="2.7109375" customWidth="1"/>
    <col min="7435" max="7680" width="11.42578125" hidden="1"/>
    <col min="7681" max="7681" width="2.7109375" customWidth="1"/>
    <col min="7682" max="7682" width="8.85546875" customWidth="1"/>
    <col min="7683" max="7683" width="15.28515625" customWidth="1"/>
    <col min="7684" max="7689" width="21.140625" customWidth="1"/>
    <col min="7690" max="7690" width="2.7109375" customWidth="1"/>
    <col min="7691" max="7936" width="11.42578125" hidden="1"/>
    <col min="7937" max="7937" width="2.7109375" customWidth="1"/>
    <col min="7938" max="7938" width="8.85546875" customWidth="1"/>
    <col min="7939" max="7939" width="15.28515625" customWidth="1"/>
    <col min="7940" max="7945" width="21.140625" customWidth="1"/>
    <col min="7946" max="7946" width="2.7109375" customWidth="1"/>
    <col min="7947" max="8192" width="11.42578125" hidden="1"/>
    <col min="8193" max="8193" width="2.7109375" customWidth="1"/>
    <col min="8194" max="8194" width="8.85546875" customWidth="1"/>
    <col min="8195" max="8195" width="15.28515625" customWidth="1"/>
    <col min="8196" max="8201" width="21.140625" customWidth="1"/>
    <col min="8202" max="8202" width="2.7109375" customWidth="1"/>
    <col min="8203" max="8448" width="11.42578125" hidden="1"/>
    <col min="8449" max="8449" width="2.7109375" customWidth="1"/>
    <col min="8450" max="8450" width="8.85546875" customWidth="1"/>
    <col min="8451" max="8451" width="15.28515625" customWidth="1"/>
    <col min="8452" max="8457" width="21.140625" customWidth="1"/>
    <col min="8458" max="8458" width="2.7109375" customWidth="1"/>
    <col min="8459" max="8704" width="11.42578125" hidden="1"/>
    <col min="8705" max="8705" width="2.7109375" customWidth="1"/>
    <col min="8706" max="8706" width="8.85546875" customWidth="1"/>
    <col min="8707" max="8707" width="15.28515625" customWidth="1"/>
    <col min="8708" max="8713" width="21.140625" customWidth="1"/>
    <col min="8714" max="8714" width="2.7109375" customWidth="1"/>
    <col min="8715" max="8960" width="11.42578125" hidden="1"/>
    <col min="8961" max="8961" width="2.7109375" customWidth="1"/>
    <col min="8962" max="8962" width="8.85546875" customWidth="1"/>
    <col min="8963" max="8963" width="15.28515625" customWidth="1"/>
    <col min="8964" max="8969" width="21.140625" customWidth="1"/>
    <col min="8970" max="8970" width="2.7109375" customWidth="1"/>
    <col min="8971" max="9216" width="11.42578125" hidden="1"/>
    <col min="9217" max="9217" width="2.7109375" customWidth="1"/>
    <col min="9218" max="9218" width="8.85546875" customWidth="1"/>
    <col min="9219" max="9219" width="15.28515625" customWidth="1"/>
    <col min="9220" max="9225" width="21.140625" customWidth="1"/>
    <col min="9226" max="9226" width="2.7109375" customWidth="1"/>
    <col min="9227" max="9472" width="11.42578125" hidden="1"/>
    <col min="9473" max="9473" width="2.7109375" customWidth="1"/>
    <col min="9474" max="9474" width="8.85546875" customWidth="1"/>
    <col min="9475" max="9475" width="15.28515625" customWidth="1"/>
    <col min="9476" max="9481" width="21.140625" customWidth="1"/>
    <col min="9482" max="9482" width="2.7109375" customWidth="1"/>
    <col min="9483" max="9728" width="11.42578125" hidden="1"/>
    <col min="9729" max="9729" width="2.7109375" customWidth="1"/>
    <col min="9730" max="9730" width="8.85546875" customWidth="1"/>
    <col min="9731" max="9731" width="15.28515625" customWidth="1"/>
    <col min="9732" max="9737" width="21.140625" customWidth="1"/>
    <col min="9738" max="9738" width="2.7109375" customWidth="1"/>
    <col min="9739" max="9984" width="11.42578125" hidden="1"/>
    <col min="9985" max="9985" width="2.7109375" customWidth="1"/>
    <col min="9986" max="9986" width="8.85546875" customWidth="1"/>
    <col min="9987" max="9987" width="15.28515625" customWidth="1"/>
    <col min="9988" max="9993" width="21.140625" customWidth="1"/>
    <col min="9994" max="9994" width="2.7109375" customWidth="1"/>
    <col min="9995" max="10240" width="11.42578125" hidden="1"/>
    <col min="10241" max="10241" width="2.7109375" customWidth="1"/>
    <col min="10242" max="10242" width="8.85546875" customWidth="1"/>
    <col min="10243" max="10243" width="15.28515625" customWidth="1"/>
    <col min="10244" max="10249" width="21.140625" customWidth="1"/>
    <col min="10250" max="10250" width="2.7109375" customWidth="1"/>
    <col min="10251" max="10496" width="11.42578125" hidden="1"/>
    <col min="10497" max="10497" width="2.7109375" customWidth="1"/>
    <col min="10498" max="10498" width="8.85546875" customWidth="1"/>
    <col min="10499" max="10499" width="15.28515625" customWidth="1"/>
    <col min="10500" max="10505" width="21.140625" customWidth="1"/>
    <col min="10506" max="10506" width="2.7109375" customWidth="1"/>
    <col min="10507" max="10752" width="11.42578125" hidden="1"/>
    <col min="10753" max="10753" width="2.7109375" customWidth="1"/>
    <col min="10754" max="10754" width="8.85546875" customWidth="1"/>
    <col min="10755" max="10755" width="15.28515625" customWidth="1"/>
    <col min="10756" max="10761" width="21.140625" customWidth="1"/>
    <col min="10762" max="10762" width="2.7109375" customWidth="1"/>
    <col min="10763" max="11008" width="11.42578125" hidden="1"/>
    <col min="11009" max="11009" width="2.7109375" customWidth="1"/>
    <col min="11010" max="11010" width="8.85546875" customWidth="1"/>
    <col min="11011" max="11011" width="15.28515625" customWidth="1"/>
    <col min="11012" max="11017" width="21.140625" customWidth="1"/>
    <col min="11018" max="11018" width="2.7109375" customWidth="1"/>
    <col min="11019" max="11264" width="11.42578125" hidden="1"/>
    <col min="11265" max="11265" width="2.7109375" customWidth="1"/>
    <col min="11266" max="11266" width="8.85546875" customWidth="1"/>
    <col min="11267" max="11267" width="15.28515625" customWidth="1"/>
    <col min="11268" max="11273" width="21.140625" customWidth="1"/>
    <col min="11274" max="11274" width="2.7109375" customWidth="1"/>
    <col min="11275" max="11520" width="11.42578125" hidden="1"/>
    <col min="11521" max="11521" width="2.7109375" customWidth="1"/>
    <col min="11522" max="11522" width="8.85546875" customWidth="1"/>
    <col min="11523" max="11523" width="15.28515625" customWidth="1"/>
    <col min="11524" max="11529" width="21.140625" customWidth="1"/>
    <col min="11530" max="11530" width="2.7109375" customWidth="1"/>
    <col min="11531" max="11776" width="11.42578125" hidden="1"/>
    <col min="11777" max="11777" width="2.7109375" customWidth="1"/>
    <col min="11778" max="11778" width="8.85546875" customWidth="1"/>
    <col min="11779" max="11779" width="15.28515625" customWidth="1"/>
    <col min="11780" max="11785" width="21.140625" customWidth="1"/>
    <col min="11786" max="11786" width="2.7109375" customWidth="1"/>
    <col min="11787" max="12032" width="11.42578125" hidden="1"/>
    <col min="12033" max="12033" width="2.7109375" customWidth="1"/>
    <col min="12034" max="12034" width="8.85546875" customWidth="1"/>
    <col min="12035" max="12035" width="15.28515625" customWidth="1"/>
    <col min="12036" max="12041" width="21.140625" customWidth="1"/>
    <col min="12042" max="12042" width="2.7109375" customWidth="1"/>
    <col min="12043" max="12288" width="11.42578125" hidden="1"/>
    <col min="12289" max="12289" width="2.7109375" customWidth="1"/>
    <col min="12290" max="12290" width="8.85546875" customWidth="1"/>
    <col min="12291" max="12291" width="15.28515625" customWidth="1"/>
    <col min="12292" max="12297" width="21.140625" customWidth="1"/>
    <col min="12298" max="12298" width="2.7109375" customWidth="1"/>
    <col min="12299" max="12544" width="11.42578125" hidden="1"/>
    <col min="12545" max="12545" width="2.7109375" customWidth="1"/>
    <col min="12546" max="12546" width="8.85546875" customWidth="1"/>
    <col min="12547" max="12547" width="15.28515625" customWidth="1"/>
    <col min="12548" max="12553" width="21.140625" customWidth="1"/>
    <col min="12554" max="12554" width="2.7109375" customWidth="1"/>
    <col min="12555" max="12800" width="11.42578125" hidden="1"/>
    <col min="12801" max="12801" width="2.7109375" customWidth="1"/>
    <col min="12802" max="12802" width="8.85546875" customWidth="1"/>
    <col min="12803" max="12803" width="15.28515625" customWidth="1"/>
    <col min="12804" max="12809" width="21.140625" customWidth="1"/>
    <col min="12810" max="12810" width="2.7109375" customWidth="1"/>
    <col min="12811" max="13056" width="11.42578125" hidden="1"/>
    <col min="13057" max="13057" width="2.7109375" customWidth="1"/>
    <col min="13058" max="13058" width="8.85546875" customWidth="1"/>
    <col min="13059" max="13059" width="15.28515625" customWidth="1"/>
    <col min="13060" max="13065" width="21.140625" customWidth="1"/>
    <col min="13066" max="13066" width="2.7109375" customWidth="1"/>
    <col min="13067" max="13312" width="11.42578125" hidden="1"/>
    <col min="13313" max="13313" width="2.7109375" customWidth="1"/>
    <col min="13314" max="13314" width="8.85546875" customWidth="1"/>
    <col min="13315" max="13315" width="15.28515625" customWidth="1"/>
    <col min="13316" max="13321" width="21.140625" customWidth="1"/>
    <col min="13322" max="13322" width="2.7109375" customWidth="1"/>
    <col min="13323" max="13568" width="11.42578125" hidden="1"/>
    <col min="13569" max="13569" width="2.7109375" customWidth="1"/>
    <col min="13570" max="13570" width="8.85546875" customWidth="1"/>
    <col min="13571" max="13571" width="15.28515625" customWidth="1"/>
    <col min="13572" max="13577" width="21.140625" customWidth="1"/>
    <col min="13578" max="13578" width="2.7109375" customWidth="1"/>
    <col min="13579" max="13824" width="11.42578125" hidden="1"/>
    <col min="13825" max="13825" width="2.7109375" customWidth="1"/>
    <col min="13826" max="13826" width="8.85546875" customWidth="1"/>
    <col min="13827" max="13827" width="15.28515625" customWidth="1"/>
    <col min="13828" max="13833" width="21.140625" customWidth="1"/>
    <col min="13834" max="13834" width="2.7109375" customWidth="1"/>
    <col min="13835" max="14080" width="11.42578125" hidden="1"/>
    <col min="14081" max="14081" width="2.7109375" customWidth="1"/>
    <col min="14082" max="14082" width="8.85546875" customWidth="1"/>
    <col min="14083" max="14083" width="15.28515625" customWidth="1"/>
    <col min="14084" max="14089" width="21.140625" customWidth="1"/>
    <col min="14090" max="14090" width="2.7109375" customWidth="1"/>
    <col min="14091" max="14336" width="11.42578125" hidden="1"/>
    <col min="14337" max="14337" width="2.7109375" customWidth="1"/>
    <col min="14338" max="14338" width="8.85546875" customWidth="1"/>
    <col min="14339" max="14339" width="15.28515625" customWidth="1"/>
    <col min="14340" max="14345" width="21.140625" customWidth="1"/>
    <col min="14346" max="14346" width="2.7109375" customWidth="1"/>
    <col min="14347" max="14592" width="11.42578125" hidden="1"/>
    <col min="14593" max="14593" width="2.7109375" customWidth="1"/>
    <col min="14594" max="14594" width="8.85546875" customWidth="1"/>
    <col min="14595" max="14595" width="15.28515625" customWidth="1"/>
    <col min="14596" max="14601" width="21.140625" customWidth="1"/>
    <col min="14602" max="14602" width="2.7109375" customWidth="1"/>
    <col min="14603" max="14848" width="11.42578125" hidden="1"/>
    <col min="14849" max="14849" width="2.7109375" customWidth="1"/>
    <col min="14850" max="14850" width="8.85546875" customWidth="1"/>
    <col min="14851" max="14851" width="15.28515625" customWidth="1"/>
    <col min="14852" max="14857" width="21.140625" customWidth="1"/>
    <col min="14858" max="14858" width="2.7109375" customWidth="1"/>
    <col min="14859" max="15104" width="11.42578125" hidden="1"/>
    <col min="15105" max="15105" width="2.7109375" customWidth="1"/>
    <col min="15106" max="15106" width="8.85546875" customWidth="1"/>
    <col min="15107" max="15107" width="15.28515625" customWidth="1"/>
    <col min="15108" max="15113" width="21.140625" customWidth="1"/>
    <col min="15114" max="15114" width="2.7109375" customWidth="1"/>
    <col min="15115" max="15360" width="11.42578125" hidden="1"/>
    <col min="15361" max="15361" width="2.7109375" customWidth="1"/>
    <col min="15362" max="15362" width="8.85546875" customWidth="1"/>
    <col min="15363" max="15363" width="15.28515625" customWidth="1"/>
    <col min="15364" max="15369" width="21.140625" customWidth="1"/>
    <col min="15370" max="15370" width="2.7109375" customWidth="1"/>
    <col min="15371" max="15616" width="11.42578125" hidden="1"/>
    <col min="15617" max="15617" width="2.7109375" customWidth="1"/>
    <col min="15618" max="15618" width="8.85546875" customWidth="1"/>
    <col min="15619" max="15619" width="15.28515625" customWidth="1"/>
    <col min="15620" max="15625" width="21.140625" customWidth="1"/>
    <col min="15626" max="15626" width="2.7109375" customWidth="1"/>
    <col min="15627" max="15872" width="11.42578125" hidden="1"/>
    <col min="15873" max="15873" width="2.7109375" customWidth="1"/>
    <col min="15874" max="15874" width="8.85546875" customWidth="1"/>
    <col min="15875" max="15875" width="15.28515625" customWidth="1"/>
    <col min="15876" max="15881" width="21.140625" customWidth="1"/>
    <col min="15882" max="15882" width="2.7109375" customWidth="1"/>
    <col min="15883" max="16128" width="11.42578125" hidden="1"/>
    <col min="16129" max="16129" width="2.7109375" customWidth="1"/>
    <col min="16130" max="16130" width="8.85546875" customWidth="1"/>
    <col min="16131" max="16131" width="15.28515625" customWidth="1"/>
    <col min="16132" max="16137" width="21.140625" customWidth="1"/>
    <col min="16138" max="16138" width="2.7109375" customWidth="1"/>
    <col min="16139" max="16384" width="11.42578125" hidden="1"/>
  </cols>
  <sheetData>
    <row r="1" spans="2:9" x14ac:dyDescent="0.25"/>
    <row r="2" spans="2:9" x14ac:dyDescent="0.25">
      <c r="B2" s="196" t="s">
        <v>196</v>
      </c>
      <c r="C2" s="197"/>
      <c r="D2" s="197"/>
      <c r="E2" s="197"/>
      <c r="F2" s="197"/>
      <c r="G2" s="197"/>
      <c r="H2" s="197"/>
      <c r="I2" s="198"/>
    </row>
    <row r="3" spans="2:9" x14ac:dyDescent="0.25">
      <c r="B3" s="199" t="s">
        <v>194</v>
      </c>
      <c r="C3" s="200"/>
      <c r="D3" s="200"/>
      <c r="E3" s="200"/>
      <c r="F3" s="200"/>
      <c r="G3" s="200"/>
      <c r="H3" s="200"/>
      <c r="I3" s="201"/>
    </row>
    <row r="4" spans="2:9" x14ac:dyDescent="0.25">
      <c r="B4" s="202" t="s">
        <v>61</v>
      </c>
      <c r="C4" s="203"/>
      <c r="D4" s="203"/>
      <c r="E4" s="203"/>
      <c r="F4" s="203"/>
      <c r="G4" s="203"/>
      <c r="H4" s="203"/>
      <c r="I4" s="204"/>
    </row>
    <row r="5" spans="2:9" x14ac:dyDescent="0.25">
      <c r="B5" s="202" t="s">
        <v>121</v>
      </c>
      <c r="C5" s="203"/>
      <c r="D5" s="203"/>
      <c r="E5" s="203"/>
      <c r="F5" s="203"/>
      <c r="G5" s="203"/>
      <c r="H5" s="203"/>
      <c r="I5" s="204"/>
    </row>
    <row r="6" spans="2:9" x14ac:dyDescent="0.25">
      <c r="B6" s="205" t="s">
        <v>200</v>
      </c>
      <c r="C6" s="206"/>
      <c r="D6" s="206"/>
      <c r="E6" s="206"/>
      <c r="F6" s="206"/>
      <c r="G6" s="206"/>
      <c r="H6" s="206"/>
      <c r="I6" s="207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208" t="s">
        <v>2</v>
      </c>
      <c r="C8" s="209"/>
      <c r="D8" s="214" t="s">
        <v>122</v>
      </c>
      <c r="E8" s="215"/>
      <c r="F8" s="215"/>
      <c r="G8" s="215"/>
      <c r="H8" s="216"/>
      <c r="I8" s="217" t="s">
        <v>64</v>
      </c>
    </row>
    <row r="9" spans="2:9" ht="24" x14ac:dyDescent="0.25">
      <c r="B9" s="210"/>
      <c r="C9" s="211"/>
      <c r="D9" s="62" t="s">
        <v>65</v>
      </c>
      <c r="E9" s="63" t="s">
        <v>66</v>
      </c>
      <c r="F9" s="62" t="s">
        <v>37</v>
      </c>
      <c r="G9" s="62" t="s">
        <v>38</v>
      </c>
      <c r="H9" s="62" t="s">
        <v>67</v>
      </c>
      <c r="I9" s="218"/>
    </row>
    <row r="10" spans="2:9" x14ac:dyDescent="0.25">
      <c r="B10" s="212"/>
      <c r="C10" s="213"/>
      <c r="D10" s="62">
        <v>1</v>
      </c>
      <c r="E10" s="62">
        <v>2</v>
      </c>
      <c r="F10" s="62" t="s">
        <v>68</v>
      </c>
      <c r="G10" s="62">
        <v>4</v>
      </c>
      <c r="H10" s="62">
        <v>5</v>
      </c>
      <c r="I10" s="62" t="s">
        <v>69</v>
      </c>
    </row>
    <row r="11" spans="2:9" x14ac:dyDescent="0.25">
      <c r="B11" s="64"/>
      <c r="C11" s="65"/>
      <c r="D11" s="66"/>
      <c r="E11" s="66"/>
      <c r="F11" s="66"/>
      <c r="G11" s="66"/>
      <c r="H11" s="66"/>
      <c r="I11" s="66"/>
    </row>
    <row r="12" spans="2:9" x14ac:dyDescent="0.25">
      <c r="B12" s="194" t="s">
        <v>123</v>
      </c>
      <c r="C12" s="195"/>
      <c r="D12" s="109">
        <v>165924656</v>
      </c>
      <c r="E12" s="109">
        <v>-2693850.75</v>
      </c>
      <c r="F12" s="110">
        <f>D12+E12</f>
        <v>163230805.25</v>
      </c>
      <c r="G12" s="109">
        <v>103604435.19</v>
      </c>
      <c r="H12" s="109">
        <v>103604435.19</v>
      </c>
      <c r="I12" s="110">
        <f>F12-G12</f>
        <v>59626370.060000002</v>
      </c>
    </row>
    <row r="13" spans="2:9" x14ac:dyDescent="0.25">
      <c r="B13" s="54"/>
      <c r="C13" s="55"/>
      <c r="D13" s="110"/>
      <c r="E13" s="110"/>
      <c r="F13" s="110"/>
      <c r="G13" s="110"/>
      <c r="H13" s="110"/>
      <c r="I13" s="110"/>
    </row>
    <row r="14" spans="2:9" ht="15" customHeight="1" x14ac:dyDescent="0.25">
      <c r="B14" s="194" t="s">
        <v>124</v>
      </c>
      <c r="C14" s="195"/>
      <c r="D14" s="109">
        <v>0</v>
      </c>
      <c r="E14" s="109">
        <v>968993.01</v>
      </c>
      <c r="F14" s="110">
        <f>D14+E14</f>
        <v>968993.01</v>
      </c>
      <c r="G14" s="109">
        <v>902479.01</v>
      </c>
      <c r="H14" s="109">
        <v>902479.01</v>
      </c>
      <c r="I14" s="110">
        <f>F14-G14</f>
        <v>66514</v>
      </c>
    </row>
    <row r="15" spans="2:9" x14ac:dyDescent="0.25">
      <c r="B15" s="54"/>
      <c r="C15" s="55"/>
      <c r="D15" s="110"/>
      <c r="E15" s="110"/>
      <c r="F15" s="110"/>
      <c r="G15" s="110"/>
      <c r="H15" s="110"/>
      <c r="I15" s="110"/>
    </row>
    <row r="16" spans="2:9" ht="25.5" customHeight="1" x14ac:dyDescent="0.25">
      <c r="B16" s="194" t="s">
        <v>125</v>
      </c>
      <c r="C16" s="195"/>
      <c r="D16" s="109"/>
      <c r="E16" s="109"/>
      <c r="F16" s="110">
        <f>D16+E16</f>
        <v>0</v>
      </c>
      <c r="G16" s="109"/>
      <c r="H16" s="109"/>
      <c r="I16" s="110">
        <f>F16-G16</f>
        <v>0</v>
      </c>
    </row>
    <row r="17" spans="2:9" x14ac:dyDescent="0.25">
      <c r="B17" s="68"/>
      <c r="C17" s="69"/>
      <c r="D17" s="118"/>
      <c r="E17" s="118"/>
      <c r="F17" s="118"/>
      <c r="G17" s="118"/>
      <c r="H17" s="118"/>
      <c r="I17" s="118"/>
    </row>
    <row r="18" spans="2:9" x14ac:dyDescent="0.25">
      <c r="B18" s="68"/>
      <c r="C18" s="69" t="s">
        <v>119</v>
      </c>
      <c r="D18" s="119">
        <f t="shared" ref="D18:I18" si="0">SUM(D12+D14+D16)</f>
        <v>165924656</v>
      </c>
      <c r="E18" s="119">
        <f t="shared" si="0"/>
        <v>-1724857.74</v>
      </c>
      <c r="F18" s="119">
        <f t="shared" si="0"/>
        <v>164199798.25999999</v>
      </c>
      <c r="G18" s="119">
        <f t="shared" si="0"/>
        <v>104506914.2</v>
      </c>
      <c r="H18" s="119">
        <f t="shared" si="0"/>
        <v>104506914.2</v>
      </c>
      <c r="I18" s="119">
        <f t="shared" si="0"/>
        <v>59692884.060000002</v>
      </c>
    </row>
    <row r="19" spans="2:9" x14ac:dyDescent="0.25">
      <c r="D19" s="35"/>
      <c r="E19" s="35"/>
      <c r="F19" s="35"/>
      <c r="G19" s="35"/>
      <c r="H19" s="35"/>
    </row>
  </sheetData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65536"/>
  <sheetViews>
    <sheetView topLeftCell="B16" workbookViewId="0">
      <selection activeCell="I24" sqref="I24"/>
    </sheetView>
  </sheetViews>
  <sheetFormatPr baseColWidth="10" defaultColWidth="0" defaultRowHeight="14.25" zeroHeight="1" x14ac:dyDescent="0.2"/>
  <cols>
    <col min="1" max="1" width="2.7109375" style="1" hidden="1" customWidth="1"/>
    <col min="2" max="2" width="17.85546875" style="1" customWidth="1"/>
    <col min="3" max="3" width="36.28515625" style="1" customWidth="1"/>
    <col min="4" max="4" width="11.28515625" style="1" bestFit="1" customWidth="1"/>
    <col min="5" max="5" width="12.7109375" style="1" bestFit="1" customWidth="1"/>
    <col min="6" max="8" width="11.28515625" style="1" bestFit="1" customWidth="1"/>
    <col min="9" max="9" width="11.140625" style="1" bestFit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9" x14ac:dyDescent="0.2"/>
    <row r="2" spans="2:9" ht="15" x14ac:dyDescent="0.2">
      <c r="B2" s="196" t="s">
        <v>196</v>
      </c>
      <c r="C2" s="197"/>
      <c r="D2" s="197"/>
      <c r="E2" s="197"/>
      <c r="F2" s="197"/>
      <c r="G2" s="197"/>
      <c r="H2" s="197"/>
      <c r="I2" s="198"/>
    </row>
    <row r="3" spans="2:9" ht="15" x14ac:dyDescent="0.2">
      <c r="B3" s="199" t="s">
        <v>195</v>
      </c>
      <c r="C3" s="200"/>
      <c r="D3" s="200"/>
      <c r="E3" s="200"/>
      <c r="F3" s="200"/>
      <c r="G3" s="200"/>
      <c r="H3" s="200"/>
      <c r="I3" s="201"/>
    </row>
    <row r="4" spans="2:9" ht="15" x14ac:dyDescent="0.2">
      <c r="B4" s="202" t="s">
        <v>61</v>
      </c>
      <c r="C4" s="203"/>
      <c r="D4" s="203"/>
      <c r="E4" s="203"/>
      <c r="F4" s="203"/>
      <c r="G4" s="203"/>
      <c r="H4" s="203"/>
      <c r="I4" s="204"/>
    </row>
    <row r="5" spans="2:9" ht="15" x14ac:dyDescent="0.2">
      <c r="B5" s="202" t="s">
        <v>126</v>
      </c>
      <c r="C5" s="203"/>
      <c r="D5" s="203"/>
      <c r="E5" s="203"/>
      <c r="F5" s="203"/>
      <c r="G5" s="203"/>
      <c r="H5" s="203"/>
      <c r="I5" s="204"/>
    </row>
    <row r="6" spans="2:9" ht="15" x14ac:dyDescent="0.2">
      <c r="B6" s="205" t="s">
        <v>200</v>
      </c>
      <c r="C6" s="206"/>
      <c r="D6" s="206"/>
      <c r="E6" s="206"/>
      <c r="F6" s="206"/>
      <c r="G6" s="206"/>
      <c r="H6" s="206"/>
      <c r="I6" s="207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217" t="s">
        <v>2</v>
      </c>
      <c r="C8" s="225"/>
      <c r="D8" s="214" t="s">
        <v>63</v>
      </c>
      <c r="E8" s="215"/>
      <c r="F8" s="215"/>
      <c r="G8" s="215"/>
      <c r="H8" s="216"/>
      <c r="I8" s="229" t="s">
        <v>64</v>
      </c>
    </row>
    <row r="9" spans="2:9" ht="27.75" customHeight="1" x14ac:dyDescent="0.2">
      <c r="B9" s="226"/>
      <c r="C9" s="227"/>
      <c r="D9" s="71" t="s">
        <v>65</v>
      </c>
      <c r="E9" s="72" t="s">
        <v>66</v>
      </c>
      <c r="F9" s="71" t="s">
        <v>37</v>
      </c>
      <c r="G9" s="71" t="s">
        <v>38</v>
      </c>
      <c r="H9" s="71" t="s">
        <v>67</v>
      </c>
      <c r="I9" s="230"/>
    </row>
    <row r="10" spans="2:9" x14ac:dyDescent="0.2">
      <c r="B10" s="218"/>
      <c r="C10" s="228"/>
      <c r="D10" s="71">
        <v>1</v>
      </c>
      <c r="E10" s="71">
        <v>2</v>
      </c>
      <c r="F10" s="71" t="s">
        <v>68</v>
      </c>
      <c r="G10" s="71">
        <v>4</v>
      </c>
      <c r="H10" s="71">
        <v>5</v>
      </c>
      <c r="I10" s="73" t="s">
        <v>69</v>
      </c>
    </row>
    <row r="11" spans="2:9" x14ac:dyDescent="0.2">
      <c r="B11" s="74"/>
      <c r="C11" s="75"/>
      <c r="D11" s="76"/>
      <c r="E11" s="76"/>
      <c r="F11" s="76"/>
      <c r="G11" s="76"/>
      <c r="H11" s="76"/>
      <c r="I11" s="76"/>
    </row>
    <row r="12" spans="2:9" x14ac:dyDescent="0.2">
      <c r="B12" s="221" t="s">
        <v>127</v>
      </c>
      <c r="C12" s="222"/>
      <c r="D12" s="120">
        <f t="shared" ref="D12:I12" si="0">SUM(D13:D20)</f>
        <v>0</v>
      </c>
      <c r="E12" s="120">
        <f t="shared" si="0"/>
        <v>0</v>
      </c>
      <c r="F12" s="120">
        <f t="shared" si="0"/>
        <v>0</v>
      </c>
      <c r="G12" s="120">
        <f t="shared" si="0"/>
        <v>0</v>
      </c>
      <c r="H12" s="120">
        <f t="shared" si="0"/>
        <v>0</v>
      </c>
      <c r="I12" s="120">
        <f t="shared" si="0"/>
        <v>0</v>
      </c>
    </row>
    <row r="13" spans="2:9" ht="15" customHeight="1" x14ac:dyDescent="0.2">
      <c r="B13" s="219" t="s">
        <v>128</v>
      </c>
      <c r="C13" s="220"/>
      <c r="D13" s="121"/>
      <c r="E13" s="121"/>
      <c r="F13" s="122">
        <f>D13+E13</f>
        <v>0</v>
      </c>
      <c r="G13" s="121"/>
      <c r="H13" s="121"/>
      <c r="I13" s="122">
        <f>F13-G13</f>
        <v>0</v>
      </c>
    </row>
    <row r="14" spans="2:9" ht="15" customHeight="1" x14ac:dyDescent="0.2">
      <c r="B14" s="219" t="s">
        <v>129</v>
      </c>
      <c r="C14" s="220"/>
      <c r="D14" s="121"/>
      <c r="E14" s="121"/>
      <c r="F14" s="122">
        <f t="shared" ref="F14:F20" si="1">D14+E14</f>
        <v>0</v>
      </c>
      <c r="G14" s="121"/>
      <c r="H14" s="121"/>
      <c r="I14" s="122">
        <f t="shared" ref="I14:I20" si="2">F14-G14</f>
        <v>0</v>
      </c>
    </row>
    <row r="15" spans="2:9" ht="15" customHeight="1" x14ac:dyDescent="0.2">
      <c r="B15" s="219" t="s">
        <v>130</v>
      </c>
      <c r="C15" s="220"/>
      <c r="D15" s="121"/>
      <c r="E15" s="121"/>
      <c r="F15" s="122">
        <f t="shared" si="1"/>
        <v>0</v>
      </c>
      <c r="G15" s="121"/>
      <c r="H15" s="121"/>
      <c r="I15" s="122">
        <f t="shared" si="2"/>
        <v>0</v>
      </c>
    </row>
    <row r="16" spans="2:9" ht="15" customHeight="1" x14ac:dyDescent="0.2">
      <c r="B16" s="219" t="s">
        <v>131</v>
      </c>
      <c r="C16" s="220"/>
      <c r="D16" s="121"/>
      <c r="E16" s="121"/>
      <c r="F16" s="122">
        <f t="shared" si="1"/>
        <v>0</v>
      </c>
      <c r="G16" s="121"/>
      <c r="H16" s="121"/>
      <c r="I16" s="122">
        <f t="shared" si="2"/>
        <v>0</v>
      </c>
    </row>
    <row r="17" spans="2:9" ht="15" customHeight="1" x14ac:dyDescent="0.2">
      <c r="B17" s="219" t="s">
        <v>132</v>
      </c>
      <c r="C17" s="220"/>
      <c r="D17" s="121"/>
      <c r="E17" s="121"/>
      <c r="F17" s="122">
        <f t="shared" si="1"/>
        <v>0</v>
      </c>
      <c r="G17" s="121"/>
      <c r="H17" s="121"/>
      <c r="I17" s="122">
        <f t="shared" si="2"/>
        <v>0</v>
      </c>
    </row>
    <row r="18" spans="2:9" ht="15" customHeight="1" x14ac:dyDescent="0.2">
      <c r="B18" s="219" t="s">
        <v>133</v>
      </c>
      <c r="C18" s="220"/>
      <c r="D18" s="121"/>
      <c r="E18" s="121"/>
      <c r="F18" s="122">
        <f t="shared" si="1"/>
        <v>0</v>
      </c>
      <c r="G18" s="121"/>
      <c r="H18" s="121"/>
      <c r="I18" s="122">
        <f t="shared" si="2"/>
        <v>0</v>
      </c>
    </row>
    <row r="19" spans="2:9" ht="15" customHeight="1" x14ac:dyDescent="0.2">
      <c r="B19" s="219" t="s">
        <v>134</v>
      </c>
      <c r="C19" s="220"/>
      <c r="D19" s="121"/>
      <c r="E19" s="121"/>
      <c r="F19" s="122">
        <f t="shared" si="1"/>
        <v>0</v>
      </c>
      <c r="G19" s="121"/>
      <c r="H19" s="121"/>
      <c r="I19" s="122">
        <f t="shared" si="2"/>
        <v>0</v>
      </c>
    </row>
    <row r="20" spans="2:9" ht="15" customHeight="1" x14ac:dyDescent="0.2">
      <c r="B20" s="219" t="s">
        <v>135</v>
      </c>
      <c r="C20" s="220"/>
      <c r="D20" s="121"/>
      <c r="E20" s="121"/>
      <c r="F20" s="122">
        <f t="shared" si="1"/>
        <v>0</v>
      </c>
      <c r="G20" s="121"/>
      <c r="H20" s="121"/>
      <c r="I20" s="122">
        <f t="shared" si="2"/>
        <v>0</v>
      </c>
    </row>
    <row r="21" spans="2:9" x14ac:dyDescent="0.2">
      <c r="B21" s="78"/>
      <c r="C21" s="79"/>
      <c r="D21" s="123"/>
      <c r="E21" s="123"/>
      <c r="F21" s="123"/>
      <c r="G21" s="123"/>
      <c r="H21" s="123"/>
      <c r="I21" s="123"/>
    </row>
    <row r="22" spans="2:9" x14ac:dyDescent="0.2">
      <c r="B22" s="221" t="s">
        <v>136</v>
      </c>
      <c r="C22" s="222"/>
      <c r="D22" s="120">
        <f t="shared" ref="D22:I22" si="3">SUM(D23:D29)</f>
        <v>165924656</v>
      </c>
      <c r="E22" s="120">
        <f t="shared" si="3"/>
        <v>-1724857.74</v>
      </c>
      <c r="F22" s="120">
        <f t="shared" si="3"/>
        <v>164199798.25999999</v>
      </c>
      <c r="G22" s="120">
        <f t="shared" si="3"/>
        <v>104506914.2</v>
      </c>
      <c r="H22" s="120">
        <f t="shared" si="3"/>
        <v>104506914.2</v>
      </c>
      <c r="I22" s="120">
        <f t="shared" si="3"/>
        <v>59692884.059999987</v>
      </c>
    </row>
    <row r="23" spans="2:9" ht="15" customHeight="1" x14ac:dyDescent="0.2">
      <c r="B23" s="219" t="s">
        <v>137</v>
      </c>
      <c r="C23" s="220"/>
      <c r="D23" s="124"/>
      <c r="E23" s="124"/>
      <c r="F23" s="122">
        <f>D23+E23</f>
        <v>0</v>
      </c>
      <c r="G23" s="124"/>
      <c r="H23" s="124"/>
      <c r="I23" s="122">
        <f>F23-G23</f>
        <v>0</v>
      </c>
    </row>
    <row r="24" spans="2:9" ht="15" customHeight="1" x14ac:dyDescent="0.2">
      <c r="B24" s="219" t="s">
        <v>138</v>
      </c>
      <c r="C24" s="220"/>
      <c r="D24" s="124"/>
      <c r="E24" s="124"/>
      <c r="F24" s="122">
        <f t="shared" ref="F24:F29" si="4">D24+E24</f>
        <v>0</v>
      </c>
      <c r="G24" s="124"/>
      <c r="H24" s="124"/>
      <c r="I24" s="122">
        <f t="shared" ref="I24:I29" si="5">F24-G24</f>
        <v>0</v>
      </c>
    </row>
    <row r="25" spans="2:9" ht="15" customHeight="1" x14ac:dyDescent="0.2">
      <c r="B25" s="219" t="s">
        <v>139</v>
      </c>
      <c r="C25" s="220"/>
      <c r="D25" s="124"/>
      <c r="E25" s="124"/>
      <c r="F25" s="122">
        <f t="shared" si="4"/>
        <v>0</v>
      </c>
      <c r="G25" s="124"/>
      <c r="H25" s="124"/>
      <c r="I25" s="122">
        <f t="shared" si="5"/>
        <v>0</v>
      </c>
    </row>
    <row r="26" spans="2:9" ht="15" customHeight="1" x14ac:dyDescent="0.2">
      <c r="B26" s="219" t="s">
        <v>140</v>
      </c>
      <c r="C26" s="220"/>
      <c r="D26" s="124"/>
      <c r="E26" s="124"/>
      <c r="F26" s="122">
        <f t="shared" si="4"/>
        <v>0</v>
      </c>
      <c r="G26" s="124"/>
      <c r="H26" s="124"/>
      <c r="I26" s="122">
        <f t="shared" si="5"/>
        <v>0</v>
      </c>
    </row>
    <row r="27" spans="2:9" ht="15" customHeight="1" x14ac:dyDescent="0.2">
      <c r="B27" s="219" t="s">
        <v>141</v>
      </c>
      <c r="C27" s="220"/>
      <c r="D27" s="124"/>
      <c r="E27" s="124"/>
      <c r="F27" s="122">
        <f t="shared" si="4"/>
        <v>0</v>
      </c>
      <c r="G27" s="124"/>
      <c r="H27" s="124"/>
      <c r="I27" s="122">
        <f t="shared" si="5"/>
        <v>0</v>
      </c>
    </row>
    <row r="28" spans="2:9" ht="15" customHeight="1" x14ac:dyDescent="0.2">
      <c r="B28" s="219" t="s">
        <v>142</v>
      </c>
      <c r="C28" s="220"/>
      <c r="D28" s="124">
        <v>165924656</v>
      </c>
      <c r="E28" s="124">
        <v>-1724857.74</v>
      </c>
      <c r="F28" s="122">
        <f t="shared" si="4"/>
        <v>164199798.25999999</v>
      </c>
      <c r="G28" s="124">
        <v>104506914.2</v>
      </c>
      <c r="H28" s="124">
        <v>104506914.2</v>
      </c>
      <c r="I28" s="122">
        <f t="shared" si="5"/>
        <v>59692884.059999987</v>
      </c>
    </row>
    <row r="29" spans="2:9" ht="15" customHeight="1" x14ac:dyDescent="0.2">
      <c r="B29" s="219" t="s">
        <v>143</v>
      </c>
      <c r="C29" s="220"/>
      <c r="D29" s="124"/>
      <c r="E29" s="124"/>
      <c r="F29" s="122">
        <f t="shared" si="4"/>
        <v>0</v>
      </c>
      <c r="G29" s="124"/>
      <c r="H29" s="124"/>
      <c r="I29" s="122">
        <f t="shared" si="5"/>
        <v>0</v>
      </c>
    </row>
    <row r="30" spans="2:9" x14ac:dyDescent="0.2">
      <c r="B30" s="78"/>
      <c r="C30" s="79"/>
      <c r="D30" s="125"/>
      <c r="E30" s="125"/>
      <c r="F30" s="123"/>
      <c r="G30" s="125"/>
      <c r="H30" s="125"/>
      <c r="I30" s="125"/>
    </row>
    <row r="31" spans="2:9" x14ac:dyDescent="0.2">
      <c r="B31" s="221" t="s">
        <v>144</v>
      </c>
      <c r="C31" s="222"/>
      <c r="D31" s="126">
        <f t="shared" ref="D31:I31" si="6">SUM(D32:D40)</f>
        <v>0</v>
      </c>
      <c r="E31" s="126">
        <f t="shared" si="6"/>
        <v>0</v>
      </c>
      <c r="F31" s="126">
        <f t="shared" si="6"/>
        <v>0</v>
      </c>
      <c r="G31" s="126">
        <f t="shared" si="6"/>
        <v>0</v>
      </c>
      <c r="H31" s="126">
        <f t="shared" si="6"/>
        <v>0</v>
      </c>
      <c r="I31" s="126">
        <f t="shared" si="6"/>
        <v>0</v>
      </c>
    </row>
    <row r="32" spans="2:9" ht="15" customHeight="1" x14ac:dyDescent="0.2">
      <c r="B32" s="219" t="s">
        <v>145</v>
      </c>
      <c r="C32" s="220"/>
      <c r="D32" s="124"/>
      <c r="E32" s="124"/>
      <c r="F32" s="122">
        <f>D32+E32</f>
        <v>0</v>
      </c>
      <c r="G32" s="124"/>
      <c r="H32" s="124"/>
      <c r="I32" s="122">
        <f t="shared" ref="I32:I40" si="7">F32-G32</f>
        <v>0</v>
      </c>
    </row>
    <row r="33" spans="2:9" ht="15" customHeight="1" x14ac:dyDescent="0.2">
      <c r="B33" s="219" t="s">
        <v>146</v>
      </c>
      <c r="C33" s="220"/>
      <c r="D33" s="124"/>
      <c r="E33" s="124"/>
      <c r="F33" s="122">
        <f t="shared" ref="F33:F40" si="8">D33+E33</f>
        <v>0</v>
      </c>
      <c r="G33" s="124"/>
      <c r="H33" s="124"/>
      <c r="I33" s="122">
        <f t="shared" si="7"/>
        <v>0</v>
      </c>
    </row>
    <row r="34" spans="2:9" ht="15" customHeight="1" x14ac:dyDescent="0.2">
      <c r="B34" s="219" t="s">
        <v>147</v>
      </c>
      <c r="C34" s="220"/>
      <c r="D34" s="124"/>
      <c r="E34" s="124"/>
      <c r="F34" s="122">
        <f t="shared" si="8"/>
        <v>0</v>
      </c>
      <c r="G34" s="124"/>
      <c r="H34" s="124"/>
      <c r="I34" s="122">
        <f t="shared" si="7"/>
        <v>0</v>
      </c>
    </row>
    <row r="35" spans="2:9" ht="15" customHeight="1" x14ac:dyDescent="0.2">
      <c r="B35" s="219" t="s">
        <v>148</v>
      </c>
      <c r="C35" s="220"/>
      <c r="D35" s="124"/>
      <c r="E35" s="124"/>
      <c r="F35" s="122">
        <f t="shared" si="8"/>
        <v>0</v>
      </c>
      <c r="G35" s="124"/>
      <c r="H35" s="124"/>
      <c r="I35" s="122">
        <f t="shared" si="7"/>
        <v>0</v>
      </c>
    </row>
    <row r="36" spans="2:9" ht="15" customHeight="1" x14ac:dyDescent="0.2">
      <c r="B36" s="219" t="s">
        <v>149</v>
      </c>
      <c r="C36" s="220"/>
      <c r="D36" s="124"/>
      <c r="E36" s="124"/>
      <c r="F36" s="122">
        <f t="shared" si="8"/>
        <v>0</v>
      </c>
      <c r="G36" s="124"/>
      <c r="H36" s="124"/>
      <c r="I36" s="122">
        <f t="shared" si="7"/>
        <v>0</v>
      </c>
    </row>
    <row r="37" spans="2:9" ht="15" customHeight="1" x14ac:dyDescent="0.2">
      <c r="B37" s="219" t="s">
        <v>150</v>
      </c>
      <c r="C37" s="220"/>
      <c r="D37" s="124"/>
      <c r="E37" s="124"/>
      <c r="F37" s="122">
        <f>D37+E37</f>
        <v>0</v>
      </c>
      <c r="G37" s="124"/>
      <c r="H37" s="124"/>
      <c r="I37" s="122">
        <f t="shared" si="7"/>
        <v>0</v>
      </c>
    </row>
    <row r="38" spans="2:9" ht="15" customHeight="1" x14ac:dyDescent="0.2">
      <c r="B38" s="219" t="s">
        <v>151</v>
      </c>
      <c r="C38" s="220"/>
      <c r="D38" s="124"/>
      <c r="E38" s="124"/>
      <c r="F38" s="122">
        <f t="shared" si="8"/>
        <v>0</v>
      </c>
      <c r="G38" s="124"/>
      <c r="H38" s="124"/>
      <c r="I38" s="122">
        <f t="shared" si="7"/>
        <v>0</v>
      </c>
    </row>
    <row r="39" spans="2:9" ht="15" customHeight="1" x14ac:dyDescent="0.2">
      <c r="B39" s="219" t="s">
        <v>152</v>
      </c>
      <c r="C39" s="220"/>
      <c r="D39" s="124"/>
      <c r="E39" s="124"/>
      <c r="F39" s="122">
        <f t="shared" si="8"/>
        <v>0</v>
      </c>
      <c r="G39" s="124"/>
      <c r="H39" s="124"/>
      <c r="I39" s="122">
        <f t="shared" si="7"/>
        <v>0</v>
      </c>
    </row>
    <row r="40" spans="2:9" ht="15" customHeight="1" x14ac:dyDescent="0.2">
      <c r="B40" s="219" t="s">
        <v>153</v>
      </c>
      <c r="C40" s="220"/>
      <c r="D40" s="124"/>
      <c r="E40" s="124"/>
      <c r="F40" s="122">
        <f t="shared" si="8"/>
        <v>0</v>
      </c>
      <c r="G40" s="124"/>
      <c r="H40" s="124"/>
      <c r="I40" s="122">
        <f t="shared" si="7"/>
        <v>0</v>
      </c>
    </row>
    <row r="41" spans="2:9" x14ac:dyDescent="0.2">
      <c r="B41" s="78"/>
      <c r="C41" s="79"/>
      <c r="D41" s="125"/>
      <c r="E41" s="125"/>
      <c r="F41" s="125"/>
      <c r="G41" s="125"/>
      <c r="H41" s="125"/>
      <c r="I41" s="125"/>
    </row>
    <row r="42" spans="2:9" x14ac:dyDescent="0.2">
      <c r="B42" s="221" t="s">
        <v>154</v>
      </c>
      <c r="C42" s="222"/>
      <c r="D42" s="126">
        <f t="shared" ref="D42:I42" si="9">SUM(D43:D46)</f>
        <v>0</v>
      </c>
      <c r="E42" s="126">
        <f t="shared" si="9"/>
        <v>0</v>
      </c>
      <c r="F42" s="126">
        <f t="shared" si="9"/>
        <v>0</v>
      </c>
      <c r="G42" s="127">
        <f t="shared" si="9"/>
        <v>0</v>
      </c>
      <c r="H42" s="126">
        <f t="shared" si="9"/>
        <v>0</v>
      </c>
      <c r="I42" s="126">
        <f t="shared" si="9"/>
        <v>0</v>
      </c>
    </row>
    <row r="43" spans="2:9" ht="15" customHeight="1" x14ac:dyDescent="0.2">
      <c r="B43" s="219" t="s">
        <v>155</v>
      </c>
      <c r="C43" s="220"/>
      <c r="D43" s="124"/>
      <c r="E43" s="124"/>
      <c r="F43" s="122">
        <f>D43+E43</f>
        <v>0</v>
      </c>
      <c r="G43" s="124"/>
      <c r="H43" s="124"/>
      <c r="I43" s="122">
        <f>F43-G43</f>
        <v>0</v>
      </c>
    </row>
    <row r="44" spans="2:9" ht="26.25" customHeight="1" x14ac:dyDescent="0.2">
      <c r="B44" s="223" t="s">
        <v>156</v>
      </c>
      <c r="C44" s="224"/>
      <c r="D44" s="124"/>
      <c r="E44" s="124"/>
      <c r="F44" s="122">
        <f>D44+E44</f>
        <v>0</v>
      </c>
      <c r="G44" s="124"/>
      <c r="H44" s="124"/>
      <c r="I44" s="122">
        <f>F44-G44</f>
        <v>0</v>
      </c>
    </row>
    <row r="45" spans="2:9" ht="15" customHeight="1" x14ac:dyDescent="0.2">
      <c r="B45" s="219" t="s">
        <v>157</v>
      </c>
      <c r="C45" s="220"/>
      <c r="D45" s="124"/>
      <c r="E45" s="124"/>
      <c r="F45" s="122">
        <f>D45+E45</f>
        <v>0</v>
      </c>
      <c r="G45" s="124"/>
      <c r="H45" s="124"/>
      <c r="I45" s="122">
        <f>F45-G45</f>
        <v>0</v>
      </c>
    </row>
    <row r="46" spans="2:9" ht="15" customHeight="1" x14ac:dyDescent="0.2">
      <c r="B46" s="219" t="s">
        <v>158</v>
      </c>
      <c r="C46" s="220"/>
      <c r="D46" s="124"/>
      <c r="E46" s="124"/>
      <c r="F46" s="122">
        <f>D46+E46</f>
        <v>0</v>
      </c>
      <c r="G46" s="124"/>
      <c r="H46" s="124"/>
      <c r="I46" s="122">
        <f>F46-G46</f>
        <v>0</v>
      </c>
    </row>
    <row r="47" spans="2:9" x14ac:dyDescent="0.2">
      <c r="B47" s="80"/>
      <c r="C47" s="81"/>
      <c r="D47" s="128"/>
      <c r="E47" s="128"/>
      <c r="F47" s="128"/>
      <c r="G47" s="128"/>
      <c r="H47" s="128"/>
      <c r="I47" s="128"/>
    </row>
    <row r="48" spans="2:9" x14ac:dyDescent="0.2">
      <c r="B48" s="82"/>
      <c r="C48" s="83" t="s">
        <v>119</v>
      </c>
      <c r="D48" s="129">
        <f t="shared" ref="D48:I48" si="10">SUM(D12,D22,D31,D42)</f>
        <v>165924656</v>
      </c>
      <c r="E48" s="129">
        <f t="shared" si="10"/>
        <v>-1724857.74</v>
      </c>
      <c r="F48" s="129">
        <f t="shared" si="10"/>
        <v>164199798.25999999</v>
      </c>
      <c r="G48" s="129">
        <f t="shared" si="10"/>
        <v>104506914.2</v>
      </c>
      <c r="H48" s="129">
        <f t="shared" si="10"/>
        <v>104506914.2</v>
      </c>
      <c r="I48" s="129">
        <f t="shared" si="10"/>
        <v>59692884.059999987</v>
      </c>
    </row>
    <row r="49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R33"/>
  <sheetViews>
    <sheetView workbookViewId="0">
      <selection activeCell="B6" sqref="B6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256" width="11.42578125" style="1" hidden="1"/>
    <col min="257" max="257" width="2.7109375" style="1" customWidth="1"/>
    <col min="258" max="258" width="13.7109375" style="1" customWidth="1"/>
    <col min="259" max="259" width="19.140625" style="1" customWidth="1"/>
    <col min="260" max="265" width="11.42578125" style="1" customWidth="1"/>
    <col min="266" max="266" width="3.85546875" style="1" customWidth="1"/>
    <col min="267" max="512" width="11.42578125" style="1" hidden="1"/>
    <col min="513" max="513" width="2.7109375" style="1" customWidth="1"/>
    <col min="514" max="514" width="13.7109375" style="1" customWidth="1"/>
    <col min="515" max="515" width="19.140625" style="1" customWidth="1"/>
    <col min="516" max="521" width="11.42578125" style="1" customWidth="1"/>
    <col min="522" max="522" width="3.85546875" style="1" customWidth="1"/>
    <col min="523" max="768" width="11.42578125" style="1" hidden="1"/>
    <col min="769" max="769" width="2.7109375" style="1" customWidth="1"/>
    <col min="770" max="770" width="13.7109375" style="1" customWidth="1"/>
    <col min="771" max="771" width="19.140625" style="1" customWidth="1"/>
    <col min="772" max="777" width="11.42578125" style="1" customWidth="1"/>
    <col min="778" max="778" width="3.85546875" style="1" customWidth="1"/>
    <col min="779" max="1024" width="11.42578125" style="1" hidden="1"/>
    <col min="1025" max="1025" width="2.7109375" style="1" customWidth="1"/>
    <col min="1026" max="1026" width="13.7109375" style="1" customWidth="1"/>
    <col min="1027" max="1027" width="19.140625" style="1" customWidth="1"/>
    <col min="1028" max="1033" width="11.42578125" style="1" customWidth="1"/>
    <col min="1034" max="1034" width="3.85546875" style="1" customWidth="1"/>
    <col min="1035" max="1280" width="11.42578125" style="1" hidden="1"/>
    <col min="1281" max="1281" width="2.7109375" style="1" customWidth="1"/>
    <col min="1282" max="1282" width="13.7109375" style="1" customWidth="1"/>
    <col min="1283" max="1283" width="19.140625" style="1" customWidth="1"/>
    <col min="1284" max="1289" width="11.42578125" style="1" customWidth="1"/>
    <col min="1290" max="1290" width="3.85546875" style="1" customWidth="1"/>
    <col min="1291" max="1536" width="11.42578125" style="1" hidden="1"/>
    <col min="1537" max="1537" width="2.7109375" style="1" customWidth="1"/>
    <col min="1538" max="1538" width="13.7109375" style="1" customWidth="1"/>
    <col min="1539" max="1539" width="19.140625" style="1" customWidth="1"/>
    <col min="1540" max="1545" width="11.42578125" style="1" customWidth="1"/>
    <col min="1546" max="1546" width="3.85546875" style="1" customWidth="1"/>
    <col min="1547" max="1792" width="11.42578125" style="1" hidden="1"/>
    <col min="1793" max="1793" width="2.7109375" style="1" customWidth="1"/>
    <col min="1794" max="1794" width="13.7109375" style="1" customWidth="1"/>
    <col min="1795" max="1795" width="19.140625" style="1" customWidth="1"/>
    <col min="1796" max="1801" width="11.42578125" style="1" customWidth="1"/>
    <col min="1802" max="1802" width="3.85546875" style="1" customWidth="1"/>
    <col min="1803" max="2048" width="11.42578125" style="1" hidden="1"/>
    <col min="2049" max="2049" width="2.7109375" style="1" customWidth="1"/>
    <col min="2050" max="2050" width="13.7109375" style="1" customWidth="1"/>
    <col min="2051" max="2051" width="19.140625" style="1" customWidth="1"/>
    <col min="2052" max="2057" width="11.42578125" style="1" customWidth="1"/>
    <col min="2058" max="2058" width="3.85546875" style="1" customWidth="1"/>
    <col min="2059" max="2304" width="11.42578125" style="1" hidden="1"/>
    <col min="2305" max="2305" width="2.7109375" style="1" customWidth="1"/>
    <col min="2306" max="2306" width="13.7109375" style="1" customWidth="1"/>
    <col min="2307" max="2307" width="19.140625" style="1" customWidth="1"/>
    <col min="2308" max="2313" width="11.42578125" style="1" customWidth="1"/>
    <col min="2314" max="2314" width="3.85546875" style="1" customWidth="1"/>
    <col min="2315" max="2560" width="11.42578125" style="1" hidden="1"/>
    <col min="2561" max="2561" width="2.7109375" style="1" customWidth="1"/>
    <col min="2562" max="2562" width="13.7109375" style="1" customWidth="1"/>
    <col min="2563" max="2563" width="19.140625" style="1" customWidth="1"/>
    <col min="2564" max="2569" width="11.42578125" style="1" customWidth="1"/>
    <col min="2570" max="2570" width="3.85546875" style="1" customWidth="1"/>
    <col min="2571" max="2816" width="11.42578125" style="1" hidden="1"/>
    <col min="2817" max="2817" width="2.7109375" style="1" customWidth="1"/>
    <col min="2818" max="2818" width="13.7109375" style="1" customWidth="1"/>
    <col min="2819" max="2819" width="19.140625" style="1" customWidth="1"/>
    <col min="2820" max="2825" width="11.42578125" style="1" customWidth="1"/>
    <col min="2826" max="2826" width="3.85546875" style="1" customWidth="1"/>
    <col min="2827" max="3072" width="11.42578125" style="1" hidden="1"/>
    <col min="3073" max="3073" width="2.7109375" style="1" customWidth="1"/>
    <col min="3074" max="3074" width="13.7109375" style="1" customWidth="1"/>
    <col min="3075" max="3075" width="19.140625" style="1" customWidth="1"/>
    <col min="3076" max="3081" width="11.42578125" style="1" customWidth="1"/>
    <col min="3082" max="3082" width="3.85546875" style="1" customWidth="1"/>
    <col min="3083" max="3328" width="11.42578125" style="1" hidden="1"/>
    <col min="3329" max="3329" width="2.7109375" style="1" customWidth="1"/>
    <col min="3330" max="3330" width="13.7109375" style="1" customWidth="1"/>
    <col min="3331" max="3331" width="19.140625" style="1" customWidth="1"/>
    <col min="3332" max="3337" width="11.42578125" style="1" customWidth="1"/>
    <col min="3338" max="3338" width="3.85546875" style="1" customWidth="1"/>
    <col min="3339" max="3584" width="11.42578125" style="1" hidden="1"/>
    <col min="3585" max="3585" width="2.7109375" style="1" customWidth="1"/>
    <col min="3586" max="3586" width="13.7109375" style="1" customWidth="1"/>
    <col min="3587" max="3587" width="19.140625" style="1" customWidth="1"/>
    <col min="3588" max="3593" width="11.42578125" style="1" customWidth="1"/>
    <col min="3594" max="3594" width="3.85546875" style="1" customWidth="1"/>
    <col min="3595" max="3840" width="11.42578125" style="1" hidden="1"/>
    <col min="3841" max="3841" width="2.7109375" style="1" customWidth="1"/>
    <col min="3842" max="3842" width="13.7109375" style="1" customWidth="1"/>
    <col min="3843" max="3843" width="19.140625" style="1" customWidth="1"/>
    <col min="3844" max="3849" width="11.42578125" style="1" customWidth="1"/>
    <col min="3850" max="3850" width="3.85546875" style="1" customWidth="1"/>
    <col min="3851" max="4096" width="11.42578125" style="1" hidden="1"/>
    <col min="4097" max="4097" width="2.7109375" style="1" customWidth="1"/>
    <col min="4098" max="4098" width="13.7109375" style="1" customWidth="1"/>
    <col min="4099" max="4099" width="19.140625" style="1" customWidth="1"/>
    <col min="4100" max="4105" width="11.42578125" style="1" customWidth="1"/>
    <col min="4106" max="4106" width="3.85546875" style="1" customWidth="1"/>
    <col min="4107" max="4352" width="11.42578125" style="1" hidden="1"/>
    <col min="4353" max="4353" width="2.7109375" style="1" customWidth="1"/>
    <col min="4354" max="4354" width="13.7109375" style="1" customWidth="1"/>
    <col min="4355" max="4355" width="19.140625" style="1" customWidth="1"/>
    <col min="4356" max="4361" width="11.42578125" style="1" customWidth="1"/>
    <col min="4362" max="4362" width="3.85546875" style="1" customWidth="1"/>
    <col min="4363" max="4608" width="11.42578125" style="1" hidden="1"/>
    <col min="4609" max="4609" width="2.7109375" style="1" customWidth="1"/>
    <col min="4610" max="4610" width="13.7109375" style="1" customWidth="1"/>
    <col min="4611" max="4611" width="19.140625" style="1" customWidth="1"/>
    <col min="4612" max="4617" width="11.42578125" style="1" customWidth="1"/>
    <col min="4618" max="4618" width="3.85546875" style="1" customWidth="1"/>
    <col min="4619" max="4864" width="11.42578125" style="1" hidden="1"/>
    <col min="4865" max="4865" width="2.7109375" style="1" customWidth="1"/>
    <col min="4866" max="4866" width="13.7109375" style="1" customWidth="1"/>
    <col min="4867" max="4867" width="19.140625" style="1" customWidth="1"/>
    <col min="4868" max="4873" width="11.42578125" style="1" customWidth="1"/>
    <col min="4874" max="4874" width="3.85546875" style="1" customWidth="1"/>
    <col min="4875" max="5120" width="11.42578125" style="1" hidden="1"/>
    <col min="5121" max="5121" width="2.7109375" style="1" customWidth="1"/>
    <col min="5122" max="5122" width="13.7109375" style="1" customWidth="1"/>
    <col min="5123" max="5123" width="19.140625" style="1" customWidth="1"/>
    <col min="5124" max="5129" width="11.42578125" style="1" customWidth="1"/>
    <col min="5130" max="5130" width="3.85546875" style="1" customWidth="1"/>
    <col min="5131" max="5376" width="11.42578125" style="1" hidden="1"/>
    <col min="5377" max="5377" width="2.7109375" style="1" customWidth="1"/>
    <col min="5378" max="5378" width="13.7109375" style="1" customWidth="1"/>
    <col min="5379" max="5379" width="19.140625" style="1" customWidth="1"/>
    <col min="5380" max="5385" width="11.42578125" style="1" customWidth="1"/>
    <col min="5386" max="5386" width="3.85546875" style="1" customWidth="1"/>
    <col min="5387" max="5632" width="11.42578125" style="1" hidden="1"/>
    <col min="5633" max="5633" width="2.7109375" style="1" customWidth="1"/>
    <col min="5634" max="5634" width="13.7109375" style="1" customWidth="1"/>
    <col min="5635" max="5635" width="19.140625" style="1" customWidth="1"/>
    <col min="5636" max="5641" width="11.42578125" style="1" customWidth="1"/>
    <col min="5642" max="5642" width="3.85546875" style="1" customWidth="1"/>
    <col min="5643" max="5888" width="11.42578125" style="1" hidden="1"/>
    <col min="5889" max="5889" width="2.7109375" style="1" customWidth="1"/>
    <col min="5890" max="5890" width="13.7109375" style="1" customWidth="1"/>
    <col min="5891" max="5891" width="19.140625" style="1" customWidth="1"/>
    <col min="5892" max="5897" width="11.42578125" style="1" customWidth="1"/>
    <col min="5898" max="5898" width="3.85546875" style="1" customWidth="1"/>
    <col min="5899" max="6144" width="11.42578125" style="1" hidden="1"/>
    <col min="6145" max="6145" width="2.7109375" style="1" customWidth="1"/>
    <col min="6146" max="6146" width="13.7109375" style="1" customWidth="1"/>
    <col min="6147" max="6147" width="19.140625" style="1" customWidth="1"/>
    <col min="6148" max="6153" width="11.42578125" style="1" customWidth="1"/>
    <col min="6154" max="6154" width="3.85546875" style="1" customWidth="1"/>
    <col min="6155" max="6400" width="11.42578125" style="1" hidden="1"/>
    <col min="6401" max="6401" width="2.7109375" style="1" customWidth="1"/>
    <col min="6402" max="6402" width="13.7109375" style="1" customWidth="1"/>
    <col min="6403" max="6403" width="19.140625" style="1" customWidth="1"/>
    <col min="6404" max="6409" width="11.42578125" style="1" customWidth="1"/>
    <col min="6410" max="6410" width="3.85546875" style="1" customWidth="1"/>
    <col min="6411" max="6656" width="11.42578125" style="1" hidden="1"/>
    <col min="6657" max="6657" width="2.7109375" style="1" customWidth="1"/>
    <col min="6658" max="6658" width="13.7109375" style="1" customWidth="1"/>
    <col min="6659" max="6659" width="19.140625" style="1" customWidth="1"/>
    <col min="6660" max="6665" width="11.42578125" style="1" customWidth="1"/>
    <col min="6666" max="6666" width="3.85546875" style="1" customWidth="1"/>
    <col min="6667" max="6912" width="11.42578125" style="1" hidden="1"/>
    <col min="6913" max="6913" width="2.7109375" style="1" customWidth="1"/>
    <col min="6914" max="6914" width="13.7109375" style="1" customWidth="1"/>
    <col min="6915" max="6915" width="19.140625" style="1" customWidth="1"/>
    <col min="6916" max="6921" width="11.42578125" style="1" customWidth="1"/>
    <col min="6922" max="6922" width="3.85546875" style="1" customWidth="1"/>
    <col min="6923" max="7168" width="11.42578125" style="1" hidden="1"/>
    <col min="7169" max="7169" width="2.7109375" style="1" customWidth="1"/>
    <col min="7170" max="7170" width="13.7109375" style="1" customWidth="1"/>
    <col min="7171" max="7171" width="19.140625" style="1" customWidth="1"/>
    <col min="7172" max="7177" width="11.42578125" style="1" customWidth="1"/>
    <col min="7178" max="7178" width="3.85546875" style="1" customWidth="1"/>
    <col min="7179" max="7424" width="11.42578125" style="1" hidden="1"/>
    <col min="7425" max="7425" width="2.7109375" style="1" customWidth="1"/>
    <col min="7426" max="7426" width="13.7109375" style="1" customWidth="1"/>
    <col min="7427" max="7427" width="19.140625" style="1" customWidth="1"/>
    <col min="7428" max="7433" width="11.42578125" style="1" customWidth="1"/>
    <col min="7434" max="7434" width="3.85546875" style="1" customWidth="1"/>
    <col min="7435" max="7680" width="11.42578125" style="1" hidden="1"/>
    <col min="7681" max="7681" width="2.7109375" style="1" customWidth="1"/>
    <col min="7682" max="7682" width="13.7109375" style="1" customWidth="1"/>
    <col min="7683" max="7683" width="19.140625" style="1" customWidth="1"/>
    <col min="7684" max="7689" width="11.42578125" style="1" customWidth="1"/>
    <col min="7690" max="7690" width="3.85546875" style="1" customWidth="1"/>
    <col min="7691" max="7936" width="11.42578125" style="1" hidden="1"/>
    <col min="7937" max="7937" width="2.7109375" style="1" customWidth="1"/>
    <col min="7938" max="7938" width="13.7109375" style="1" customWidth="1"/>
    <col min="7939" max="7939" width="19.140625" style="1" customWidth="1"/>
    <col min="7940" max="7945" width="11.42578125" style="1" customWidth="1"/>
    <col min="7946" max="7946" width="3.85546875" style="1" customWidth="1"/>
    <col min="7947" max="8192" width="11.42578125" style="1" hidden="1"/>
    <col min="8193" max="8193" width="2.7109375" style="1" customWidth="1"/>
    <col min="8194" max="8194" width="13.7109375" style="1" customWidth="1"/>
    <col min="8195" max="8195" width="19.140625" style="1" customWidth="1"/>
    <col min="8196" max="8201" width="11.42578125" style="1" customWidth="1"/>
    <col min="8202" max="8202" width="3.85546875" style="1" customWidth="1"/>
    <col min="8203" max="8448" width="11.42578125" style="1" hidden="1"/>
    <col min="8449" max="8449" width="2.7109375" style="1" customWidth="1"/>
    <col min="8450" max="8450" width="13.7109375" style="1" customWidth="1"/>
    <col min="8451" max="8451" width="19.140625" style="1" customWidth="1"/>
    <col min="8452" max="8457" width="11.42578125" style="1" customWidth="1"/>
    <col min="8458" max="8458" width="3.85546875" style="1" customWidth="1"/>
    <col min="8459" max="8704" width="11.42578125" style="1" hidden="1"/>
    <col min="8705" max="8705" width="2.7109375" style="1" customWidth="1"/>
    <col min="8706" max="8706" width="13.7109375" style="1" customWidth="1"/>
    <col min="8707" max="8707" width="19.140625" style="1" customWidth="1"/>
    <col min="8708" max="8713" width="11.42578125" style="1" customWidth="1"/>
    <col min="8714" max="8714" width="3.85546875" style="1" customWidth="1"/>
    <col min="8715" max="8960" width="11.42578125" style="1" hidden="1"/>
    <col min="8961" max="8961" width="2.7109375" style="1" customWidth="1"/>
    <col min="8962" max="8962" width="13.7109375" style="1" customWidth="1"/>
    <col min="8963" max="8963" width="19.140625" style="1" customWidth="1"/>
    <col min="8964" max="8969" width="11.42578125" style="1" customWidth="1"/>
    <col min="8970" max="8970" width="3.85546875" style="1" customWidth="1"/>
    <col min="8971" max="9216" width="11.42578125" style="1" hidden="1"/>
    <col min="9217" max="9217" width="2.7109375" style="1" customWidth="1"/>
    <col min="9218" max="9218" width="13.7109375" style="1" customWidth="1"/>
    <col min="9219" max="9219" width="19.140625" style="1" customWidth="1"/>
    <col min="9220" max="9225" width="11.42578125" style="1" customWidth="1"/>
    <col min="9226" max="9226" width="3.85546875" style="1" customWidth="1"/>
    <col min="9227" max="9472" width="11.42578125" style="1" hidden="1"/>
    <col min="9473" max="9473" width="2.7109375" style="1" customWidth="1"/>
    <col min="9474" max="9474" width="13.7109375" style="1" customWidth="1"/>
    <col min="9475" max="9475" width="19.140625" style="1" customWidth="1"/>
    <col min="9476" max="9481" width="11.42578125" style="1" customWidth="1"/>
    <col min="9482" max="9482" width="3.85546875" style="1" customWidth="1"/>
    <col min="9483" max="9728" width="11.42578125" style="1" hidden="1"/>
    <col min="9729" max="9729" width="2.7109375" style="1" customWidth="1"/>
    <col min="9730" max="9730" width="13.7109375" style="1" customWidth="1"/>
    <col min="9731" max="9731" width="19.140625" style="1" customWidth="1"/>
    <col min="9732" max="9737" width="11.42578125" style="1" customWidth="1"/>
    <col min="9738" max="9738" width="3.85546875" style="1" customWidth="1"/>
    <col min="9739" max="9984" width="11.42578125" style="1" hidden="1"/>
    <col min="9985" max="9985" width="2.7109375" style="1" customWidth="1"/>
    <col min="9986" max="9986" width="13.7109375" style="1" customWidth="1"/>
    <col min="9987" max="9987" width="19.140625" style="1" customWidth="1"/>
    <col min="9988" max="9993" width="11.42578125" style="1" customWidth="1"/>
    <col min="9994" max="9994" width="3.85546875" style="1" customWidth="1"/>
    <col min="9995" max="10240" width="11.42578125" style="1" hidden="1"/>
    <col min="10241" max="10241" width="2.7109375" style="1" customWidth="1"/>
    <col min="10242" max="10242" width="13.7109375" style="1" customWidth="1"/>
    <col min="10243" max="10243" width="19.140625" style="1" customWidth="1"/>
    <col min="10244" max="10249" width="11.42578125" style="1" customWidth="1"/>
    <col min="10250" max="10250" width="3.85546875" style="1" customWidth="1"/>
    <col min="10251" max="10496" width="11.42578125" style="1" hidden="1"/>
    <col min="10497" max="10497" width="2.7109375" style="1" customWidth="1"/>
    <col min="10498" max="10498" width="13.7109375" style="1" customWidth="1"/>
    <col min="10499" max="10499" width="19.140625" style="1" customWidth="1"/>
    <col min="10500" max="10505" width="11.42578125" style="1" customWidth="1"/>
    <col min="10506" max="10506" width="3.85546875" style="1" customWidth="1"/>
    <col min="10507" max="10752" width="11.42578125" style="1" hidden="1"/>
    <col min="10753" max="10753" width="2.7109375" style="1" customWidth="1"/>
    <col min="10754" max="10754" width="13.7109375" style="1" customWidth="1"/>
    <col min="10755" max="10755" width="19.140625" style="1" customWidth="1"/>
    <col min="10756" max="10761" width="11.42578125" style="1" customWidth="1"/>
    <col min="10762" max="10762" width="3.85546875" style="1" customWidth="1"/>
    <col min="10763" max="11008" width="11.42578125" style="1" hidden="1"/>
    <col min="11009" max="11009" width="2.7109375" style="1" customWidth="1"/>
    <col min="11010" max="11010" width="13.7109375" style="1" customWidth="1"/>
    <col min="11011" max="11011" width="19.140625" style="1" customWidth="1"/>
    <col min="11012" max="11017" width="11.42578125" style="1" customWidth="1"/>
    <col min="11018" max="11018" width="3.85546875" style="1" customWidth="1"/>
    <col min="11019" max="11264" width="11.42578125" style="1" hidden="1"/>
    <col min="11265" max="11265" width="2.7109375" style="1" customWidth="1"/>
    <col min="11266" max="11266" width="13.7109375" style="1" customWidth="1"/>
    <col min="11267" max="11267" width="19.140625" style="1" customWidth="1"/>
    <col min="11268" max="11273" width="11.42578125" style="1" customWidth="1"/>
    <col min="11274" max="11274" width="3.85546875" style="1" customWidth="1"/>
    <col min="11275" max="11520" width="11.42578125" style="1" hidden="1"/>
    <col min="11521" max="11521" width="2.7109375" style="1" customWidth="1"/>
    <col min="11522" max="11522" width="13.7109375" style="1" customWidth="1"/>
    <col min="11523" max="11523" width="19.140625" style="1" customWidth="1"/>
    <col min="11524" max="11529" width="11.42578125" style="1" customWidth="1"/>
    <col min="11530" max="11530" width="3.85546875" style="1" customWidth="1"/>
    <col min="11531" max="11776" width="11.42578125" style="1" hidden="1"/>
    <col min="11777" max="11777" width="2.7109375" style="1" customWidth="1"/>
    <col min="11778" max="11778" width="13.7109375" style="1" customWidth="1"/>
    <col min="11779" max="11779" width="19.140625" style="1" customWidth="1"/>
    <col min="11780" max="11785" width="11.42578125" style="1" customWidth="1"/>
    <col min="11786" max="11786" width="3.85546875" style="1" customWidth="1"/>
    <col min="11787" max="12032" width="11.42578125" style="1" hidden="1"/>
    <col min="12033" max="12033" width="2.7109375" style="1" customWidth="1"/>
    <col min="12034" max="12034" width="13.7109375" style="1" customWidth="1"/>
    <col min="12035" max="12035" width="19.140625" style="1" customWidth="1"/>
    <col min="12036" max="12041" width="11.42578125" style="1" customWidth="1"/>
    <col min="12042" max="12042" width="3.85546875" style="1" customWidth="1"/>
    <col min="12043" max="12288" width="11.42578125" style="1" hidden="1"/>
    <col min="12289" max="12289" width="2.7109375" style="1" customWidth="1"/>
    <col min="12290" max="12290" width="13.7109375" style="1" customWidth="1"/>
    <col min="12291" max="12291" width="19.140625" style="1" customWidth="1"/>
    <col min="12292" max="12297" width="11.42578125" style="1" customWidth="1"/>
    <col min="12298" max="12298" width="3.85546875" style="1" customWidth="1"/>
    <col min="12299" max="12544" width="11.42578125" style="1" hidden="1"/>
    <col min="12545" max="12545" width="2.7109375" style="1" customWidth="1"/>
    <col min="12546" max="12546" width="13.7109375" style="1" customWidth="1"/>
    <col min="12547" max="12547" width="19.140625" style="1" customWidth="1"/>
    <col min="12548" max="12553" width="11.42578125" style="1" customWidth="1"/>
    <col min="12554" max="12554" width="3.85546875" style="1" customWidth="1"/>
    <col min="12555" max="12800" width="11.42578125" style="1" hidden="1"/>
    <col min="12801" max="12801" width="2.7109375" style="1" customWidth="1"/>
    <col min="12802" max="12802" width="13.7109375" style="1" customWidth="1"/>
    <col min="12803" max="12803" width="19.140625" style="1" customWidth="1"/>
    <col min="12804" max="12809" width="11.42578125" style="1" customWidth="1"/>
    <col min="12810" max="12810" width="3.85546875" style="1" customWidth="1"/>
    <col min="12811" max="13056" width="11.42578125" style="1" hidden="1"/>
    <col min="13057" max="13057" width="2.7109375" style="1" customWidth="1"/>
    <col min="13058" max="13058" width="13.7109375" style="1" customWidth="1"/>
    <col min="13059" max="13059" width="19.140625" style="1" customWidth="1"/>
    <col min="13060" max="13065" width="11.42578125" style="1" customWidth="1"/>
    <col min="13066" max="13066" width="3.85546875" style="1" customWidth="1"/>
    <col min="13067" max="13312" width="11.42578125" style="1" hidden="1"/>
    <col min="13313" max="13313" width="2.7109375" style="1" customWidth="1"/>
    <col min="13314" max="13314" width="13.7109375" style="1" customWidth="1"/>
    <col min="13315" max="13315" width="19.140625" style="1" customWidth="1"/>
    <col min="13316" max="13321" width="11.42578125" style="1" customWidth="1"/>
    <col min="13322" max="13322" width="3.85546875" style="1" customWidth="1"/>
    <col min="13323" max="13568" width="11.42578125" style="1" hidden="1"/>
    <col min="13569" max="13569" width="2.7109375" style="1" customWidth="1"/>
    <col min="13570" max="13570" width="13.7109375" style="1" customWidth="1"/>
    <col min="13571" max="13571" width="19.140625" style="1" customWidth="1"/>
    <col min="13572" max="13577" width="11.42578125" style="1" customWidth="1"/>
    <col min="13578" max="13578" width="3.85546875" style="1" customWidth="1"/>
    <col min="13579" max="13824" width="11.42578125" style="1" hidden="1"/>
    <col min="13825" max="13825" width="2.7109375" style="1" customWidth="1"/>
    <col min="13826" max="13826" width="13.7109375" style="1" customWidth="1"/>
    <col min="13827" max="13827" width="19.140625" style="1" customWidth="1"/>
    <col min="13828" max="13833" width="11.42578125" style="1" customWidth="1"/>
    <col min="13834" max="13834" width="3.85546875" style="1" customWidth="1"/>
    <col min="13835" max="14080" width="11.42578125" style="1" hidden="1"/>
    <col min="14081" max="14081" width="2.7109375" style="1" customWidth="1"/>
    <col min="14082" max="14082" width="13.7109375" style="1" customWidth="1"/>
    <col min="14083" max="14083" width="19.140625" style="1" customWidth="1"/>
    <col min="14084" max="14089" width="11.42578125" style="1" customWidth="1"/>
    <col min="14090" max="14090" width="3.85546875" style="1" customWidth="1"/>
    <col min="14091" max="14336" width="11.42578125" style="1" hidden="1"/>
    <col min="14337" max="14337" width="2.7109375" style="1" customWidth="1"/>
    <col min="14338" max="14338" width="13.7109375" style="1" customWidth="1"/>
    <col min="14339" max="14339" width="19.140625" style="1" customWidth="1"/>
    <col min="14340" max="14345" width="11.42578125" style="1" customWidth="1"/>
    <col min="14346" max="14346" width="3.85546875" style="1" customWidth="1"/>
    <col min="14347" max="14592" width="11.42578125" style="1" hidden="1"/>
    <col min="14593" max="14593" width="2.7109375" style="1" customWidth="1"/>
    <col min="14594" max="14594" width="13.7109375" style="1" customWidth="1"/>
    <col min="14595" max="14595" width="19.140625" style="1" customWidth="1"/>
    <col min="14596" max="14601" width="11.42578125" style="1" customWidth="1"/>
    <col min="14602" max="14602" width="3.85546875" style="1" customWidth="1"/>
    <col min="14603" max="14848" width="11.42578125" style="1" hidden="1"/>
    <col min="14849" max="14849" width="2.7109375" style="1" customWidth="1"/>
    <col min="14850" max="14850" width="13.7109375" style="1" customWidth="1"/>
    <col min="14851" max="14851" width="19.140625" style="1" customWidth="1"/>
    <col min="14852" max="14857" width="11.42578125" style="1" customWidth="1"/>
    <col min="14858" max="14858" width="3.85546875" style="1" customWidth="1"/>
    <col min="14859" max="15104" width="11.42578125" style="1" hidden="1"/>
    <col min="15105" max="15105" width="2.7109375" style="1" customWidth="1"/>
    <col min="15106" max="15106" width="13.7109375" style="1" customWidth="1"/>
    <col min="15107" max="15107" width="19.140625" style="1" customWidth="1"/>
    <col min="15108" max="15113" width="11.42578125" style="1" customWidth="1"/>
    <col min="15114" max="15114" width="3.85546875" style="1" customWidth="1"/>
    <col min="15115" max="15360" width="11.42578125" style="1" hidden="1"/>
    <col min="15361" max="15361" width="2.7109375" style="1" customWidth="1"/>
    <col min="15362" max="15362" width="13.7109375" style="1" customWidth="1"/>
    <col min="15363" max="15363" width="19.140625" style="1" customWidth="1"/>
    <col min="15364" max="15369" width="11.42578125" style="1" customWidth="1"/>
    <col min="15370" max="15370" width="3.85546875" style="1" customWidth="1"/>
    <col min="15371" max="15616" width="11.42578125" style="1" hidden="1"/>
    <col min="15617" max="15617" width="2.7109375" style="1" customWidth="1"/>
    <col min="15618" max="15618" width="13.7109375" style="1" customWidth="1"/>
    <col min="15619" max="15619" width="19.140625" style="1" customWidth="1"/>
    <col min="15620" max="15625" width="11.42578125" style="1" customWidth="1"/>
    <col min="15626" max="15626" width="3.85546875" style="1" customWidth="1"/>
    <col min="15627" max="15872" width="11.42578125" style="1" hidden="1"/>
    <col min="15873" max="15873" width="2.7109375" style="1" customWidth="1"/>
    <col min="15874" max="15874" width="13.7109375" style="1" customWidth="1"/>
    <col min="15875" max="15875" width="19.140625" style="1" customWidth="1"/>
    <col min="15876" max="15881" width="11.42578125" style="1" customWidth="1"/>
    <col min="15882" max="15882" width="3.85546875" style="1" customWidth="1"/>
    <col min="15883" max="16128" width="11.42578125" style="1" hidden="1"/>
    <col min="16129" max="16129" width="2.7109375" style="1" customWidth="1"/>
    <col min="16130" max="16130" width="13.7109375" style="1" customWidth="1"/>
    <col min="16131" max="16131" width="19.140625" style="1" customWidth="1"/>
    <col min="16132" max="16137" width="11.42578125" style="1" customWidth="1"/>
    <col min="16138" max="16138" width="3.85546875" style="1" customWidth="1"/>
    <col min="16139" max="16384" width="11.42578125" style="1" hidden="1"/>
  </cols>
  <sheetData>
    <row r="2" spans="2:9" ht="15" x14ac:dyDescent="0.2">
      <c r="B2" s="196" t="s">
        <v>196</v>
      </c>
      <c r="C2" s="197"/>
      <c r="D2" s="197"/>
      <c r="E2" s="197"/>
      <c r="F2" s="197"/>
      <c r="G2" s="197"/>
      <c r="H2" s="197"/>
      <c r="I2" s="198"/>
    </row>
    <row r="3" spans="2:9" ht="15" x14ac:dyDescent="0.2">
      <c r="B3" s="199" t="s">
        <v>194</v>
      </c>
      <c r="C3" s="200"/>
      <c r="D3" s="200"/>
      <c r="E3" s="200"/>
      <c r="F3" s="200"/>
      <c r="G3" s="200"/>
      <c r="H3" s="200"/>
      <c r="I3" s="201"/>
    </row>
    <row r="4" spans="2:9" ht="15" x14ac:dyDescent="0.2">
      <c r="B4" s="202" t="s">
        <v>30</v>
      </c>
      <c r="C4" s="203"/>
      <c r="D4" s="203"/>
      <c r="E4" s="203"/>
      <c r="F4" s="203"/>
      <c r="G4" s="203"/>
      <c r="H4" s="203"/>
      <c r="I4" s="204"/>
    </row>
    <row r="5" spans="2:9" ht="15" x14ac:dyDescent="0.2">
      <c r="B5" s="205" t="s">
        <v>202</v>
      </c>
      <c r="C5" s="206"/>
      <c r="D5" s="206"/>
      <c r="E5" s="206"/>
      <c r="F5" s="206"/>
      <c r="G5" s="206"/>
      <c r="H5" s="206"/>
      <c r="I5" s="207"/>
    </row>
    <row r="6" spans="2:9" x14ac:dyDescent="0.2">
      <c r="B6" s="84"/>
      <c r="C6" s="84"/>
      <c r="D6" s="84"/>
      <c r="E6" s="84"/>
      <c r="F6" s="84"/>
      <c r="G6" s="84"/>
      <c r="H6" s="84"/>
      <c r="I6" s="84"/>
    </row>
    <row r="7" spans="2:9" x14ac:dyDescent="0.2">
      <c r="B7" s="217" t="s">
        <v>159</v>
      </c>
      <c r="C7" s="225"/>
      <c r="D7" s="214" t="s">
        <v>160</v>
      </c>
      <c r="E7" s="215"/>
      <c r="F7" s="214" t="s">
        <v>161</v>
      </c>
      <c r="G7" s="215"/>
      <c r="H7" s="214" t="s">
        <v>162</v>
      </c>
      <c r="I7" s="216"/>
    </row>
    <row r="8" spans="2:9" x14ac:dyDescent="0.2">
      <c r="B8" s="218"/>
      <c r="C8" s="228"/>
      <c r="D8" s="214" t="s">
        <v>163</v>
      </c>
      <c r="E8" s="215"/>
      <c r="F8" s="214" t="s">
        <v>164</v>
      </c>
      <c r="G8" s="215"/>
      <c r="H8" s="214" t="s">
        <v>165</v>
      </c>
      <c r="I8" s="216"/>
    </row>
    <row r="9" spans="2:9" x14ac:dyDescent="0.2">
      <c r="B9" s="214" t="s">
        <v>166</v>
      </c>
      <c r="C9" s="215"/>
      <c r="D9" s="215"/>
      <c r="E9" s="215"/>
      <c r="F9" s="215"/>
      <c r="G9" s="215"/>
      <c r="H9" s="215"/>
      <c r="I9" s="216"/>
    </row>
    <row r="10" spans="2:9" x14ac:dyDescent="0.2">
      <c r="B10" s="240" t="s">
        <v>0</v>
      </c>
      <c r="C10" s="241"/>
      <c r="D10" s="236"/>
      <c r="E10" s="236"/>
      <c r="F10" s="236"/>
      <c r="G10" s="236"/>
      <c r="H10" s="237"/>
      <c r="I10" s="237"/>
    </row>
    <row r="11" spans="2:9" x14ac:dyDescent="0.2">
      <c r="B11" s="235"/>
      <c r="C11" s="235"/>
      <c r="D11" s="236"/>
      <c r="E11" s="236"/>
      <c r="F11" s="236"/>
      <c r="G11" s="236"/>
      <c r="H11" s="237"/>
      <c r="I11" s="237"/>
    </row>
    <row r="12" spans="2:9" x14ac:dyDescent="0.2">
      <c r="B12" s="235"/>
      <c r="C12" s="235"/>
      <c r="D12" s="236"/>
      <c r="E12" s="236"/>
      <c r="F12" s="236"/>
      <c r="G12" s="236"/>
      <c r="H12" s="237"/>
      <c r="I12" s="237"/>
    </row>
    <row r="13" spans="2:9" x14ac:dyDescent="0.2">
      <c r="B13" s="235"/>
      <c r="C13" s="235"/>
      <c r="D13" s="236"/>
      <c r="E13" s="236"/>
      <c r="F13" s="236"/>
      <c r="G13" s="236"/>
      <c r="H13" s="237"/>
      <c r="I13" s="237"/>
    </row>
    <row r="14" spans="2:9" x14ac:dyDescent="0.2">
      <c r="B14" s="235"/>
      <c r="C14" s="235"/>
      <c r="D14" s="236"/>
      <c r="E14" s="236"/>
      <c r="F14" s="236"/>
      <c r="G14" s="236"/>
      <c r="H14" s="237"/>
      <c r="I14" s="237"/>
    </row>
    <row r="15" spans="2:9" x14ac:dyDescent="0.2">
      <c r="B15" s="240"/>
      <c r="C15" s="241"/>
      <c r="D15" s="236"/>
      <c r="E15" s="236"/>
      <c r="F15" s="236"/>
      <c r="G15" s="236"/>
      <c r="H15" s="237"/>
      <c r="I15" s="237"/>
    </row>
    <row r="16" spans="2:9" x14ac:dyDescent="0.2">
      <c r="B16" s="235"/>
      <c r="C16" s="235"/>
      <c r="D16" s="236"/>
      <c r="E16" s="236"/>
      <c r="F16" s="236"/>
      <c r="G16" s="236"/>
      <c r="H16" s="237"/>
      <c r="I16" s="237"/>
    </row>
    <row r="17" spans="2:9" x14ac:dyDescent="0.2">
      <c r="B17" s="235"/>
      <c r="C17" s="235"/>
      <c r="D17" s="236"/>
      <c r="E17" s="236"/>
      <c r="F17" s="236"/>
      <c r="G17" s="236"/>
      <c r="H17" s="237"/>
      <c r="I17" s="237"/>
    </row>
    <row r="18" spans="2:9" x14ac:dyDescent="0.2">
      <c r="B18" s="235"/>
      <c r="C18" s="235"/>
      <c r="D18" s="236"/>
      <c r="E18" s="236"/>
      <c r="F18" s="236"/>
      <c r="G18" s="236"/>
      <c r="H18" s="237"/>
      <c r="I18" s="237"/>
    </row>
    <row r="19" spans="2:9" x14ac:dyDescent="0.2">
      <c r="B19" s="238" t="s">
        <v>167</v>
      </c>
      <c r="C19" s="238"/>
      <c r="D19" s="234">
        <f>SUM(D10:E18)</f>
        <v>0</v>
      </c>
      <c r="E19" s="234"/>
      <c r="F19" s="234">
        <f>SUM(F10:G18)</f>
        <v>0</v>
      </c>
      <c r="G19" s="234"/>
      <c r="H19" s="234">
        <f>SUM(H10:I18)</f>
        <v>0</v>
      </c>
      <c r="I19" s="234"/>
    </row>
    <row r="20" spans="2:9" x14ac:dyDescent="0.2">
      <c r="B20" s="231"/>
      <c r="C20" s="231"/>
      <c r="D20" s="231"/>
      <c r="E20" s="231"/>
      <c r="F20" s="231"/>
      <c r="G20" s="231"/>
      <c r="H20" s="231"/>
      <c r="I20" s="231"/>
    </row>
    <row r="21" spans="2:9" x14ac:dyDescent="0.2">
      <c r="B21" s="214" t="s">
        <v>168</v>
      </c>
      <c r="C21" s="215"/>
      <c r="D21" s="215"/>
      <c r="E21" s="215"/>
      <c r="F21" s="215"/>
      <c r="G21" s="215"/>
      <c r="H21" s="215"/>
      <c r="I21" s="216"/>
    </row>
    <row r="22" spans="2:9" x14ac:dyDescent="0.2">
      <c r="B22" s="235"/>
      <c r="C22" s="235"/>
      <c r="D22" s="236"/>
      <c r="E22" s="236"/>
      <c r="F22" s="236"/>
      <c r="G22" s="236"/>
      <c r="H22" s="237">
        <f t="shared" ref="H22:H30" si="0">IF(AND(D22&gt;=0,F22&gt;=0),(D22-F22),"-")</f>
        <v>0</v>
      </c>
      <c r="I22" s="237">
        <f t="shared" ref="I22:I30" si="1">IF(AND(H22&gt;=0,G22&gt;=0),SUM(G22:H22),"-")</f>
        <v>0</v>
      </c>
    </row>
    <row r="23" spans="2:9" x14ac:dyDescent="0.2">
      <c r="B23" s="235"/>
      <c r="C23" s="235"/>
      <c r="D23" s="236"/>
      <c r="E23" s="236"/>
      <c r="F23" s="236"/>
      <c r="G23" s="236"/>
      <c r="H23" s="237">
        <f>IF(AND(D23&gt;=0,F23&gt;=0),(D23-F23),"-")</f>
        <v>0</v>
      </c>
      <c r="I23" s="237">
        <f t="shared" si="1"/>
        <v>0</v>
      </c>
    </row>
    <row r="24" spans="2:9" x14ac:dyDescent="0.2">
      <c r="B24" s="235"/>
      <c r="C24" s="235"/>
      <c r="D24" s="236"/>
      <c r="E24" s="236"/>
      <c r="F24" s="236"/>
      <c r="G24" s="236"/>
      <c r="H24" s="237">
        <f t="shared" si="0"/>
        <v>0</v>
      </c>
      <c r="I24" s="237">
        <f t="shared" si="1"/>
        <v>0</v>
      </c>
    </row>
    <row r="25" spans="2:9" x14ac:dyDescent="0.2">
      <c r="B25" s="235"/>
      <c r="C25" s="235"/>
      <c r="D25" s="236"/>
      <c r="E25" s="236"/>
      <c r="F25" s="236"/>
      <c r="G25" s="236"/>
      <c r="H25" s="237">
        <f t="shared" si="0"/>
        <v>0</v>
      </c>
      <c r="I25" s="237">
        <f t="shared" si="1"/>
        <v>0</v>
      </c>
    </row>
    <row r="26" spans="2:9" x14ac:dyDescent="0.2">
      <c r="B26" s="235"/>
      <c r="C26" s="235"/>
      <c r="D26" s="236"/>
      <c r="E26" s="236"/>
      <c r="F26" s="236"/>
      <c r="G26" s="236"/>
      <c r="H26" s="237">
        <f t="shared" si="0"/>
        <v>0</v>
      </c>
      <c r="I26" s="237">
        <f t="shared" si="1"/>
        <v>0</v>
      </c>
    </row>
    <row r="27" spans="2:9" x14ac:dyDescent="0.2">
      <c r="B27" s="235"/>
      <c r="C27" s="235"/>
      <c r="D27" s="236"/>
      <c r="E27" s="236"/>
      <c r="F27" s="236"/>
      <c r="G27" s="236"/>
      <c r="H27" s="237">
        <f t="shared" si="0"/>
        <v>0</v>
      </c>
      <c r="I27" s="237">
        <f t="shared" si="1"/>
        <v>0</v>
      </c>
    </row>
    <row r="28" spans="2:9" x14ac:dyDescent="0.2">
      <c r="B28" s="235"/>
      <c r="C28" s="235"/>
      <c r="D28" s="236"/>
      <c r="E28" s="236"/>
      <c r="F28" s="236"/>
      <c r="G28" s="236"/>
      <c r="H28" s="237">
        <f t="shared" si="0"/>
        <v>0</v>
      </c>
      <c r="I28" s="237">
        <f t="shared" si="1"/>
        <v>0</v>
      </c>
    </row>
    <row r="29" spans="2:9" x14ac:dyDescent="0.2">
      <c r="B29" s="235"/>
      <c r="C29" s="235"/>
      <c r="D29" s="236"/>
      <c r="E29" s="236"/>
      <c r="F29" s="236"/>
      <c r="G29" s="236"/>
      <c r="H29" s="237">
        <f t="shared" si="0"/>
        <v>0</v>
      </c>
      <c r="I29" s="237">
        <f t="shared" si="1"/>
        <v>0</v>
      </c>
    </row>
    <row r="30" spans="2:9" x14ac:dyDescent="0.2">
      <c r="B30" s="235"/>
      <c r="C30" s="235"/>
      <c r="D30" s="236"/>
      <c r="E30" s="236"/>
      <c r="F30" s="236"/>
      <c r="G30" s="236"/>
      <c r="H30" s="237">
        <f t="shared" si="0"/>
        <v>0</v>
      </c>
      <c r="I30" s="237">
        <f t="shared" si="1"/>
        <v>0</v>
      </c>
    </row>
    <row r="31" spans="2:9" x14ac:dyDescent="0.2">
      <c r="B31" s="238" t="s">
        <v>169</v>
      </c>
      <c r="C31" s="238"/>
      <c r="D31" s="234">
        <f>SUM(D22:E30)</f>
        <v>0</v>
      </c>
      <c r="E31" s="234"/>
      <c r="F31" s="234">
        <f>SUM(F22:G30)</f>
        <v>0</v>
      </c>
      <c r="G31" s="234"/>
      <c r="H31" s="239">
        <f>SUM(H22:I30)</f>
        <v>0</v>
      </c>
      <c r="I31" s="239"/>
    </row>
    <row r="32" spans="2:9" x14ac:dyDescent="0.2">
      <c r="B32" s="231"/>
      <c r="C32" s="231"/>
      <c r="D32" s="232"/>
      <c r="E32" s="232"/>
      <c r="F32" s="232"/>
      <c r="G32" s="232"/>
      <c r="H32" s="232"/>
      <c r="I32" s="232"/>
    </row>
    <row r="33" spans="2:9" x14ac:dyDescent="0.2">
      <c r="B33" s="233" t="s">
        <v>1</v>
      </c>
      <c r="C33" s="233"/>
      <c r="D33" s="234">
        <f>SUM(D19,D31)</f>
        <v>0</v>
      </c>
      <c r="E33" s="234"/>
      <c r="F33" s="234">
        <f>SUM(F19,F31)</f>
        <v>0</v>
      </c>
      <c r="G33" s="234"/>
      <c r="H33" s="234">
        <f>SUM(H19,H31)</f>
        <v>0</v>
      </c>
      <c r="I33" s="234"/>
    </row>
  </sheetData>
  <mergeCells count="105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32"/>
  <sheetViews>
    <sheetView workbookViewId="0">
      <selection activeCell="D10" sqref="D10:E10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256" width="2.7109375" style="1"/>
    <col min="257" max="257" width="2.7109375" style="1" customWidth="1"/>
    <col min="258" max="258" width="11.42578125" style="1" customWidth="1"/>
    <col min="259" max="259" width="31.7109375" style="1" customWidth="1"/>
    <col min="260" max="263" width="11.42578125" style="1" customWidth="1"/>
    <col min="264" max="511" width="0" style="1" hidden="1" customWidth="1"/>
    <col min="512" max="512" width="2.7109375" style="1"/>
    <col min="513" max="513" width="2.7109375" style="1" customWidth="1"/>
    <col min="514" max="514" width="11.42578125" style="1" customWidth="1"/>
    <col min="515" max="515" width="31.7109375" style="1" customWidth="1"/>
    <col min="516" max="519" width="11.42578125" style="1" customWidth="1"/>
    <col min="520" max="767" width="0" style="1" hidden="1" customWidth="1"/>
    <col min="768" max="768" width="2.7109375" style="1"/>
    <col min="769" max="769" width="2.7109375" style="1" customWidth="1"/>
    <col min="770" max="770" width="11.42578125" style="1" customWidth="1"/>
    <col min="771" max="771" width="31.7109375" style="1" customWidth="1"/>
    <col min="772" max="775" width="11.42578125" style="1" customWidth="1"/>
    <col min="776" max="1023" width="0" style="1" hidden="1" customWidth="1"/>
    <col min="1024" max="1024" width="2.7109375" style="1"/>
    <col min="1025" max="1025" width="2.7109375" style="1" customWidth="1"/>
    <col min="1026" max="1026" width="11.42578125" style="1" customWidth="1"/>
    <col min="1027" max="1027" width="31.7109375" style="1" customWidth="1"/>
    <col min="1028" max="1031" width="11.42578125" style="1" customWidth="1"/>
    <col min="1032" max="1279" width="0" style="1" hidden="1" customWidth="1"/>
    <col min="1280" max="1280" width="2.7109375" style="1"/>
    <col min="1281" max="1281" width="2.7109375" style="1" customWidth="1"/>
    <col min="1282" max="1282" width="11.42578125" style="1" customWidth="1"/>
    <col min="1283" max="1283" width="31.7109375" style="1" customWidth="1"/>
    <col min="1284" max="1287" width="11.42578125" style="1" customWidth="1"/>
    <col min="1288" max="1535" width="0" style="1" hidden="1" customWidth="1"/>
    <col min="1536" max="1536" width="2.7109375" style="1"/>
    <col min="1537" max="1537" width="2.7109375" style="1" customWidth="1"/>
    <col min="1538" max="1538" width="11.42578125" style="1" customWidth="1"/>
    <col min="1539" max="1539" width="31.7109375" style="1" customWidth="1"/>
    <col min="1540" max="1543" width="11.42578125" style="1" customWidth="1"/>
    <col min="1544" max="1791" width="0" style="1" hidden="1" customWidth="1"/>
    <col min="1792" max="1792" width="2.7109375" style="1"/>
    <col min="1793" max="1793" width="2.7109375" style="1" customWidth="1"/>
    <col min="1794" max="1794" width="11.42578125" style="1" customWidth="1"/>
    <col min="1795" max="1795" width="31.7109375" style="1" customWidth="1"/>
    <col min="1796" max="1799" width="11.42578125" style="1" customWidth="1"/>
    <col min="1800" max="2047" width="0" style="1" hidden="1" customWidth="1"/>
    <col min="2048" max="2048" width="2.7109375" style="1"/>
    <col min="2049" max="2049" width="2.7109375" style="1" customWidth="1"/>
    <col min="2050" max="2050" width="11.42578125" style="1" customWidth="1"/>
    <col min="2051" max="2051" width="31.7109375" style="1" customWidth="1"/>
    <col min="2052" max="2055" width="11.42578125" style="1" customWidth="1"/>
    <col min="2056" max="2303" width="0" style="1" hidden="1" customWidth="1"/>
    <col min="2304" max="2304" width="2.7109375" style="1"/>
    <col min="2305" max="2305" width="2.7109375" style="1" customWidth="1"/>
    <col min="2306" max="2306" width="11.42578125" style="1" customWidth="1"/>
    <col min="2307" max="2307" width="31.7109375" style="1" customWidth="1"/>
    <col min="2308" max="2311" width="11.42578125" style="1" customWidth="1"/>
    <col min="2312" max="2559" width="0" style="1" hidden="1" customWidth="1"/>
    <col min="2560" max="2560" width="2.7109375" style="1"/>
    <col min="2561" max="2561" width="2.7109375" style="1" customWidth="1"/>
    <col min="2562" max="2562" width="11.42578125" style="1" customWidth="1"/>
    <col min="2563" max="2563" width="31.7109375" style="1" customWidth="1"/>
    <col min="2564" max="2567" width="11.42578125" style="1" customWidth="1"/>
    <col min="2568" max="2815" width="0" style="1" hidden="1" customWidth="1"/>
    <col min="2816" max="2816" width="2.7109375" style="1"/>
    <col min="2817" max="2817" width="2.7109375" style="1" customWidth="1"/>
    <col min="2818" max="2818" width="11.42578125" style="1" customWidth="1"/>
    <col min="2819" max="2819" width="31.7109375" style="1" customWidth="1"/>
    <col min="2820" max="2823" width="11.42578125" style="1" customWidth="1"/>
    <col min="2824" max="3071" width="0" style="1" hidden="1" customWidth="1"/>
    <col min="3072" max="3072" width="2.7109375" style="1"/>
    <col min="3073" max="3073" width="2.7109375" style="1" customWidth="1"/>
    <col min="3074" max="3074" width="11.42578125" style="1" customWidth="1"/>
    <col min="3075" max="3075" width="31.7109375" style="1" customWidth="1"/>
    <col min="3076" max="3079" width="11.42578125" style="1" customWidth="1"/>
    <col min="3080" max="3327" width="0" style="1" hidden="1" customWidth="1"/>
    <col min="3328" max="3328" width="2.7109375" style="1"/>
    <col min="3329" max="3329" width="2.7109375" style="1" customWidth="1"/>
    <col min="3330" max="3330" width="11.42578125" style="1" customWidth="1"/>
    <col min="3331" max="3331" width="31.7109375" style="1" customWidth="1"/>
    <col min="3332" max="3335" width="11.42578125" style="1" customWidth="1"/>
    <col min="3336" max="3583" width="0" style="1" hidden="1" customWidth="1"/>
    <col min="3584" max="3584" width="2.7109375" style="1"/>
    <col min="3585" max="3585" width="2.7109375" style="1" customWidth="1"/>
    <col min="3586" max="3586" width="11.42578125" style="1" customWidth="1"/>
    <col min="3587" max="3587" width="31.7109375" style="1" customWidth="1"/>
    <col min="3588" max="3591" width="11.42578125" style="1" customWidth="1"/>
    <col min="3592" max="3839" width="0" style="1" hidden="1" customWidth="1"/>
    <col min="3840" max="3840" width="2.7109375" style="1"/>
    <col min="3841" max="3841" width="2.7109375" style="1" customWidth="1"/>
    <col min="3842" max="3842" width="11.42578125" style="1" customWidth="1"/>
    <col min="3843" max="3843" width="31.7109375" style="1" customWidth="1"/>
    <col min="3844" max="3847" width="11.42578125" style="1" customWidth="1"/>
    <col min="3848" max="4095" width="0" style="1" hidden="1" customWidth="1"/>
    <col min="4096" max="4096" width="2.7109375" style="1"/>
    <col min="4097" max="4097" width="2.7109375" style="1" customWidth="1"/>
    <col min="4098" max="4098" width="11.42578125" style="1" customWidth="1"/>
    <col min="4099" max="4099" width="31.7109375" style="1" customWidth="1"/>
    <col min="4100" max="4103" width="11.42578125" style="1" customWidth="1"/>
    <col min="4104" max="4351" width="0" style="1" hidden="1" customWidth="1"/>
    <col min="4352" max="4352" width="2.7109375" style="1"/>
    <col min="4353" max="4353" width="2.7109375" style="1" customWidth="1"/>
    <col min="4354" max="4354" width="11.42578125" style="1" customWidth="1"/>
    <col min="4355" max="4355" width="31.7109375" style="1" customWidth="1"/>
    <col min="4356" max="4359" width="11.42578125" style="1" customWidth="1"/>
    <col min="4360" max="4607" width="0" style="1" hidden="1" customWidth="1"/>
    <col min="4608" max="4608" width="2.7109375" style="1"/>
    <col min="4609" max="4609" width="2.7109375" style="1" customWidth="1"/>
    <col min="4610" max="4610" width="11.42578125" style="1" customWidth="1"/>
    <col min="4611" max="4611" width="31.7109375" style="1" customWidth="1"/>
    <col min="4612" max="4615" width="11.42578125" style="1" customWidth="1"/>
    <col min="4616" max="4863" width="0" style="1" hidden="1" customWidth="1"/>
    <col min="4864" max="4864" width="2.7109375" style="1"/>
    <col min="4865" max="4865" width="2.7109375" style="1" customWidth="1"/>
    <col min="4866" max="4866" width="11.42578125" style="1" customWidth="1"/>
    <col min="4867" max="4867" width="31.7109375" style="1" customWidth="1"/>
    <col min="4868" max="4871" width="11.42578125" style="1" customWidth="1"/>
    <col min="4872" max="5119" width="0" style="1" hidden="1" customWidth="1"/>
    <col min="5120" max="5120" width="2.7109375" style="1"/>
    <col min="5121" max="5121" width="2.7109375" style="1" customWidth="1"/>
    <col min="5122" max="5122" width="11.42578125" style="1" customWidth="1"/>
    <col min="5123" max="5123" width="31.7109375" style="1" customWidth="1"/>
    <col min="5124" max="5127" width="11.42578125" style="1" customWidth="1"/>
    <col min="5128" max="5375" width="0" style="1" hidden="1" customWidth="1"/>
    <col min="5376" max="5376" width="2.7109375" style="1"/>
    <col min="5377" max="5377" width="2.7109375" style="1" customWidth="1"/>
    <col min="5378" max="5378" width="11.42578125" style="1" customWidth="1"/>
    <col min="5379" max="5379" width="31.7109375" style="1" customWidth="1"/>
    <col min="5380" max="5383" width="11.42578125" style="1" customWidth="1"/>
    <col min="5384" max="5631" width="0" style="1" hidden="1" customWidth="1"/>
    <col min="5632" max="5632" width="2.7109375" style="1"/>
    <col min="5633" max="5633" width="2.7109375" style="1" customWidth="1"/>
    <col min="5634" max="5634" width="11.42578125" style="1" customWidth="1"/>
    <col min="5635" max="5635" width="31.7109375" style="1" customWidth="1"/>
    <col min="5636" max="5639" width="11.42578125" style="1" customWidth="1"/>
    <col min="5640" max="5887" width="0" style="1" hidden="1" customWidth="1"/>
    <col min="5888" max="5888" width="2.7109375" style="1"/>
    <col min="5889" max="5889" width="2.7109375" style="1" customWidth="1"/>
    <col min="5890" max="5890" width="11.42578125" style="1" customWidth="1"/>
    <col min="5891" max="5891" width="31.7109375" style="1" customWidth="1"/>
    <col min="5892" max="5895" width="11.42578125" style="1" customWidth="1"/>
    <col min="5896" max="6143" width="0" style="1" hidden="1" customWidth="1"/>
    <col min="6144" max="6144" width="2.7109375" style="1"/>
    <col min="6145" max="6145" width="2.7109375" style="1" customWidth="1"/>
    <col min="6146" max="6146" width="11.42578125" style="1" customWidth="1"/>
    <col min="6147" max="6147" width="31.7109375" style="1" customWidth="1"/>
    <col min="6148" max="6151" width="11.42578125" style="1" customWidth="1"/>
    <col min="6152" max="6399" width="0" style="1" hidden="1" customWidth="1"/>
    <col min="6400" max="6400" width="2.7109375" style="1"/>
    <col min="6401" max="6401" width="2.7109375" style="1" customWidth="1"/>
    <col min="6402" max="6402" width="11.42578125" style="1" customWidth="1"/>
    <col min="6403" max="6403" width="31.7109375" style="1" customWidth="1"/>
    <col min="6404" max="6407" width="11.42578125" style="1" customWidth="1"/>
    <col min="6408" max="6655" width="0" style="1" hidden="1" customWidth="1"/>
    <col min="6656" max="6656" width="2.7109375" style="1"/>
    <col min="6657" max="6657" width="2.7109375" style="1" customWidth="1"/>
    <col min="6658" max="6658" width="11.42578125" style="1" customWidth="1"/>
    <col min="6659" max="6659" width="31.7109375" style="1" customWidth="1"/>
    <col min="6660" max="6663" width="11.42578125" style="1" customWidth="1"/>
    <col min="6664" max="6911" width="0" style="1" hidden="1" customWidth="1"/>
    <col min="6912" max="6912" width="2.7109375" style="1"/>
    <col min="6913" max="6913" width="2.7109375" style="1" customWidth="1"/>
    <col min="6914" max="6914" width="11.42578125" style="1" customWidth="1"/>
    <col min="6915" max="6915" width="31.7109375" style="1" customWidth="1"/>
    <col min="6916" max="6919" width="11.42578125" style="1" customWidth="1"/>
    <col min="6920" max="7167" width="0" style="1" hidden="1" customWidth="1"/>
    <col min="7168" max="7168" width="2.7109375" style="1"/>
    <col min="7169" max="7169" width="2.7109375" style="1" customWidth="1"/>
    <col min="7170" max="7170" width="11.42578125" style="1" customWidth="1"/>
    <col min="7171" max="7171" width="31.7109375" style="1" customWidth="1"/>
    <col min="7172" max="7175" width="11.42578125" style="1" customWidth="1"/>
    <col min="7176" max="7423" width="0" style="1" hidden="1" customWidth="1"/>
    <col min="7424" max="7424" width="2.7109375" style="1"/>
    <col min="7425" max="7425" width="2.7109375" style="1" customWidth="1"/>
    <col min="7426" max="7426" width="11.42578125" style="1" customWidth="1"/>
    <col min="7427" max="7427" width="31.7109375" style="1" customWidth="1"/>
    <col min="7428" max="7431" width="11.42578125" style="1" customWidth="1"/>
    <col min="7432" max="7679" width="0" style="1" hidden="1" customWidth="1"/>
    <col min="7680" max="7680" width="2.7109375" style="1"/>
    <col min="7681" max="7681" width="2.7109375" style="1" customWidth="1"/>
    <col min="7682" max="7682" width="11.42578125" style="1" customWidth="1"/>
    <col min="7683" max="7683" width="31.7109375" style="1" customWidth="1"/>
    <col min="7684" max="7687" width="11.42578125" style="1" customWidth="1"/>
    <col min="7688" max="7935" width="0" style="1" hidden="1" customWidth="1"/>
    <col min="7936" max="7936" width="2.7109375" style="1"/>
    <col min="7937" max="7937" width="2.7109375" style="1" customWidth="1"/>
    <col min="7938" max="7938" width="11.42578125" style="1" customWidth="1"/>
    <col min="7939" max="7939" width="31.7109375" style="1" customWidth="1"/>
    <col min="7940" max="7943" width="11.42578125" style="1" customWidth="1"/>
    <col min="7944" max="8191" width="0" style="1" hidden="1" customWidth="1"/>
    <col min="8192" max="8192" width="2.7109375" style="1"/>
    <col min="8193" max="8193" width="2.7109375" style="1" customWidth="1"/>
    <col min="8194" max="8194" width="11.42578125" style="1" customWidth="1"/>
    <col min="8195" max="8195" width="31.7109375" style="1" customWidth="1"/>
    <col min="8196" max="8199" width="11.42578125" style="1" customWidth="1"/>
    <col min="8200" max="8447" width="0" style="1" hidden="1" customWidth="1"/>
    <col min="8448" max="8448" width="2.7109375" style="1"/>
    <col min="8449" max="8449" width="2.7109375" style="1" customWidth="1"/>
    <col min="8450" max="8450" width="11.42578125" style="1" customWidth="1"/>
    <col min="8451" max="8451" width="31.7109375" style="1" customWidth="1"/>
    <col min="8452" max="8455" width="11.42578125" style="1" customWidth="1"/>
    <col min="8456" max="8703" width="0" style="1" hidden="1" customWidth="1"/>
    <col min="8704" max="8704" width="2.7109375" style="1"/>
    <col min="8705" max="8705" width="2.7109375" style="1" customWidth="1"/>
    <col min="8706" max="8706" width="11.42578125" style="1" customWidth="1"/>
    <col min="8707" max="8707" width="31.7109375" style="1" customWidth="1"/>
    <col min="8708" max="8711" width="11.42578125" style="1" customWidth="1"/>
    <col min="8712" max="8959" width="0" style="1" hidden="1" customWidth="1"/>
    <col min="8960" max="8960" width="2.7109375" style="1"/>
    <col min="8961" max="8961" width="2.7109375" style="1" customWidth="1"/>
    <col min="8962" max="8962" width="11.42578125" style="1" customWidth="1"/>
    <col min="8963" max="8963" width="31.7109375" style="1" customWidth="1"/>
    <col min="8964" max="8967" width="11.42578125" style="1" customWidth="1"/>
    <col min="8968" max="9215" width="0" style="1" hidden="1" customWidth="1"/>
    <col min="9216" max="9216" width="2.7109375" style="1"/>
    <col min="9217" max="9217" width="2.7109375" style="1" customWidth="1"/>
    <col min="9218" max="9218" width="11.42578125" style="1" customWidth="1"/>
    <col min="9219" max="9219" width="31.7109375" style="1" customWidth="1"/>
    <col min="9220" max="9223" width="11.42578125" style="1" customWidth="1"/>
    <col min="9224" max="9471" width="0" style="1" hidden="1" customWidth="1"/>
    <col min="9472" max="9472" width="2.7109375" style="1"/>
    <col min="9473" max="9473" width="2.7109375" style="1" customWidth="1"/>
    <col min="9474" max="9474" width="11.42578125" style="1" customWidth="1"/>
    <col min="9475" max="9475" width="31.7109375" style="1" customWidth="1"/>
    <col min="9476" max="9479" width="11.42578125" style="1" customWidth="1"/>
    <col min="9480" max="9727" width="0" style="1" hidden="1" customWidth="1"/>
    <col min="9728" max="9728" width="2.7109375" style="1"/>
    <col min="9729" max="9729" width="2.7109375" style="1" customWidth="1"/>
    <col min="9730" max="9730" width="11.42578125" style="1" customWidth="1"/>
    <col min="9731" max="9731" width="31.7109375" style="1" customWidth="1"/>
    <col min="9732" max="9735" width="11.42578125" style="1" customWidth="1"/>
    <col min="9736" max="9983" width="0" style="1" hidden="1" customWidth="1"/>
    <col min="9984" max="9984" width="2.7109375" style="1"/>
    <col min="9985" max="9985" width="2.7109375" style="1" customWidth="1"/>
    <col min="9986" max="9986" width="11.42578125" style="1" customWidth="1"/>
    <col min="9987" max="9987" width="31.7109375" style="1" customWidth="1"/>
    <col min="9988" max="9991" width="11.42578125" style="1" customWidth="1"/>
    <col min="9992" max="10239" width="0" style="1" hidden="1" customWidth="1"/>
    <col min="10240" max="10240" width="2.7109375" style="1"/>
    <col min="10241" max="10241" width="2.7109375" style="1" customWidth="1"/>
    <col min="10242" max="10242" width="11.42578125" style="1" customWidth="1"/>
    <col min="10243" max="10243" width="31.7109375" style="1" customWidth="1"/>
    <col min="10244" max="10247" width="11.42578125" style="1" customWidth="1"/>
    <col min="10248" max="10495" width="0" style="1" hidden="1" customWidth="1"/>
    <col min="10496" max="10496" width="2.7109375" style="1"/>
    <col min="10497" max="10497" width="2.7109375" style="1" customWidth="1"/>
    <col min="10498" max="10498" width="11.42578125" style="1" customWidth="1"/>
    <col min="10499" max="10499" width="31.7109375" style="1" customWidth="1"/>
    <col min="10500" max="10503" width="11.42578125" style="1" customWidth="1"/>
    <col min="10504" max="10751" width="0" style="1" hidden="1" customWidth="1"/>
    <col min="10752" max="10752" width="2.7109375" style="1"/>
    <col min="10753" max="10753" width="2.7109375" style="1" customWidth="1"/>
    <col min="10754" max="10754" width="11.42578125" style="1" customWidth="1"/>
    <col min="10755" max="10755" width="31.7109375" style="1" customWidth="1"/>
    <col min="10756" max="10759" width="11.42578125" style="1" customWidth="1"/>
    <col min="10760" max="11007" width="0" style="1" hidden="1" customWidth="1"/>
    <col min="11008" max="11008" width="2.7109375" style="1"/>
    <col min="11009" max="11009" width="2.7109375" style="1" customWidth="1"/>
    <col min="11010" max="11010" width="11.42578125" style="1" customWidth="1"/>
    <col min="11011" max="11011" width="31.7109375" style="1" customWidth="1"/>
    <col min="11012" max="11015" width="11.42578125" style="1" customWidth="1"/>
    <col min="11016" max="11263" width="0" style="1" hidden="1" customWidth="1"/>
    <col min="11264" max="11264" width="2.7109375" style="1"/>
    <col min="11265" max="11265" width="2.7109375" style="1" customWidth="1"/>
    <col min="11266" max="11266" width="11.42578125" style="1" customWidth="1"/>
    <col min="11267" max="11267" width="31.7109375" style="1" customWidth="1"/>
    <col min="11268" max="11271" width="11.42578125" style="1" customWidth="1"/>
    <col min="11272" max="11519" width="0" style="1" hidden="1" customWidth="1"/>
    <col min="11520" max="11520" width="2.7109375" style="1"/>
    <col min="11521" max="11521" width="2.7109375" style="1" customWidth="1"/>
    <col min="11522" max="11522" width="11.42578125" style="1" customWidth="1"/>
    <col min="11523" max="11523" width="31.7109375" style="1" customWidth="1"/>
    <col min="11524" max="11527" width="11.42578125" style="1" customWidth="1"/>
    <col min="11528" max="11775" width="0" style="1" hidden="1" customWidth="1"/>
    <col min="11776" max="11776" width="2.7109375" style="1"/>
    <col min="11777" max="11777" width="2.7109375" style="1" customWidth="1"/>
    <col min="11778" max="11778" width="11.42578125" style="1" customWidth="1"/>
    <col min="11779" max="11779" width="31.7109375" style="1" customWidth="1"/>
    <col min="11780" max="11783" width="11.42578125" style="1" customWidth="1"/>
    <col min="11784" max="12031" width="0" style="1" hidden="1" customWidth="1"/>
    <col min="12032" max="12032" width="2.7109375" style="1"/>
    <col min="12033" max="12033" width="2.7109375" style="1" customWidth="1"/>
    <col min="12034" max="12034" width="11.42578125" style="1" customWidth="1"/>
    <col min="12035" max="12035" width="31.7109375" style="1" customWidth="1"/>
    <col min="12036" max="12039" width="11.42578125" style="1" customWidth="1"/>
    <col min="12040" max="12287" width="0" style="1" hidden="1" customWidth="1"/>
    <col min="12288" max="12288" width="2.7109375" style="1"/>
    <col min="12289" max="12289" width="2.7109375" style="1" customWidth="1"/>
    <col min="12290" max="12290" width="11.42578125" style="1" customWidth="1"/>
    <col min="12291" max="12291" width="31.7109375" style="1" customWidth="1"/>
    <col min="12292" max="12295" width="11.42578125" style="1" customWidth="1"/>
    <col min="12296" max="12543" width="0" style="1" hidden="1" customWidth="1"/>
    <col min="12544" max="12544" width="2.7109375" style="1"/>
    <col min="12545" max="12545" width="2.7109375" style="1" customWidth="1"/>
    <col min="12546" max="12546" width="11.42578125" style="1" customWidth="1"/>
    <col min="12547" max="12547" width="31.7109375" style="1" customWidth="1"/>
    <col min="12548" max="12551" width="11.42578125" style="1" customWidth="1"/>
    <col min="12552" max="12799" width="0" style="1" hidden="1" customWidth="1"/>
    <col min="12800" max="12800" width="2.7109375" style="1"/>
    <col min="12801" max="12801" width="2.7109375" style="1" customWidth="1"/>
    <col min="12802" max="12802" width="11.42578125" style="1" customWidth="1"/>
    <col min="12803" max="12803" width="31.7109375" style="1" customWidth="1"/>
    <col min="12804" max="12807" width="11.42578125" style="1" customWidth="1"/>
    <col min="12808" max="13055" width="0" style="1" hidden="1" customWidth="1"/>
    <col min="13056" max="13056" width="2.7109375" style="1"/>
    <col min="13057" max="13057" width="2.7109375" style="1" customWidth="1"/>
    <col min="13058" max="13058" width="11.42578125" style="1" customWidth="1"/>
    <col min="13059" max="13059" width="31.7109375" style="1" customWidth="1"/>
    <col min="13060" max="13063" width="11.42578125" style="1" customWidth="1"/>
    <col min="13064" max="13311" width="0" style="1" hidden="1" customWidth="1"/>
    <col min="13312" max="13312" width="2.7109375" style="1"/>
    <col min="13313" max="13313" width="2.7109375" style="1" customWidth="1"/>
    <col min="13314" max="13314" width="11.42578125" style="1" customWidth="1"/>
    <col min="13315" max="13315" width="31.7109375" style="1" customWidth="1"/>
    <col min="13316" max="13319" width="11.42578125" style="1" customWidth="1"/>
    <col min="13320" max="13567" width="0" style="1" hidden="1" customWidth="1"/>
    <col min="13568" max="13568" width="2.7109375" style="1"/>
    <col min="13569" max="13569" width="2.7109375" style="1" customWidth="1"/>
    <col min="13570" max="13570" width="11.42578125" style="1" customWidth="1"/>
    <col min="13571" max="13571" width="31.7109375" style="1" customWidth="1"/>
    <col min="13572" max="13575" width="11.42578125" style="1" customWidth="1"/>
    <col min="13576" max="13823" width="0" style="1" hidden="1" customWidth="1"/>
    <col min="13824" max="13824" width="2.7109375" style="1"/>
    <col min="13825" max="13825" width="2.7109375" style="1" customWidth="1"/>
    <col min="13826" max="13826" width="11.42578125" style="1" customWidth="1"/>
    <col min="13827" max="13827" width="31.7109375" style="1" customWidth="1"/>
    <col min="13828" max="13831" width="11.42578125" style="1" customWidth="1"/>
    <col min="13832" max="14079" width="0" style="1" hidden="1" customWidth="1"/>
    <col min="14080" max="14080" width="2.7109375" style="1"/>
    <col min="14081" max="14081" width="2.7109375" style="1" customWidth="1"/>
    <col min="14082" max="14082" width="11.42578125" style="1" customWidth="1"/>
    <col min="14083" max="14083" width="31.7109375" style="1" customWidth="1"/>
    <col min="14084" max="14087" width="11.42578125" style="1" customWidth="1"/>
    <col min="14088" max="14335" width="0" style="1" hidden="1" customWidth="1"/>
    <col min="14336" max="14336" width="2.7109375" style="1"/>
    <col min="14337" max="14337" width="2.7109375" style="1" customWidth="1"/>
    <col min="14338" max="14338" width="11.42578125" style="1" customWidth="1"/>
    <col min="14339" max="14339" width="31.7109375" style="1" customWidth="1"/>
    <col min="14340" max="14343" width="11.42578125" style="1" customWidth="1"/>
    <col min="14344" max="14591" width="0" style="1" hidden="1" customWidth="1"/>
    <col min="14592" max="14592" width="2.7109375" style="1"/>
    <col min="14593" max="14593" width="2.7109375" style="1" customWidth="1"/>
    <col min="14594" max="14594" width="11.42578125" style="1" customWidth="1"/>
    <col min="14595" max="14595" width="31.7109375" style="1" customWidth="1"/>
    <col min="14596" max="14599" width="11.42578125" style="1" customWidth="1"/>
    <col min="14600" max="14847" width="0" style="1" hidden="1" customWidth="1"/>
    <col min="14848" max="14848" width="2.7109375" style="1"/>
    <col min="14849" max="14849" width="2.7109375" style="1" customWidth="1"/>
    <col min="14850" max="14850" width="11.42578125" style="1" customWidth="1"/>
    <col min="14851" max="14851" width="31.7109375" style="1" customWidth="1"/>
    <col min="14852" max="14855" width="11.42578125" style="1" customWidth="1"/>
    <col min="14856" max="15103" width="0" style="1" hidden="1" customWidth="1"/>
    <col min="15104" max="15104" width="2.7109375" style="1"/>
    <col min="15105" max="15105" width="2.7109375" style="1" customWidth="1"/>
    <col min="15106" max="15106" width="11.42578125" style="1" customWidth="1"/>
    <col min="15107" max="15107" width="31.7109375" style="1" customWidth="1"/>
    <col min="15108" max="15111" width="11.42578125" style="1" customWidth="1"/>
    <col min="15112" max="15359" width="0" style="1" hidden="1" customWidth="1"/>
    <col min="15360" max="15360" width="2.7109375" style="1"/>
    <col min="15361" max="15361" width="2.7109375" style="1" customWidth="1"/>
    <col min="15362" max="15362" width="11.42578125" style="1" customWidth="1"/>
    <col min="15363" max="15363" width="31.7109375" style="1" customWidth="1"/>
    <col min="15364" max="15367" width="11.42578125" style="1" customWidth="1"/>
    <col min="15368" max="15615" width="0" style="1" hidden="1" customWidth="1"/>
    <col min="15616" max="15616" width="2.7109375" style="1"/>
    <col min="15617" max="15617" width="2.7109375" style="1" customWidth="1"/>
    <col min="15618" max="15618" width="11.42578125" style="1" customWidth="1"/>
    <col min="15619" max="15619" width="31.7109375" style="1" customWidth="1"/>
    <col min="15620" max="15623" width="11.42578125" style="1" customWidth="1"/>
    <col min="15624" max="15871" width="0" style="1" hidden="1" customWidth="1"/>
    <col min="15872" max="15872" width="2.7109375" style="1"/>
    <col min="15873" max="15873" width="2.7109375" style="1" customWidth="1"/>
    <col min="15874" max="15874" width="11.42578125" style="1" customWidth="1"/>
    <col min="15875" max="15875" width="31.7109375" style="1" customWidth="1"/>
    <col min="15876" max="15879" width="11.42578125" style="1" customWidth="1"/>
    <col min="15880" max="16127" width="0" style="1" hidden="1" customWidth="1"/>
    <col min="16128" max="16128" width="2.7109375" style="1"/>
    <col min="16129" max="16129" width="2.7109375" style="1" customWidth="1"/>
    <col min="16130" max="16130" width="11.42578125" style="1" customWidth="1"/>
    <col min="16131" max="16131" width="31.7109375" style="1" customWidth="1"/>
    <col min="16132" max="16135" width="11.42578125" style="1" customWidth="1"/>
    <col min="16136" max="16383" width="0" style="1" hidden="1" customWidth="1"/>
    <col min="16384" max="16384" width="2.7109375" style="1"/>
  </cols>
  <sheetData>
    <row r="2" spans="2:12" ht="15" x14ac:dyDescent="0.2">
      <c r="B2" s="203" t="s">
        <v>196</v>
      </c>
      <c r="C2" s="203"/>
      <c r="D2" s="203"/>
      <c r="E2" s="203"/>
      <c r="F2" s="203"/>
      <c r="G2" s="203"/>
    </row>
    <row r="3" spans="2:12" ht="15" x14ac:dyDescent="0.2">
      <c r="B3" s="200" t="s">
        <v>194</v>
      </c>
      <c r="C3" s="200"/>
      <c r="D3" s="200"/>
      <c r="E3" s="200"/>
      <c r="F3" s="200"/>
      <c r="G3" s="200"/>
      <c r="J3" s="90"/>
      <c r="K3" s="90"/>
      <c r="L3" s="90"/>
    </row>
    <row r="4" spans="2:12" ht="15" x14ac:dyDescent="0.2">
      <c r="B4" s="203" t="s">
        <v>172</v>
      </c>
      <c r="C4" s="203"/>
      <c r="D4" s="203"/>
      <c r="E4" s="203"/>
      <c r="F4" s="203"/>
      <c r="G4" s="203"/>
      <c r="J4" s="90"/>
      <c r="K4" s="90"/>
      <c r="L4" s="90"/>
    </row>
    <row r="5" spans="2:12" ht="15" x14ac:dyDescent="0.2">
      <c r="B5" s="203" t="s">
        <v>200</v>
      </c>
      <c r="C5" s="203"/>
      <c r="D5" s="203"/>
      <c r="E5" s="203"/>
      <c r="F5" s="203"/>
      <c r="G5" s="203"/>
      <c r="J5" s="90"/>
      <c r="K5" s="90"/>
      <c r="L5" s="90"/>
    </row>
    <row r="6" spans="2:12" x14ac:dyDescent="0.2">
      <c r="B6" s="91"/>
      <c r="C6" s="91"/>
      <c r="D6" s="91"/>
      <c r="E6" s="91"/>
      <c r="F6" s="91"/>
      <c r="G6" s="91"/>
    </row>
    <row r="7" spans="2:12" x14ac:dyDescent="0.2">
      <c r="B7" s="242" t="s">
        <v>159</v>
      </c>
      <c r="C7" s="242"/>
      <c r="D7" s="242" t="s">
        <v>38</v>
      </c>
      <c r="E7" s="242"/>
      <c r="F7" s="242" t="s">
        <v>67</v>
      </c>
      <c r="G7" s="242"/>
    </row>
    <row r="8" spans="2:12" x14ac:dyDescent="0.2">
      <c r="B8" s="242" t="s">
        <v>173</v>
      </c>
      <c r="C8" s="242"/>
      <c r="D8" s="242"/>
      <c r="E8" s="242"/>
      <c r="F8" s="242"/>
      <c r="G8" s="242"/>
    </row>
    <row r="9" spans="2:12" x14ac:dyDescent="0.2">
      <c r="B9" s="235"/>
      <c r="C9" s="235"/>
      <c r="D9" s="236"/>
      <c r="E9" s="236"/>
      <c r="F9" s="236"/>
      <c r="G9" s="236"/>
    </row>
    <row r="10" spans="2:12" x14ac:dyDescent="0.2">
      <c r="B10" s="235"/>
      <c r="C10" s="235"/>
      <c r="D10" s="236"/>
      <c r="E10" s="236"/>
      <c r="F10" s="236"/>
      <c r="G10" s="236"/>
    </row>
    <row r="11" spans="2:12" x14ac:dyDescent="0.2">
      <c r="B11" s="235"/>
      <c r="C11" s="235"/>
      <c r="D11" s="236"/>
      <c r="E11" s="236"/>
      <c r="F11" s="236"/>
      <c r="G11" s="236"/>
    </row>
    <row r="12" spans="2:12" x14ac:dyDescent="0.2">
      <c r="B12" s="235"/>
      <c r="C12" s="235"/>
      <c r="D12" s="236"/>
      <c r="E12" s="236"/>
      <c r="F12" s="236"/>
      <c r="G12" s="236"/>
    </row>
    <row r="13" spans="2:12" x14ac:dyDescent="0.2">
      <c r="B13" s="235"/>
      <c r="C13" s="235"/>
      <c r="D13" s="236"/>
      <c r="E13" s="236"/>
      <c r="F13" s="236"/>
      <c r="G13" s="236"/>
    </row>
    <row r="14" spans="2:12" x14ac:dyDescent="0.2">
      <c r="B14" s="235"/>
      <c r="C14" s="235"/>
      <c r="D14" s="236"/>
      <c r="E14" s="236"/>
      <c r="F14" s="236"/>
      <c r="G14" s="236"/>
    </row>
    <row r="15" spans="2:12" x14ac:dyDescent="0.2">
      <c r="B15" s="235"/>
      <c r="C15" s="235"/>
      <c r="D15" s="236"/>
      <c r="E15" s="236"/>
      <c r="F15" s="236"/>
      <c r="G15" s="236"/>
    </row>
    <row r="16" spans="2:12" x14ac:dyDescent="0.2">
      <c r="B16" s="235"/>
      <c r="C16" s="235"/>
      <c r="D16" s="236"/>
      <c r="E16" s="236"/>
      <c r="F16" s="236"/>
      <c r="G16" s="236"/>
    </row>
    <row r="17" spans="2:7" x14ac:dyDescent="0.2">
      <c r="B17" s="235"/>
      <c r="C17" s="235"/>
      <c r="D17" s="236"/>
      <c r="E17" s="236"/>
      <c r="F17" s="236"/>
      <c r="G17" s="236"/>
    </row>
    <row r="18" spans="2:7" x14ac:dyDescent="0.2">
      <c r="B18" s="238" t="s">
        <v>174</v>
      </c>
      <c r="C18" s="238"/>
      <c r="D18" s="234">
        <f>SUM(D9:E17)</f>
        <v>0</v>
      </c>
      <c r="E18" s="234"/>
      <c r="F18" s="234">
        <f>SUM(F9:G17)</f>
        <v>0</v>
      </c>
      <c r="G18" s="234"/>
    </row>
    <row r="19" spans="2:7" x14ac:dyDescent="0.2">
      <c r="B19" s="231"/>
      <c r="C19" s="231"/>
      <c r="D19" s="231"/>
      <c r="E19" s="231"/>
      <c r="F19" s="231"/>
      <c r="G19" s="231"/>
    </row>
    <row r="20" spans="2:7" x14ac:dyDescent="0.2">
      <c r="B20" s="242" t="s">
        <v>168</v>
      </c>
      <c r="C20" s="242"/>
      <c r="D20" s="242"/>
      <c r="E20" s="242"/>
      <c r="F20" s="242"/>
      <c r="G20" s="242"/>
    </row>
    <row r="21" spans="2:7" x14ac:dyDescent="0.2">
      <c r="B21" s="235"/>
      <c r="C21" s="235"/>
      <c r="D21" s="236"/>
      <c r="E21" s="236"/>
      <c r="F21" s="236"/>
      <c r="G21" s="236"/>
    </row>
    <row r="22" spans="2:7" x14ac:dyDescent="0.2">
      <c r="B22" s="235"/>
      <c r="C22" s="235"/>
      <c r="D22" s="236"/>
      <c r="E22" s="236"/>
      <c r="F22" s="236"/>
      <c r="G22" s="236"/>
    </row>
    <row r="23" spans="2:7" x14ac:dyDescent="0.2">
      <c r="B23" s="235"/>
      <c r="C23" s="235"/>
      <c r="D23" s="236"/>
      <c r="E23" s="236"/>
      <c r="F23" s="236"/>
      <c r="G23" s="236"/>
    </row>
    <row r="24" spans="2:7" x14ac:dyDescent="0.2">
      <c r="B24" s="235"/>
      <c r="C24" s="235"/>
      <c r="D24" s="236"/>
      <c r="E24" s="236"/>
      <c r="F24" s="236"/>
      <c r="G24" s="236"/>
    </row>
    <row r="25" spans="2:7" x14ac:dyDescent="0.2">
      <c r="B25" s="235"/>
      <c r="C25" s="235"/>
      <c r="D25" s="236"/>
      <c r="E25" s="236"/>
      <c r="F25" s="236"/>
      <c r="G25" s="236"/>
    </row>
    <row r="26" spans="2:7" x14ac:dyDescent="0.2">
      <c r="B26" s="235"/>
      <c r="C26" s="235"/>
      <c r="D26" s="236"/>
      <c r="E26" s="236"/>
      <c r="F26" s="236"/>
      <c r="G26" s="236"/>
    </row>
    <row r="27" spans="2:7" x14ac:dyDescent="0.2">
      <c r="B27" s="235"/>
      <c r="C27" s="235"/>
      <c r="D27" s="236"/>
      <c r="E27" s="236"/>
      <c r="F27" s="236"/>
      <c r="G27" s="236"/>
    </row>
    <row r="28" spans="2:7" x14ac:dyDescent="0.2">
      <c r="B28" s="235"/>
      <c r="C28" s="235"/>
      <c r="D28" s="236"/>
      <c r="E28" s="236"/>
      <c r="F28" s="236"/>
      <c r="G28" s="236"/>
    </row>
    <row r="29" spans="2:7" x14ac:dyDescent="0.2">
      <c r="B29" s="235"/>
      <c r="C29" s="235"/>
      <c r="D29" s="236"/>
      <c r="E29" s="236"/>
      <c r="F29" s="236"/>
      <c r="G29" s="236"/>
    </row>
    <row r="30" spans="2:7" x14ac:dyDescent="0.2">
      <c r="B30" s="238" t="s">
        <v>175</v>
      </c>
      <c r="C30" s="238"/>
      <c r="D30" s="234">
        <f>SUM(D21:E29)</f>
        <v>0</v>
      </c>
      <c r="E30" s="234"/>
      <c r="F30" s="234">
        <f>SUM(F21:G29)</f>
        <v>0</v>
      </c>
      <c r="G30" s="234"/>
    </row>
    <row r="31" spans="2:7" x14ac:dyDescent="0.2">
      <c r="B31" s="231"/>
      <c r="C31" s="231"/>
      <c r="D31" s="232"/>
      <c r="E31" s="232"/>
      <c r="F31" s="232"/>
      <c r="G31" s="232"/>
    </row>
    <row r="32" spans="2:7" x14ac:dyDescent="0.2">
      <c r="B32" s="233" t="s">
        <v>1</v>
      </c>
      <c r="C32" s="233"/>
      <c r="D32" s="234">
        <f>D30+D18</f>
        <v>0</v>
      </c>
      <c r="E32" s="234"/>
      <c r="F32" s="234">
        <f>F30+F18</f>
        <v>0</v>
      </c>
      <c r="G32" s="234"/>
    </row>
  </sheetData>
  <mergeCells count="78"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K35" sqref="K35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94" customWidth="1"/>
  </cols>
  <sheetData>
    <row r="1" spans="1:5" x14ac:dyDescent="0.25">
      <c r="A1" s="248" t="s">
        <v>194</v>
      </c>
      <c r="B1" s="249"/>
      <c r="C1" s="249"/>
      <c r="D1" s="249"/>
      <c r="E1" s="249"/>
    </row>
    <row r="2" spans="1:5" x14ac:dyDescent="0.25">
      <c r="A2" s="250" t="s">
        <v>176</v>
      </c>
      <c r="B2" s="251"/>
      <c r="C2" s="251"/>
      <c r="D2" s="251"/>
      <c r="E2" s="251"/>
    </row>
    <row r="3" spans="1:5" x14ac:dyDescent="0.25">
      <c r="A3" s="252" t="s">
        <v>200</v>
      </c>
      <c r="B3" s="253"/>
      <c r="C3" s="253"/>
      <c r="D3" s="253"/>
      <c r="E3" s="253"/>
    </row>
    <row r="4" spans="1:5" ht="6" customHeight="1" x14ac:dyDescent="0.25">
      <c r="A4" s="3"/>
      <c r="B4" s="3"/>
      <c r="C4" s="3"/>
      <c r="D4" s="3"/>
      <c r="E4" s="3"/>
    </row>
    <row r="5" spans="1:5" x14ac:dyDescent="0.25">
      <c r="A5" s="247" t="s">
        <v>2</v>
      </c>
      <c r="B5" s="247"/>
      <c r="C5" s="95" t="s">
        <v>35</v>
      </c>
      <c r="D5" s="95" t="s">
        <v>38</v>
      </c>
      <c r="E5" s="95" t="s">
        <v>177</v>
      </c>
    </row>
    <row r="6" spans="1:5" ht="5.25" customHeight="1" thickBot="1" x14ac:dyDescent="0.3">
      <c r="A6" s="64"/>
      <c r="B6" s="65"/>
      <c r="C6" s="96"/>
      <c r="D6" s="96"/>
      <c r="E6" s="96"/>
    </row>
    <row r="7" spans="1:5" ht="15.75" thickBot="1" x14ac:dyDescent="0.3">
      <c r="A7" s="97"/>
      <c r="B7" s="98" t="s">
        <v>178</v>
      </c>
      <c r="C7" s="130">
        <f>C8+C9</f>
        <v>165924656</v>
      </c>
      <c r="D7" s="130">
        <f>D8+D9</f>
        <v>146166726.30000001</v>
      </c>
      <c r="E7" s="130">
        <f>E8+E9</f>
        <v>146166726.30000001</v>
      </c>
    </row>
    <row r="8" spans="1:5" x14ac:dyDescent="0.25">
      <c r="A8" s="254" t="s">
        <v>179</v>
      </c>
      <c r="B8" s="255"/>
      <c r="C8" s="131">
        <v>165924656</v>
      </c>
      <c r="D8" s="131">
        <v>135361537.5</v>
      </c>
      <c r="E8" s="131">
        <v>135361537.5</v>
      </c>
    </row>
    <row r="9" spans="1:5" x14ac:dyDescent="0.25">
      <c r="A9" s="256" t="s">
        <v>180</v>
      </c>
      <c r="B9" s="257"/>
      <c r="C9" s="132">
        <v>0</v>
      </c>
      <c r="D9" s="132">
        <v>10805188.800000001</v>
      </c>
      <c r="E9" s="132">
        <v>10805188.800000001</v>
      </c>
    </row>
    <row r="10" spans="1:5" ht="6.75" customHeight="1" thickBot="1" x14ac:dyDescent="0.3">
      <c r="A10" s="54"/>
      <c r="B10" s="55"/>
      <c r="C10" s="133"/>
      <c r="D10" s="133"/>
      <c r="E10" s="133"/>
    </row>
    <row r="11" spans="1:5" ht="15.75" thickBot="1" x14ac:dyDescent="0.3">
      <c r="A11" s="100"/>
      <c r="B11" s="98" t="s">
        <v>181</v>
      </c>
      <c r="C11" s="134">
        <f>C12+C13</f>
        <v>165924656</v>
      </c>
      <c r="D11" s="134">
        <f>D12+D13</f>
        <v>104506914.2</v>
      </c>
      <c r="E11" s="134">
        <f>E12+E13</f>
        <v>104506914.2</v>
      </c>
    </row>
    <row r="12" spans="1:5" x14ac:dyDescent="0.25">
      <c r="A12" s="258" t="s">
        <v>182</v>
      </c>
      <c r="B12" s="259"/>
      <c r="C12" s="131">
        <v>0</v>
      </c>
      <c r="D12" s="131">
        <v>0</v>
      </c>
      <c r="E12" s="131">
        <v>0</v>
      </c>
    </row>
    <row r="13" spans="1:5" x14ac:dyDescent="0.25">
      <c r="A13" s="256" t="s">
        <v>183</v>
      </c>
      <c r="B13" s="257"/>
      <c r="C13" s="132">
        <v>165924656</v>
      </c>
      <c r="D13" s="132">
        <v>104506914.2</v>
      </c>
      <c r="E13" s="132">
        <v>104506914.2</v>
      </c>
    </row>
    <row r="14" spans="1:5" ht="5.25" customHeight="1" thickBot="1" x14ac:dyDescent="0.3">
      <c r="A14" s="101"/>
      <c r="B14" s="102"/>
      <c r="C14" s="135"/>
      <c r="D14" s="135"/>
      <c r="E14" s="135"/>
    </row>
    <row r="15" spans="1:5" ht="15.75" thickBot="1" x14ac:dyDescent="0.3">
      <c r="A15" s="97"/>
      <c r="B15" s="98" t="s">
        <v>184</v>
      </c>
      <c r="C15" s="134">
        <f>C7-C11</f>
        <v>0</v>
      </c>
      <c r="D15" s="134">
        <f>D7-D11</f>
        <v>41659812.100000009</v>
      </c>
      <c r="E15" s="134">
        <f>E7-E11</f>
        <v>41659812.100000009</v>
      </c>
    </row>
    <row r="16" spans="1:5" x14ac:dyDescent="0.25">
      <c r="A16" s="3"/>
      <c r="B16" s="3"/>
      <c r="C16" s="142"/>
      <c r="D16" s="142"/>
      <c r="E16" s="142"/>
    </row>
    <row r="17" spans="1:5" x14ac:dyDescent="0.25">
      <c r="A17" s="247" t="s">
        <v>2</v>
      </c>
      <c r="B17" s="247"/>
      <c r="C17" s="143" t="s">
        <v>35</v>
      </c>
      <c r="D17" s="143" t="s">
        <v>38</v>
      </c>
      <c r="E17" s="143" t="s">
        <v>199</v>
      </c>
    </row>
    <row r="18" spans="1:5" ht="6.75" customHeight="1" thickBot="1" x14ac:dyDescent="0.3">
      <c r="A18" s="64"/>
      <c r="B18" s="65"/>
      <c r="C18" s="144"/>
      <c r="D18" s="144"/>
      <c r="E18" s="144"/>
    </row>
    <row r="19" spans="1:5" ht="15.75" thickBot="1" x14ac:dyDescent="0.3">
      <c r="A19" s="243" t="s">
        <v>185</v>
      </c>
      <c r="B19" s="244"/>
      <c r="C19" s="134">
        <f>C15</f>
        <v>0</v>
      </c>
      <c r="D19" s="134">
        <f>D15</f>
        <v>41659812.100000009</v>
      </c>
      <c r="E19" s="134">
        <f>E15</f>
        <v>41659812.100000009</v>
      </c>
    </row>
    <row r="20" spans="1:5" ht="6" customHeight="1" thickBot="1" x14ac:dyDescent="0.3">
      <c r="A20" s="54"/>
      <c r="B20" s="55"/>
      <c r="C20" s="145"/>
      <c r="D20" s="145"/>
      <c r="E20" s="145"/>
    </row>
    <row r="21" spans="1:5" ht="15.75" thickBot="1" x14ac:dyDescent="0.3">
      <c r="A21" s="243" t="s">
        <v>186</v>
      </c>
      <c r="B21" s="244"/>
      <c r="C21" s="146">
        <v>0</v>
      </c>
      <c r="D21" s="146">
        <v>0</v>
      </c>
      <c r="E21" s="147">
        <v>0</v>
      </c>
    </row>
    <row r="22" spans="1:5" ht="7.5" customHeight="1" thickBot="1" x14ac:dyDescent="0.3">
      <c r="A22" s="101"/>
      <c r="B22" s="102"/>
      <c r="C22" s="145"/>
      <c r="D22" s="145"/>
      <c r="E22" s="145"/>
    </row>
    <row r="23" spans="1:5" ht="15.75" thickBot="1" x14ac:dyDescent="0.3">
      <c r="A23" s="100"/>
      <c r="B23" s="98" t="s">
        <v>187</v>
      </c>
      <c r="C23" s="148">
        <f>C19-C21</f>
        <v>0</v>
      </c>
      <c r="D23" s="148">
        <f>D19-D21</f>
        <v>41659812.100000009</v>
      </c>
      <c r="E23" s="148">
        <f>E19-E21</f>
        <v>41659812.100000009</v>
      </c>
    </row>
    <row r="24" spans="1:5" x14ac:dyDescent="0.25">
      <c r="A24" s="3"/>
      <c r="B24" s="3"/>
      <c r="C24" s="36"/>
      <c r="D24" s="36"/>
      <c r="E24" s="36"/>
    </row>
    <row r="25" spans="1:5" x14ac:dyDescent="0.25">
      <c r="A25" s="247" t="s">
        <v>2</v>
      </c>
      <c r="B25" s="247"/>
      <c r="C25" s="103" t="s">
        <v>35</v>
      </c>
      <c r="D25" s="103" t="s">
        <v>38</v>
      </c>
      <c r="E25" s="103" t="s">
        <v>177</v>
      </c>
    </row>
    <row r="26" spans="1:5" ht="5.25" customHeight="1" x14ac:dyDescent="0.25">
      <c r="A26" s="64"/>
      <c r="B26" s="65"/>
      <c r="C26" s="104"/>
      <c r="D26" s="104"/>
      <c r="E26" s="104"/>
    </row>
    <row r="27" spans="1:5" x14ac:dyDescent="0.25">
      <c r="A27" s="243" t="s">
        <v>188</v>
      </c>
      <c r="B27" s="244"/>
      <c r="C27" s="99">
        <f>+[3]EAI!E52</f>
        <v>0</v>
      </c>
      <c r="D27" s="99">
        <f>+[3]EAI!H51</f>
        <v>0</v>
      </c>
      <c r="E27" s="99">
        <v>0</v>
      </c>
    </row>
    <row r="28" spans="1:5" ht="5.25" customHeight="1" x14ac:dyDescent="0.25">
      <c r="A28" s="54"/>
      <c r="B28" s="55"/>
      <c r="C28" s="67"/>
      <c r="D28" s="67"/>
      <c r="E28" s="67"/>
    </row>
    <row r="29" spans="1:5" x14ac:dyDescent="0.25">
      <c r="A29" s="243" t="s">
        <v>189</v>
      </c>
      <c r="B29" s="244"/>
      <c r="C29" s="99"/>
      <c r="D29" s="99"/>
      <c r="E29" s="99"/>
    </row>
    <row r="30" spans="1:5" ht="3.75" customHeight="1" thickBot="1" x14ac:dyDescent="0.3">
      <c r="A30" s="68"/>
      <c r="B30" s="69"/>
      <c r="C30" s="70"/>
      <c r="D30" s="70"/>
      <c r="E30" s="70"/>
    </row>
    <row r="31" spans="1:5" ht="15.75" thickBot="1" x14ac:dyDescent="0.3">
      <c r="A31" s="100"/>
      <c r="B31" s="98" t="s">
        <v>190</v>
      </c>
      <c r="C31" s="105">
        <f>+C27-C29</f>
        <v>0</v>
      </c>
      <c r="D31" s="105">
        <f t="shared" ref="D31:E31" si="0">+D27-D29</f>
        <v>0</v>
      </c>
      <c r="E31" s="105">
        <f t="shared" si="0"/>
        <v>0</v>
      </c>
    </row>
    <row r="32" spans="1:5" s="94" customFormat="1" x14ac:dyDescent="0.25">
      <c r="A32" s="3"/>
      <c r="B32" s="3"/>
      <c r="C32" s="3"/>
      <c r="D32" s="3"/>
      <c r="E32" s="3"/>
    </row>
    <row r="33" spans="1:5" ht="23.25" customHeight="1" x14ac:dyDescent="0.25">
      <c r="A33" s="3"/>
      <c r="B33" s="245" t="s">
        <v>191</v>
      </c>
      <c r="C33" s="245"/>
      <c r="D33" s="245"/>
      <c r="E33" s="245"/>
    </row>
    <row r="34" spans="1:5" ht="28.5" customHeight="1" x14ac:dyDescent="0.25">
      <c r="A34" s="3"/>
      <c r="B34" s="245" t="s">
        <v>192</v>
      </c>
      <c r="C34" s="245"/>
      <c r="D34" s="245"/>
      <c r="E34" s="245"/>
    </row>
    <row r="35" spans="1:5" x14ac:dyDescent="0.25">
      <c r="A35" s="3"/>
      <c r="B35" s="246" t="s">
        <v>193</v>
      </c>
      <c r="C35" s="246"/>
      <c r="D35" s="246"/>
      <c r="E35" s="246"/>
    </row>
    <row r="36" spans="1:5" s="94" customFormat="1" x14ac:dyDescent="0.25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Analitico ingreso</vt:lpstr>
      <vt:lpstr>ADMINISTRATIVA</vt:lpstr>
      <vt:lpstr>ANALITICO EGRE COG</vt:lpstr>
      <vt:lpstr>ECONOMICA</vt:lpstr>
      <vt:lpstr>FUNCIONAL</vt:lpstr>
      <vt:lpstr>ENDEUDAMIENTO NETO</vt:lpstr>
      <vt:lpstr>INTERESES DE DEUDA</vt:lpstr>
      <vt:lpstr>INDICADORES DE POSTURA FISCAL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Roman</cp:lastModifiedBy>
  <cp:lastPrinted>2015-07-21T21:41:16Z</cp:lastPrinted>
  <dcterms:created xsi:type="dcterms:W3CDTF">2014-08-12T01:23:14Z</dcterms:created>
  <dcterms:modified xsi:type="dcterms:W3CDTF">2015-10-13T01:45:01Z</dcterms:modified>
</cp:coreProperties>
</file>