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832" windowHeight="7116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/>
  <calcPr calcId="152511"/>
</workbook>
</file>

<file path=xl/sharedStrings.xml><?xml version="1.0" encoding="utf-8"?>
<sst xmlns="http://schemas.openxmlformats.org/spreadsheetml/2006/main" count="651" uniqueCount="448">
  <si>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</si>
  <si>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</si>
  <si>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</si>
  <si>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</si>
  <si>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</si>
  <si>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</si>
  <si>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</si>
  <si>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</si>
  <si>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</si>
  <si>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</si>
  <si>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</si>
  <si>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</si>
  <si>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</si>
  <si>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</si>
  <si>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</si>
  <si>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</si>
  <si>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</si>
  <si>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</si>
  <si>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</si>
  <si>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</si>
  <si>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</si>
  <si>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</si>
  <si>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</si>
  <si>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</si>
  <si>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</si>
  <si>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</si>
  <si>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</si>
  <si>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</si>
  <si>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</si>
  <si>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</si>
  <si>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</si>
  <si>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</si>
  <si>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</si>
  <si>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</si>
  <si>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</si>
  <si>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</si>
  <si>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</si>
  <si>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</si>
  <si>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</si>
  <si>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</si>
  <si>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</si>
  <si>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</si>
  <si>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</si>
  <si>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</si>
  <si>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</si>
  <si>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</si>
  <si>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</si>
  <si>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</si>
  <si>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</si>
  <si>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</si>
  <si>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</si>
  <si>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</si>
  <si>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</si>
  <si>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</si>
  <si>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</si>
  <si>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</si>
  <si>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</si>
  <si>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</si>
  <si>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</si>
  <si>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</si>
  <si>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</si>
  <si>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</si>
  <si>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</si>
  <si>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</si>
  <si>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</si>
  <si>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</si>
  <si>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</si>
  <si>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</si>
  <si>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</si>
  <si>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</si>
  <si>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</si>
  <si>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</si>
  <si>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</si>
  <si>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</si>
  <si>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</si>
  <si>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</si>
  <si>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</si>
  <si>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</si>
  <si>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</si>
  <si>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</si>
  <si>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</si>
  <si>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</si>
  <si>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</si>
  <si>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</si>
  <si>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</si>
  <si>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</si>
  <si>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</si>
  <si>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</si>
  <si>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</si>
  <si>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</si>
  <si>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</si>
  <si>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</si>
  <si>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</si>
  <si>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</si>
  <si>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</si>
  <si>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</si>
  <si>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</si>
  <si>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</si>
  <si>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</si>
  <si>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</si>
  <si>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</si>
  <si>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</si>
  <si>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</si>
  <si>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</si>
  <si>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</si>
  <si>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</si>
  <si>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</si>
  <si>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</si>
  <si>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</si>
  <si>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</si>
  <si>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</si>
  <si>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</si>
  <si>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</si>
  <si>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</si>
  <si>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</si>
  <si>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</si>
  <si>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</si>
  <si>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</si>
  <si>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</si>
  <si>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</si>
  <si>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</si>
  <si>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</si>
  <si>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</si>
  <si>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</si>
  <si>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</si>
  <si>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</si>
  <si>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</si>
  <si>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</si>
  <si>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</si>
  <si>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</si>
  <si>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</si>
  <si>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</si>
  <si>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</si>
  <si>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</si>
  <si>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</si>
  <si>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</si>
  <si>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</si>
  <si>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</si>
  <si>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</si>
  <si>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</si>
  <si>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</si>
  <si>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</si>
  <si>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</si>
  <si>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</si>
  <si>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</si>
  <si>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5. Valor de Instrumentos Bono Cupón Cero 2 (Informativo)</t>
  </si>
  <si>
    <t>A. Instrumento Bono Cupón Cero 1</t>
  </si>
  <si>
    <t>B. Instrumento Bono Cupón Cero 2</t>
  </si>
  <si>
    <t>4. Deuda Contingente 1 (informativo)</t>
  </si>
  <si>
    <t>INSTITUTO TECNOLÓGICO SUPERIOR DE TLAXCO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</si>
  <si>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</si>
  <si>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</si>
  <si>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</si>
  <si>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</si>
  <si>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</si>
  <si>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</si>
  <si>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</si>
  <si>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</si>
  <si>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</si>
  <si>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</si>
  <si>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</si>
  <si>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</si>
  <si>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</si>
  <si>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</si>
  <si>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</si>
  <si>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</si>
  <si>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</si>
  <si>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</si>
  <si>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</si>
  <si>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</si>
  <si>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</si>
  <si>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</si>
  <si>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</si>
  <si>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</si>
  <si>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</si>
  <si>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</si>
  <si>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</si>
  <si>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</si>
  <si>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</si>
  <si>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</si>
  <si>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</si>
  <si>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</si>
  <si>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</si>
  <si>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</si>
  <si>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</si>
  <si>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</si>
  <si>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</si>
  <si>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</si>
  <si>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</si>
  <si>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</si>
  <si>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</si>
  <si>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</si>
  <si>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</si>
  <si>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</si>
  <si>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</si>
  <si>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</si>
  <si>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</si>
  <si>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</si>
  <si>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</si>
  <si>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</si>
  <si>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</si>
  <si>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</si>
  <si>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</si>
  <si>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</si>
  <si>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</si>
  <si>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</si>
  <si>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</si>
  <si>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</si>
  <si>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</si>
  <si>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</si>
  <si>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</si>
  <si>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</si>
  <si>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</si>
  <si>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</si>
  <si>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</si>
  <si>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</si>
  <si>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</si>
  <si>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</si>
  <si>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</si>
  <si>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</si>
  <si>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</si>
  <si>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</si>
  <si>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</si>
  <si>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</si>
  <si>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</si>
  <si>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</si>
  <si>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</si>
  <si>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</si>
  <si>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</si>
  <si>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</si>
  <si>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</si>
  <si>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</si>
  <si>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</si>
  <si>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</si>
  <si>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</si>
  <si>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</si>
  <si>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</si>
  <si>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</si>
  <si>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</si>
  <si>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</si>
  <si>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</si>
  <si>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</si>
  <si>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</si>
  <si>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</si>
  <si>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</si>
  <si>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</si>
  <si>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</si>
  <si>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</si>
  <si>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</si>
  <si>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</si>
  <si>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</si>
  <si>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</si>
  <si>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</si>
  <si>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</si>
  <si>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</si>
  <si>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</si>
  <si>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</si>
  <si>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</si>
  <si>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</si>
  <si>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</si>
  <si>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</si>
  <si>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</si>
  <si>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</si>
  <si>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</si>
  <si>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</si>
  <si>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</si>
  <si>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</si>
  <si>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</si>
  <si>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</si>
  <si>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</si>
  <si>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</si>
  <si>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</si>
  <si>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</si>
  <si>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</si>
  <si>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</si>
  <si>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</si>
  <si>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</si>
  <si>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</si>
  <si>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</si>
  <si>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</si>
  <si>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</si>
  <si>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</si>
  <si>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</si>
  <si>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</si>
  <si>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</si>
  <si>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</si>
  <si>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</si>
  <si>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</si>
  <si>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</si>
  <si>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</si>
  <si>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</si>
  <si>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</si>
  <si>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</si>
  <si>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</si>
  <si>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</si>
  <si>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</si>
  <si>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</si>
  <si>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</si>
  <si>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</si>
  <si>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</si>
  <si>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</si>
  <si>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</si>
  <si>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</si>
  <si>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</si>
  <si>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</si>
  <si>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</si>
  <si>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</si>
  <si>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</si>
  <si>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</si>
  <si>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</si>
  <si>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</si>
  <si>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</si>
  <si>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</si>
  <si>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</si>
  <si>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</si>
  <si>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</si>
  <si>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</si>
  <si>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</si>
  <si>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</si>
  <si>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</si>
  <si>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</si>
  <si>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</si>
  <si>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</si>
  <si>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</si>
  <si>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</si>
  <si>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</si>
  <si>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</si>
  <si>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</si>
  <si>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</si>
  <si>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</si>
  <si>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</si>
  <si>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</si>
  <si>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</si>
  <si>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</si>
  <si>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</si>
  <si>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</si>
  <si>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</si>
  <si>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</si>
  <si>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</si>
  <si>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</si>
  <si>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</si>
  <si>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</si>
  <si>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</si>
  <si>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</si>
  <si>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</si>
  <si>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</si>
  <si>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</si>
  <si>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</si>
  <si>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</si>
  <si>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</si>
  <si>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</si>
  <si>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</si>
  <si>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</si>
  <si>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</si>
  <si>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</si>
  <si>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</si>
  <si>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</si>
  <si>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</si>
  <si>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</si>
  <si>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</si>
  <si>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</si>
  <si>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</si>
  <si>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</si>
  <si>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</si>
  <si>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</si>
  <si>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</si>
  <si>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</si>
  <si>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</si>
  <si>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</si>
  <si>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</si>
  <si>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</si>
  <si>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</si>
  <si>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</si>
  <si>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</si>
  <si>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</si>
  <si>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</si>
  <si>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</si>
  <si>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</si>
  <si>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</si>
  <si>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</si>
  <si>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</si>
  <si>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</si>
  <si>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</si>
  <si>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</si>
  <si>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</si>
  <si>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</si>
  <si>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</si>
  <si>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</si>
  <si>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</si>
  <si>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</si>
  <si>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</si>
  <si>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</si>
  <si>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</si>
  <si>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</si>
  <si>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</si>
  <si>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</si>
  <si>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</si>
  <si>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</si>
  <si>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</si>
  <si>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</si>
  <si>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</si>
  <si>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</si>
  <si>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</si>
  <si>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</si>
  <si>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</si>
  <si>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</si>
  <si>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</si>
  <si>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</si>
  <si>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</si>
  <si>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</si>
  <si>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</si>
  <si>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</si>
  <si>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</si>
  <si>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</si>
  <si>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</si>
  <si>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</si>
  <si>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</si>
  <si>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</si>
  <si>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</si>
  <si>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</si>
  <si>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</si>
  <si>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</si>
  <si>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Concepto </t>
  </si>
  <si>
    <t>31 de diciembre de 2015</t>
  </si>
  <si>
    <t xml:space="preserve">Del 1 de enero al 31 de diciembre de 2016 </t>
  </si>
  <si>
    <t>al 31 de diciembre de 2016 (d)</t>
  </si>
  <si>
    <t>Del 1 de enero al 31 de diciembre de 2016 (b)</t>
  </si>
  <si>
    <t>C. Deuda Contingente 3</t>
  </si>
  <si>
    <t>C. Instrumento Bono Cupón Cero 3</t>
  </si>
  <si>
    <t>Del 1 de enero al 31 de diciembre de 2016</t>
  </si>
  <si>
    <t>Del 1 de enero al 31 de diciembre de 2016)</t>
  </si>
  <si>
    <t xml:space="preserve">Del 1 de enero Al 31 de diciembre de 2016 </t>
  </si>
  <si>
    <t xml:space="preserve">Al 31 de diciembre de 2016 y al 31 de diciembre de 2015 </t>
  </si>
  <si>
    <t>j1) Ministración capitulo 1000, 2000, 3000</t>
  </si>
  <si>
    <t>j2) Participaciones Estatales</t>
  </si>
  <si>
    <t>Monto pagado de la inversión al 31 de diciembe de 2016 (k)</t>
  </si>
  <si>
    <t>Monto pagado de la inversión actualizado al 31 de diciembre de 2016 (l)</t>
  </si>
  <si>
    <t>Saldo pendiente por pagar de la inversión al 31 de diciembre de 2016 (m = g – l)</t>
  </si>
  <si>
    <t>d) APP 4</t>
  </si>
  <si>
    <t>d) Otro Instrumento 4</t>
  </si>
  <si>
    <t>Académico</t>
  </si>
  <si>
    <t>Planeación</t>
  </si>
  <si>
    <t>Calidad</t>
  </si>
  <si>
    <t>Gestión de los recursos</t>
  </si>
  <si>
    <t>Vinculación</t>
  </si>
  <si>
    <t>b3) Docentes</t>
  </si>
  <si>
    <t xml:space="preserve">b2) Personal Administrativo </t>
  </si>
  <si>
    <t>b1) Personal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</si>
</sst>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9900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3" fontId="3" fillId="0" borderId="0" xfId="0" applyNumberFormat="1" applyFont="1"/>
    <xf numFmtId="3" fontId="2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4" fillId="0" borderId="4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 topLeftCell="A1">
      <selection activeCell="G27" sqref="G27"/>
    </sheetView>
  </sheetViews>
  <sheetFormatPr defaultColWidth="11.421875" defaultRowHeight="15"/>
  <cols>
    <col min="1" max="1" width="46.8515625" style="1" customWidth="1"/>
    <col min="2" max="2" width="11.421875" style="78" customWidth="1"/>
    <col min="3" max="3" width="11.421875" style="81" customWidth="1"/>
    <col min="4" max="4" width="11.421875" style="1" customWidth="1"/>
    <col min="5" max="5" width="55.421875" style="1" customWidth="1"/>
    <col min="6" max="6" width="11.421875" style="81" customWidth="1"/>
    <col min="7" max="7" width="15.57421875" style="81" customWidth="1"/>
    <col min="8" max="16384" width="11.421875" style="1" customWidth="1"/>
  </cols>
  <sheetData>
    <row r="1" spans="1:7" ht="15">
      <c r="A1" s="108" t="s">
        <v>121</v>
      </c>
      <c r="B1" s="109"/>
      <c r="C1" s="109"/>
      <c r="D1" s="109"/>
      <c r="E1" s="109"/>
      <c r="F1" s="109"/>
      <c r="G1" s="110"/>
    </row>
    <row r="2" spans="1:7" ht="15">
      <c r="A2" s="111" t="s">
        <v>1</v>
      </c>
      <c r="B2" s="112"/>
      <c r="C2" s="112"/>
      <c r="D2" s="112"/>
      <c r="E2" s="112"/>
      <c r="F2" s="112"/>
      <c r="G2" s="113"/>
    </row>
    <row r="3" spans="1:7" ht="15">
      <c r="A3" s="111" t="s">
        <v>432</v>
      </c>
      <c r="B3" s="112"/>
      <c r="C3" s="112"/>
      <c r="D3" s="112"/>
      <c r="E3" s="112"/>
      <c r="F3" s="112"/>
      <c r="G3" s="113"/>
    </row>
    <row r="4" spans="1:7" ht="10.8" thickBot="1">
      <c r="A4" s="114" t="s">
        <v>2</v>
      </c>
      <c r="B4" s="115"/>
      <c r="C4" s="115"/>
      <c r="D4" s="115"/>
      <c r="E4" s="115"/>
      <c r="F4" s="115"/>
      <c r="G4" s="116"/>
    </row>
    <row r="5" spans="1:7" ht="31.2" thickBot="1">
      <c r="A5" s="57" t="s">
        <v>422</v>
      </c>
      <c r="B5" s="2">
        <v>2016</v>
      </c>
      <c r="C5" s="73" t="s">
        <v>423</v>
      </c>
      <c r="D5" s="3"/>
      <c r="E5" s="2" t="s">
        <v>422</v>
      </c>
      <c r="F5" s="2">
        <v>2016</v>
      </c>
      <c r="G5" s="82" t="s">
        <v>423</v>
      </c>
    </row>
    <row r="6" spans="1:7" ht="15">
      <c r="A6" s="4" t="s">
        <v>4</v>
      </c>
      <c r="B6" s="74"/>
      <c r="C6" s="79"/>
      <c r="D6" s="6"/>
      <c r="E6" s="5" t="s">
        <v>5</v>
      </c>
      <c r="F6" s="79"/>
      <c r="G6" s="79"/>
    </row>
    <row r="7" spans="1:7" ht="15">
      <c r="A7" s="4" t="s">
        <v>6</v>
      </c>
      <c r="B7" s="75"/>
      <c r="C7" s="76"/>
      <c r="D7" s="6"/>
      <c r="E7" s="5" t="s">
        <v>7</v>
      </c>
      <c r="F7" s="76"/>
      <c r="G7" s="76"/>
    </row>
    <row r="8" spans="1:7" ht="15">
      <c r="A8" s="8" t="s">
        <v>8</v>
      </c>
      <c r="B8" s="76">
        <f>B9+B10+B11+B12+B13+B14+B15</f>
        <v>21389609</v>
      </c>
      <c r="C8" s="76">
        <f>C9+C10+C11+C12+C13+C14+C15</f>
        <v>13217641</v>
      </c>
      <c r="D8" s="6"/>
      <c r="E8" s="7" t="s">
        <v>9</v>
      </c>
      <c r="F8" s="76">
        <f>F9+F10+F11+F12+F13+F14+F15+F16+F17</f>
        <v>183336</v>
      </c>
      <c r="G8" s="76">
        <f>G9+G10+G11+G12+G13+G14+G15+G16+G17</f>
        <v>875724</v>
      </c>
    </row>
    <row r="9" spans="1:7" ht="15">
      <c r="A9" s="8" t="s">
        <v>10</v>
      </c>
      <c r="B9" s="75"/>
      <c r="C9" s="76"/>
      <c r="D9" s="6"/>
      <c r="E9" s="7" t="s">
        <v>11</v>
      </c>
      <c r="F9" s="76">
        <v>0</v>
      </c>
      <c r="G9" s="76">
        <v>0</v>
      </c>
    </row>
    <row r="10" spans="1:7" ht="15">
      <c r="A10" s="8" t="s">
        <v>12</v>
      </c>
      <c r="B10" s="76">
        <v>21389609</v>
      </c>
      <c r="C10" s="76">
        <v>13217641</v>
      </c>
      <c r="D10" s="6"/>
      <c r="E10" s="7" t="s">
        <v>13</v>
      </c>
      <c r="F10" s="76">
        <v>0</v>
      </c>
      <c r="G10" s="76">
        <v>0</v>
      </c>
    </row>
    <row r="11" spans="1:7" ht="15">
      <c r="A11" s="8" t="s">
        <v>14</v>
      </c>
      <c r="B11" s="76">
        <v>0</v>
      </c>
      <c r="C11" s="76">
        <v>0</v>
      </c>
      <c r="D11" s="6"/>
      <c r="E11" s="7" t="s">
        <v>15</v>
      </c>
      <c r="F11" s="76">
        <v>0</v>
      </c>
      <c r="G11" s="76">
        <v>0</v>
      </c>
    </row>
    <row r="12" spans="1:7" ht="15">
      <c r="A12" s="8" t="s">
        <v>16</v>
      </c>
      <c r="B12" s="76">
        <v>0</v>
      </c>
      <c r="C12" s="76">
        <v>0</v>
      </c>
      <c r="D12" s="6"/>
      <c r="E12" s="7" t="s">
        <v>17</v>
      </c>
      <c r="F12" s="76">
        <v>0</v>
      </c>
      <c r="G12" s="76">
        <v>0</v>
      </c>
    </row>
    <row r="13" spans="1:7" ht="15">
      <c r="A13" s="8" t="s">
        <v>18</v>
      </c>
      <c r="B13" s="76">
        <v>0</v>
      </c>
      <c r="C13" s="76">
        <v>0</v>
      </c>
      <c r="D13" s="6"/>
      <c r="E13" s="7" t="s">
        <v>19</v>
      </c>
      <c r="F13" s="76">
        <v>0</v>
      </c>
      <c r="G13" s="76">
        <v>0</v>
      </c>
    </row>
    <row r="14" spans="1:7" ht="20.4">
      <c r="A14" s="8" t="s">
        <v>20</v>
      </c>
      <c r="B14" s="76">
        <v>0</v>
      </c>
      <c r="C14" s="76">
        <v>0</v>
      </c>
      <c r="D14" s="6"/>
      <c r="E14" s="7" t="s">
        <v>21</v>
      </c>
      <c r="F14" s="76">
        <v>0</v>
      </c>
      <c r="G14" s="76">
        <v>0</v>
      </c>
    </row>
    <row r="15" spans="1:7" ht="15">
      <c r="A15" s="8" t="s">
        <v>22</v>
      </c>
      <c r="B15" s="76">
        <v>0</v>
      </c>
      <c r="C15" s="76">
        <v>0</v>
      </c>
      <c r="D15" s="6"/>
      <c r="E15" s="7" t="s">
        <v>23</v>
      </c>
      <c r="F15" s="76">
        <v>90894</v>
      </c>
      <c r="G15" s="76">
        <v>341557</v>
      </c>
    </row>
    <row r="16" spans="1:7" ht="20.4">
      <c r="A16" s="9" t="s">
        <v>24</v>
      </c>
      <c r="B16" s="76">
        <f>B17+B18+B19+B20+B21+B22+B23</f>
        <v>0</v>
      </c>
      <c r="C16" s="76">
        <f>C17+C18+C19+C20+C21+C22+C23</f>
        <v>8838961</v>
      </c>
      <c r="D16" s="6"/>
      <c r="E16" s="7" t="s">
        <v>25</v>
      </c>
      <c r="F16" s="76">
        <v>0</v>
      </c>
      <c r="G16" s="76">
        <v>0</v>
      </c>
    </row>
    <row r="17" spans="1:7" ht="15">
      <c r="A17" s="8" t="s">
        <v>26</v>
      </c>
      <c r="B17" s="76">
        <v>0</v>
      </c>
      <c r="C17" s="76">
        <v>8838961</v>
      </c>
      <c r="D17" s="6"/>
      <c r="E17" s="7" t="s">
        <v>27</v>
      </c>
      <c r="F17" s="76">
        <v>92442</v>
      </c>
      <c r="G17" s="76">
        <v>534167</v>
      </c>
    </row>
    <row r="18" spans="1:7" ht="15">
      <c r="A18" s="8" t="s">
        <v>28</v>
      </c>
      <c r="B18" s="76">
        <v>0</v>
      </c>
      <c r="C18" s="76">
        <v>0</v>
      </c>
      <c r="D18" s="6"/>
      <c r="E18" s="7" t="s">
        <v>29</v>
      </c>
      <c r="F18" s="76">
        <f>F19+F20+F21</f>
        <v>0</v>
      </c>
      <c r="G18" s="76">
        <f>G19+G20+G21</f>
        <v>0</v>
      </c>
    </row>
    <row r="19" spans="1:7" ht="15">
      <c r="A19" s="8" t="s">
        <v>30</v>
      </c>
      <c r="B19" s="76">
        <v>0</v>
      </c>
      <c r="C19" s="76">
        <v>0</v>
      </c>
      <c r="D19" s="6"/>
      <c r="E19" s="7" t="s">
        <v>31</v>
      </c>
      <c r="F19" s="76">
        <v>0</v>
      </c>
      <c r="G19" s="76">
        <v>0</v>
      </c>
    </row>
    <row r="20" spans="1:7" ht="15">
      <c r="A20" s="8" t="s">
        <v>32</v>
      </c>
      <c r="B20" s="76">
        <v>0</v>
      </c>
      <c r="C20" s="76">
        <v>0</v>
      </c>
      <c r="D20" s="6"/>
      <c r="E20" s="7" t="s">
        <v>33</v>
      </c>
      <c r="F20" s="76">
        <v>0</v>
      </c>
      <c r="G20" s="76">
        <v>0</v>
      </c>
    </row>
    <row r="21" spans="1:7" ht="15">
      <c r="A21" s="8" t="s">
        <v>34</v>
      </c>
      <c r="B21" s="76">
        <v>0</v>
      </c>
      <c r="C21" s="76">
        <v>0</v>
      </c>
      <c r="D21" s="6"/>
      <c r="E21" s="7" t="s">
        <v>35</v>
      </c>
      <c r="F21" s="76">
        <v>0</v>
      </c>
      <c r="G21" s="76">
        <v>0</v>
      </c>
    </row>
    <row r="22" spans="1:7" ht="15">
      <c r="A22" s="8" t="s">
        <v>36</v>
      </c>
      <c r="B22" s="76">
        <v>0</v>
      </c>
      <c r="C22" s="76">
        <v>0</v>
      </c>
      <c r="D22" s="6"/>
      <c r="E22" s="7" t="s">
        <v>37</v>
      </c>
      <c r="F22" s="76">
        <f>F23+F24</f>
        <v>0</v>
      </c>
      <c r="G22" s="76">
        <f>G23+G24</f>
        <v>0</v>
      </c>
    </row>
    <row r="23" spans="1:7" ht="15">
      <c r="A23" s="8" t="s">
        <v>38</v>
      </c>
      <c r="B23" s="76">
        <v>0</v>
      </c>
      <c r="C23" s="76">
        <v>0</v>
      </c>
      <c r="D23" s="6"/>
      <c r="E23" s="7" t="s">
        <v>39</v>
      </c>
      <c r="F23" s="76">
        <v>0</v>
      </c>
      <c r="G23" s="76">
        <v>0</v>
      </c>
    </row>
    <row r="24" spans="1:7" ht="15">
      <c r="A24" s="8" t="s">
        <v>40</v>
      </c>
      <c r="B24" s="76">
        <f>B25+B26+B270+B27+B28+B29</f>
        <v>576</v>
      </c>
      <c r="C24" s="76">
        <f>C25+C26+C270+C27+C28+C29</f>
        <v>0</v>
      </c>
      <c r="D24" s="6"/>
      <c r="E24" s="7" t="s">
        <v>41</v>
      </c>
      <c r="F24" s="76">
        <v>0</v>
      </c>
      <c r="G24" s="76">
        <v>0</v>
      </c>
    </row>
    <row r="25" spans="1:7" ht="20.4">
      <c r="A25" s="8" t="s">
        <v>42</v>
      </c>
      <c r="B25" s="76">
        <v>0</v>
      </c>
      <c r="C25" s="76">
        <v>0</v>
      </c>
      <c r="D25" s="6"/>
      <c r="E25" s="7" t="s">
        <v>43</v>
      </c>
      <c r="F25" s="76">
        <v>0</v>
      </c>
      <c r="G25" s="76">
        <v>0</v>
      </c>
    </row>
    <row r="26" spans="1:7" ht="20.4">
      <c r="A26" s="8" t="s">
        <v>44</v>
      </c>
      <c r="B26" s="76">
        <v>0</v>
      </c>
      <c r="C26" s="76">
        <v>0</v>
      </c>
      <c r="D26" s="6"/>
      <c r="E26" s="7" t="s">
        <v>45</v>
      </c>
      <c r="F26" s="76">
        <f>F27+F28+F29</f>
        <v>0</v>
      </c>
      <c r="G26" s="76">
        <f>G27+G28+G29</f>
        <v>0</v>
      </c>
    </row>
    <row r="27" spans="1:7" ht="20.4">
      <c r="A27" s="8" t="s">
        <v>46</v>
      </c>
      <c r="B27" s="76">
        <v>0</v>
      </c>
      <c r="C27" s="76">
        <v>0</v>
      </c>
      <c r="D27" s="6"/>
      <c r="E27" s="7" t="s">
        <v>47</v>
      </c>
      <c r="F27" s="76">
        <v>0</v>
      </c>
      <c r="G27" s="76">
        <v>0</v>
      </c>
    </row>
    <row r="28" spans="1:7" ht="15">
      <c r="A28" s="8" t="s">
        <v>48</v>
      </c>
      <c r="B28" s="76">
        <v>0</v>
      </c>
      <c r="C28" s="76">
        <v>0</v>
      </c>
      <c r="D28" s="6"/>
      <c r="E28" s="7" t="s">
        <v>49</v>
      </c>
      <c r="F28" s="76">
        <v>0</v>
      </c>
      <c r="G28" s="76">
        <v>0</v>
      </c>
    </row>
    <row r="29" spans="1:7" ht="15">
      <c r="A29" s="8" t="s">
        <v>50</v>
      </c>
      <c r="B29" s="76">
        <v>576</v>
      </c>
      <c r="C29" s="76">
        <v>0</v>
      </c>
      <c r="D29" s="6"/>
      <c r="E29" s="7" t="s">
        <v>51</v>
      </c>
      <c r="F29" s="76">
        <v>0</v>
      </c>
      <c r="G29" s="76">
        <v>0</v>
      </c>
    </row>
    <row r="30" spans="1:7" ht="20.4">
      <c r="A30" s="8" t="s">
        <v>52</v>
      </c>
      <c r="B30" s="76">
        <f>B31+B32+B33+B34+B35</f>
        <v>0</v>
      </c>
      <c r="C30" s="76">
        <f>C31+C32+C33+C34+C35</f>
        <v>0</v>
      </c>
      <c r="D30" s="6"/>
      <c r="E30" s="7" t="s">
        <v>53</v>
      </c>
      <c r="F30" s="76">
        <f>F31+F32+F33+F34+F35+F36</f>
        <v>0</v>
      </c>
      <c r="G30" s="76">
        <f>G31+G32+G33+G34+G35+G36</f>
        <v>0</v>
      </c>
    </row>
    <row r="31" spans="1:7" ht="15">
      <c r="A31" s="8" t="s">
        <v>54</v>
      </c>
      <c r="B31" s="76">
        <v>0</v>
      </c>
      <c r="C31" s="76">
        <v>0</v>
      </c>
      <c r="D31" s="6"/>
      <c r="E31" s="7" t="s">
        <v>55</v>
      </c>
      <c r="F31" s="76">
        <v>0</v>
      </c>
      <c r="G31" s="76">
        <v>0</v>
      </c>
    </row>
    <row r="32" spans="1:7" ht="15">
      <c r="A32" s="8" t="s">
        <v>56</v>
      </c>
      <c r="B32" s="76">
        <v>0</v>
      </c>
      <c r="C32" s="76">
        <v>0</v>
      </c>
      <c r="D32" s="6"/>
      <c r="E32" s="7" t="s">
        <v>57</v>
      </c>
      <c r="F32" s="76">
        <v>0</v>
      </c>
      <c r="G32" s="76">
        <v>0</v>
      </c>
    </row>
    <row r="33" spans="1:7" ht="15">
      <c r="A33" s="8" t="s">
        <v>58</v>
      </c>
      <c r="B33" s="76">
        <v>0</v>
      </c>
      <c r="C33" s="76">
        <v>0</v>
      </c>
      <c r="D33" s="6"/>
      <c r="E33" s="7" t="s">
        <v>59</v>
      </c>
      <c r="F33" s="76">
        <v>0</v>
      </c>
      <c r="G33" s="76">
        <v>0</v>
      </c>
    </row>
    <row r="34" spans="1:7" ht="20.4">
      <c r="A34" s="8" t="s">
        <v>60</v>
      </c>
      <c r="B34" s="76">
        <v>0</v>
      </c>
      <c r="C34" s="76">
        <v>0</v>
      </c>
      <c r="D34" s="6"/>
      <c r="E34" s="7" t="s">
        <v>61</v>
      </c>
      <c r="F34" s="76">
        <v>0</v>
      </c>
      <c r="G34" s="76">
        <v>0</v>
      </c>
    </row>
    <row r="35" spans="1:7" ht="15">
      <c r="A35" s="8" t="s">
        <v>62</v>
      </c>
      <c r="B35" s="76">
        <v>0</v>
      </c>
      <c r="C35" s="76">
        <v>0</v>
      </c>
      <c r="D35" s="6"/>
      <c r="E35" s="7" t="s">
        <v>63</v>
      </c>
      <c r="F35" s="76">
        <v>0</v>
      </c>
      <c r="G35" s="76">
        <v>0</v>
      </c>
    </row>
    <row r="36" spans="1:7" ht="15">
      <c r="A36" s="8" t="s">
        <v>64</v>
      </c>
      <c r="B36" s="76">
        <v>0</v>
      </c>
      <c r="C36" s="76">
        <v>0</v>
      </c>
      <c r="D36" s="6"/>
      <c r="E36" s="7" t="s">
        <v>65</v>
      </c>
      <c r="F36" s="76">
        <v>0</v>
      </c>
      <c r="G36" s="76">
        <v>0</v>
      </c>
    </row>
    <row r="37" spans="1:7" ht="15">
      <c r="A37" s="8" t="s">
        <v>66</v>
      </c>
      <c r="B37" s="76">
        <f>B38+B39</f>
        <v>0</v>
      </c>
      <c r="C37" s="76">
        <v>0</v>
      </c>
      <c r="D37" s="6"/>
      <c r="E37" s="7" t="s">
        <v>67</v>
      </c>
      <c r="F37" s="76">
        <f>F38+F39+F40</f>
        <v>0</v>
      </c>
      <c r="G37" s="76">
        <f>G38+G39+G40</f>
        <v>0</v>
      </c>
    </row>
    <row r="38" spans="1:7" ht="20.4">
      <c r="A38" s="8" t="s">
        <v>68</v>
      </c>
      <c r="B38" s="76">
        <v>0</v>
      </c>
      <c r="C38" s="76">
        <v>0</v>
      </c>
      <c r="D38" s="6"/>
      <c r="E38" s="7" t="s">
        <v>69</v>
      </c>
      <c r="F38" s="76">
        <v>0</v>
      </c>
      <c r="G38" s="76">
        <v>0</v>
      </c>
    </row>
    <row r="39" spans="1:7" ht="15">
      <c r="A39" s="8" t="s">
        <v>70</v>
      </c>
      <c r="B39" s="76">
        <v>0</v>
      </c>
      <c r="C39" s="76">
        <v>0</v>
      </c>
      <c r="D39" s="6"/>
      <c r="E39" s="7" t="s">
        <v>71</v>
      </c>
      <c r="F39" s="76">
        <v>0</v>
      </c>
      <c r="G39" s="76">
        <v>0</v>
      </c>
    </row>
    <row r="40" spans="1:7" ht="15">
      <c r="A40" s="8" t="s">
        <v>72</v>
      </c>
      <c r="B40" s="76">
        <f>B41+B42+B43+B44</f>
        <v>0</v>
      </c>
      <c r="C40" s="76">
        <f>C41+C42+C43+C44</f>
        <v>0</v>
      </c>
      <c r="D40" s="6"/>
      <c r="E40" s="7" t="s">
        <v>73</v>
      </c>
      <c r="F40" s="76">
        <v>0</v>
      </c>
      <c r="G40" s="76">
        <v>0</v>
      </c>
    </row>
    <row r="41" spans="1:7" ht="15">
      <c r="A41" s="8" t="s">
        <v>74</v>
      </c>
      <c r="B41" s="76">
        <v>0</v>
      </c>
      <c r="C41" s="76">
        <v>0</v>
      </c>
      <c r="D41" s="6"/>
      <c r="E41" s="7" t="s">
        <v>75</v>
      </c>
      <c r="F41" s="76">
        <f>F42+F43+F44</f>
        <v>0</v>
      </c>
      <c r="G41" s="76">
        <f>G42+G43+G44</f>
        <v>0</v>
      </c>
    </row>
    <row r="42" spans="1:7" ht="15">
      <c r="A42" s="8" t="s">
        <v>76</v>
      </c>
      <c r="B42" s="76">
        <v>0</v>
      </c>
      <c r="C42" s="76">
        <v>0</v>
      </c>
      <c r="D42" s="6"/>
      <c r="E42" s="7" t="s">
        <v>77</v>
      </c>
      <c r="F42" s="76">
        <v>0</v>
      </c>
      <c r="G42" s="76">
        <v>0</v>
      </c>
    </row>
    <row r="43" spans="1:7" ht="20.4">
      <c r="A43" s="8" t="s">
        <v>78</v>
      </c>
      <c r="B43" s="76">
        <v>0</v>
      </c>
      <c r="C43" s="76">
        <v>0</v>
      </c>
      <c r="D43" s="6"/>
      <c r="E43" s="7" t="s">
        <v>79</v>
      </c>
      <c r="F43" s="76">
        <v>0</v>
      </c>
      <c r="G43" s="76">
        <v>0</v>
      </c>
    </row>
    <row r="44" spans="1:7" ht="15">
      <c r="A44" s="8" t="s">
        <v>80</v>
      </c>
      <c r="B44" s="76">
        <v>0</v>
      </c>
      <c r="C44" s="76">
        <v>0</v>
      </c>
      <c r="D44" s="6"/>
      <c r="E44" s="7" t="s">
        <v>81</v>
      </c>
      <c r="F44" s="76">
        <v>0</v>
      </c>
      <c r="G44" s="76">
        <v>0</v>
      </c>
    </row>
    <row r="45" spans="1:7" ht="15">
      <c r="A45" s="8"/>
      <c r="B45" s="76"/>
      <c r="C45" s="76"/>
      <c r="D45" s="6"/>
      <c r="E45" s="7"/>
      <c r="F45" s="76"/>
      <c r="G45" s="76"/>
    </row>
    <row r="46" spans="1:7" ht="15">
      <c r="A46" s="4" t="s">
        <v>82</v>
      </c>
      <c r="B46" s="79">
        <f>B8+B16+B24+B30+B36+B37</f>
        <v>21390185</v>
      </c>
      <c r="C46" s="79">
        <f>C8+C16+C24+C30+C36+C37</f>
        <v>22056602</v>
      </c>
      <c r="D46" s="6"/>
      <c r="E46" s="5" t="s">
        <v>83</v>
      </c>
      <c r="F46" s="79">
        <f>F8+F18+F22+F26+F30+F37</f>
        <v>183336</v>
      </c>
      <c r="G46" s="79">
        <f>G8+G18+G22+G26+G30+G37</f>
        <v>875724</v>
      </c>
    </row>
    <row r="47" spans="1:7" ht="15">
      <c r="A47" s="9"/>
      <c r="B47" s="76"/>
      <c r="C47" s="76"/>
      <c r="D47" s="67"/>
      <c r="E47" s="69"/>
      <c r="F47" s="76"/>
      <c r="G47" s="76"/>
    </row>
    <row r="48" spans="1:7" ht="15">
      <c r="A48" s="4" t="s">
        <v>84</v>
      </c>
      <c r="B48" s="76"/>
      <c r="C48" s="76"/>
      <c r="D48" s="67"/>
      <c r="E48" s="66" t="s">
        <v>85</v>
      </c>
      <c r="F48" s="76"/>
      <c r="G48" s="76"/>
    </row>
    <row r="49" spans="1:7" ht="15">
      <c r="A49" s="8" t="s">
        <v>86</v>
      </c>
      <c r="B49" s="76">
        <v>0</v>
      </c>
      <c r="C49" s="76">
        <v>0</v>
      </c>
      <c r="D49" s="6"/>
      <c r="E49" s="7" t="s">
        <v>87</v>
      </c>
      <c r="F49" s="76">
        <v>0</v>
      </c>
      <c r="G49" s="76">
        <v>0</v>
      </c>
    </row>
    <row r="50" spans="1:7" ht="15">
      <c r="A50" s="8" t="s">
        <v>88</v>
      </c>
      <c r="B50" s="76">
        <v>0</v>
      </c>
      <c r="C50" s="76">
        <v>0</v>
      </c>
      <c r="D50" s="6"/>
      <c r="E50" s="7" t="s">
        <v>89</v>
      </c>
      <c r="F50" s="76">
        <v>0</v>
      </c>
      <c r="G50" s="76">
        <v>0</v>
      </c>
    </row>
    <row r="51" spans="1:7" ht="15">
      <c r="A51" s="8" t="s">
        <v>90</v>
      </c>
      <c r="B51" s="76">
        <v>21762918</v>
      </c>
      <c r="C51" s="76">
        <v>21762918</v>
      </c>
      <c r="D51" s="6"/>
      <c r="E51" s="7" t="s">
        <v>91</v>
      </c>
      <c r="F51" s="76">
        <v>0</v>
      </c>
      <c r="G51" s="76">
        <v>0</v>
      </c>
    </row>
    <row r="52" spans="1:7" ht="15">
      <c r="A52" s="8" t="s">
        <v>92</v>
      </c>
      <c r="B52" s="76">
        <v>22621039</v>
      </c>
      <c r="C52" s="76">
        <v>22564747</v>
      </c>
      <c r="D52" s="6"/>
      <c r="E52" s="7" t="s">
        <v>93</v>
      </c>
      <c r="F52" s="76">
        <v>0</v>
      </c>
      <c r="G52" s="76">
        <v>0</v>
      </c>
    </row>
    <row r="53" spans="1:7" ht="15">
      <c r="A53" s="8" t="s">
        <v>94</v>
      </c>
      <c r="B53" s="76">
        <v>599275</v>
      </c>
      <c r="C53" s="76">
        <v>585020</v>
      </c>
      <c r="D53" s="6"/>
      <c r="E53" s="7" t="s">
        <v>95</v>
      </c>
      <c r="F53" s="76">
        <v>0</v>
      </c>
      <c r="G53" s="76">
        <v>0</v>
      </c>
    </row>
    <row r="54" spans="1:7" ht="15">
      <c r="A54" s="8" t="s">
        <v>96</v>
      </c>
      <c r="B54" s="76">
        <v>0</v>
      </c>
      <c r="C54" s="76">
        <v>0</v>
      </c>
      <c r="D54" s="58"/>
      <c r="E54" s="7" t="s">
        <v>97</v>
      </c>
      <c r="F54" s="76">
        <v>0</v>
      </c>
      <c r="G54" s="76">
        <v>0</v>
      </c>
    </row>
    <row r="55" spans="1:7" ht="15">
      <c r="A55" s="8" t="s">
        <v>98</v>
      </c>
      <c r="B55" s="76">
        <v>0</v>
      </c>
      <c r="C55" s="76">
        <v>0</v>
      </c>
      <c r="D55" s="58"/>
      <c r="E55" s="5"/>
      <c r="F55" s="76"/>
      <c r="G55" s="76"/>
    </row>
    <row r="56" spans="1:7" ht="15">
      <c r="A56" s="8" t="s">
        <v>99</v>
      </c>
      <c r="B56" s="76">
        <v>0</v>
      </c>
      <c r="C56" s="76">
        <v>0</v>
      </c>
      <c r="D56" s="58"/>
      <c r="E56" s="5" t="s">
        <v>100</v>
      </c>
      <c r="F56" s="79">
        <f>F49+F50+F51+F52+F53+F54</f>
        <v>0</v>
      </c>
      <c r="G56" s="79">
        <f>G49+G50+G51+G52+G53+G54</f>
        <v>0</v>
      </c>
    </row>
    <row r="57" spans="1:7" ht="15">
      <c r="A57" s="8" t="s">
        <v>101</v>
      </c>
      <c r="B57" s="76">
        <v>0</v>
      </c>
      <c r="C57" s="76">
        <v>0</v>
      </c>
      <c r="D57" s="6"/>
      <c r="E57" s="13"/>
      <c r="F57" s="76"/>
      <c r="G57" s="76"/>
    </row>
    <row r="58" spans="1:7" ht="15">
      <c r="A58" s="8"/>
      <c r="B58" s="76"/>
      <c r="C58" s="76"/>
      <c r="D58" s="6"/>
      <c r="E58" s="5" t="s">
        <v>102</v>
      </c>
      <c r="F58" s="79">
        <f>F46+F56</f>
        <v>183336</v>
      </c>
      <c r="G58" s="79">
        <f>G46+G56</f>
        <v>875724</v>
      </c>
    </row>
    <row r="59" spans="1:7" ht="20.4">
      <c r="A59" s="4" t="s">
        <v>103</v>
      </c>
      <c r="B59" s="79">
        <f>B49+B50+B51+B52+B53+B54+B55+B56+B57</f>
        <v>44983232</v>
      </c>
      <c r="C59" s="79">
        <f>C49+C50+C51+C52+C53+C54+C55+C56+C57</f>
        <v>44912685</v>
      </c>
      <c r="D59" s="6"/>
      <c r="E59" s="5"/>
      <c r="F59" s="76"/>
      <c r="G59" s="83"/>
    </row>
    <row r="60" spans="1:7" ht="15">
      <c r="A60" s="4"/>
      <c r="B60" s="76"/>
      <c r="C60" s="76"/>
      <c r="D60" s="6"/>
      <c r="E60" s="5" t="s">
        <v>104</v>
      </c>
      <c r="F60" s="76"/>
      <c r="G60" s="83"/>
    </row>
    <row r="61" spans="1:7" ht="15">
      <c r="A61" s="4" t="s">
        <v>105</v>
      </c>
      <c r="B61" s="79">
        <f>B46+B59</f>
        <v>66373417</v>
      </c>
      <c r="C61" s="79">
        <f>C46+C59</f>
        <v>66969287</v>
      </c>
      <c r="D61" s="6"/>
      <c r="E61" s="5"/>
      <c r="F61" s="76"/>
      <c r="G61" s="83"/>
    </row>
    <row r="62" spans="1:7" ht="15">
      <c r="A62" s="4"/>
      <c r="B62" s="76"/>
      <c r="C62" s="76"/>
      <c r="D62" s="6"/>
      <c r="E62" s="5" t="s">
        <v>106</v>
      </c>
      <c r="F62" s="79">
        <f>F63+F64+F65</f>
        <v>36114188</v>
      </c>
      <c r="G62" s="79">
        <f>G63+G64+G65</f>
        <v>38369822</v>
      </c>
    </row>
    <row r="63" spans="1:7" ht="15">
      <c r="A63" s="8"/>
      <c r="B63" s="76"/>
      <c r="C63" s="76"/>
      <c r="D63" s="6"/>
      <c r="E63" s="7" t="s">
        <v>107</v>
      </c>
      <c r="F63" s="76">
        <v>34176721</v>
      </c>
      <c r="G63" s="76">
        <v>35474791</v>
      </c>
    </row>
    <row r="64" spans="1:7" ht="15">
      <c r="A64" s="8"/>
      <c r="B64" s="76"/>
      <c r="C64" s="76"/>
      <c r="D64" s="6"/>
      <c r="E64" s="7" t="s">
        <v>108</v>
      </c>
      <c r="F64" s="76">
        <v>1937467</v>
      </c>
      <c r="G64" s="76">
        <v>2895031</v>
      </c>
    </row>
    <row r="65" spans="1:7" ht="15">
      <c r="A65" s="8"/>
      <c r="B65" s="76"/>
      <c r="C65" s="76"/>
      <c r="D65" s="6"/>
      <c r="E65" s="7" t="s">
        <v>109</v>
      </c>
      <c r="F65" s="76">
        <v>0</v>
      </c>
      <c r="G65" s="76">
        <v>0</v>
      </c>
    </row>
    <row r="66" spans="1:7" ht="15">
      <c r="A66" s="8"/>
      <c r="B66" s="75"/>
      <c r="C66" s="76"/>
      <c r="D66" s="6"/>
      <c r="E66" s="7"/>
      <c r="F66" s="76"/>
      <c r="G66" s="76"/>
    </row>
    <row r="67" spans="1:7" ht="15">
      <c r="A67" s="8"/>
      <c r="B67" s="75"/>
      <c r="C67" s="76"/>
      <c r="D67" s="6"/>
      <c r="E67" s="5" t="s">
        <v>110</v>
      </c>
      <c r="F67" s="79">
        <f>F68+F69+F70+F71+F72</f>
        <v>30075893</v>
      </c>
      <c r="G67" s="79">
        <f>G68+G69+G70+G71+G72</f>
        <v>27723739</v>
      </c>
    </row>
    <row r="68" spans="1:7" ht="15">
      <c r="A68" s="8"/>
      <c r="B68" s="75"/>
      <c r="C68" s="76"/>
      <c r="D68" s="6"/>
      <c r="E68" s="7" t="s">
        <v>111</v>
      </c>
      <c r="F68" s="76">
        <v>2384805</v>
      </c>
      <c r="G68" s="76">
        <v>5180896</v>
      </c>
    </row>
    <row r="69" spans="1:7" ht="15">
      <c r="A69" s="8"/>
      <c r="B69" s="75"/>
      <c r="C69" s="76"/>
      <c r="D69" s="6"/>
      <c r="E69" s="7" t="s">
        <v>112</v>
      </c>
      <c r="F69" s="76">
        <v>27691088</v>
      </c>
      <c r="G69" s="76">
        <v>22542843</v>
      </c>
    </row>
    <row r="70" spans="1:7" ht="15">
      <c r="A70" s="8"/>
      <c r="B70" s="75"/>
      <c r="C70" s="76"/>
      <c r="D70" s="6"/>
      <c r="E70" s="7" t="s">
        <v>113</v>
      </c>
      <c r="F70" s="76">
        <v>0</v>
      </c>
      <c r="G70" s="76">
        <v>0</v>
      </c>
    </row>
    <row r="71" spans="1:7" ht="15">
      <c r="A71" s="8"/>
      <c r="B71" s="75"/>
      <c r="C71" s="76"/>
      <c r="D71" s="6"/>
      <c r="E71" s="7" t="s">
        <v>114</v>
      </c>
      <c r="F71" s="76">
        <v>0</v>
      </c>
      <c r="G71" s="76">
        <v>0</v>
      </c>
    </row>
    <row r="72" spans="1:7" ht="15">
      <c r="A72" s="8"/>
      <c r="B72" s="75"/>
      <c r="C72" s="76"/>
      <c r="D72" s="6"/>
      <c r="E72" s="7" t="s">
        <v>115</v>
      </c>
      <c r="F72" s="76">
        <v>0</v>
      </c>
      <c r="G72" s="76">
        <v>0</v>
      </c>
    </row>
    <row r="73" spans="1:7" ht="15">
      <c r="A73" s="8"/>
      <c r="B73" s="75"/>
      <c r="C73" s="76"/>
      <c r="D73" s="6"/>
      <c r="E73" s="7"/>
      <c r="F73" s="76"/>
      <c r="G73" s="76"/>
    </row>
    <row r="74" spans="1:7" ht="20.4">
      <c r="A74" s="8"/>
      <c r="B74" s="75"/>
      <c r="C74" s="76"/>
      <c r="D74" s="6"/>
      <c r="E74" s="5" t="s">
        <v>116</v>
      </c>
      <c r="F74" s="79">
        <f>F75+F76</f>
        <v>0</v>
      </c>
      <c r="G74" s="79">
        <f>G75+G76</f>
        <v>0</v>
      </c>
    </row>
    <row r="75" spans="1:7" ht="15">
      <c r="A75" s="8"/>
      <c r="B75" s="75"/>
      <c r="C75" s="76"/>
      <c r="D75" s="6"/>
      <c r="E75" s="7" t="s">
        <v>117</v>
      </c>
      <c r="F75" s="76">
        <v>0</v>
      </c>
      <c r="G75" s="76">
        <v>0</v>
      </c>
    </row>
    <row r="76" spans="1:7" ht="15">
      <c r="A76" s="8"/>
      <c r="B76" s="75"/>
      <c r="C76" s="76"/>
      <c r="D76" s="6"/>
      <c r="E76" s="7" t="s">
        <v>118</v>
      </c>
      <c r="F76" s="76">
        <v>0</v>
      </c>
      <c r="G76" s="76">
        <v>0</v>
      </c>
    </row>
    <row r="77" spans="1:7" ht="15">
      <c r="A77" s="8"/>
      <c r="B77" s="75"/>
      <c r="C77" s="76"/>
      <c r="D77" s="6"/>
      <c r="E77" s="7"/>
      <c r="F77" s="76"/>
      <c r="G77" s="76"/>
    </row>
    <row r="78" spans="1:7" ht="15">
      <c r="A78" s="8"/>
      <c r="B78" s="75"/>
      <c r="C78" s="76"/>
      <c r="D78" s="6"/>
      <c r="E78" s="5" t="s">
        <v>119</v>
      </c>
      <c r="F78" s="79">
        <f>F62+F67+F74</f>
        <v>66190081</v>
      </c>
      <c r="G78" s="79">
        <f>G62+G67+G74</f>
        <v>66093561</v>
      </c>
    </row>
    <row r="79" spans="1:7" ht="15">
      <c r="A79" s="8"/>
      <c r="B79" s="75"/>
      <c r="C79" s="76"/>
      <c r="D79" s="6"/>
      <c r="E79" s="7"/>
      <c r="F79" s="76"/>
      <c r="G79" s="76"/>
    </row>
    <row r="80" spans="1:7" ht="15">
      <c r="A80" s="8"/>
      <c r="B80" s="75"/>
      <c r="C80" s="76"/>
      <c r="D80" s="6"/>
      <c r="E80" s="5" t="s">
        <v>120</v>
      </c>
      <c r="F80" s="79">
        <f>F58+F78</f>
        <v>66373417</v>
      </c>
      <c r="G80" s="79">
        <f>G58+G78</f>
        <v>66969285</v>
      </c>
    </row>
    <row r="81" spans="1:7" ht="15">
      <c r="A81" s="8"/>
      <c r="B81" s="75"/>
      <c r="C81" s="76"/>
      <c r="D81" s="6"/>
      <c r="E81" s="7"/>
      <c r="F81" s="76"/>
      <c r="G81" s="76"/>
    </row>
    <row r="82" spans="1:7" ht="15">
      <c r="A82" s="8"/>
      <c r="B82" s="75"/>
      <c r="C82" s="76"/>
      <c r="D82" s="6"/>
      <c r="E82" s="7"/>
      <c r="F82" s="76"/>
      <c r="G82" s="76"/>
    </row>
    <row r="83" spans="1:7" ht="15">
      <c r="A83" s="8"/>
      <c r="B83" s="75"/>
      <c r="C83" s="76"/>
      <c r="D83" s="6"/>
      <c r="E83" s="7"/>
      <c r="F83" s="76"/>
      <c r="G83" s="76"/>
    </row>
    <row r="84" spans="1:7" ht="10.8" thickBot="1">
      <c r="A84" s="19"/>
      <c r="B84" s="77"/>
      <c r="C84" s="80"/>
      <c r="D84" s="11"/>
      <c r="E84" s="10"/>
      <c r="F84" s="80"/>
      <c r="G84" s="80"/>
    </row>
  </sheetData>
  <mergeCells count="4"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A1" sqref="A1:I1"/>
    </sheetView>
  </sheetViews>
  <sheetFormatPr defaultColWidth="11.421875" defaultRowHeight="15"/>
  <cols>
    <col min="2" max="2" width="14.140625" style="0" customWidth="1"/>
    <col min="3" max="3" width="15.00390625" style="0" customWidth="1"/>
    <col min="6" max="6" width="15.421875" style="0" customWidth="1"/>
    <col min="7" max="7" width="12.28125" style="0" customWidth="1"/>
    <col min="9" max="9" width="17.00390625" style="0" customWidth="1"/>
  </cols>
  <sheetData>
    <row r="1" spans="1:9" ht="15">
      <c r="A1" s="129" t="s">
        <v>149</v>
      </c>
      <c r="B1" s="130"/>
      <c r="C1" s="130"/>
      <c r="D1" s="130"/>
      <c r="E1" s="130"/>
      <c r="F1" s="130"/>
      <c r="G1" s="130"/>
      <c r="H1" s="130"/>
      <c r="I1" s="131"/>
    </row>
    <row r="2" spans="1:9" ht="15.75" customHeight="1">
      <c r="A2" s="132" t="s">
        <v>122</v>
      </c>
      <c r="B2" s="112"/>
      <c r="C2" s="112"/>
      <c r="D2" s="112"/>
      <c r="E2" s="112"/>
      <c r="F2" s="112"/>
      <c r="G2" s="112"/>
      <c r="H2" s="112"/>
      <c r="I2" s="133"/>
    </row>
    <row r="3" spans="1:9" ht="15.75" customHeight="1">
      <c r="A3" s="132" t="s">
        <v>424</v>
      </c>
      <c r="B3" s="112"/>
      <c r="C3" s="112"/>
      <c r="D3" s="112"/>
      <c r="E3" s="112"/>
      <c r="F3" s="112"/>
      <c r="G3" s="112"/>
      <c r="H3" s="112"/>
      <c r="I3" s="133"/>
    </row>
    <row r="4" spans="1:9" ht="15" thickBot="1">
      <c r="A4" s="114" t="s">
        <v>2</v>
      </c>
      <c r="B4" s="115"/>
      <c r="C4" s="115"/>
      <c r="D4" s="115"/>
      <c r="E4" s="115"/>
      <c r="F4" s="115"/>
      <c r="G4" s="115"/>
      <c r="H4" s="115"/>
      <c r="I4" s="116"/>
    </row>
    <row r="5" spans="1:9" ht="31.5" customHeight="1">
      <c r="A5" s="134" t="s">
        <v>123</v>
      </c>
      <c r="B5" s="135"/>
      <c r="C5" s="59" t="s">
        <v>124</v>
      </c>
      <c r="D5" s="136" t="s">
        <v>125</v>
      </c>
      <c r="E5" s="136" t="s">
        <v>126</v>
      </c>
      <c r="F5" s="136" t="s">
        <v>127</v>
      </c>
      <c r="G5" s="59" t="s">
        <v>128</v>
      </c>
      <c r="H5" s="136" t="s">
        <v>130</v>
      </c>
      <c r="I5" s="136" t="s">
        <v>131</v>
      </c>
    </row>
    <row r="6" spans="1:9" ht="21.75" customHeight="1" thickBot="1">
      <c r="A6" s="114"/>
      <c r="B6" s="116"/>
      <c r="C6" s="60" t="s">
        <v>425</v>
      </c>
      <c r="D6" s="137"/>
      <c r="E6" s="137"/>
      <c r="F6" s="137"/>
      <c r="G6" s="60" t="s">
        <v>129</v>
      </c>
      <c r="H6" s="137"/>
      <c r="I6" s="137"/>
    </row>
    <row r="7" spans="1:9" ht="15">
      <c r="A7" s="125"/>
      <c r="B7" s="126"/>
      <c r="C7" s="5"/>
      <c r="D7" s="5"/>
      <c r="E7" s="5"/>
      <c r="F7" s="5"/>
      <c r="G7" s="5"/>
      <c r="H7" s="5"/>
      <c r="I7" s="5"/>
    </row>
    <row r="8" spans="1:9" ht="15">
      <c r="A8" s="117" t="s">
        <v>132</v>
      </c>
      <c r="B8" s="118"/>
      <c r="C8" s="62">
        <f>C9+C13</f>
        <v>0</v>
      </c>
      <c r="D8" s="13"/>
      <c r="E8" s="13"/>
      <c r="F8" s="13"/>
      <c r="G8" s="64">
        <f>C8+D8-E8+F8</f>
        <v>0</v>
      </c>
      <c r="H8" s="13"/>
      <c r="I8" s="13"/>
    </row>
    <row r="9" spans="1:9" ht="15">
      <c r="A9" s="117" t="s">
        <v>133</v>
      </c>
      <c r="B9" s="118"/>
      <c r="C9" s="62">
        <f>C10+C11</f>
        <v>0</v>
      </c>
      <c r="D9" s="5"/>
      <c r="E9" s="5"/>
      <c r="F9" s="5"/>
      <c r="G9" s="64">
        <f aca="true" t="shared" si="0" ref="G9:G19">C9+D9-E9+F9</f>
        <v>0</v>
      </c>
      <c r="H9" s="5"/>
      <c r="I9" s="5"/>
    </row>
    <row r="10" spans="1:9" ht="15" customHeight="1">
      <c r="A10" s="127" t="s">
        <v>134</v>
      </c>
      <c r="B10" s="128"/>
      <c r="C10" s="62">
        <v>0</v>
      </c>
      <c r="D10" s="5"/>
      <c r="E10" s="5"/>
      <c r="F10" s="5"/>
      <c r="G10" s="64">
        <f t="shared" si="0"/>
        <v>0</v>
      </c>
      <c r="H10" s="5"/>
      <c r="I10" s="5"/>
    </row>
    <row r="11" spans="1:9" ht="15" customHeight="1">
      <c r="A11" s="127" t="s">
        <v>135</v>
      </c>
      <c r="B11" s="128"/>
      <c r="C11" s="63">
        <v>0</v>
      </c>
      <c r="D11" s="7"/>
      <c r="E11" s="7"/>
      <c r="F11" s="7"/>
      <c r="G11" s="64">
        <f t="shared" si="0"/>
        <v>0</v>
      </c>
      <c r="H11" s="7"/>
      <c r="I11" s="7"/>
    </row>
    <row r="12" spans="1:9" ht="15">
      <c r="A12" s="127" t="s">
        <v>136</v>
      </c>
      <c r="B12" s="128"/>
      <c r="C12" s="63">
        <v>0</v>
      </c>
      <c r="D12" s="7"/>
      <c r="E12" s="7"/>
      <c r="F12" s="7"/>
      <c r="G12" s="64">
        <f t="shared" si="0"/>
        <v>0</v>
      </c>
      <c r="H12" s="7"/>
      <c r="I12" s="7"/>
    </row>
    <row r="13" spans="1:9" ht="15">
      <c r="A13" s="117" t="s">
        <v>137</v>
      </c>
      <c r="B13" s="118"/>
      <c r="C13" s="62">
        <f>C14+C15</f>
        <v>0</v>
      </c>
      <c r="D13" s="5"/>
      <c r="E13" s="5"/>
      <c r="F13" s="5"/>
      <c r="G13" s="64">
        <f t="shared" si="0"/>
        <v>0</v>
      </c>
      <c r="H13" s="5"/>
      <c r="I13" s="5"/>
    </row>
    <row r="14" spans="1:9" ht="15">
      <c r="A14" s="127" t="s">
        <v>138</v>
      </c>
      <c r="B14" s="128"/>
      <c r="C14" s="62">
        <v>0</v>
      </c>
      <c r="D14" s="5"/>
      <c r="E14" s="5"/>
      <c r="F14" s="5"/>
      <c r="G14" s="64">
        <f t="shared" si="0"/>
        <v>0</v>
      </c>
      <c r="H14" s="5"/>
      <c r="I14" s="5"/>
    </row>
    <row r="15" spans="1:9" ht="15">
      <c r="A15" s="127" t="s">
        <v>139</v>
      </c>
      <c r="B15" s="128"/>
      <c r="C15" s="63">
        <v>0</v>
      </c>
      <c r="D15" s="7"/>
      <c r="E15" s="7"/>
      <c r="F15" s="7"/>
      <c r="G15" s="64">
        <f t="shared" si="0"/>
        <v>0</v>
      </c>
      <c r="H15" s="7"/>
      <c r="I15" s="7"/>
    </row>
    <row r="16" spans="1:9" ht="15">
      <c r="A16" s="127" t="s">
        <v>140</v>
      </c>
      <c r="B16" s="128"/>
      <c r="C16" s="63">
        <v>0</v>
      </c>
      <c r="D16" s="7"/>
      <c r="E16" s="7"/>
      <c r="F16" s="7"/>
      <c r="G16" s="64">
        <f t="shared" si="0"/>
        <v>0</v>
      </c>
      <c r="H16" s="7"/>
      <c r="I16" s="7"/>
    </row>
    <row r="17" spans="1:9" ht="15">
      <c r="A17" s="117" t="s">
        <v>141</v>
      </c>
      <c r="B17" s="118"/>
      <c r="C17" s="63">
        <v>0</v>
      </c>
      <c r="D17" s="15"/>
      <c r="E17" s="15"/>
      <c r="F17" s="15"/>
      <c r="G17" s="64">
        <f t="shared" si="0"/>
        <v>0</v>
      </c>
      <c r="H17" s="15"/>
      <c r="I17" s="15"/>
    </row>
    <row r="18" spans="1:9" ht="15">
      <c r="A18" s="14"/>
      <c r="B18" s="7"/>
      <c r="C18" s="7"/>
      <c r="D18" s="7"/>
      <c r="E18" s="7"/>
      <c r="F18" s="7"/>
      <c r="G18" s="7"/>
      <c r="H18" s="7"/>
      <c r="I18" s="7"/>
    </row>
    <row r="19" spans="1:9" ht="25.5" customHeight="1">
      <c r="A19" s="117" t="s">
        <v>142</v>
      </c>
      <c r="B19" s="118"/>
      <c r="C19" s="62">
        <f>C8+C17</f>
        <v>0</v>
      </c>
      <c r="D19" s="5"/>
      <c r="E19" s="5"/>
      <c r="F19" s="5"/>
      <c r="G19" s="64">
        <f t="shared" si="0"/>
        <v>0</v>
      </c>
      <c r="H19" s="5"/>
      <c r="I19" s="5"/>
    </row>
    <row r="20" spans="1:9" ht="15">
      <c r="A20" s="117"/>
      <c r="B20" s="118"/>
      <c r="C20" s="5"/>
      <c r="D20" s="5"/>
      <c r="E20" s="5"/>
      <c r="F20" s="5"/>
      <c r="G20" s="5"/>
      <c r="H20" s="5"/>
      <c r="I20" s="5"/>
    </row>
    <row r="21" spans="1:9" ht="16.5" customHeight="1">
      <c r="A21" s="117" t="s">
        <v>148</v>
      </c>
      <c r="B21" s="118"/>
      <c r="C21" s="5"/>
      <c r="D21" s="5"/>
      <c r="E21" s="5"/>
      <c r="F21" s="5"/>
      <c r="G21" s="5"/>
      <c r="H21" s="5"/>
      <c r="I21" s="5"/>
    </row>
    <row r="22" spans="1:9" ht="15">
      <c r="A22" s="119" t="s">
        <v>143</v>
      </c>
      <c r="B22" s="120"/>
      <c r="C22" s="13"/>
      <c r="D22" s="13"/>
      <c r="E22" s="13"/>
      <c r="F22" s="13"/>
      <c r="G22" s="13"/>
      <c r="H22" s="13"/>
      <c r="I22" s="13"/>
    </row>
    <row r="23" spans="1:9" ht="15">
      <c r="A23" s="119" t="s">
        <v>144</v>
      </c>
      <c r="B23" s="120"/>
      <c r="C23" s="13"/>
      <c r="D23" s="13"/>
      <c r="E23" s="13"/>
      <c r="F23" s="13"/>
      <c r="G23" s="13"/>
      <c r="H23" s="13"/>
      <c r="I23" s="13"/>
    </row>
    <row r="24" spans="1:9" ht="15">
      <c r="A24" s="119" t="s">
        <v>427</v>
      </c>
      <c r="B24" s="120"/>
      <c r="C24" s="13"/>
      <c r="D24" s="13"/>
      <c r="E24" s="13"/>
      <c r="F24" s="13"/>
      <c r="G24" s="13"/>
      <c r="H24" s="13"/>
      <c r="I24" s="13"/>
    </row>
    <row r="25" spans="1:9" ht="15">
      <c r="A25" s="123"/>
      <c r="B25" s="124"/>
      <c r="C25" s="13"/>
      <c r="D25" s="13"/>
      <c r="E25" s="13"/>
      <c r="F25" s="13"/>
      <c r="G25" s="13"/>
      <c r="H25" s="13"/>
      <c r="I25" s="13"/>
    </row>
    <row r="26" spans="1:9" ht="16.5" customHeight="1">
      <c r="A26" s="117" t="s">
        <v>145</v>
      </c>
      <c r="B26" s="118"/>
      <c r="C26" s="13"/>
      <c r="D26" s="13"/>
      <c r="E26" s="13"/>
      <c r="F26" s="13"/>
      <c r="G26" s="13"/>
      <c r="H26" s="13"/>
      <c r="I26" s="13"/>
    </row>
    <row r="27" spans="1:9" ht="15">
      <c r="A27" s="119" t="s">
        <v>146</v>
      </c>
      <c r="B27" s="120"/>
      <c r="C27" s="13"/>
      <c r="D27" s="13"/>
      <c r="E27" s="13"/>
      <c r="F27" s="13"/>
      <c r="G27" s="13"/>
      <c r="H27" s="13"/>
      <c r="I27" s="13"/>
    </row>
    <row r="28" spans="1:9" ht="15">
      <c r="A28" s="119" t="s">
        <v>147</v>
      </c>
      <c r="B28" s="120"/>
      <c r="C28" s="13"/>
      <c r="D28" s="13"/>
      <c r="E28" s="13"/>
      <c r="F28" s="13"/>
      <c r="G28" s="13"/>
      <c r="H28" s="13"/>
      <c r="I28" s="13"/>
    </row>
    <row r="29" spans="1:9" ht="15">
      <c r="A29" s="119" t="s">
        <v>428</v>
      </c>
      <c r="B29" s="120"/>
      <c r="C29" s="13"/>
      <c r="D29" s="13"/>
      <c r="E29" s="13"/>
      <c r="F29" s="13"/>
      <c r="G29" s="13"/>
      <c r="H29" s="13"/>
      <c r="I29" s="13"/>
    </row>
    <row r="30" spans="1:9" ht="15" thickBot="1">
      <c r="A30" s="121"/>
      <c r="B30" s="122"/>
      <c r="C30" s="12"/>
      <c r="D30" s="12"/>
      <c r="E30" s="12"/>
      <c r="F30" s="12"/>
      <c r="G30" s="12"/>
      <c r="H30" s="12"/>
      <c r="I30" s="12"/>
    </row>
  </sheetData>
  <mergeCells count="33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A10:B10"/>
    <mergeCell ref="A11:B11"/>
    <mergeCell ref="A12:B12"/>
    <mergeCell ref="A14:B14"/>
    <mergeCell ref="A15:B15"/>
    <mergeCell ref="A16:B16"/>
    <mergeCell ref="A19:B19"/>
    <mergeCell ref="A29:B29"/>
    <mergeCell ref="A30:B3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 topLeftCell="A1">
      <selection activeCell="A4" sqref="A4:K4"/>
    </sheetView>
  </sheetViews>
  <sheetFormatPr defaultColWidth="11.421875" defaultRowHeight="15"/>
  <cols>
    <col min="1" max="1" width="20.28125" style="0" customWidth="1"/>
    <col min="2" max="2" width="11.421875" style="85" customWidth="1"/>
    <col min="11" max="11" width="11.421875" style="85" customWidth="1"/>
  </cols>
  <sheetData>
    <row r="1" spans="1:11" ht="15" thickBot="1">
      <c r="A1" s="138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" thickBot="1">
      <c r="A2" s="141" t="s">
        <v>150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" thickBot="1">
      <c r="A3" s="141" t="s">
        <v>426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5" thickBot="1">
      <c r="A4" s="141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92.4" thickBot="1">
      <c r="A5" s="61" t="s">
        <v>151</v>
      </c>
      <c r="B5" s="65" t="s">
        <v>152</v>
      </c>
      <c r="C5" s="60" t="s">
        <v>153</v>
      </c>
      <c r="D5" s="60" t="s">
        <v>154</v>
      </c>
      <c r="E5" s="60" t="s">
        <v>155</v>
      </c>
      <c r="F5" s="60" t="s">
        <v>156</v>
      </c>
      <c r="G5" s="60" t="s">
        <v>157</v>
      </c>
      <c r="H5" s="60" t="s">
        <v>158</v>
      </c>
      <c r="I5" s="60" t="s">
        <v>435</v>
      </c>
      <c r="J5" s="60" t="s">
        <v>436</v>
      </c>
      <c r="K5" s="65" t="s">
        <v>437</v>
      </c>
    </row>
    <row r="6" spans="1:11" ht="15">
      <c r="A6" s="4"/>
      <c r="B6" s="64"/>
      <c r="C6" s="13"/>
      <c r="D6" s="13"/>
      <c r="E6" s="13"/>
      <c r="F6" s="13"/>
      <c r="G6" s="13"/>
      <c r="H6" s="13"/>
      <c r="I6" s="13"/>
      <c r="J6" s="13"/>
      <c r="K6" s="64"/>
    </row>
    <row r="7" spans="1:11" ht="30.6">
      <c r="A7" s="17" t="s">
        <v>159</v>
      </c>
      <c r="B7" s="62"/>
      <c r="C7" s="5"/>
      <c r="D7" s="5"/>
      <c r="E7" s="62">
        <f>SUM(E8:E11)</f>
        <v>0</v>
      </c>
      <c r="F7" s="5"/>
      <c r="G7" s="62">
        <f>SUM(G8:G11)</f>
        <v>0</v>
      </c>
      <c r="H7" s="62">
        <f>SUM(H8:H11)</f>
        <v>0</v>
      </c>
      <c r="I7" s="62">
        <f>SUM(I8:I11)</f>
        <v>0</v>
      </c>
      <c r="J7" s="62">
        <f>SUM(J8:J11)</f>
        <v>0</v>
      </c>
      <c r="K7" s="62">
        <f>E7-J7</f>
        <v>0</v>
      </c>
    </row>
    <row r="8" spans="1:11" ht="15">
      <c r="A8" s="18" t="s">
        <v>160</v>
      </c>
      <c r="B8" s="62"/>
      <c r="C8" s="5"/>
      <c r="D8" s="5"/>
      <c r="E8" s="62">
        <v>0</v>
      </c>
      <c r="F8" s="5"/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ht="15">
      <c r="A9" s="18" t="s">
        <v>161</v>
      </c>
      <c r="B9" s="62"/>
      <c r="C9" s="5"/>
      <c r="D9" s="5"/>
      <c r="E9" s="62">
        <v>0</v>
      </c>
      <c r="F9" s="5"/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ht="15">
      <c r="A10" s="18" t="s">
        <v>162</v>
      </c>
      <c r="B10" s="62"/>
      <c r="C10" s="5"/>
      <c r="D10" s="5"/>
      <c r="E10" s="62">
        <v>0</v>
      </c>
      <c r="F10" s="5"/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ht="15">
      <c r="A11" s="18" t="s">
        <v>438</v>
      </c>
      <c r="B11" s="62"/>
      <c r="C11" s="5"/>
      <c r="D11" s="5"/>
      <c r="E11" s="62">
        <v>0</v>
      </c>
      <c r="F11" s="5"/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ht="15">
      <c r="A12" s="9"/>
      <c r="B12" s="62"/>
      <c r="C12" s="5"/>
      <c r="D12" s="5"/>
      <c r="E12" s="5"/>
      <c r="F12" s="5"/>
      <c r="G12" s="5"/>
      <c r="H12" s="5"/>
      <c r="I12" s="5"/>
      <c r="J12" s="5"/>
      <c r="K12" s="62"/>
    </row>
    <row r="13" spans="1:11" ht="20.4">
      <c r="A13" s="17" t="s">
        <v>163</v>
      </c>
      <c r="B13" s="62"/>
      <c r="C13" s="5"/>
      <c r="D13" s="5"/>
      <c r="E13" s="62">
        <f>SUM(E14:E17)</f>
        <v>0</v>
      </c>
      <c r="F13" s="5"/>
      <c r="G13" s="62">
        <f aca="true" t="shared" si="0" ref="G13:K13">SUM(G14:G17)</f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</row>
    <row r="14" spans="1:11" ht="15">
      <c r="A14" s="18" t="s">
        <v>164</v>
      </c>
      <c r="B14" s="62"/>
      <c r="C14" s="5"/>
      <c r="D14" s="5"/>
      <c r="E14" s="62">
        <v>0</v>
      </c>
      <c r="F14" s="5"/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ht="15">
      <c r="A15" s="18" t="s">
        <v>165</v>
      </c>
      <c r="B15" s="62"/>
      <c r="C15" s="5"/>
      <c r="D15" s="5"/>
      <c r="E15" s="62">
        <v>0</v>
      </c>
      <c r="F15" s="5"/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ht="15">
      <c r="A16" s="18" t="s">
        <v>166</v>
      </c>
      <c r="B16" s="62"/>
      <c r="C16" s="5"/>
      <c r="D16" s="5"/>
      <c r="E16" s="62">
        <v>0</v>
      </c>
      <c r="F16" s="5"/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ht="15">
      <c r="A17" s="18" t="s">
        <v>439</v>
      </c>
      <c r="B17" s="62"/>
      <c r="C17" s="5"/>
      <c r="D17" s="5"/>
      <c r="E17" s="62">
        <v>0</v>
      </c>
      <c r="F17" s="5"/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ht="15">
      <c r="A18" s="9"/>
      <c r="B18" s="62"/>
      <c r="C18" s="5"/>
      <c r="D18" s="5"/>
      <c r="E18" s="5"/>
      <c r="F18" s="5"/>
      <c r="G18" s="5"/>
      <c r="H18" s="5"/>
      <c r="I18" s="5"/>
      <c r="J18" s="5"/>
      <c r="K18" s="62"/>
    </row>
    <row r="19" spans="1:11" ht="30.6">
      <c r="A19" s="17" t="s">
        <v>167</v>
      </c>
      <c r="B19" s="62"/>
      <c r="C19" s="5"/>
      <c r="D19" s="5"/>
      <c r="E19" s="62">
        <f>E7-E13</f>
        <v>0</v>
      </c>
      <c r="F19" s="5"/>
      <c r="G19" s="62">
        <f aca="true" t="shared" si="1" ref="G19:K19">G7-G13</f>
        <v>0</v>
      </c>
      <c r="H19" s="62">
        <f t="shared" si="1"/>
        <v>0</v>
      </c>
      <c r="I19" s="62">
        <f t="shared" si="1"/>
        <v>0</v>
      </c>
      <c r="J19" s="62">
        <f t="shared" si="1"/>
        <v>0</v>
      </c>
      <c r="K19" s="62">
        <f t="shared" si="1"/>
        <v>0</v>
      </c>
    </row>
    <row r="20" spans="1:11" ht="15" thickBot="1">
      <c r="A20" s="19"/>
      <c r="B20" s="104"/>
      <c r="C20" s="20"/>
      <c r="D20" s="20"/>
      <c r="E20" s="20"/>
      <c r="F20" s="20"/>
      <c r="G20" s="20"/>
      <c r="H20" s="20"/>
      <c r="I20" s="20"/>
      <c r="J20" s="20"/>
      <c r="K20" s="104"/>
    </row>
  </sheetData>
  <mergeCells count="4">
    <mergeCell ref="A1:K1"/>
    <mergeCell ref="A2:K2"/>
    <mergeCell ref="A3:K3"/>
    <mergeCell ref="A4:K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 topLeftCell="A1">
      <selection activeCell="C18" sqref="C18"/>
    </sheetView>
  </sheetViews>
  <sheetFormatPr defaultColWidth="11.421875" defaultRowHeight="15"/>
  <cols>
    <col min="1" max="1" width="22.140625" style="0" customWidth="1"/>
    <col min="2" max="2" width="57.00390625" style="0" customWidth="1"/>
    <col min="3" max="3" width="17.00390625" style="89" bestFit="1" customWidth="1"/>
    <col min="4" max="5" width="11.421875" style="89" customWidth="1"/>
  </cols>
  <sheetData>
    <row r="1" spans="1:5" ht="15">
      <c r="A1" s="168" t="s">
        <v>0</v>
      </c>
      <c r="B1" s="169"/>
      <c r="C1" s="169"/>
      <c r="D1" s="169"/>
      <c r="E1" s="169"/>
    </row>
    <row r="2" spans="1:5" ht="15">
      <c r="A2" s="168" t="s">
        <v>168</v>
      </c>
      <c r="B2" s="169"/>
      <c r="C2" s="169"/>
      <c r="D2" s="169"/>
      <c r="E2" s="169"/>
    </row>
    <row r="3" spans="1:5" ht="15">
      <c r="A3" s="168" t="s">
        <v>429</v>
      </c>
      <c r="B3" s="169"/>
      <c r="C3" s="169"/>
      <c r="D3" s="169"/>
      <c r="E3" s="169"/>
    </row>
    <row r="4" spans="1:5" ht="15">
      <c r="A4" s="168" t="s">
        <v>2</v>
      </c>
      <c r="B4" s="169"/>
      <c r="C4" s="169"/>
      <c r="D4" s="169"/>
      <c r="E4" s="169"/>
    </row>
    <row r="5" ht="15" thickBot="1"/>
    <row r="6" spans="1:5" ht="15">
      <c r="A6" s="158" t="s">
        <v>3</v>
      </c>
      <c r="B6" s="159"/>
      <c r="C6" s="98" t="s">
        <v>169</v>
      </c>
      <c r="D6" s="170" t="s">
        <v>171</v>
      </c>
      <c r="E6" s="98" t="s">
        <v>172</v>
      </c>
    </row>
    <row r="7" spans="1:5" ht="15" thickBot="1">
      <c r="A7" s="160"/>
      <c r="B7" s="161"/>
      <c r="C7" s="99" t="s">
        <v>170</v>
      </c>
      <c r="D7" s="171"/>
      <c r="E7" s="99" t="s">
        <v>173</v>
      </c>
    </row>
    <row r="8" spans="1:5" ht="15">
      <c r="A8" s="21"/>
      <c r="B8" s="22"/>
      <c r="C8" s="76"/>
      <c r="D8" s="76"/>
      <c r="E8" s="76"/>
    </row>
    <row r="9" spans="1:5" ht="15">
      <c r="A9" s="166" t="s">
        <v>174</v>
      </c>
      <c r="B9" s="167"/>
      <c r="C9" s="79">
        <f>C10+C11+C12</f>
        <v>21902497</v>
      </c>
      <c r="D9" s="79">
        <f>D10+D11+D12</f>
        <v>23491195</v>
      </c>
      <c r="E9" s="79">
        <f>E10+E11+E12</f>
        <v>23491195</v>
      </c>
    </row>
    <row r="10" spans="1:5" ht="15">
      <c r="A10" s="164" t="s">
        <v>175</v>
      </c>
      <c r="B10" s="165"/>
      <c r="C10" s="76">
        <v>7766000</v>
      </c>
      <c r="D10" s="76">
        <v>8503822</v>
      </c>
      <c r="E10" s="76">
        <v>8503822</v>
      </c>
    </row>
    <row r="11" spans="1:5" ht="15">
      <c r="A11" s="164" t="s">
        <v>176</v>
      </c>
      <c r="B11" s="165"/>
      <c r="C11" s="76">
        <f>'FORMATO 5'!D70</f>
        <v>14136497</v>
      </c>
      <c r="D11" s="76">
        <f>'FORMATO 5'!G70</f>
        <v>14652745</v>
      </c>
      <c r="E11" s="76">
        <f>'FORMATO 5'!H70</f>
        <v>14652745</v>
      </c>
    </row>
    <row r="12" spans="1:5" ht="15">
      <c r="A12" s="164" t="s">
        <v>177</v>
      </c>
      <c r="B12" s="165"/>
      <c r="C12" s="76">
        <f>'FORMATO 5'!D72</f>
        <v>0</v>
      </c>
      <c r="D12" s="76">
        <f>'FORMATO 5'!G72</f>
        <v>334628</v>
      </c>
      <c r="E12" s="76">
        <f>'FORMATO 5'!H72</f>
        <v>334628</v>
      </c>
    </row>
    <row r="13" spans="1:5" ht="15">
      <c r="A13" s="21"/>
      <c r="B13" s="22"/>
      <c r="C13" s="76"/>
      <c r="D13" s="76"/>
      <c r="E13" s="76"/>
    </row>
    <row r="14" spans="1:5" ht="15">
      <c r="A14" s="166" t="s">
        <v>186</v>
      </c>
      <c r="B14" s="167"/>
      <c r="C14" s="79">
        <f>C15+C16</f>
        <v>21902496.05</v>
      </c>
      <c r="D14" s="79">
        <f aca="true" t="shared" si="0" ref="D14:E14">D15+D16</f>
        <v>23513369</v>
      </c>
      <c r="E14" s="79">
        <f t="shared" si="0"/>
        <v>23512327</v>
      </c>
    </row>
    <row r="15" spans="1:5" ht="23.25" customHeight="1">
      <c r="A15" s="164" t="s">
        <v>178</v>
      </c>
      <c r="B15" s="165"/>
      <c r="C15" s="76">
        <f>'FORMATO 6A'!C8</f>
        <v>7766000</v>
      </c>
      <c r="D15" s="76">
        <f>'FORMATO 6A'!F8</f>
        <v>7840669</v>
      </c>
      <c r="E15" s="76">
        <f>'FORMATO 6A'!G8</f>
        <v>7839634</v>
      </c>
    </row>
    <row r="16" spans="1:5" ht="19.5" customHeight="1">
      <c r="A16" s="164" t="s">
        <v>179</v>
      </c>
      <c r="B16" s="165"/>
      <c r="C16" s="76">
        <f>'FORMATO 6A'!C84</f>
        <v>14136496.05</v>
      </c>
      <c r="D16" s="76">
        <f>'FORMATO 6A'!F84</f>
        <v>15672700</v>
      </c>
      <c r="E16" s="76">
        <f>'FORMATO 6A'!G84</f>
        <v>15672693</v>
      </c>
    </row>
    <row r="17" spans="1:5" ht="15">
      <c r="A17" s="21"/>
      <c r="B17" s="22"/>
      <c r="C17" s="76"/>
      <c r="D17" s="76"/>
      <c r="E17" s="76"/>
    </row>
    <row r="18" spans="1:5" ht="15">
      <c r="A18" s="166" t="s">
        <v>180</v>
      </c>
      <c r="B18" s="167"/>
      <c r="C18" s="100"/>
      <c r="D18" s="79">
        <f>D19+D20</f>
        <v>1739593</v>
      </c>
      <c r="E18" s="79">
        <f>E19+E20</f>
        <v>1739593</v>
      </c>
    </row>
    <row r="19" spans="1:5" ht="22.5" customHeight="1">
      <c r="A19" s="164" t="s">
        <v>181</v>
      </c>
      <c r="B19" s="165"/>
      <c r="C19" s="100"/>
      <c r="D19" s="76">
        <v>0</v>
      </c>
      <c r="E19" s="76">
        <v>0</v>
      </c>
    </row>
    <row r="20" spans="1:5" ht="21" customHeight="1">
      <c r="A20" s="164" t="s">
        <v>182</v>
      </c>
      <c r="B20" s="165"/>
      <c r="C20" s="100"/>
      <c r="D20" s="76">
        <v>1739593</v>
      </c>
      <c r="E20" s="76">
        <v>1739593</v>
      </c>
    </row>
    <row r="21" spans="1:5" ht="15">
      <c r="A21" s="21"/>
      <c r="B21" s="22"/>
      <c r="C21" s="76"/>
      <c r="D21" s="76"/>
      <c r="E21" s="76"/>
    </row>
    <row r="22" spans="1:5" ht="15">
      <c r="A22" s="166" t="s">
        <v>183</v>
      </c>
      <c r="B22" s="167"/>
      <c r="C22" s="79">
        <f>C9-C14+C18</f>
        <v>0.9499999992549419</v>
      </c>
      <c r="D22" s="79">
        <f>D9-D14+D18</f>
        <v>1717419</v>
      </c>
      <c r="E22" s="79">
        <f aca="true" t="shared" si="1" ref="E22">E9-E14+E18</f>
        <v>1718461</v>
      </c>
    </row>
    <row r="23" spans="1:5" ht="22.5" customHeight="1">
      <c r="A23" s="166" t="s">
        <v>184</v>
      </c>
      <c r="B23" s="167"/>
      <c r="C23" s="79">
        <f>C22-C12</f>
        <v>0.9499999992549419</v>
      </c>
      <c r="D23" s="79">
        <f aca="true" t="shared" si="2" ref="D23:E23">D22-D12</f>
        <v>1382791</v>
      </c>
      <c r="E23" s="79">
        <f t="shared" si="2"/>
        <v>1383833</v>
      </c>
    </row>
    <row r="24" spans="1:5" ht="21.75" customHeight="1">
      <c r="A24" s="166" t="s">
        <v>185</v>
      </c>
      <c r="B24" s="167"/>
      <c r="C24" s="79">
        <f>C23-C18</f>
        <v>0.9499999992549419</v>
      </c>
      <c r="D24" s="79">
        <f aca="true" t="shared" si="3" ref="D24:E24">D23-D18</f>
        <v>-356802</v>
      </c>
      <c r="E24" s="79">
        <f t="shared" si="3"/>
        <v>-355760</v>
      </c>
    </row>
    <row r="25" spans="1:5" ht="15" thickBot="1">
      <c r="A25" s="23"/>
      <c r="B25" s="24"/>
      <c r="C25" s="80"/>
      <c r="D25" s="80"/>
      <c r="E25" s="80"/>
    </row>
    <row r="26" ht="15" thickBot="1"/>
    <row r="27" spans="1:5" ht="15" thickBot="1">
      <c r="A27" s="172" t="s">
        <v>187</v>
      </c>
      <c r="B27" s="173"/>
      <c r="C27" s="101" t="s">
        <v>188</v>
      </c>
      <c r="D27" s="101" t="s">
        <v>171</v>
      </c>
      <c r="E27" s="101" t="s">
        <v>189</v>
      </c>
    </row>
    <row r="28" spans="1:5" ht="15">
      <c r="A28" s="21"/>
      <c r="B28" s="22"/>
      <c r="C28" s="76"/>
      <c r="D28" s="76"/>
      <c r="E28" s="76"/>
    </row>
    <row r="29" spans="1:5" ht="15">
      <c r="A29" s="166" t="s">
        <v>190</v>
      </c>
      <c r="B29" s="167"/>
      <c r="C29" s="79">
        <f>C30+C31</f>
        <v>0</v>
      </c>
      <c r="D29" s="79">
        <f aca="true" t="shared" si="4" ref="D29:E29">D30+D31</f>
        <v>0</v>
      </c>
      <c r="E29" s="79">
        <f t="shared" si="4"/>
        <v>0</v>
      </c>
    </row>
    <row r="30" spans="1:5" ht="15" customHeight="1">
      <c r="A30" s="164" t="s">
        <v>191</v>
      </c>
      <c r="B30" s="165"/>
      <c r="C30" s="76">
        <v>0</v>
      </c>
      <c r="D30" s="76">
        <v>0</v>
      </c>
      <c r="E30" s="76">
        <v>0</v>
      </c>
    </row>
    <row r="31" spans="1:5" ht="15" customHeight="1">
      <c r="A31" s="164" t="s">
        <v>192</v>
      </c>
      <c r="B31" s="165"/>
      <c r="C31" s="76">
        <v>0</v>
      </c>
      <c r="D31" s="76">
        <v>0</v>
      </c>
      <c r="E31" s="76">
        <v>0</v>
      </c>
    </row>
    <row r="32" spans="1:5" ht="15">
      <c r="A32" s="21"/>
      <c r="B32" s="22"/>
      <c r="C32" s="76"/>
      <c r="D32" s="76"/>
      <c r="E32" s="76"/>
    </row>
    <row r="33" spans="1:5" ht="15">
      <c r="A33" s="166" t="s">
        <v>193</v>
      </c>
      <c r="B33" s="167"/>
      <c r="C33" s="79">
        <f>C24+C29</f>
        <v>0.9499999992549419</v>
      </c>
      <c r="D33" s="79">
        <f aca="true" t="shared" si="5" ref="D33:E33">D24+D29</f>
        <v>-356802</v>
      </c>
      <c r="E33" s="79">
        <f t="shared" si="5"/>
        <v>-355760</v>
      </c>
    </row>
    <row r="34" spans="1:5" ht="15" thickBot="1">
      <c r="A34" s="23"/>
      <c r="B34" s="24"/>
      <c r="C34" s="80"/>
      <c r="D34" s="80"/>
      <c r="E34" s="80"/>
    </row>
    <row r="35" ht="15" thickBot="1"/>
    <row r="36" spans="1:5" ht="15">
      <c r="A36" s="158" t="s">
        <v>187</v>
      </c>
      <c r="B36" s="159"/>
      <c r="C36" s="162" t="s">
        <v>194</v>
      </c>
      <c r="D36" s="162" t="s">
        <v>171</v>
      </c>
      <c r="E36" s="102" t="s">
        <v>172</v>
      </c>
    </row>
    <row r="37" spans="1:5" ht="15" thickBot="1">
      <c r="A37" s="160"/>
      <c r="B37" s="161"/>
      <c r="C37" s="163"/>
      <c r="D37" s="163"/>
      <c r="E37" s="94" t="s">
        <v>189</v>
      </c>
    </row>
    <row r="38" spans="1:5" ht="15">
      <c r="A38" s="25"/>
      <c r="B38" s="26"/>
      <c r="C38" s="86"/>
      <c r="D38" s="86"/>
      <c r="E38" s="86"/>
    </row>
    <row r="39" spans="1:5" ht="15">
      <c r="A39" s="144" t="s">
        <v>195</v>
      </c>
      <c r="B39" s="145"/>
      <c r="C39" s="90">
        <f>C40+C41</f>
        <v>0</v>
      </c>
      <c r="D39" s="90">
        <f aca="true" t="shared" si="6" ref="D39:E39">D40+D41</f>
        <v>334628</v>
      </c>
      <c r="E39" s="90">
        <f t="shared" si="6"/>
        <v>334628</v>
      </c>
    </row>
    <row r="40" spans="1:5" ht="15">
      <c r="A40" s="146" t="s">
        <v>196</v>
      </c>
      <c r="B40" s="147"/>
      <c r="C40" s="86">
        <v>0</v>
      </c>
      <c r="D40" s="86">
        <f>'FORMATO 5'!G78</f>
        <v>100388</v>
      </c>
      <c r="E40" s="86">
        <f>'FORMATO 5'!H78</f>
        <v>100388</v>
      </c>
    </row>
    <row r="41" spans="1:5" ht="15">
      <c r="A41" s="146" t="s">
        <v>197</v>
      </c>
      <c r="B41" s="147"/>
      <c r="C41" s="86">
        <v>0</v>
      </c>
      <c r="D41" s="86">
        <f>'FORMATO 5'!G79</f>
        <v>234240</v>
      </c>
      <c r="E41" s="86">
        <f>'FORMATO 5'!H79</f>
        <v>234240</v>
      </c>
    </row>
    <row r="42" spans="1:5" ht="15">
      <c r="A42" s="144" t="s">
        <v>198</v>
      </c>
      <c r="B42" s="145"/>
      <c r="C42" s="90">
        <f>C43+C44</f>
        <v>0</v>
      </c>
      <c r="D42" s="90">
        <f aca="true" t="shared" si="7" ref="D42:E42">D43+D44</f>
        <v>0</v>
      </c>
      <c r="E42" s="90">
        <f t="shared" si="7"/>
        <v>0</v>
      </c>
    </row>
    <row r="43" spans="1:5" ht="15">
      <c r="A43" s="146" t="s">
        <v>199</v>
      </c>
      <c r="B43" s="147"/>
      <c r="C43" s="86">
        <v>0</v>
      </c>
      <c r="D43" s="86">
        <v>0</v>
      </c>
      <c r="E43" s="86">
        <v>0</v>
      </c>
    </row>
    <row r="44" spans="1:5" ht="15">
      <c r="A44" s="146" t="s">
        <v>200</v>
      </c>
      <c r="B44" s="147"/>
      <c r="C44" s="86">
        <v>0</v>
      </c>
      <c r="D44" s="86">
        <v>0</v>
      </c>
      <c r="E44" s="86">
        <v>0</v>
      </c>
    </row>
    <row r="45" spans="1:5" ht="15">
      <c r="A45" s="25"/>
      <c r="B45" s="26"/>
      <c r="C45" s="86"/>
      <c r="D45" s="86"/>
      <c r="E45" s="86"/>
    </row>
    <row r="46" spans="1:5" ht="15">
      <c r="A46" s="144" t="s">
        <v>201</v>
      </c>
      <c r="B46" s="145"/>
      <c r="C46" s="150">
        <f>C39-C42</f>
        <v>0</v>
      </c>
      <c r="D46" s="150">
        <f aca="true" t="shared" si="8" ref="D46:E46">D39-D42</f>
        <v>334628</v>
      </c>
      <c r="E46" s="150">
        <f t="shared" si="8"/>
        <v>334628</v>
      </c>
    </row>
    <row r="47" spans="1:5" ht="15" thickBot="1">
      <c r="A47" s="27"/>
      <c r="B47" s="28"/>
      <c r="C47" s="151"/>
      <c r="D47" s="151"/>
      <c r="E47" s="151"/>
    </row>
    <row r="48" ht="15" thickBot="1"/>
    <row r="49" spans="1:5" ht="15">
      <c r="A49" s="158" t="s">
        <v>187</v>
      </c>
      <c r="B49" s="159"/>
      <c r="C49" s="102" t="s">
        <v>169</v>
      </c>
      <c r="D49" s="162" t="s">
        <v>171</v>
      </c>
      <c r="E49" s="102" t="s">
        <v>172</v>
      </c>
    </row>
    <row r="50" spans="1:5" ht="15" thickBot="1">
      <c r="A50" s="160"/>
      <c r="B50" s="161"/>
      <c r="C50" s="94" t="s">
        <v>188</v>
      </c>
      <c r="D50" s="163"/>
      <c r="E50" s="94" t="s">
        <v>189</v>
      </c>
    </row>
    <row r="51" spans="1:5" ht="15">
      <c r="A51" s="148"/>
      <c r="B51" s="149"/>
      <c r="C51" s="86"/>
      <c r="D51" s="86"/>
      <c r="E51" s="86"/>
    </row>
    <row r="52" spans="1:5" ht="15">
      <c r="A52" s="146" t="s">
        <v>202</v>
      </c>
      <c r="B52" s="147"/>
      <c r="C52" s="86">
        <f>C10</f>
        <v>7766000</v>
      </c>
      <c r="D52" s="86">
        <f aca="true" t="shared" si="9" ref="D52:E52">D10</f>
        <v>8503822</v>
      </c>
      <c r="E52" s="86">
        <f t="shared" si="9"/>
        <v>8503822</v>
      </c>
    </row>
    <row r="53" spans="1:5" ht="15">
      <c r="A53" s="146" t="s">
        <v>203</v>
      </c>
      <c r="B53" s="147"/>
      <c r="C53" s="86">
        <f>C40-C43</f>
        <v>0</v>
      </c>
      <c r="D53" s="86">
        <f aca="true" t="shared" si="10" ref="D53:E53">D40-D43</f>
        <v>100388</v>
      </c>
      <c r="E53" s="86">
        <f t="shared" si="10"/>
        <v>100388</v>
      </c>
    </row>
    <row r="54" spans="1:5" ht="15">
      <c r="A54" s="146" t="s">
        <v>196</v>
      </c>
      <c r="B54" s="147"/>
      <c r="C54" s="86">
        <f>C40</f>
        <v>0</v>
      </c>
      <c r="D54" s="86">
        <f aca="true" t="shared" si="11" ref="D54:E54">D40</f>
        <v>100388</v>
      </c>
      <c r="E54" s="86">
        <f t="shared" si="11"/>
        <v>100388</v>
      </c>
    </row>
    <row r="55" spans="1:5" ht="15">
      <c r="A55" s="146" t="s">
        <v>199</v>
      </c>
      <c r="B55" s="147"/>
      <c r="C55" s="86">
        <f>C42</f>
        <v>0</v>
      </c>
      <c r="D55" s="86">
        <f aca="true" t="shared" si="12" ref="D55:E55">D42</f>
        <v>0</v>
      </c>
      <c r="E55" s="86">
        <f t="shared" si="12"/>
        <v>0</v>
      </c>
    </row>
    <row r="56" spans="1:5" ht="15">
      <c r="A56" s="152"/>
      <c r="B56" s="153"/>
      <c r="C56" s="86"/>
      <c r="D56" s="86"/>
      <c r="E56" s="86"/>
    </row>
    <row r="57" spans="1:5" ht="15">
      <c r="A57" s="146" t="s">
        <v>178</v>
      </c>
      <c r="B57" s="147"/>
      <c r="C57" s="86">
        <f>C15</f>
        <v>7766000</v>
      </c>
      <c r="D57" s="86">
        <f aca="true" t="shared" si="13" ref="D57:E57">D15</f>
        <v>7840669</v>
      </c>
      <c r="E57" s="86">
        <f t="shared" si="13"/>
        <v>7839634</v>
      </c>
    </row>
    <row r="58" spans="1:5" ht="15">
      <c r="A58" s="152"/>
      <c r="B58" s="153"/>
      <c r="C58" s="86"/>
      <c r="D58" s="86"/>
      <c r="E58" s="86"/>
    </row>
    <row r="59" spans="1:5" ht="15">
      <c r="A59" s="146" t="s">
        <v>181</v>
      </c>
      <c r="B59" s="147"/>
      <c r="C59" s="103"/>
      <c r="D59" s="86">
        <f>D19</f>
        <v>0</v>
      </c>
      <c r="E59" s="86">
        <f>E19</f>
        <v>0</v>
      </c>
    </row>
    <row r="60" spans="1:5" ht="15">
      <c r="A60" s="152"/>
      <c r="B60" s="153"/>
      <c r="C60" s="86"/>
      <c r="D60" s="86"/>
      <c r="E60" s="86"/>
    </row>
    <row r="61" spans="1:5" ht="15">
      <c r="A61" s="144" t="s">
        <v>204</v>
      </c>
      <c r="B61" s="145"/>
      <c r="C61" s="90">
        <f>C52+C53-C57+C59</f>
        <v>0</v>
      </c>
      <c r="D61" s="90">
        <f aca="true" t="shared" si="14" ref="D61:E61">D52+D53-D57+D59</f>
        <v>763541</v>
      </c>
      <c r="E61" s="90">
        <f t="shared" si="14"/>
        <v>764576</v>
      </c>
    </row>
    <row r="62" spans="1:5" ht="15">
      <c r="A62" s="144" t="s">
        <v>205</v>
      </c>
      <c r="B62" s="145"/>
      <c r="C62" s="90">
        <f>C61-C53</f>
        <v>0</v>
      </c>
      <c r="D62" s="90">
        <f aca="true" t="shared" si="15" ref="D62:E62">D61-D53</f>
        <v>663153</v>
      </c>
      <c r="E62" s="90">
        <f t="shared" si="15"/>
        <v>664188</v>
      </c>
    </row>
    <row r="63" spans="1:5" ht="15" thickBot="1">
      <c r="A63" s="31"/>
      <c r="B63" s="32"/>
      <c r="C63" s="88"/>
      <c r="D63" s="88"/>
      <c r="E63" s="88"/>
    </row>
    <row r="64" ht="15" thickBot="1"/>
    <row r="65" spans="1:5" ht="15">
      <c r="A65" s="158" t="s">
        <v>187</v>
      </c>
      <c r="B65" s="159"/>
      <c r="C65" s="162" t="s">
        <v>194</v>
      </c>
      <c r="D65" s="162" t="s">
        <v>171</v>
      </c>
      <c r="E65" s="102" t="s">
        <v>172</v>
      </c>
    </row>
    <row r="66" spans="1:5" ht="15" thickBot="1">
      <c r="A66" s="160"/>
      <c r="B66" s="161"/>
      <c r="C66" s="163"/>
      <c r="D66" s="163"/>
      <c r="E66" s="94" t="s">
        <v>189</v>
      </c>
    </row>
    <row r="67" spans="1:5" ht="15">
      <c r="A67" s="148"/>
      <c r="B67" s="149"/>
      <c r="C67" s="86"/>
      <c r="D67" s="86"/>
      <c r="E67" s="86"/>
    </row>
    <row r="68" spans="1:5" ht="15">
      <c r="A68" s="146" t="s">
        <v>176</v>
      </c>
      <c r="B68" s="147"/>
      <c r="C68" s="86">
        <f>C11</f>
        <v>14136497</v>
      </c>
      <c r="D68" s="86">
        <f aca="true" t="shared" si="16" ref="D68:E68">D11</f>
        <v>14652745</v>
      </c>
      <c r="E68" s="86">
        <f t="shared" si="16"/>
        <v>14652745</v>
      </c>
    </row>
    <row r="69" spans="1:5" ht="15">
      <c r="A69" s="146" t="s">
        <v>206</v>
      </c>
      <c r="B69" s="147"/>
      <c r="C69" s="86">
        <f>C70-C71</f>
        <v>0</v>
      </c>
      <c r="D69" s="86">
        <f aca="true" t="shared" si="17" ref="D69:E69">D70-D71</f>
        <v>234240</v>
      </c>
      <c r="E69" s="86">
        <f t="shared" si="17"/>
        <v>234240</v>
      </c>
    </row>
    <row r="70" spans="1:5" ht="15">
      <c r="A70" s="146" t="s">
        <v>197</v>
      </c>
      <c r="B70" s="147"/>
      <c r="C70" s="86">
        <f>C41</f>
        <v>0</v>
      </c>
      <c r="D70" s="86">
        <f aca="true" t="shared" si="18" ref="D70:E70">D41</f>
        <v>234240</v>
      </c>
      <c r="E70" s="86">
        <f t="shared" si="18"/>
        <v>234240</v>
      </c>
    </row>
    <row r="71" spans="1:5" ht="15">
      <c r="A71" s="146" t="s">
        <v>200</v>
      </c>
      <c r="B71" s="147"/>
      <c r="C71" s="86">
        <v>0</v>
      </c>
      <c r="D71" s="86">
        <v>0</v>
      </c>
      <c r="E71" s="86">
        <v>0</v>
      </c>
    </row>
    <row r="72" spans="1:5" ht="15">
      <c r="A72" s="152"/>
      <c r="B72" s="153"/>
      <c r="C72" s="86"/>
      <c r="D72" s="86"/>
      <c r="E72" s="86"/>
    </row>
    <row r="73" spans="1:5" ht="15">
      <c r="A73" s="146" t="s">
        <v>207</v>
      </c>
      <c r="B73" s="147"/>
      <c r="C73" s="86">
        <f>C16</f>
        <v>14136496.05</v>
      </c>
      <c r="D73" s="86">
        <f aca="true" t="shared" si="19" ref="D73:E73">D16</f>
        <v>15672700</v>
      </c>
      <c r="E73" s="86">
        <f t="shared" si="19"/>
        <v>15672693</v>
      </c>
    </row>
    <row r="74" spans="1:5" ht="15">
      <c r="A74" s="152"/>
      <c r="B74" s="153"/>
      <c r="C74" s="86"/>
      <c r="D74" s="86"/>
      <c r="E74" s="86"/>
    </row>
    <row r="75" spans="1:5" ht="15">
      <c r="A75" s="146" t="s">
        <v>182</v>
      </c>
      <c r="B75" s="147"/>
      <c r="C75" s="103"/>
      <c r="D75" s="86">
        <f>D20</f>
        <v>1739593</v>
      </c>
      <c r="E75" s="86">
        <f>E20</f>
        <v>1739593</v>
      </c>
    </row>
    <row r="76" spans="1:5" ht="15">
      <c r="A76" s="152"/>
      <c r="B76" s="153"/>
      <c r="C76" s="86"/>
      <c r="D76" s="86"/>
      <c r="E76" s="86"/>
    </row>
    <row r="77" spans="1:5" ht="15">
      <c r="A77" s="144" t="s">
        <v>208</v>
      </c>
      <c r="B77" s="145"/>
      <c r="C77" s="90">
        <f>C68+C69-C73+C75</f>
        <v>0.9499999992549419</v>
      </c>
      <c r="D77" s="90">
        <f aca="true" t="shared" si="20" ref="D77:E77">D68+D69-D73+D75</f>
        <v>953878</v>
      </c>
      <c r="E77" s="90">
        <f t="shared" si="20"/>
        <v>953885</v>
      </c>
    </row>
    <row r="78" spans="1:5" ht="15">
      <c r="A78" s="154" t="s">
        <v>209</v>
      </c>
      <c r="B78" s="155"/>
      <c r="C78" s="150">
        <f>C77-C69</f>
        <v>0.9499999992549419</v>
      </c>
      <c r="D78" s="150">
        <f aca="true" t="shared" si="21" ref="D78:E78">D77-D69</f>
        <v>719638</v>
      </c>
      <c r="E78" s="150">
        <f t="shared" si="21"/>
        <v>719645</v>
      </c>
    </row>
    <row r="79" spans="1:5" ht="15" thickBot="1">
      <c r="A79" s="156"/>
      <c r="B79" s="157"/>
      <c r="C79" s="151"/>
      <c r="D79" s="151"/>
      <c r="E79" s="151"/>
    </row>
  </sheetData>
  <mergeCells count="69">
    <mergeCell ref="A27:B27"/>
    <mergeCell ref="A22:B22"/>
    <mergeCell ref="A23:B23"/>
    <mergeCell ref="A24:B24"/>
    <mergeCell ref="A15:B15"/>
    <mergeCell ref="A16:B16"/>
    <mergeCell ref="A18:B18"/>
    <mergeCell ref="A19:B19"/>
    <mergeCell ref="A20:B20"/>
    <mergeCell ref="C36:C37"/>
    <mergeCell ref="D36:D37"/>
    <mergeCell ref="C46:C47"/>
    <mergeCell ref="D46:D47"/>
    <mergeCell ref="A1:E1"/>
    <mergeCell ref="A2:E2"/>
    <mergeCell ref="A3:E3"/>
    <mergeCell ref="A4:E4"/>
    <mergeCell ref="A14:B14"/>
    <mergeCell ref="A6:B7"/>
    <mergeCell ref="D6:D7"/>
    <mergeCell ref="A9:B9"/>
    <mergeCell ref="A10:B10"/>
    <mergeCell ref="A11:B11"/>
    <mergeCell ref="A12:B12"/>
    <mergeCell ref="A29:B29"/>
    <mergeCell ref="E46:E47"/>
    <mergeCell ref="A39:B39"/>
    <mergeCell ref="A40:B40"/>
    <mergeCell ref="A41:B41"/>
    <mergeCell ref="A42:B42"/>
    <mergeCell ref="A43:B43"/>
    <mergeCell ref="A44:B44"/>
    <mergeCell ref="A60:B60"/>
    <mergeCell ref="A30:B30"/>
    <mergeCell ref="A31:B31"/>
    <mergeCell ref="A33:B33"/>
    <mergeCell ref="A46:B46"/>
    <mergeCell ref="A36:B37"/>
    <mergeCell ref="A72:B72"/>
    <mergeCell ref="A49:B50"/>
    <mergeCell ref="D49:D50"/>
    <mergeCell ref="A51:B51"/>
    <mergeCell ref="A65:B66"/>
    <mergeCell ref="C65:C66"/>
    <mergeCell ref="D65:D66"/>
    <mergeCell ref="A52:B52"/>
    <mergeCell ref="A53:B53"/>
    <mergeCell ref="A54:B54"/>
    <mergeCell ref="A55:B55"/>
    <mergeCell ref="A61:B61"/>
    <mergeCell ref="A56:B56"/>
    <mergeCell ref="A57:B57"/>
    <mergeCell ref="A58:B58"/>
    <mergeCell ref="A59:B59"/>
    <mergeCell ref="C78:C79"/>
    <mergeCell ref="D78:D79"/>
    <mergeCell ref="E78:E79"/>
    <mergeCell ref="A73:B73"/>
    <mergeCell ref="A74:B74"/>
    <mergeCell ref="A75:B75"/>
    <mergeCell ref="A76:B76"/>
    <mergeCell ref="A77:B77"/>
    <mergeCell ref="A78:B79"/>
    <mergeCell ref="A62:B62"/>
    <mergeCell ref="A68:B68"/>
    <mergeCell ref="A69:B69"/>
    <mergeCell ref="A70:B70"/>
    <mergeCell ref="A71:B71"/>
    <mergeCell ref="A67:B6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1">
      <pane xSplit="3" ySplit="7" topLeftCell="D42" activePane="bottomRight" state="frozen"/>
      <selection pane="topRight" activeCell="D1" sqref="D1"/>
      <selection pane="bottomLeft" activeCell="A8" sqref="A8"/>
      <selection pane="bottomRight" activeCell="A42" sqref="A42"/>
    </sheetView>
  </sheetViews>
  <sheetFormatPr defaultColWidth="11.421875" defaultRowHeight="15"/>
  <cols>
    <col min="2" max="2" width="11.421875" style="0" customWidth="1"/>
    <col min="3" max="3" width="52.28125" style="0" customWidth="1"/>
    <col min="4" max="4" width="11.421875" style="89" customWidth="1"/>
    <col min="5" max="5" width="24.140625" style="0" bestFit="1" customWidth="1"/>
  </cols>
  <sheetData>
    <row r="1" spans="1:9" ht="15">
      <c r="A1" s="108" t="s">
        <v>149</v>
      </c>
      <c r="B1" s="109"/>
      <c r="C1" s="109"/>
      <c r="D1" s="109"/>
      <c r="E1" s="109"/>
      <c r="F1" s="109"/>
      <c r="G1" s="109"/>
      <c r="H1" s="109"/>
      <c r="I1" s="110"/>
    </row>
    <row r="2" spans="1:9" ht="15">
      <c r="A2" s="168" t="s">
        <v>210</v>
      </c>
      <c r="B2" s="169"/>
      <c r="C2" s="169"/>
      <c r="D2" s="169"/>
      <c r="E2" s="169"/>
      <c r="F2" s="169"/>
      <c r="G2" s="169"/>
      <c r="H2" s="169"/>
      <c r="I2" s="192"/>
    </row>
    <row r="3" spans="1:9" ht="15">
      <c r="A3" s="168" t="s">
        <v>430</v>
      </c>
      <c r="B3" s="169"/>
      <c r="C3" s="169"/>
      <c r="D3" s="169"/>
      <c r="E3" s="169"/>
      <c r="F3" s="169"/>
      <c r="G3" s="169"/>
      <c r="H3" s="169"/>
      <c r="I3" s="192"/>
    </row>
    <row r="4" spans="1:9" ht="15" thickBot="1">
      <c r="A4" s="193" t="s">
        <v>2</v>
      </c>
      <c r="B4" s="194"/>
      <c r="C4" s="194"/>
      <c r="D4" s="194"/>
      <c r="E4" s="194"/>
      <c r="F4" s="194"/>
      <c r="G4" s="194"/>
      <c r="H4" s="194"/>
      <c r="I4" s="195"/>
    </row>
    <row r="5" spans="1:9" ht="15" thickBot="1">
      <c r="A5" s="108"/>
      <c r="B5" s="109"/>
      <c r="C5" s="110"/>
      <c r="D5" s="138" t="s">
        <v>211</v>
      </c>
      <c r="E5" s="139"/>
      <c r="F5" s="139"/>
      <c r="G5" s="139"/>
      <c r="H5" s="140"/>
      <c r="I5" s="187" t="s">
        <v>212</v>
      </c>
    </row>
    <row r="6" spans="1:9" ht="15">
      <c r="A6" s="168" t="s">
        <v>187</v>
      </c>
      <c r="B6" s="169"/>
      <c r="C6" s="192"/>
      <c r="D6" s="162" t="s">
        <v>214</v>
      </c>
      <c r="E6" s="187" t="s">
        <v>215</v>
      </c>
      <c r="F6" s="187" t="s">
        <v>216</v>
      </c>
      <c r="G6" s="187" t="s">
        <v>171</v>
      </c>
      <c r="H6" s="187" t="s">
        <v>217</v>
      </c>
      <c r="I6" s="196"/>
    </row>
    <row r="7" spans="1:9" ht="15" thickBot="1">
      <c r="A7" s="193" t="s">
        <v>213</v>
      </c>
      <c r="B7" s="194"/>
      <c r="C7" s="195"/>
      <c r="D7" s="163"/>
      <c r="E7" s="188"/>
      <c r="F7" s="188"/>
      <c r="G7" s="188"/>
      <c r="H7" s="188"/>
      <c r="I7" s="188"/>
    </row>
    <row r="8" spans="1:9" ht="15">
      <c r="A8" s="189"/>
      <c r="B8" s="190"/>
      <c r="C8" s="191"/>
      <c r="D8" s="86"/>
      <c r="E8" s="30"/>
      <c r="F8" s="30"/>
      <c r="G8" s="30"/>
      <c r="H8" s="30"/>
      <c r="I8" s="30"/>
    </row>
    <row r="9" spans="1:9" ht="15">
      <c r="A9" s="144" t="s">
        <v>218</v>
      </c>
      <c r="B9" s="182"/>
      <c r="C9" s="145"/>
      <c r="D9" s="86"/>
      <c r="E9" s="30"/>
      <c r="F9" s="30"/>
      <c r="G9" s="30"/>
      <c r="H9" s="30"/>
      <c r="I9" s="30"/>
    </row>
    <row r="10" spans="1:9" ht="15">
      <c r="A10" s="34"/>
      <c r="B10" s="180" t="s">
        <v>219</v>
      </c>
      <c r="C10" s="181"/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</row>
    <row r="11" spans="1:9" ht="15">
      <c r="A11" s="34"/>
      <c r="B11" s="180" t="s">
        <v>220</v>
      </c>
      <c r="C11" s="181"/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</row>
    <row r="12" spans="1:9" ht="15">
      <c r="A12" s="34"/>
      <c r="B12" s="180" t="s">
        <v>221</v>
      </c>
      <c r="C12" s="181"/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</row>
    <row r="13" spans="1:9" ht="15">
      <c r="A13" s="34"/>
      <c r="B13" s="180" t="s">
        <v>222</v>
      </c>
      <c r="C13" s="181"/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</row>
    <row r="14" spans="1:9" ht="15">
      <c r="A14" s="34"/>
      <c r="B14" s="180" t="s">
        <v>223</v>
      </c>
      <c r="C14" s="181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</row>
    <row r="15" spans="1:9" ht="15">
      <c r="A15" s="34"/>
      <c r="B15" s="180" t="s">
        <v>224</v>
      </c>
      <c r="C15" s="181"/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</row>
    <row r="16" spans="1:9" ht="15">
      <c r="A16" s="34"/>
      <c r="B16" s="180" t="s">
        <v>225</v>
      </c>
      <c r="C16" s="181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</row>
    <row r="17" spans="1:9" ht="15">
      <c r="A17" s="146"/>
      <c r="B17" s="180" t="s">
        <v>226</v>
      </c>
      <c r="C17" s="181"/>
      <c r="D17" s="186">
        <f>D19+D20+D21+D22+D23+D24+D25+D26+D27+D28+D29</f>
        <v>0</v>
      </c>
      <c r="E17" s="186">
        <f aca="true" t="shared" si="0" ref="E17:I17">E19+E20+E21+E22+E23+E24+E25+E26+E27+E28+E29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</row>
    <row r="18" spans="1:9" ht="15">
      <c r="A18" s="146"/>
      <c r="B18" s="180" t="s">
        <v>227</v>
      </c>
      <c r="C18" s="181"/>
      <c r="D18" s="186"/>
      <c r="E18" s="186"/>
      <c r="F18" s="186"/>
      <c r="G18" s="186"/>
      <c r="H18" s="186"/>
      <c r="I18" s="186"/>
    </row>
    <row r="19" spans="1:9" ht="15">
      <c r="A19" s="34"/>
      <c r="B19" s="35"/>
      <c r="C19" s="36" t="s">
        <v>228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</row>
    <row r="20" spans="1:9" ht="15">
      <c r="A20" s="34"/>
      <c r="B20" s="35"/>
      <c r="C20" s="36" t="s">
        <v>229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</row>
    <row r="21" spans="1:9" ht="15">
      <c r="A21" s="34"/>
      <c r="B21" s="35"/>
      <c r="C21" s="36" t="s">
        <v>230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</row>
    <row r="22" spans="1:9" ht="15">
      <c r="A22" s="34"/>
      <c r="B22" s="35"/>
      <c r="C22" s="36" t="s">
        <v>231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</row>
    <row r="23" spans="1:9" ht="15">
      <c r="A23" s="34"/>
      <c r="B23" s="35"/>
      <c r="C23" s="36" t="s">
        <v>232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</row>
    <row r="24" spans="1:9" ht="15">
      <c r="A24" s="34"/>
      <c r="B24" s="35"/>
      <c r="C24" s="36" t="s">
        <v>233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</row>
    <row r="25" spans="1:9" ht="15">
      <c r="A25" s="34"/>
      <c r="B25" s="35"/>
      <c r="C25" s="36" t="s">
        <v>234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</row>
    <row r="26" spans="1:9" ht="15">
      <c r="A26" s="34"/>
      <c r="B26" s="35"/>
      <c r="C26" s="36" t="s">
        <v>235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</row>
    <row r="27" spans="1:9" ht="15">
      <c r="A27" s="34"/>
      <c r="B27" s="35"/>
      <c r="C27" s="36" t="s">
        <v>236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</row>
    <row r="28" spans="1:9" ht="15">
      <c r="A28" s="34"/>
      <c r="B28" s="35"/>
      <c r="C28" s="36" t="s">
        <v>237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</row>
    <row r="29" spans="1:9" ht="15">
      <c r="A29" s="34"/>
      <c r="B29" s="35"/>
      <c r="C29" s="36" t="s">
        <v>238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</row>
    <row r="30" spans="1:9" ht="15">
      <c r="A30" s="34"/>
      <c r="B30" s="180" t="s">
        <v>239</v>
      </c>
      <c r="C30" s="181"/>
      <c r="D30" s="86">
        <f>D31+D32+D33+D34+D35</f>
        <v>0</v>
      </c>
      <c r="E30" s="86">
        <f aca="true" t="shared" si="1" ref="E30:I30">E31+E32+E33+E34+E35</f>
        <v>0</v>
      </c>
      <c r="F30" s="86">
        <f t="shared" si="1"/>
        <v>0</v>
      </c>
      <c r="G30" s="86">
        <f t="shared" si="1"/>
        <v>0</v>
      </c>
      <c r="H30" s="86">
        <f t="shared" si="1"/>
        <v>0</v>
      </c>
      <c r="I30" s="86">
        <f t="shared" si="1"/>
        <v>0</v>
      </c>
    </row>
    <row r="31" spans="1:9" ht="15">
      <c r="A31" s="34"/>
      <c r="B31" s="35"/>
      <c r="C31" s="36" t="s">
        <v>240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</row>
    <row r="32" spans="1:9" ht="15">
      <c r="A32" s="34"/>
      <c r="B32" s="35"/>
      <c r="C32" s="36" t="s">
        <v>241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</row>
    <row r="33" spans="1:9" ht="15">
      <c r="A33" s="34"/>
      <c r="B33" s="35"/>
      <c r="C33" s="36" t="s">
        <v>242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</row>
    <row r="34" spans="1:9" ht="15">
      <c r="A34" s="34"/>
      <c r="B34" s="35"/>
      <c r="C34" s="36" t="s">
        <v>243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</row>
    <row r="35" spans="1:9" ht="15">
      <c r="A35" s="34"/>
      <c r="B35" s="35"/>
      <c r="C35" s="36" t="s">
        <v>244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</row>
    <row r="36" spans="1:9" ht="15">
      <c r="A36" s="34"/>
      <c r="B36" s="180" t="s">
        <v>245</v>
      </c>
      <c r="C36" s="181"/>
      <c r="D36" s="86">
        <f>D37+D38</f>
        <v>7766000</v>
      </c>
      <c r="E36" s="86">
        <f aca="true" t="shared" si="2" ref="E36:I36">E37+E38</f>
        <v>737822</v>
      </c>
      <c r="F36" s="86">
        <f>D36+E36</f>
        <v>8503822</v>
      </c>
      <c r="G36" s="86">
        <f t="shared" si="2"/>
        <v>8503822</v>
      </c>
      <c r="H36" s="86">
        <f t="shared" si="2"/>
        <v>8503822</v>
      </c>
      <c r="I36" s="86">
        <f t="shared" si="2"/>
        <v>0</v>
      </c>
    </row>
    <row r="37" spans="1:9" ht="15">
      <c r="A37" s="70"/>
      <c r="B37" s="71"/>
      <c r="C37" s="72" t="s">
        <v>433</v>
      </c>
      <c r="D37" s="86">
        <v>7766000</v>
      </c>
      <c r="E37" s="84">
        <v>-465960</v>
      </c>
      <c r="F37" s="86">
        <f aca="true" t="shared" si="3" ref="F37:F38">D37+E37</f>
        <v>7300040</v>
      </c>
      <c r="G37" s="86">
        <v>7300040</v>
      </c>
      <c r="H37" s="86">
        <v>7300040</v>
      </c>
      <c r="I37" s="86">
        <f>F37-H37</f>
        <v>0</v>
      </c>
    </row>
    <row r="38" spans="1:9" ht="15">
      <c r="A38" s="70"/>
      <c r="B38" s="71"/>
      <c r="C38" s="72" t="s">
        <v>434</v>
      </c>
      <c r="D38" s="86">
        <v>0</v>
      </c>
      <c r="E38" s="84">
        <v>1203782</v>
      </c>
      <c r="F38" s="86">
        <f t="shared" si="3"/>
        <v>1203782</v>
      </c>
      <c r="G38" s="86">
        <v>1203782</v>
      </c>
      <c r="H38" s="86">
        <v>1203782</v>
      </c>
      <c r="I38" s="86">
        <f>F38-H38</f>
        <v>0</v>
      </c>
    </row>
    <row r="39" spans="1:9" ht="15">
      <c r="A39" s="34"/>
      <c r="B39" s="180" t="s">
        <v>246</v>
      </c>
      <c r="C39" s="181"/>
      <c r="D39" s="86">
        <f>D40</f>
        <v>0</v>
      </c>
      <c r="E39" s="86">
        <f aca="true" t="shared" si="4" ref="E39:I39">E40</f>
        <v>0</v>
      </c>
      <c r="F39" s="86">
        <f t="shared" si="4"/>
        <v>0</v>
      </c>
      <c r="G39" s="86">
        <f t="shared" si="4"/>
        <v>0</v>
      </c>
      <c r="H39" s="86">
        <f t="shared" si="4"/>
        <v>0</v>
      </c>
      <c r="I39" s="86">
        <f t="shared" si="4"/>
        <v>0</v>
      </c>
    </row>
    <row r="40" spans="1:9" ht="15">
      <c r="A40" s="34"/>
      <c r="B40" s="35"/>
      <c r="C40" s="36" t="s">
        <v>247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</row>
    <row r="41" spans="1:9" ht="15">
      <c r="A41" s="34"/>
      <c r="B41" s="180" t="s">
        <v>248</v>
      </c>
      <c r="C41" s="181"/>
      <c r="D41" s="86">
        <f>D42+D43</f>
        <v>0</v>
      </c>
      <c r="E41" s="86">
        <f aca="true" t="shared" si="5" ref="E41:I41">E42+E43</f>
        <v>0</v>
      </c>
      <c r="F41" s="86">
        <f t="shared" si="5"/>
        <v>0</v>
      </c>
      <c r="G41" s="86">
        <f t="shared" si="5"/>
        <v>0</v>
      </c>
      <c r="H41" s="86">
        <f t="shared" si="5"/>
        <v>0</v>
      </c>
      <c r="I41" s="86">
        <f t="shared" si="5"/>
        <v>0</v>
      </c>
    </row>
    <row r="42" spans="1:9" ht="15">
      <c r="A42" s="34"/>
      <c r="B42" s="35"/>
      <c r="C42" s="36" t="s">
        <v>249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</row>
    <row r="43" spans="1:9" ht="15">
      <c r="A43" s="34"/>
      <c r="B43" s="35"/>
      <c r="C43" s="36" t="s">
        <v>250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</row>
    <row r="44" spans="1:9" ht="15">
      <c r="A44" s="37"/>
      <c r="B44" s="38"/>
      <c r="C44" s="39"/>
      <c r="D44" s="86"/>
      <c r="E44" s="30"/>
      <c r="F44" s="30"/>
      <c r="G44" s="30"/>
      <c r="H44" s="30"/>
      <c r="I44" s="30"/>
    </row>
    <row r="45" spans="1:9" ht="15">
      <c r="A45" s="144" t="s">
        <v>251</v>
      </c>
      <c r="B45" s="182"/>
      <c r="C45" s="177"/>
      <c r="D45" s="185">
        <f>D10+D11+D12+D13+D14+D15+D16+D17+D30+D36+D39+D41</f>
        <v>7766000</v>
      </c>
      <c r="E45" s="185">
        <f aca="true" t="shared" si="6" ref="E45:I45">E10+E11+E12+E13+E14+E15+E16+E17+E30+E36+E39+E41</f>
        <v>737822</v>
      </c>
      <c r="F45" s="185">
        <f t="shared" si="6"/>
        <v>8503822</v>
      </c>
      <c r="G45" s="185">
        <f t="shared" si="6"/>
        <v>8503822</v>
      </c>
      <c r="H45" s="185">
        <f t="shared" si="6"/>
        <v>8503822</v>
      </c>
      <c r="I45" s="185">
        <f t="shared" si="6"/>
        <v>0</v>
      </c>
    </row>
    <row r="46" spans="1:9" ht="15">
      <c r="A46" s="144" t="s">
        <v>252</v>
      </c>
      <c r="B46" s="182"/>
      <c r="C46" s="177"/>
      <c r="D46" s="185"/>
      <c r="E46" s="185"/>
      <c r="F46" s="185"/>
      <c r="G46" s="185"/>
      <c r="H46" s="185"/>
      <c r="I46" s="185"/>
    </row>
    <row r="47" spans="1:9" ht="15">
      <c r="A47" s="144" t="s">
        <v>253</v>
      </c>
      <c r="B47" s="182"/>
      <c r="C47" s="177"/>
      <c r="D47" s="87"/>
      <c r="E47" s="40"/>
      <c r="F47" s="40"/>
      <c r="G47" s="40"/>
      <c r="H47" s="40"/>
      <c r="I47" s="30"/>
    </row>
    <row r="48" spans="1:9" ht="15">
      <c r="A48" s="37"/>
      <c r="B48" s="38"/>
      <c r="C48" s="39"/>
      <c r="D48" s="86"/>
      <c r="E48" s="30"/>
      <c r="F48" s="30"/>
      <c r="G48" s="30"/>
      <c r="H48" s="30"/>
      <c r="I48" s="30"/>
    </row>
    <row r="49" spans="1:9" ht="15">
      <c r="A49" s="144" t="s">
        <v>254</v>
      </c>
      <c r="B49" s="182"/>
      <c r="C49" s="177"/>
      <c r="D49" s="86"/>
      <c r="E49" s="30"/>
      <c r="F49" s="30"/>
      <c r="G49" s="30"/>
      <c r="H49" s="30"/>
      <c r="I49" s="30"/>
    </row>
    <row r="50" spans="1:9" ht="15">
      <c r="A50" s="34"/>
      <c r="B50" s="180" t="s">
        <v>255</v>
      </c>
      <c r="C50" s="181"/>
      <c r="D50" s="86">
        <f>D51+D52+D53+D54+D55+D56+D57+D58</f>
        <v>0</v>
      </c>
      <c r="E50" s="86">
        <f aca="true" t="shared" si="7" ref="E50:I50">E51+E52+E53+E54+E55+E56+E57+E58</f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0</v>
      </c>
    </row>
    <row r="51" spans="1:9" ht="15">
      <c r="A51" s="34"/>
      <c r="B51" s="35"/>
      <c r="C51" s="36" t="s">
        <v>256</v>
      </c>
      <c r="D51" s="86">
        <v>0</v>
      </c>
      <c r="E51" s="30"/>
      <c r="F51" s="30"/>
      <c r="G51" s="30"/>
      <c r="H51" s="30"/>
      <c r="I51" s="30"/>
    </row>
    <row r="52" spans="1:9" ht="15">
      <c r="A52" s="34"/>
      <c r="B52" s="35"/>
      <c r="C52" s="36" t="s">
        <v>257</v>
      </c>
      <c r="D52" s="86">
        <v>0</v>
      </c>
      <c r="E52" s="30"/>
      <c r="F52" s="30"/>
      <c r="G52" s="30"/>
      <c r="H52" s="30"/>
      <c r="I52" s="30"/>
    </row>
    <row r="53" spans="1:9" ht="15">
      <c r="A53" s="34"/>
      <c r="B53" s="35"/>
      <c r="C53" s="36" t="s">
        <v>258</v>
      </c>
      <c r="D53" s="86">
        <v>0</v>
      </c>
      <c r="E53" s="30"/>
      <c r="F53" s="30"/>
      <c r="G53" s="30"/>
      <c r="H53" s="30"/>
      <c r="I53" s="30"/>
    </row>
    <row r="54" spans="1:9" ht="32.25" customHeight="1">
      <c r="A54" s="34"/>
      <c r="B54" s="35"/>
      <c r="C54" s="44" t="s">
        <v>259</v>
      </c>
      <c r="D54" s="86">
        <v>0</v>
      </c>
      <c r="E54" s="30"/>
      <c r="F54" s="30"/>
      <c r="G54" s="30"/>
      <c r="H54" s="30"/>
      <c r="I54" s="30"/>
    </row>
    <row r="55" spans="1:9" ht="15">
      <c r="A55" s="34"/>
      <c r="B55" s="35"/>
      <c r="C55" s="36" t="s">
        <v>260</v>
      </c>
      <c r="D55" s="86">
        <v>0</v>
      </c>
      <c r="E55" s="30"/>
      <c r="F55" s="30"/>
      <c r="G55" s="30"/>
      <c r="H55" s="30"/>
      <c r="I55" s="30"/>
    </row>
    <row r="56" spans="1:9" ht="15">
      <c r="A56" s="34"/>
      <c r="B56" s="35"/>
      <c r="C56" s="36" t="s">
        <v>261</v>
      </c>
      <c r="D56" s="86">
        <v>0</v>
      </c>
      <c r="E56" s="30"/>
      <c r="F56" s="30"/>
      <c r="G56" s="30"/>
      <c r="H56" s="30"/>
      <c r="I56" s="30"/>
    </row>
    <row r="57" spans="1:9" ht="22.5" customHeight="1">
      <c r="A57" s="34"/>
      <c r="B57" s="35"/>
      <c r="C57" s="44" t="s">
        <v>262</v>
      </c>
      <c r="D57" s="86">
        <v>0</v>
      </c>
      <c r="E57" s="30"/>
      <c r="F57" s="30"/>
      <c r="G57" s="30"/>
      <c r="H57" s="30"/>
      <c r="I57" s="30"/>
    </row>
    <row r="58" spans="1:9" ht="21" customHeight="1">
      <c r="A58" s="34"/>
      <c r="B58" s="35"/>
      <c r="C58" s="44" t="s">
        <v>263</v>
      </c>
      <c r="D58" s="86">
        <v>0</v>
      </c>
      <c r="E58" s="30"/>
      <c r="F58" s="30"/>
      <c r="G58" s="30"/>
      <c r="H58" s="30"/>
      <c r="I58" s="30"/>
    </row>
    <row r="59" spans="1:9" ht="15">
      <c r="A59" s="34"/>
      <c r="B59" s="180" t="s">
        <v>264</v>
      </c>
      <c r="C59" s="181"/>
      <c r="D59" s="86">
        <f>D60+D61+D62+D63</f>
        <v>14136497</v>
      </c>
      <c r="E59" s="86">
        <f aca="true" t="shared" si="8" ref="E59:I59">E60+E61+E62+E63</f>
        <v>516248</v>
      </c>
      <c r="F59" s="86">
        <f t="shared" si="8"/>
        <v>14652745</v>
      </c>
      <c r="G59" s="86">
        <f t="shared" si="8"/>
        <v>14652745</v>
      </c>
      <c r="H59" s="86">
        <f t="shared" si="8"/>
        <v>14652745</v>
      </c>
      <c r="I59" s="86">
        <f t="shared" si="8"/>
        <v>0</v>
      </c>
    </row>
    <row r="60" spans="1:9" ht="15">
      <c r="A60" s="34"/>
      <c r="B60" s="35"/>
      <c r="C60" s="36" t="s">
        <v>265</v>
      </c>
      <c r="D60" s="86">
        <v>0</v>
      </c>
      <c r="E60" s="30"/>
      <c r="F60" s="30"/>
      <c r="G60" s="30"/>
      <c r="H60" s="30"/>
      <c r="I60" s="30"/>
    </row>
    <row r="61" spans="1:9" ht="15">
      <c r="A61" s="34"/>
      <c r="B61" s="35"/>
      <c r="C61" s="36" t="s">
        <v>266</v>
      </c>
      <c r="D61" s="86">
        <v>0</v>
      </c>
      <c r="E61" s="30"/>
      <c r="F61" s="30"/>
      <c r="G61" s="30"/>
      <c r="H61" s="30"/>
      <c r="I61" s="30"/>
    </row>
    <row r="62" spans="1:9" ht="15">
      <c r="A62" s="34"/>
      <c r="B62" s="35"/>
      <c r="C62" s="36" t="s">
        <v>267</v>
      </c>
      <c r="D62" s="86">
        <v>0</v>
      </c>
      <c r="E62" s="30"/>
      <c r="F62" s="30"/>
      <c r="G62" s="30"/>
      <c r="H62" s="30"/>
      <c r="I62" s="30"/>
    </row>
    <row r="63" spans="1:9" ht="15">
      <c r="A63" s="34"/>
      <c r="B63" s="35"/>
      <c r="C63" s="36" t="s">
        <v>268</v>
      </c>
      <c r="D63" s="86">
        <v>14136497</v>
      </c>
      <c r="E63" s="86">
        <v>516248</v>
      </c>
      <c r="F63" s="86">
        <f>D63+E63</f>
        <v>14652745</v>
      </c>
      <c r="G63" s="86">
        <v>14652745</v>
      </c>
      <c r="H63" s="86">
        <v>14652745</v>
      </c>
      <c r="I63" s="86">
        <f>H63-F63</f>
        <v>0</v>
      </c>
    </row>
    <row r="64" spans="1:9" ht="15">
      <c r="A64" s="34"/>
      <c r="B64" s="180" t="s">
        <v>269</v>
      </c>
      <c r="C64" s="181"/>
      <c r="D64" s="86">
        <f>D65+D66</f>
        <v>0</v>
      </c>
      <c r="E64" s="86">
        <f aca="true" t="shared" si="9" ref="E64:I64">E65+E66</f>
        <v>0</v>
      </c>
      <c r="F64" s="86">
        <f t="shared" si="9"/>
        <v>0</v>
      </c>
      <c r="G64" s="86">
        <f t="shared" si="9"/>
        <v>0</v>
      </c>
      <c r="H64" s="86">
        <f t="shared" si="9"/>
        <v>0</v>
      </c>
      <c r="I64" s="86">
        <f t="shared" si="9"/>
        <v>0</v>
      </c>
    </row>
    <row r="65" spans="1:9" ht="22.5" customHeight="1">
      <c r="A65" s="34"/>
      <c r="B65" s="35"/>
      <c r="C65" s="44" t="s">
        <v>270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</row>
    <row r="66" spans="1:9" ht="15">
      <c r="A66" s="34"/>
      <c r="B66" s="35"/>
      <c r="C66" s="36" t="s">
        <v>271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</row>
    <row r="67" spans="1:9" ht="15">
      <c r="A67" s="34"/>
      <c r="B67" s="180" t="s">
        <v>272</v>
      </c>
      <c r="C67" s="181"/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</row>
    <row r="68" spans="1:9" ht="15">
      <c r="A68" s="34"/>
      <c r="B68" s="180" t="s">
        <v>273</v>
      </c>
      <c r="C68" s="181"/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</row>
    <row r="69" spans="1:9" ht="15">
      <c r="A69" s="37"/>
      <c r="B69" s="174"/>
      <c r="C69" s="175"/>
      <c r="D69" s="86"/>
      <c r="E69" s="30"/>
      <c r="F69" s="30"/>
      <c r="G69" s="30"/>
      <c r="H69" s="30"/>
      <c r="I69" s="30"/>
    </row>
    <row r="70" spans="1:9" ht="15">
      <c r="A70" s="144" t="s">
        <v>274</v>
      </c>
      <c r="B70" s="182"/>
      <c r="C70" s="177"/>
      <c r="D70" s="90">
        <f>D50+D59+D64+D67+D68</f>
        <v>14136497</v>
      </c>
      <c r="E70" s="90">
        <f aca="true" t="shared" si="10" ref="E70:I70">E50+E59+E64+E67+E68</f>
        <v>516248</v>
      </c>
      <c r="F70" s="90">
        <f t="shared" si="10"/>
        <v>14652745</v>
      </c>
      <c r="G70" s="90">
        <f t="shared" si="10"/>
        <v>14652745</v>
      </c>
      <c r="H70" s="90">
        <f t="shared" si="10"/>
        <v>14652745</v>
      </c>
      <c r="I70" s="90">
        <f t="shared" si="10"/>
        <v>0</v>
      </c>
    </row>
    <row r="71" spans="1:9" ht="15">
      <c r="A71" s="37"/>
      <c r="B71" s="174"/>
      <c r="C71" s="175"/>
      <c r="D71" s="86"/>
      <c r="E71" s="30"/>
      <c r="F71" s="30"/>
      <c r="G71" s="30"/>
      <c r="H71" s="30"/>
      <c r="I71" s="30"/>
    </row>
    <row r="72" spans="1:9" ht="15">
      <c r="A72" s="144" t="s">
        <v>275</v>
      </c>
      <c r="B72" s="182"/>
      <c r="C72" s="177"/>
      <c r="D72" s="90">
        <f>D73</f>
        <v>0</v>
      </c>
      <c r="E72" s="90">
        <f aca="true" t="shared" si="11" ref="E72:I72">E73</f>
        <v>334628</v>
      </c>
      <c r="F72" s="90">
        <f t="shared" si="11"/>
        <v>334628</v>
      </c>
      <c r="G72" s="90">
        <f t="shared" si="11"/>
        <v>334628</v>
      </c>
      <c r="H72" s="90">
        <f t="shared" si="11"/>
        <v>334628</v>
      </c>
      <c r="I72" s="90">
        <f t="shared" si="11"/>
        <v>0</v>
      </c>
    </row>
    <row r="73" spans="1:9" ht="15">
      <c r="A73" s="34"/>
      <c r="B73" s="180" t="s">
        <v>276</v>
      </c>
      <c r="C73" s="181"/>
      <c r="D73" s="86">
        <v>0</v>
      </c>
      <c r="E73" s="86">
        <v>334628</v>
      </c>
      <c r="F73" s="86">
        <v>334628</v>
      </c>
      <c r="G73" s="86">
        <v>334628</v>
      </c>
      <c r="H73" s="86">
        <v>334628</v>
      </c>
      <c r="I73" s="30"/>
    </row>
    <row r="74" spans="1:9" ht="15">
      <c r="A74" s="37"/>
      <c r="B74" s="174"/>
      <c r="C74" s="175"/>
      <c r="D74" s="86"/>
      <c r="E74" s="30"/>
      <c r="F74" s="30"/>
      <c r="G74" s="30"/>
      <c r="H74" s="30"/>
      <c r="I74" s="30"/>
    </row>
    <row r="75" spans="1:9" ht="15">
      <c r="A75" s="144" t="s">
        <v>277</v>
      </c>
      <c r="B75" s="182"/>
      <c r="C75" s="177"/>
      <c r="D75" s="90">
        <f>D45+D70+D72</f>
        <v>21902497</v>
      </c>
      <c r="E75" s="90">
        <f aca="true" t="shared" si="12" ref="E75:I75">E45+E70+E72</f>
        <v>1588698</v>
      </c>
      <c r="F75" s="90">
        <f t="shared" si="12"/>
        <v>23491195</v>
      </c>
      <c r="G75" s="90">
        <f t="shared" si="12"/>
        <v>23491195</v>
      </c>
      <c r="H75" s="90">
        <f t="shared" si="12"/>
        <v>23491195</v>
      </c>
      <c r="I75" s="90">
        <f t="shared" si="12"/>
        <v>0</v>
      </c>
    </row>
    <row r="76" spans="1:9" ht="15">
      <c r="A76" s="37"/>
      <c r="B76" s="174"/>
      <c r="C76" s="175"/>
      <c r="D76" s="86"/>
      <c r="E76" s="30"/>
      <c r="F76" s="30"/>
      <c r="G76" s="30"/>
      <c r="H76" s="30"/>
      <c r="I76" s="30"/>
    </row>
    <row r="77" spans="1:9" ht="15">
      <c r="A77" s="34"/>
      <c r="B77" s="176" t="s">
        <v>278</v>
      </c>
      <c r="C77" s="177"/>
      <c r="D77" s="86"/>
      <c r="E77" s="30"/>
      <c r="F77" s="30"/>
      <c r="G77" s="30"/>
      <c r="H77" s="30"/>
      <c r="I77" s="30"/>
    </row>
    <row r="78" spans="1:9" ht="21.75" customHeight="1">
      <c r="A78" s="34"/>
      <c r="B78" s="178" t="s">
        <v>279</v>
      </c>
      <c r="C78" s="179"/>
      <c r="D78" s="86">
        <v>0</v>
      </c>
      <c r="E78" s="86">
        <v>100388</v>
      </c>
      <c r="F78" s="91">
        <f>D78+E78</f>
        <v>100388</v>
      </c>
      <c r="G78" s="91">
        <v>100388</v>
      </c>
      <c r="H78" s="91">
        <v>100388</v>
      </c>
      <c r="I78" s="30"/>
    </row>
    <row r="79" spans="1:9" ht="21.75" customHeight="1">
      <c r="A79" s="34"/>
      <c r="B79" s="178" t="s">
        <v>280</v>
      </c>
      <c r="C79" s="179"/>
      <c r="D79" s="86">
        <v>0</v>
      </c>
      <c r="E79" s="86">
        <v>234240</v>
      </c>
      <c r="F79" s="91">
        <f>D79+E79</f>
        <v>234240</v>
      </c>
      <c r="G79" s="91">
        <v>234240</v>
      </c>
      <c r="H79" s="91">
        <v>234240</v>
      </c>
      <c r="I79" s="30"/>
    </row>
    <row r="80" spans="1:9" ht="15">
      <c r="A80" s="34"/>
      <c r="B80" s="176" t="s">
        <v>281</v>
      </c>
      <c r="C80" s="177"/>
      <c r="D80" s="90">
        <f>D78+D79</f>
        <v>0</v>
      </c>
      <c r="E80" s="90">
        <f aca="true" t="shared" si="13" ref="E80:I80">E78+E79</f>
        <v>334628</v>
      </c>
      <c r="F80" s="90">
        <f t="shared" si="13"/>
        <v>334628</v>
      </c>
      <c r="G80" s="90">
        <f t="shared" si="13"/>
        <v>334628</v>
      </c>
      <c r="H80" s="90">
        <f t="shared" si="13"/>
        <v>334628</v>
      </c>
      <c r="I80" s="90">
        <f t="shared" si="13"/>
        <v>0</v>
      </c>
    </row>
    <row r="81" spans="1:9" ht="15" thickBot="1">
      <c r="A81" s="42"/>
      <c r="B81" s="183"/>
      <c r="C81" s="184"/>
      <c r="D81" s="88"/>
      <c r="E81" s="43"/>
      <c r="F81" s="43"/>
      <c r="G81" s="43"/>
      <c r="H81" s="43"/>
      <c r="I81" s="43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6:C16"/>
    <mergeCell ref="B17:C17"/>
    <mergeCell ref="B18:C18"/>
    <mergeCell ref="D17:D18"/>
    <mergeCell ref="E17:E18"/>
    <mergeCell ref="F17:F18"/>
    <mergeCell ref="G17:G18"/>
    <mergeCell ref="H17:H18"/>
    <mergeCell ref="I17:I18"/>
    <mergeCell ref="B30:C30"/>
    <mergeCell ref="F45:F46"/>
    <mergeCell ref="G45:G46"/>
    <mergeCell ref="H45:H46"/>
    <mergeCell ref="I45:I46"/>
    <mergeCell ref="A47:C47"/>
    <mergeCell ref="A45:C45"/>
    <mergeCell ref="A46:C46"/>
    <mergeCell ref="D45:D46"/>
    <mergeCell ref="E45:E46"/>
    <mergeCell ref="B80:C80"/>
    <mergeCell ref="B81:C81"/>
    <mergeCell ref="A70:C70"/>
    <mergeCell ref="B71:C71"/>
    <mergeCell ref="A72:C72"/>
    <mergeCell ref="B73:C73"/>
    <mergeCell ref="B74:C74"/>
    <mergeCell ref="A75:C75"/>
    <mergeCell ref="A17:A18"/>
    <mergeCell ref="B76:C76"/>
    <mergeCell ref="B77:C77"/>
    <mergeCell ref="B78:C78"/>
    <mergeCell ref="B79:C79"/>
    <mergeCell ref="B50:C50"/>
    <mergeCell ref="B59:C59"/>
    <mergeCell ref="B64:C64"/>
    <mergeCell ref="B67:C67"/>
    <mergeCell ref="B68:C68"/>
    <mergeCell ref="B69:C69"/>
    <mergeCell ref="A49:C49"/>
    <mergeCell ref="B39:C39"/>
    <mergeCell ref="B41:C41"/>
    <mergeCell ref="B36:C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 topLeftCell="A1">
      <selection activeCell="C6" sqref="C6:G6"/>
    </sheetView>
  </sheetViews>
  <sheetFormatPr defaultColWidth="11.421875" defaultRowHeight="15"/>
  <cols>
    <col min="1" max="1" width="19.28125" style="0" customWidth="1"/>
    <col min="2" max="2" width="55.00390625" style="0" customWidth="1"/>
    <col min="3" max="3" width="20.140625" style="89" customWidth="1"/>
    <col min="4" max="4" width="24.57421875" style="89" bestFit="1" customWidth="1"/>
    <col min="5" max="7" width="11.421875" style="89" customWidth="1"/>
    <col min="8" max="8" width="13.28125" style="89" bestFit="1" customWidth="1"/>
  </cols>
  <sheetData>
    <row r="1" spans="1:8" ht="15">
      <c r="A1" s="108" t="s">
        <v>121</v>
      </c>
      <c r="B1" s="109"/>
      <c r="C1" s="109"/>
      <c r="D1" s="109"/>
      <c r="E1" s="109"/>
      <c r="F1" s="109"/>
      <c r="G1" s="109"/>
      <c r="H1" s="197"/>
    </row>
    <row r="2" spans="1:8" ht="15">
      <c r="A2" s="168" t="s">
        <v>282</v>
      </c>
      <c r="B2" s="169"/>
      <c r="C2" s="169"/>
      <c r="D2" s="169"/>
      <c r="E2" s="169"/>
      <c r="F2" s="169"/>
      <c r="G2" s="169"/>
      <c r="H2" s="198"/>
    </row>
    <row r="3" spans="1:8" ht="15">
      <c r="A3" s="168" t="s">
        <v>283</v>
      </c>
      <c r="B3" s="169"/>
      <c r="C3" s="169"/>
      <c r="D3" s="169"/>
      <c r="E3" s="169"/>
      <c r="F3" s="169"/>
      <c r="G3" s="169"/>
      <c r="H3" s="198"/>
    </row>
    <row r="4" spans="1:8" ht="15">
      <c r="A4" s="168" t="s">
        <v>424</v>
      </c>
      <c r="B4" s="169"/>
      <c r="C4" s="169"/>
      <c r="D4" s="169"/>
      <c r="E4" s="169"/>
      <c r="F4" s="169"/>
      <c r="G4" s="169"/>
      <c r="H4" s="198"/>
    </row>
    <row r="5" spans="1:8" ht="15" thickBot="1">
      <c r="A5" s="193" t="s">
        <v>2</v>
      </c>
      <c r="B5" s="194"/>
      <c r="C5" s="194"/>
      <c r="D5" s="194"/>
      <c r="E5" s="194"/>
      <c r="F5" s="194"/>
      <c r="G5" s="194"/>
      <c r="H5" s="199"/>
    </row>
    <row r="6" spans="1:8" ht="15" thickBot="1">
      <c r="A6" s="108" t="s">
        <v>3</v>
      </c>
      <c r="B6" s="110"/>
      <c r="C6" s="138" t="s">
        <v>284</v>
      </c>
      <c r="D6" s="139"/>
      <c r="E6" s="139"/>
      <c r="F6" s="139"/>
      <c r="G6" s="140"/>
      <c r="H6" s="162" t="s">
        <v>285</v>
      </c>
    </row>
    <row r="7" spans="1:8" ht="15" thickBot="1">
      <c r="A7" s="193"/>
      <c r="B7" s="195"/>
      <c r="C7" s="94" t="s">
        <v>170</v>
      </c>
      <c r="D7" s="94" t="s">
        <v>286</v>
      </c>
      <c r="E7" s="92" t="s">
        <v>287</v>
      </c>
      <c r="F7" s="92" t="s">
        <v>171</v>
      </c>
      <c r="G7" s="92" t="s">
        <v>173</v>
      </c>
      <c r="H7" s="163"/>
    </row>
    <row r="8" spans="1:8" ht="15">
      <c r="A8" s="200" t="s">
        <v>288</v>
      </c>
      <c r="B8" s="201"/>
      <c r="C8" s="95">
        <f>C9+C17+C27+C37+C47+C57+C61+C70+C74</f>
        <v>7766000</v>
      </c>
      <c r="D8" s="95">
        <f aca="true" t="shared" si="0" ref="D8:G8">D9+D17+D27+D37+D47+D57+D61+D70+D74</f>
        <v>698901</v>
      </c>
      <c r="E8" s="95">
        <f t="shared" si="0"/>
        <v>8464901</v>
      </c>
      <c r="F8" s="95">
        <f t="shared" si="0"/>
        <v>7840669</v>
      </c>
      <c r="G8" s="95">
        <f t="shared" si="0"/>
        <v>7839634</v>
      </c>
      <c r="H8" s="90">
        <f>E8-F8</f>
        <v>624232</v>
      </c>
    </row>
    <row r="9" spans="1:8" ht="15">
      <c r="A9" s="146" t="s">
        <v>289</v>
      </c>
      <c r="B9" s="147"/>
      <c r="C9" s="93">
        <f>C10+C11+C12+C13+C14+C15+C16</f>
        <v>7130000</v>
      </c>
      <c r="D9" s="93">
        <f aca="true" t="shared" si="1" ref="D9:G9">D10+D11+D12+D13+D14+D15+D16</f>
        <v>-282049</v>
      </c>
      <c r="E9" s="93">
        <f>C9+D9</f>
        <v>6847951</v>
      </c>
      <c r="F9" s="93">
        <f t="shared" si="1"/>
        <v>6294666</v>
      </c>
      <c r="G9" s="93">
        <f t="shared" si="1"/>
        <v>6294666</v>
      </c>
      <c r="H9" s="86">
        <f>E9-F9</f>
        <v>553285</v>
      </c>
    </row>
    <row r="10" spans="1:8" ht="15">
      <c r="A10" s="34"/>
      <c r="B10" s="35" t="s">
        <v>290</v>
      </c>
      <c r="C10" s="93">
        <v>4515000</v>
      </c>
      <c r="D10" s="86">
        <v>-87500</v>
      </c>
      <c r="E10" s="93">
        <f>C10+D10</f>
        <v>4427500</v>
      </c>
      <c r="F10" s="86">
        <v>4155266</v>
      </c>
      <c r="G10" s="86">
        <v>4155266</v>
      </c>
      <c r="H10" s="86">
        <f>E10-F10</f>
        <v>272234</v>
      </c>
    </row>
    <row r="11" spans="1:8" ht="15">
      <c r="A11" s="34"/>
      <c r="B11" s="35" t="s">
        <v>291</v>
      </c>
      <c r="C11" s="93">
        <v>0</v>
      </c>
      <c r="D11" s="86">
        <v>0</v>
      </c>
      <c r="E11" s="93">
        <f aca="true" t="shared" si="2" ref="E11:E74">C11+D11</f>
        <v>0</v>
      </c>
      <c r="F11" s="93">
        <f aca="true" t="shared" si="3" ref="F11">D11+E11</f>
        <v>0</v>
      </c>
      <c r="G11" s="93">
        <f aca="true" t="shared" si="4" ref="G11">E11+F11</f>
        <v>0</v>
      </c>
      <c r="H11" s="86">
        <f aca="true" t="shared" si="5" ref="H11:H74">E11-F11</f>
        <v>0</v>
      </c>
    </row>
    <row r="12" spans="1:8" ht="15">
      <c r="A12" s="34"/>
      <c r="B12" s="35" t="s">
        <v>292</v>
      </c>
      <c r="C12" s="93">
        <v>1072000</v>
      </c>
      <c r="D12" s="86">
        <v>1751</v>
      </c>
      <c r="E12" s="93">
        <f t="shared" si="2"/>
        <v>1073751</v>
      </c>
      <c r="F12" s="86">
        <v>1026685</v>
      </c>
      <c r="G12" s="86">
        <v>1026685</v>
      </c>
      <c r="H12" s="86">
        <f t="shared" si="5"/>
        <v>47066</v>
      </c>
    </row>
    <row r="13" spans="1:8" ht="15">
      <c r="A13" s="34"/>
      <c r="B13" s="35" t="s">
        <v>293</v>
      </c>
      <c r="C13" s="93">
        <v>1024000</v>
      </c>
      <c r="D13" s="86">
        <v>-300</v>
      </c>
      <c r="E13" s="93">
        <f t="shared" si="2"/>
        <v>1023700</v>
      </c>
      <c r="F13" s="86">
        <v>821524</v>
      </c>
      <c r="G13" s="86">
        <v>821524</v>
      </c>
      <c r="H13" s="86">
        <f t="shared" si="5"/>
        <v>202176</v>
      </c>
    </row>
    <row r="14" spans="1:8" ht="15">
      <c r="A14" s="34"/>
      <c r="B14" s="35" t="s">
        <v>294</v>
      </c>
      <c r="C14" s="93">
        <v>329000</v>
      </c>
      <c r="D14" s="86">
        <v>-30000</v>
      </c>
      <c r="E14" s="93">
        <f t="shared" si="2"/>
        <v>299000</v>
      </c>
      <c r="F14" s="86">
        <v>291191</v>
      </c>
      <c r="G14" s="86">
        <v>291191</v>
      </c>
      <c r="H14" s="86">
        <f t="shared" si="5"/>
        <v>7809</v>
      </c>
    </row>
    <row r="15" spans="1:8" ht="15">
      <c r="A15" s="34"/>
      <c r="B15" s="35" t="s">
        <v>295</v>
      </c>
      <c r="C15" s="93">
        <v>0</v>
      </c>
      <c r="D15" s="86">
        <v>0</v>
      </c>
      <c r="E15" s="93">
        <f t="shared" si="2"/>
        <v>0</v>
      </c>
      <c r="F15" s="86">
        <v>0</v>
      </c>
      <c r="G15" s="86">
        <v>0</v>
      </c>
      <c r="H15" s="86">
        <f t="shared" si="5"/>
        <v>0</v>
      </c>
    </row>
    <row r="16" spans="1:8" ht="15">
      <c r="A16" s="34"/>
      <c r="B16" s="35" t="s">
        <v>296</v>
      </c>
      <c r="C16" s="93">
        <v>190000</v>
      </c>
      <c r="D16" s="86">
        <v>-166000</v>
      </c>
      <c r="E16" s="93">
        <f t="shared" si="2"/>
        <v>24000</v>
      </c>
      <c r="F16" s="93">
        <v>0</v>
      </c>
      <c r="G16" s="93">
        <v>0</v>
      </c>
      <c r="H16" s="86">
        <f t="shared" si="5"/>
        <v>24000</v>
      </c>
    </row>
    <row r="17" spans="1:8" ht="15">
      <c r="A17" s="146" t="s">
        <v>297</v>
      </c>
      <c r="B17" s="147"/>
      <c r="C17" s="93">
        <f>SUM(C18:C26)</f>
        <v>138000</v>
      </c>
      <c r="D17" s="93">
        <f aca="true" t="shared" si="6" ref="D17:G17">SUM(D18:D26)</f>
        <v>489204</v>
      </c>
      <c r="E17" s="93">
        <f t="shared" si="2"/>
        <v>627204</v>
      </c>
      <c r="F17" s="93">
        <f t="shared" si="6"/>
        <v>621980</v>
      </c>
      <c r="G17" s="93">
        <f t="shared" si="6"/>
        <v>621980</v>
      </c>
      <c r="H17" s="86">
        <f t="shared" si="5"/>
        <v>5224</v>
      </c>
    </row>
    <row r="18" spans="1:8" ht="15">
      <c r="A18" s="34"/>
      <c r="B18" s="35" t="s">
        <v>298</v>
      </c>
      <c r="C18" s="93">
        <v>73000</v>
      </c>
      <c r="D18" s="86">
        <v>237351</v>
      </c>
      <c r="E18" s="93">
        <f t="shared" si="2"/>
        <v>310351</v>
      </c>
      <c r="F18" s="86">
        <v>309785</v>
      </c>
      <c r="G18" s="86">
        <v>309785</v>
      </c>
      <c r="H18" s="86">
        <f t="shared" si="5"/>
        <v>566</v>
      </c>
    </row>
    <row r="19" spans="1:8" ht="15">
      <c r="A19" s="34"/>
      <c r="B19" s="35" t="s">
        <v>299</v>
      </c>
      <c r="C19" s="93">
        <v>0</v>
      </c>
      <c r="D19" s="86">
        <v>13827</v>
      </c>
      <c r="E19" s="93">
        <f t="shared" si="2"/>
        <v>13827</v>
      </c>
      <c r="F19" s="86">
        <v>13827</v>
      </c>
      <c r="G19" s="86">
        <v>13827</v>
      </c>
      <c r="H19" s="86">
        <f t="shared" si="5"/>
        <v>0</v>
      </c>
    </row>
    <row r="20" spans="1:8" ht="15">
      <c r="A20" s="34"/>
      <c r="B20" s="35" t="s">
        <v>300</v>
      </c>
      <c r="C20" s="93">
        <v>0</v>
      </c>
      <c r="D20" s="86">
        <v>0</v>
      </c>
      <c r="E20" s="93">
        <f t="shared" si="2"/>
        <v>0</v>
      </c>
      <c r="F20" s="86">
        <v>0</v>
      </c>
      <c r="G20" s="86">
        <v>0</v>
      </c>
      <c r="H20" s="86">
        <f t="shared" si="5"/>
        <v>0</v>
      </c>
    </row>
    <row r="21" spans="1:8" ht="15">
      <c r="A21" s="34"/>
      <c r="B21" s="35" t="s">
        <v>301</v>
      </c>
      <c r="C21" s="93">
        <v>24000</v>
      </c>
      <c r="D21" s="86">
        <v>38308</v>
      </c>
      <c r="E21" s="93">
        <f t="shared" si="2"/>
        <v>62308</v>
      </c>
      <c r="F21" s="86">
        <v>61991</v>
      </c>
      <c r="G21" s="86">
        <v>61991</v>
      </c>
      <c r="H21" s="86">
        <f t="shared" si="5"/>
        <v>317</v>
      </c>
    </row>
    <row r="22" spans="1:8" ht="15">
      <c r="A22" s="34"/>
      <c r="B22" s="35" t="s">
        <v>302</v>
      </c>
      <c r="C22" s="93">
        <v>2000</v>
      </c>
      <c r="D22" s="86">
        <v>13803</v>
      </c>
      <c r="E22" s="93">
        <f t="shared" si="2"/>
        <v>15803</v>
      </c>
      <c r="F22" s="86">
        <v>13803</v>
      </c>
      <c r="G22" s="86">
        <v>13803</v>
      </c>
      <c r="H22" s="86">
        <f t="shared" si="5"/>
        <v>2000</v>
      </c>
    </row>
    <row r="23" spans="1:8" ht="15">
      <c r="A23" s="34"/>
      <c r="B23" s="35" t="s">
        <v>303</v>
      </c>
      <c r="C23" s="93">
        <v>34000</v>
      </c>
      <c r="D23" s="86">
        <v>2739</v>
      </c>
      <c r="E23" s="93">
        <f t="shared" si="2"/>
        <v>36739</v>
      </c>
      <c r="F23" s="86">
        <v>34399</v>
      </c>
      <c r="G23" s="86">
        <v>34399</v>
      </c>
      <c r="H23" s="86">
        <f t="shared" si="5"/>
        <v>2340</v>
      </c>
    </row>
    <row r="24" spans="1:8" ht="15">
      <c r="A24" s="34"/>
      <c r="B24" s="35" t="s">
        <v>304</v>
      </c>
      <c r="C24" s="93">
        <v>0</v>
      </c>
      <c r="D24" s="86">
        <v>108773</v>
      </c>
      <c r="E24" s="93">
        <f t="shared" si="2"/>
        <v>108773</v>
      </c>
      <c r="F24" s="86">
        <v>108773</v>
      </c>
      <c r="G24" s="86">
        <v>108773</v>
      </c>
      <c r="H24" s="86">
        <f t="shared" si="5"/>
        <v>0</v>
      </c>
    </row>
    <row r="25" spans="1:8" ht="15">
      <c r="A25" s="34"/>
      <c r="B25" s="35" t="s">
        <v>305</v>
      </c>
      <c r="C25" s="93">
        <v>0</v>
      </c>
      <c r="D25" s="86">
        <v>0</v>
      </c>
      <c r="E25" s="93">
        <f t="shared" si="2"/>
        <v>0</v>
      </c>
      <c r="F25" s="86">
        <v>0</v>
      </c>
      <c r="G25" s="86">
        <v>0</v>
      </c>
      <c r="H25" s="86">
        <f t="shared" si="5"/>
        <v>0</v>
      </c>
    </row>
    <row r="26" spans="1:8" ht="15">
      <c r="A26" s="34"/>
      <c r="B26" s="35" t="s">
        <v>306</v>
      </c>
      <c r="C26" s="93">
        <v>5000</v>
      </c>
      <c r="D26" s="86">
        <v>74403</v>
      </c>
      <c r="E26" s="93">
        <f t="shared" si="2"/>
        <v>79403</v>
      </c>
      <c r="F26" s="86">
        <v>79402</v>
      </c>
      <c r="G26" s="86">
        <v>79402</v>
      </c>
      <c r="H26" s="86">
        <f t="shared" si="5"/>
        <v>1</v>
      </c>
    </row>
    <row r="27" spans="1:8" ht="15">
      <c r="A27" s="146" t="s">
        <v>307</v>
      </c>
      <c r="B27" s="147"/>
      <c r="C27" s="93">
        <f>SUM(C28:C36)</f>
        <v>498000</v>
      </c>
      <c r="D27" s="93">
        <f aca="true" t="shared" si="7" ref="D27:G27">SUM(D28:D36)</f>
        <v>434061</v>
      </c>
      <c r="E27" s="93">
        <f t="shared" si="2"/>
        <v>932061</v>
      </c>
      <c r="F27" s="93">
        <f t="shared" si="7"/>
        <v>866338</v>
      </c>
      <c r="G27" s="93">
        <f t="shared" si="7"/>
        <v>865303</v>
      </c>
      <c r="H27" s="86">
        <f t="shared" si="5"/>
        <v>65723</v>
      </c>
    </row>
    <row r="28" spans="1:8" ht="15">
      <c r="A28" s="34"/>
      <c r="B28" s="35" t="s">
        <v>308</v>
      </c>
      <c r="C28" s="93">
        <v>95000</v>
      </c>
      <c r="D28" s="86">
        <v>3390</v>
      </c>
      <c r="E28" s="93">
        <f t="shared" si="2"/>
        <v>98390</v>
      </c>
      <c r="F28" s="86">
        <v>79582</v>
      </c>
      <c r="G28" s="86">
        <v>79582</v>
      </c>
      <c r="H28" s="86">
        <f t="shared" si="5"/>
        <v>18808</v>
      </c>
    </row>
    <row r="29" spans="1:8" ht="15">
      <c r="A29" s="34"/>
      <c r="B29" s="35" t="s">
        <v>309</v>
      </c>
      <c r="C29" s="93">
        <v>0</v>
      </c>
      <c r="D29" s="86">
        <v>25660</v>
      </c>
      <c r="E29" s="93">
        <f t="shared" si="2"/>
        <v>25660</v>
      </c>
      <c r="F29" s="86">
        <v>25660</v>
      </c>
      <c r="G29" s="86">
        <v>25660</v>
      </c>
      <c r="H29" s="86">
        <f t="shared" si="5"/>
        <v>0</v>
      </c>
    </row>
    <row r="30" spans="1:8" ht="15">
      <c r="A30" s="34"/>
      <c r="B30" s="35" t="s">
        <v>310</v>
      </c>
      <c r="C30" s="93">
        <v>0</v>
      </c>
      <c r="D30" s="86">
        <v>205630</v>
      </c>
      <c r="E30" s="93">
        <f t="shared" si="2"/>
        <v>205630</v>
      </c>
      <c r="F30" s="86">
        <v>205630</v>
      </c>
      <c r="G30" s="86">
        <v>205630</v>
      </c>
      <c r="H30" s="86">
        <f t="shared" si="5"/>
        <v>0</v>
      </c>
    </row>
    <row r="31" spans="1:8" ht="15">
      <c r="A31" s="34"/>
      <c r="B31" s="35" t="s">
        <v>311</v>
      </c>
      <c r="C31" s="93">
        <v>4000</v>
      </c>
      <c r="D31" s="86">
        <v>2900</v>
      </c>
      <c r="E31" s="93">
        <f t="shared" si="2"/>
        <v>6900</v>
      </c>
      <c r="F31" s="86">
        <v>3757</v>
      </c>
      <c r="G31" s="86">
        <v>3757</v>
      </c>
      <c r="H31" s="86">
        <f t="shared" si="5"/>
        <v>3143</v>
      </c>
    </row>
    <row r="32" spans="1:8" ht="15">
      <c r="A32" s="34"/>
      <c r="B32" s="35" t="s">
        <v>312</v>
      </c>
      <c r="C32" s="93">
        <v>0</v>
      </c>
      <c r="D32" s="86">
        <v>83379</v>
      </c>
      <c r="E32" s="93">
        <f t="shared" si="2"/>
        <v>83379</v>
      </c>
      <c r="F32" s="86">
        <v>81833</v>
      </c>
      <c r="G32" s="86">
        <v>81833</v>
      </c>
      <c r="H32" s="86">
        <f t="shared" si="5"/>
        <v>1546</v>
      </c>
    </row>
    <row r="33" spans="1:8" ht="15">
      <c r="A33" s="34"/>
      <c r="B33" s="35" t="s">
        <v>313</v>
      </c>
      <c r="C33" s="93">
        <v>15000</v>
      </c>
      <c r="D33" s="86">
        <v>-2000</v>
      </c>
      <c r="E33" s="93">
        <f t="shared" si="2"/>
        <v>13000</v>
      </c>
      <c r="F33" s="86">
        <v>3000</v>
      </c>
      <c r="G33" s="86">
        <v>3000</v>
      </c>
      <c r="H33" s="86">
        <f t="shared" si="5"/>
        <v>10000</v>
      </c>
    </row>
    <row r="34" spans="1:8" ht="15">
      <c r="A34" s="34"/>
      <c r="B34" s="35" t="s">
        <v>314</v>
      </c>
      <c r="C34" s="93">
        <v>0</v>
      </c>
      <c r="D34" s="86">
        <v>62081</v>
      </c>
      <c r="E34" s="93">
        <f t="shared" si="2"/>
        <v>62081</v>
      </c>
      <c r="F34" s="86">
        <v>59688</v>
      </c>
      <c r="G34" s="86">
        <v>58653</v>
      </c>
      <c r="H34" s="86">
        <f t="shared" si="5"/>
        <v>2393</v>
      </c>
    </row>
    <row r="35" spans="1:8" ht="15">
      <c r="A35" s="34"/>
      <c r="B35" s="35" t="s">
        <v>315</v>
      </c>
      <c r="C35" s="93">
        <v>0</v>
      </c>
      <c r="D35" s="86">
        <v>44806</v>
      </c>
      <c r="E35" s="93">
        <f t="shared" si="2"/>
        <v>44806</v>
      </c>
      <c r="F35" s="86">
        <v>44806</v>
      </c>
      <c r="G35" s="86">
        <v>44806</v>
      </c>
      <c r="H35" s="86">
        <f t="shared" si="5"/>
        <v>0</v>
      </c>
    </row>
    <row r="36" spans="1:8" ht="15">
      <c r="A36" s="34"/>
      <c r="B36" s="35" t="s">
        <v>316</v>
      </c>
      <c r="C36" s="93">
        <v>384000</v>
      </c>
      <c r="D36" s="86">
        <v>8215</v>
      </c>
      <c r="E36" s="93">
        <f t="shared" si="2"/>
        <v>392215</v>
      </c>
      <c r="F36" s="86">
        <v>362382</v>
      </c>
      <c r="G36" s="86">
        <v>362382</v>
      </c>
      <c r="H36" s="86">
        <f t="shared" si="5"/>
        <v>29833</v>
      </c>
    </row>
    <row r="37" spans="1:8" ht="15">
      <c r="A37" s="146" t="s">
        <v>317</v>
      </c>
      <c r="B37" s="147"/>
      <c r="C37" s="93">
        <f>SUM(C38:C46)</f>
        <v>0</v>
      </c>
      <c r="D37" s="93">
        <f aca="true" t="shared" si="8" ref="D37:G37">SUM(D38:D46)</f>
        <v>0</v>
      </c>
      <c r="E37" s="93">
        <f t="shared" si="2"/>
        <v>0</v>
      </c>
      <c r="F37" s="93">
        <f t="shared" si="8"/>
        <v>0</v>
      </c>
      <c r="G37" s="93">
        <f t="shared" si="8"/>
        <v>0</v>
      </c>
      <c r="H37" s="86">
        <f t="shared" si="5"/>
        <v>0</v>
      </c>
    </row>
    <row r="38" spans="1:8" ht="15">
      <c r="A38" s="34"/>
      <c r="B38" s="35" t="s">
        <v>318</v>
      </c>
      <c r="C38" s="93">
        <v>0</v>
      </c>
      <c r="D38" s="93">
        <v>0</v>
      </c>
      <c r="E38" s="93">
        <f t="shared" si="2"/>
        <v>0</v>
      </c>
      <c r="F38" s="93">
        <v>0</v>
      </c>
      <c r="G38" s="93">
        <v>0</v>
      </c>
      <c r="H38" s="86">
        <f t="shared" si="5"/>
        <v>0</v>
      </c>
    </row>
    <row r="39" spans="1:8" ht="15">
      <c r="A39" s="34"/>
      <c r="B39" s="35" t="s">
        <v>319</v>
      </c>
      <c r="C39" s="93">
        <v>0</v>
      </c>
      <c r="D39" s="93">
        <v>0</v>
      </c>
      <c r="E39" s="93">
        <f t="shared" si="2"/>
        <v>0</v>
      </c>
      <c r="F39" s="93">
        <v>0</v>
      </c>
      <c r="G39" s="93">
        <v>0</v>
      </c>
      <c r="H39" s="86">
        <f t="shared" si="5"/>
        <v>0</v>
      </c>
    </row>
    <row r="40" spans="1:8" ht="15">
      <c r="A40" s="34"/>
      <c r="B40" s="35" t="s">
        <v>320</v>
      </c>
      <c r="C40" s="93">
        <v>0</v>
      </c>
      <c r="D40" s="93">
        <v>0</v>
      </c>
      <c r="E40" s="93">
        <f t="shared" si="2"/>
        <v>0</v>
      </c>
      <c r="F40" s="93">
        <v>0</v>
      </c>
      <c r="G40" s="93">
        <v>0</v>
      </c>
      <c r="H40" s="86">
        <f t="shared" si="5"/>
        <v>0</v>
      </c>
    </row>
    <row r="41" spans="1:8" ht="15">
      <c r="A41" s="34"/>
      <c r="B41" s="35" t="s">
        <v>321</v>
      </c>
      <c r="C41" s="93">
        <v>0</v>
      </c>
      <c r="D41" s="93">
        <v>0</v>
      </c>
      <c r="E41" s="93">
        <f t="shared" si="2"/>
        <v>0</v>
      </c>
      <c r="F41" s="93">
        <v>0</v>
      </c>
      <c r="G41" s="93">
        <v>0</v>
      </c>
      <c r="H41" s="86">
        <f t="shared" si="5"/>
        <v>0</v>
      </c>
    </row>
    <row r="42" spans="1:8" ht="15">
      <c r="A42" s="34"/>
      <c r="B42" s="35" t="s">
        <v>322</v>
      </c>
      <c r="C42" s="93">
        <v>0</v>
      </c>
      <c r="D42" s="93">
        <v>0</v>
      </c>
      <c r="E42" s="93">
        <f t="shared" si="2"/>
        <v>0</v>
      </c>
      <c r="F42" s="93">
        <v>0</v>
      </c>
      <c r="G42" s="93">
        <v>0</v>
      </c>
      <c r="H42" s="86">
        <f t="shared" si="5"/>
        <v>0</v>
      </c>
    </row>
    <row r="43" spans="1:8" ht="15">
      <c r="A43" s="34"/>
      <c r="B43" s="35" t="s">
        <v>323</v>
      </c>
      <c r="C43" s="93">
        <v>0</v>
      </c>
      <c r="D43" s="93">
        <v>0</v>
      </c>
      <c r="E43" s="93">
        <f t="shared" si="2"/>
        <v>0</v>
      </c>
      <c r="F43" s="93">
        <v>0</v>
      </c>
      <c r="G43" s="93">
        <v>0</v>
      </c>
      <c r="H43" s="86">
        <f t="shared" si="5"/>
        <v>0</v>
      </c>
    </row>
    <row r="44" spans="1:8" ht="15">
      <c r="A44" s="34"/>
      <c r="B44" s="35" t="s">
        <v>324</v>
      </c>
      <c r="C44" s="93">
        <v>0</v>
      </c>
      <c r="D44" s="93">
        <v>0</v>
      </c>
      <c r="E44" s="93">
        <f t="shared" si="2"/>
        <v>0</v>
      </c>
      <c r="F44" s="93">
        <v>0</v>
      </c>
      <c r="G44" s="93">
        <v>0</v>
      </c>
      <c r="H44" s="86">
        <f t="shared" si="5"/>
        <v>0</v>
      </c>
    </row>
    <row r="45" spans="1:8" ht="15">
      <c r="A45" s="34"/>
      <c r="B45" s="35" t="s">
        <v>325</v>
      </c>
      <c r="C45" s="93">
        <v>0</v>
      </c>
      <c r="D45" s="93">
        <v>0</v>
      </c>
      <c r="E45" s="93">
        <f t="shared" si="2"/>
        <v>0</v>
      </c>
      <c r="F45" s="93">
        <v>0</v>
      </c>
      <c r="G45" s="93">
        <v>0</v>
      </c>
      <c r="H45" s="86">
        <f t="shared" si="5"/>
        <v>0</v>
      </c>
    </row>
    <row r="46" spans="1:8" ht="15">
      <c r="A46" s="34"/>
      <c r="B46" s="35" t="s">
        <v>326</v>
      </c>
      <c r="C46" s="93">
        <v>0</v>
      </c>
      <c r="D46" s="93">
        <v>0</v>
      </c>
      <c r="E46" s="93">
        <f t="shared" si="2"/>
        <v>0</v>
      </c>
      <c r="F46" s="93">
        <v>0</v>
      </c>
      <c r="G46" s="93">
        <v>0</v>
      </c>
      <c r="H46" s="86">
        <f t="shared" si="5"/>
        <v>0</v>
      </c>
    </row>
    <row r="47" spans="1:8" ht="15">
      <c r="A47" s="146" t="s">
        <v>327</v>
      </c>
      <c r="B47" s="147"/>
      <c r="C47" s="93">
        <f>SUM(C48:C56)</f>
        <v>0</v>
      </c>
      <c r="D47" s="93">
        <f aca="true" t="shared" si="9" ref="D47:G47">SUM(D48:D56)</f>
        <v>57685</v>
      </c>
      <c r="E47" s="93">
        <f t="shared" si="2"/>
        <v>57685</v>
      </c>
      <c r="F47" s="93">
        <f t="shared" si="9"/>
        <v>57685</v>
      </c>
      <c r="G47" s="93">
        <f t="shared" si="9"/>
        <v>57685</v>
      </c>
      <c r="H47" s="86">
        <f t="shared" si="5"/>
        <v>0</v>
      </c>
    </row>
    <row r="48" spans="1:8" ht="15">
      <c r="A48" s="34"/>
      <c r="B48" s="35" t="s">
        <v>328</v>
      </c>
      <c r="C48" s="93">
        <v>0</v>
      </c>
      <c r="D48" s="86">
        <v>9500</v>
      </c>
      <c r="E48" s="93">
        <f t="shared" si="2"/>
        <v>9500</v>
      </c>
      <c r="F48" s="86">
        <v>9500</v>
      </c>
      <c r="G48" s="86">
        <v>9500</v>
      </c>
      <c r="H48" s="86">
        <f t="shared" si="5"/>
        <v>0</v>
      </c>
    </row>
    <row r="49" spans="1:8" ht="15">
      <c r="A49" s="34"/>
      <c r="B49" s="35" t="s">
        <v>329</v>
      </c>
      <c r="C49" s="93">
        <v>0</v>
      </c>
      <c r="D49" s="86">
        <v>33930</v>
      </c>
      <c r="E49" s="93">
        <f t="shared" si="2"/>
        <v>33930</v>
      </c>
      <c r="F49" s="86">
        <v>33930</v>
      </c>
      <c r="G49" s="86">
        <v>33930</v>
      </c>
      <c r="H49" s="86">
        <f t="shared" si="5"/>
        <v>0</v>
      </c>
    </row>
    <row r="50" spans="1:8" ht="15">
      <c r="A50" s="34"/>
      <c r="B50" s="35" t="s">
        <v>330</v>
      </c>
      <c r="C50" s="93">
        <v>0</v>
      </c>
      <c r="D50" s="93">
        <v>0</v>
      </c>
      <c r="E50" s="93">
        <f t="shared" si="2"/>
        <v>0</v>
      </c>
      <c r="F50" s="93">
        <v>0</v>
      </c>
      <c r="G50" s="93">
        <v>0</v>
      </c>
      <c r="H50" s="86">
        <f t="shared" si="5"/>
        <v>0</v>
      </c>
    </row>
    <row r="51" spans="1:8" ht="15">
      <c r="A51" s="34"/>
      <c r="B51" s="35" t="s">
        <v>331</v>
      </c>
      <c r="C51" s="93">
        <v>0</v>
      </c>
      <c r="D51" s="93">
        <v>0</v>
      </c>
      <c r="E51" s="93">
        <f t="shared" si="2"/>
        <v>0</v>
      </c>
      <c r="F51" s="93">
        <v>0</v>
      </c>
      <c r="G51" s="93">
        <v>0</v>
      </c>
      <c r="H51" s="86">
        <f t="shared" si="5"/>
        <v>0</v>
      </c>
    </row>
    <row r="52" spans="1:8" ht="15">
      <c r="A52" s="34"/>
      <c r="B52" s="35" t="s">
        <v>332</v>
      </c>
      <c r="C52" s="93">
        <v>0</v>
      </c>
      <c r="D52" s="93">
        <v>0</v>
      </c>
      <c r="E52" s="93">
        <f t="shared" si="2"/>
        <v>0</v>
      </c>
      <c r="F52" s="93">
        <v>0</v>
      </c>
      <c r="G52" s="93">
        <v>0</v>
      </c>
      <c r="H52" s="86">
        <f t="shared" si="5"/>
        <v>0</v>
      </c>
    </row>
    <row r="53" spans="1:8" ht="15">
      <c r="A53" s="34"/>
      <c r="B53" s="35" t="s">
        <v>333</v>
      </c>
      <c r="C53" s="93">
        <v>0</v>
      </c>
      <c r="D53" s="93">
        <v>0</v>
      </c>
      <c r="E53" s="93">
        <f t="shared" si="2"/>
        <v>0</v>
      </c>
      <c r="F53" s="93">
        <v>0</v>
      </c>
      <c r="G53" s="93">
        <v>0</v>
      </c>
      <c r="H53" s="86">
        <f t="shared" si="5"/>
        <v>0</v>
      </c>
    </row>
    <row r="54" spans="1:8" ht="15">
      <c r="A54" s="34"/>
      <c r="B54" s="35" t="s">
        <v>334</v>
      </c>
      <c r="C54" s="93">
        <v>0</v>
      </c>
      <c r="D54" s="93">
        <v>0</v>
      </c>
      <c r="E54" s="93">
        <f t="shared" si="2"/>
        <v>0</v>
      </c>
      <c r="F54" s="93">
        <v>0</v>
      </c>
      <c r="G54" s="93">
        <v>0</v>
      </c>
      <c r="H54" s="86">
        <f t="shared" si="5"/>
        <v>0</v>
      </c>
    </row>
    <row r="55" spans="1:8" ht="15">
      <c r="A55" s="34"/>
      <c r="B55" s="35" t="s">
        <v>335</v>
      </c>
      <c r="C55" s="93">
        <v>0</v>
      </c>
      <c r="D55" s="93">
        <v>0</v>
      </c>
      <c r="E55" s="93">
        <f t="shared" si="2"/>
        <v>0</v>
      </c>
      <c r="F55" s="93">
        <v>0</v>
      </c>
      <c r="G55" s="93">
        <v>0</v>
      </c>
      <c r="H55" s="86">
        <f t="shared" si="5"/>
        <v>0</v>
      </c>
    </row>
    <row r="56" spans="1:8" ht="15">
      <c r="A56" s="34"/>
      <c r="B56" s="35" t="s">
        <v>336</v>
      </c>
      <c r="C56" s="93">
        <v>0</v>
      </c>
      <c r="D56" s="86">
        <v>14255</v>
      </c>
      <c r="E56" s="93">
        <f t="shared" si="2"/>
        <v>14255</v>
      </c>
      <c r="F56" s="86">
        <v>14255</v>
      </c>
      <c r="G56" s="86">
        <v>14255</v>
      </c>
      <c r="H56" s="86">
        <f t="shared" si="5"/>
        <v>0</v>
      </c>
    </row>
    <row r="57" spans="1:8" ht="15">
      <c r="A57" s="146" t="s">
        <v>337</v>
      </c>
      <c r="B57" s="147"/>
      <c r="C57" s="93">
        <f>SUM(C58:C60)</f>
        <v>0</v>
      </c>
      <c r="D57" s="93">
        <f aca="true" t="shared" si="10" ref="D57:G57">SUM(D58:D60)</f>
        <v>0</v>
      </c>
      <c r="E57" s="93">
        <f t="shared" si="2"/>
        <v>0</v>
      </c>
      <c r="F57" s="93">
        <f t="shared" si="10"/>
        <v>0</v>
      </c>
      <c r="G57" s="93">
        <f t="shared" si="10"/>
        <v>0</v>
      </c>
      <c r="H57" s="86">
        <f t="shared" si="5"/>
        <v>0</v>
      </c>
    </row>
    <row r="58" spans="1:8" ht="15">
      <c r="A58" s="34"/>
      <c r="B58" s="35" t="s">
        <v>338</v>
      </c>
      <c r="C58" s="93">
        <v>0</v>
      </c>
      <c r="D58" s="93">
        <v>0</v>
      </c>
      <c r="E58" s="93">
        <f t="shared" si="2"/>
        <v>0</v>
      </c>
      <c r="F58" s="93">
        <v>0</v>
      </c>
      <c r="G58" s="93">
        <v>0</v>
      </c>
      <c r="H58" s="86">
        <f t="shared" si="5"/>
        <v>0</v>
      </c>
    </row>
    <row r="59" spans="1:8" ht="15">
      <c r="A59" s="34"/>
      <c r="B59" s="35" t="s">
        <v>339</v>
      </c>
      <c r="C59" s="93">
        <v>0</v>
      </c>
      <c r="D59" s="93">
        <v>0</v>
      </c>
      <c r="E59" s="93">
        <f t="shared" si="2"/>
        <v>0</v>
      </c>
      <c r="F59" s="93">
        <v>0</v>
      </c>
      <c r="G59" s="93">
        <v>0</v>
      </c>
      <c r="H59" s="86">
        <f t="shared" si="5"/>
        <v>0</v>
      </c>
    </row>
    <row r="60" spans="1:8" ht="15">
      <c r="A60" s="34"/>
      <c r="B60" s="35" t="s">
        <v>340</v>
      </c>
      <c r="C60" s="93">
        <v>0</v>
      </c>
      <c r="D60" s="93">
        <v>0</v>
      </c>
      <c r="E60" s="93">
        <f t="shared" si="2"/>
        <v>0</v>
      </c>
      <c r="F60" s="93">
        <v>0</v>
      </c>
      <c r="G60" s="93">
        <v>0</v>
      </c>
      <c r="H60" s="86">
        <f t="shared" si="5"/>
        <v>0</v>
      </c>
    </row>
    <row r="61" spans="1:8" ht="15">
      <c r="A61" s="146" t="s">
        <v>341</v>
      </c>
      <c r="B61" s="147"/>
      <c r="C61" s="93">
        <f>SUM(C62:C69)</f>
        <v>0</v>
      </c>
      <c r="D61" s="93">
        <f aca="true" t="shared" si="11" ref="D61:G61">SUM(D62:D69)</f>
        <v>0</v>
      </c>
      <c r="E61" s="93">
        <f t="shared" si="2"/>
        <v>0</v>
      </c>
      <c r="F61" s="93">
        <f t="shared" si="11"/>
        <v>0</v>
      </c>
      <c r="G61" s="93">
        <f t="shared" si="11"/>
        <v>0</v>
      </c>
      <c r="H61" s="86">
        <f t="shared" si="5"/>
        <v>0</v>
      </c>
    </row>
    <row r="62" spans="1:8" ht="15">
      <c r="A62" s="34"/>
      <c r="B62" s="35" t="s">
        <v>342</v>
      </c>
      <c r="C62" s="93">
        <v>0</v>
      </c>
      <c r="D62" s="93">
        <v>0</v>
      </c>
      <c r="E62" s="93">
        <f t="shared" si="2"/>
        <v>0</v>
      </c>
      <c r="F62" s="93">
        <v>0</v>
      </c>
      <c r="G62" s="93">
        <v>0</v>
      </c>
      <c r="H62" s="86">
        <f t="shared" si="5"/>
        <v>0</v>
      </c>
    </row>
    <row r="63" spans="1:8" ht="15">
      <c r="A63" s="34"/>
      <c r="B63" s="35" t="s">
        <v>343</v>
      </c>
      <c r="C63" s="93">
        <v>0</v>
      </c>
      <c r="D63" s="93">
        <v>0</v>
      </c>
      <c r="E63" s="93">
        <f t="shared" si="2"/>
        <v>0</v>
      </c>
      <c r="F63" s="93">
        <v>0</v>
      </c>
      <c r="G63" s="93">
        <v>0</v>
      </c>
      <c r="H63" s="86">
        <f t="shared" si="5"/>
        <v>0</v>
      </c>
    </row>
    <row r="64" spans="1:8" ht="15">
      <c r="A64" s="34"/>
      <c r="B64" s="35" t="s">
        <v>344</v>
      </c>
      <c r="C64" s="93">
        <v>0</v>
      </c>
      <c r="D64" s="93">
        <v>0</v>
      </c>
      <c r="E64" s="93">
        <f t="shared" si="2"/>
        <v>0</v>
      </c>
      <c r="F64" s="93">
        <v>0</v>
      </c>
      <c r="G64" s="93">
        <v>0</v>
      </c>
      <c r="H64" s="86">
        <f t="shared" si="5"/>
        <v>0</v>
      </c>
    </row>
    <row r="65" spans="1:8" ht="15">
      <c r="A65" s="34"/>
      <c r="B65" s="35" t="s">
        <v>345</v>
      </c>
      <c r="C65" s="93">
        <v>0</v>
      </c>
      <c r="D65" s="93">
        <v>0</v>
      </c>
      <c r="E65" s="93">
        <f t="shared" si="2"/>
        <v>0</v>
      </c>
      <c r="F65" s="93">
        <v>0</v>
      </c>
      <c r="G65" s="93">
        <v>0</v>
      </c>
      <c r="H65" s="86">
        <f t="shared" si="5"/>
        <v>0</v>
      </c>
    </row>
    <row r="66" spans="1:8" ht="15">
      <c r="A66" s="34"/>
      <c r="B66" s="35" t="s">
        <v>346</v>
      </c>
      <c r="C66" s="93">
        <v>0</v>
      </c>
      <c r="D66" s="93">
        <v>0</v>
      </c>
      <c r="E66" s="93">
        <f t="shared" si="2"/>
        <v>0</v>
      </c>
      <c r="F66" s="93">
        <v>0</v>
      </c>
      <c r="G66" s="93">
        <v>0</v>
      </c>
      <c r="H66" s="86">
        <f t="shared" si="5"/>
        <v>0</v>
      </c>
    </row>
    <row r="67" spans="1:8" ht="15">
      <c r="A67" s="34"/>
      <c r="B67" s="35" t="s">
        <v>347</v>
      </c>
      <c r="C67" s="93">
        <v>0</v>
      </c>
      <c r="D67" s="93">
        <v>0</v>
      </c>
      <c r="E67" s="93">
        <f t="shared" si="2"/>
        <v>0</v>
      </c>
      <c r="F67" s="93">
        <v>0</v>
      </c>
      <c r="G67" s="93">
        <v>0</v>
      </c>
      <c r="H67" s="86">
        <f t="shared" si="5"/>
        <v>0</v>
      </c>
    </row>
    <row r="68" spans="1:8" ht="15">
      <c r="A68" s="34"/>
      <c r="B68" s="35" t="s">
        <v>348</v>
      </c>
      <c r="C68" s="93">
        <v>0</v>
      </c>
      <c r="D68" s="93">
        <v>0</v>
      </c>
      <c r="E68" s="93">
        <f t="shared" si="2"/>
        <v>0</v>
      </c>
      <c r="F68" s="93">
        <v>0</v>
      </c>
      <c r="G68" s="93">
        <v>0</v>
      </c>
      <c r="H68" s="86">
        <f t="shared" si="5"/>
        <v>0</v>
      </c>
    </row>
    <row r="69" spans="1:8" ht="15">
      <c r="A69" s="34"/>
      <c r="B69" s="35" t="s">
        <v>349</v>
      </c>
      <c r="C69" s="93">
        <v>0</v>
      </c>
      <c r="D69" s="93">
        <v>0</v>
      </c>
      <c r="E69" s="93">
        <f t="shared" si="2"/>
        <v>0</v>
      </c>
      <c r="F69" s="93">
        <v>0</v>
      </c>
      <c r="G69" s="93">
        <v>0</v>
      </c>
      <c r="H69" s="86">
        <f t="shared" si="5"/>
        <v>0</v>
      </c>
    </row>
    <row r="70" spans="1:8" ht="15">
      <c r="A70" s="146" t="s">
        <v>350</v>
      </c>
      <c r="B70" s="147"/>
      <c r="C70" s="93">
        <f>SUM(C71:C73)</f>
        <v>0</v>
      </c>
      <c r="D70" s="93">
        <f aca="true" t="shared" si="12" ref="D70:G70">SUM(D71:D73)</f>
        <v>0</v>
      </c>
      <c r="E70" s="93">
        <f t="shared" si="2"/>
        <v>0</v>
      </c>
      <c r="F70" s="93">
        <f t="shared" si="12"/>
        <v>0</v>
      </c>
      <c r="G70" s="93">
        <f t="shared" si="12"/>
        <v>0</v>
      </c>
      <c r="H70" s="86">
        <f t="shared" si="5"/>
        <v>0</v>
      </c>
    </row>
    <row r="71" spans="1:8" ht="15">
      <c r="A71" s="34"/>
      <c r="B71" s="35" t="s">
        <v>351</v>
      </c>
      <c r="C71" s="93">
        <v>0</v>
      </c>
      <c r="D71" s="86">
        <v>0</v>
      </c>
      <c r="E71" s="93">
        <f t="shared" si="2"/>
        <v>0</v>
      </c>
      <c r="F71" s="86">
        <v>0</v>
      </c>
      <c r="G71" s="86">
        <v>0</v>
      </c>
      <c r="H71" s="86">
        <f t="shared" si="5"/>
        <v>0</v>
      </c>
    </row>
    <row r="72" spans="1:8" ht="15">
      <c r="A72" s="34"/>
      <c r="B72" s="35" t="s">
        <v>352</v>
      </c>
      <c r="C72" s="93">
        <v>0</v>
      </c>
      <c r="D72" s="86">
        <v>0</v>
      </c>
      <c r="E72" s="93">
        <f t="shared" si="2"/>
        <v>0</v>
      </c>
      <c r="F72" s="86">
        <v>0</v>
      </c>
      <c r="G72" s="86">
        <v>0</v>
      </c>
      <c r="H72" s="86">
        <f t="shared" si="5"/>
        <v>0</v>
      </c>
    </row>
    <row r="73" spans="1:8" ht="15">
      <c r="A73" s="34"/>
      <c r="B73" s="35" t="s">
        <v>353</v>
      </c>
      <c r="C73" s="93">
        <v>0</v>
      </c>
      <c r="D73" s="86">
        <v>0</v>
      </c>
      <c r="E73" s="93">
        <f t="shared" si="2"/>
        <v>0</v>
      </c>
      <c r="F73" s="86">
        <v>0</v>
      </c>
      <c r="G73" s="86">
        <v>0</v>
      </c>
      <c r="H73" s="86">
        <f t="shared" si="5"/>
        <v>0</v>
      </c>
    </row>
    <row r="74" spans="1:8" ht="15">
      <c r="A74" s="146" t="s">
        <v>354</v>
      </c>
      <c r="B74" s="147"/>
      <c r="C74" s="93">
        <f>SUM(C75:C81)</f>
        <v>0</v>
      </c>
      <c r="D74" s="93">
        <f aca="true" t="shared" si="13" ref="D74:G74">SUM(D75:D81)</f>
        <v>0</v>
      </c>
      <c r="E74" s="93">
        <f t="shared" si="2"/>
        <v>0</v>
      </c>
      <c r="F74" s="93">
        <f t="shared" si="13"/>
        <v>0</v>
      </c>
      <c r="G74" s="93">
        <f t="shared" si="13"/>
        <v>0</v>
      </c>
      <c r="H74" s="86">
        <f t="shared" si="5"/>
        <v>0</v>
      </c>
    </row>
    <row r="75" spans="1:8" ht="15">
      <c r="A75" s="34"/>
      <c r="B75" s="35" t="s">
        <v>355</v>
      </c>
      <c r="C75" s="93">
        <v>0</v>
      </c>
      <c r="D75" s="93">
        <v>0</v>
      </c>
      <c r="E75" s="93">
        <f aca="true" t="shared" si="14" ref="E75:E138">C75+D75</f>
        <v>0</v>
      </c>
      <c r="F75" s="93">
        <v>0</v>
      </c>
      <c r="G75" s="93">
        <v>0</v>
      </c>
      <c r="H75" s="86">
        <f aca="true" t="shared" si="15" ref="H75:H138">E75-F75</f>
        <v>0</v>
      </c>
    </row>
    <row r="76" spans="1:8" ht="15">
      <c r="A76" s="34"/>
      <c r="B76" s="35" t="s">
        <v>356</v>
      </c>
      <c r="C76" s="93">
        <v>0</v>
      </c>
      <c r="D76" s="93">
        <v>0</v>
      </c>
      <c r="E76" s="93">
        <f t="shared" si="14"/>
        <v>0</v>
      </c>
      <c r="F76" s="93">
        <v>0</v>
      </c>
      <c r="G76" s="93">
        <v>0</v>
      </c>
      <c r="H76" s="86">
        <f t="shared" si="15"/>
        <v>0</v>
      </c>
    </row>
    <row r="77" spans="1:8" ht="15">
      <c r="A77" s="34"/>
      <c r="B77" s="35" t="s">
        <v>357</v>
      </c>
      <c r="C77" s="93">
        <v>0</v>
      </c>
      <c r="D77" s="93">
        <v>0</v>
      </c>
      <c r="E77" s="93">
        <f t="shared" si="14"/>
        <v>0</v>
      </c>
      <c r="F77" s="93">
        <v>0</v>
      </c>
      <c r="G77" s="93">
        <v>0</v>
      </c>
      <c r="H77" s="86">
        <f t="shared" si="15"/>
        <v>0</v>
      </c>
    </row>
    <row r="78" spans="1:8" ht="15">
      <c r="A78" s="34"/>
      <c r="B78" s="35" t="s">
        <v>358</v>
      </c>
      <c r="C78" s="93">
        <v>0</v>
      </c>
      <c r="D78" s="93">
        <v>0</v>
      </c>
      <c r="E78" s="93">
        <f t="shared" si="14"/>
        <v>0</v>
      </c>
      <c r="F78" s="93">
        <v>0</v>
      </c>
      <c r="G78" s="93">
        <v>0</v>
      </c>
      <c r="H78" s="86">
        <f t="shared" si="15"/>
        <v>0</v>
      </c>
    </row>
    <row r="79" spans="1:8" ht="15">
      <c r="A79" s="34"/>
      <c r="B79" s="35" t="s">
        <v>359</v>
      </c>
      <c r="C79" s="93">
        <v>0</v>
      </c>
      <c r="D79" s="93">
        <v>0</v>
      </c>
      <c r="E79" s="93">
        <f t="shared" si="14"/>
        <v>0</v>
      </c>
      <c r="F79" s="93">
        <v>0</v>
      </c>
      <c r="G79" s="93">
        <v>0</v>
      </c>
      <c r="H79" s="86">
        <f t="shared" si="15"/>
        <v>0</v>
      </c>
    </row>
    <row r="80" spans="1:8" ht="15">
      <c r="A80" s="34"/>
      <c r="B80" s="35" t="s">
        <v>360</v>
      </c>
      <c r="C80" s="93">
        <v>0</v>
      </c>
      <c r="D80" s="93">
        <v>0</v>
      </c>
      <c r="E80" s="93">
        <f t="shared" si="14"/>
        <v>0</v>
      </c>
      <c r="F80" s="93">
        <v>0</v>
      </c>
      <c r="G80" s="93">
        <v>0</v>
      </c>
      <c r="H80" s="86">
        <f t="shared" si="15"/>
        <v>0</v>
      </c>
    </row>
    <row r="81" spans="1:8" ht="15">
      <c r="A81" s="34"/>
      <c r="B81" s="35" t="s">
        <v>361</v>
      </c>
      <c r="C81" s="93">
        <v>0</v>
      </c>
      <c r="D81" s="93">
        <v>0</v>
      </c>
      <c r="E81" s="93">
        <f t="shared" si="14"/>
        <v>0</v>
      </c>
      <c r="F81" s="93">
        <v>0</v>
      </c>
      <c r="G81" s="93">
        <v>0</v>
      </c>
      <c r="H81" s="86">
        <f t="shared" si="15"/>
        <v>0</v>
      </c>
    </row>
    <row r="82" spans="1:8" ht="15">
      <c r="A82" s="34"/>
      <c r="B82" s="35"/>
      <c r="C82" s="93"/>
      <c r="D82" s="86"/>
      <c r="E82" s="93"/>
      <c r="F82" s="86"/>
      <c r="G82" s="86"/>
      <c r="H82" s="86"/>
    </row>
    <row r="83" spans="1:8" ht="15">
      <c r="A83" s="34"/>
      <c r="B83" s="35"/>
      <c r="C83" s="93"/>
      <c r="D83" s="86"/>
      <c r="E83" s="93"/>
      <c r="F83" s="86"/>
      <c r="G83" s="86"/>
      <c r="H83" s="86"/>
    </row>
    <row r="84" spans="1:8" ht="15">
      <c r="A84" s="144" t="s">
        <v>362</v>
      </c>
      <c r="B84" s="145"/>
      <c r="C84" s="95">
        <f>C85+C93+C103+C113+C123+C133+C137+C146+C150</f>
        <v>14136496.05</v>
      </c>
      <c r="D84" s="95">
        <f aca="true" t="shared" si="16" ref="D84:G84">D85+D93+D103+D113+D123+D133+D137+D146+D150</f>
        <v>2410010</v>
      </c>
      <c r="E84" s="95">
        <f t="shared" si="14"/>
        <v>16546506.05</v>
      </c>
      <c r="F84" s="95">
        <f t="shared" si="16"/>
        <v>15672700</v>
      </c>
      <c r="G84" s="95">
        <f t="shared" si="16"/>
        <v>15672693</v>
      </c>
      <c r="H84" s="90">
        <f t="shared" si="15"/>
        <v>873806.0500000007</v>
      </c>
    </row>
    <row r="85" spans="1:8" ht="15">
      <c r="A85" s="146" t="s">
        <v>289</v>
      </c>
      <c r="B85" s="147"/>
      <c r="C85" s="93">
        <f>SUM(C86:C92)</f>
        <v>11907961</v>
      </c>
      <c r="D85" s="93">
        <f aca="true" t="shared" si="17" ref="D85:G85">SUM(D86:D92)</f>
        <v>-2750</v>
      </c>
      <c r="E85" s="93">
        <f t="shared" si="14"/>
        <v>11905211</v>
      </c>
      <c r="F85" s="93">
        <f t="shared" si="17"/>
        <v>11362244</v>
      </c>
      <c r="G85" s="93">
        <f t="shared" si="17"/>
        <v>11362244</v>
      </c>
      <c r="H85" s="86">
        <f t="shared" si="15"/>
        <v>542967</v>
      </c>
    </row>
    <row r="86" spans="1:8" ht="15">
      <c r="A86" s="34"/>
      <c r="B86" s="35" t="s">
        <v>290</v>
      </c>
      <c r="C86" s="93">
        <v>7312159</v>
      </c>
      <c r="D86" s="86">
        <v>233213</v>
      </c>
      <c r="E86" s="93">
        <f t="shared" si="14"/>
        <v>7545372</v>
      </c>
      <c r="F86" s="86">
        <v>7272093</v>
      </c>
      <c r="G86" s="86">
        <v>7272093</v>
      </c>
      <c r="H86" s="86">
        <f t="shared" si="15"/>
        <v>273279</v>
      </c>
    </row>
    <row r="87" spans="1:8" ht="15">
      <c r="A87" s="34"/>
      <c r="B87" s="35" t="s">
        <v>291</v>
      </c>
      <c r="C87" s="93">
        <v>0</v>
      </c>
      <c r="D87" s="86">
        <v>0</v>
      </c>
      <c r="E87" s="93">
        <f t="shared" si="14"/>
        <v>0</v>
      </c>
      <c r="F87" s="86">
        <v>0</v>
      </c>
      <c r="G87" s="86">
        <v>0</v>
      </c>
      <c r="H87" s="86">
        <f t="shared" si="15"/>
        <v>0</v>
      </c>
    </row>
    <row r="88" spans="1:8" ht="15">
      <c r="A88" s="34"/>
      <c r="B88" s="35" t="s">
        <v>292</v>
      </c>
      <c r="C88" s="93">
        <v>1906697</v>
      </c>
      <c r="D88" s="86">
        <v>166128</v>
      </c>
      <c r="E88" s="93">
        <f t="shared" si="14"/>
        <v>2072825</v>
      </c>
      <c r="F88" s="86">
        <v>1875129</v>
      </c>
      <c r="G88" s="86">
        <v>1875129</v>
      </c>
      <c r="H88" s="86">
        <f t="shared" si="15"/>
        <v>197696</v>
      </c>
    </row>
    <row r="89" spans="1:8" ht="15">
      <c r="A89" s="34"/>
      <c r="B89" s="35" t="s">
        <v>293</v>
      </c>
      <c r="C89" s="93">
        <v>1708057</v>
      </c>
      <c r="D89" s="86">
        <v>15509</v>
      </c>
      <c r="E89" s="93">
        <f t="shared" si="14"/>
        <v>1723566</v>
      </c>
      <c r="F89" s="86">
        <v>1723566</v>
      </c>
      <c r="G89" s="86">
        <v>1723566</v>
      </c>
      <c r="H89" s="86">
        <f t="shared" si="15"/>
        <v>0</v>
      </c>
    </row>
    <row r="90" spans="1:8" ht="15">
      <c r="A90" s="34"/>
      <c r="B90" s="35" t="s">
        <v>294</v>
      </c>
      <c r="C90" s="93">
        <v>491598</v>
      </c>
      <c r="D90" s="86">
        <v>0</v>
      </c>
      <c r="E90" s="93">
        <f t="shared" si="14"/>
        <v>491598</v>
      </c>
      <c r="F90" s="86">
        <v>491456</v>
      </c>
      <c r="G90" s="86">
        <v>491456</v>
      </c>
      <c r="H90" s="86">
        <f t="shared" si="15"/>
        <v>142</v>
      </c>
    </row>
    <row r="91" spans="1:8" ht="15">
      <c r="A91" s="34"/>
      <c r="B91" s="35" t="s">
        <v>295</v>
      </c>
      <c r="C91" s="93">
        <v>0</v>
      </c>
      <c r="D91" s="86">
        <v>0</v>
      </c>
      <c r="E91" s="93">
        <f t="shared" si="14"/>
        <v>0</v>
      </c>
      <c r="F91" s="86">
        <v>0</v>
      </c>
      <c r="G91" s="86">
        <v>0</v>
      </c>
      <c r="H91" s="86">
        <f t="shared" si="15"/>
        <v>0</v>
      </c>
    </row>
    <row r="92" spans="1:8" ht="15">
      <c r="A92" s="34"/>
      <c r="B92" s="35" t="s">
        <v>296</v>
      </c>
      <c r="C92" s="93">
        <v>489450</v>
      </c>
      <c r="D92" s="86">
        <v>-417600</v>
      </c>
      <c r="E92" s="93">
        <f t="shared" si="14"/>
        <v>71850</v>
      </c>
      <c r="F92" s="86">
        <v>0</v>
      </c>
      <c r="G92" s="86">
        <v>0</v>
      </c>
      <c r="H92" s="86">
        <f t="shared" si="15"/>
        <v>71850</v>
      </c>
    </row>
    <row r="93" spans="1:8" ht="15">
      <c r="A93" s="146" t="s">
        <v>297</v>
      </c>
      <c r="B93" s="147"/>
      <c r="C93" s="93">
        <f>SUM(C94:C102)</f>
        <v>618722.05</v>
      </c>
      <c r="D93" s="93">
        <f aca="true" t="shared" si="18" ref="D93:G93">SUM(D94:D102)</f>
        <v>500</v>
      </c>
      <c r="E93" s="93">
        <f t="shared" si="14"/>
        <v>619222.05</v>
      </c>
      <c r="F93" s="93">
        <f t="shared" si="18"/>
        <v>561822</v>
      </c>
      <c r="G93" s="93">
        <f t="shared" si="18"/>
        <v>561822</v>
      </c>
      <c r="H93" s="86">
        <f t="shared" si="15"/>
        <v>57400.05000000005</v>
      </c>
    </row>
    <row r="94" spans="1:8" ht="15">
      <c r="A94" s="34"/>
      <c r="B94" s="35" t="s">
        <v>298</v>
      </c>
      <c r="C94" s="93">
        <v>284594.05</v>
      </c>
      <c r="D94" s="86">
        <v>0</v>
      </c>
      <c r="E94" s="93">
        <f t="shared" si="14"/>
        <v>284594.05</v>
      </c>
      <c r="F94" s="86">
        <v>251081</v>
      </c>
      <c r="G94" s="86">
        <v>251081</v>
      </c>
      <c r="H94" s="86">
        <f t="shared" si="15"/>
        <v>33513.04999999999</v>
      </c>
    </row>
    <row r="95" spans="1:8" ht="15">
      <c r="A95" s="34"/>
      <c r="B95" s="35" t="s">
        <v>299</v>
      </c>
      <c r="C95" s="93">
        <v>40900</v>
      </c>
      <c r="D95" s="86">
        <v>0</v>
      </c>
      <c r="E95" s="93">
        <f t="shared" si="14"/>
        <v>40900</v>
      </c>
      <c r="F95" s="86">
        <v>30291</v>
      </c>
      <c r="G95" s="86">
        <v>30291</v>
      </c>
      <c r="H95" s="86">
        <f t="shared" si="15"/>
        <v>10609</v>
      </c>
    </row>
    <row r="96" spans="1:8" ht="15">
      <c r="A96" s="34"/>
      <c r="B96" s="35" t="s">
        <v>300</v>
      </c>
      <c r="C96" s="93">
        <v>0</v>
      </c>
      <c r="D96" s="86">
        <v>0</v>
      </c>
      <c r="E96" s="93">
        <f t="shared" si="14"/>
        <v>0</v>
      </c>
      <c r="F96" s="86">
        <v>0</v>
      </c>
      <c r="G96" s="86">
        <v>0</v>
      </c>
      <c r="H96" s="86">
        <f t="shared" si="15"/>
        <v>0</v>
      </c>
    </row>
    <row r="97" spans="1:8" ht="15">
      <c r="A97" s="34"/>
      <c r="B97" s="35" t="s">
        <v>301</v>
      </c>
      <c r="C97" s="93">
        <v>83228</v>
      </c>
      <c r="D97" s="86">
        <v>0</v>
      </c>
      <c r="E97" s="93">
        <f t="shared" si="14"/>
        <v>83228</v>
      </c>
      <c r="F97" s="86">
        <v>82500</v>
      </c>
      <c r="G97" s="86">
        <v>82500</v>
      </c>
      <c r="H97" s="86">
        <f t="shared" si="15"/>
        <v>728</v>
      </c>
    </row>
    <row r="98" spans="1:8" ht="15">
      <c r="A98" s="34"/>
      <c r="B98" s="35" t="s">
        <v>302</v>
      </c>
      <c r="C98" s="93">
        <v>42100</v>
      </c>
      <c r="D98" s="86">
        <v>0</v>
      </c>
      <c r="E98" s="93">
        <f t="shared" si="14"/>
        <v>42100</v>
      </c>
      <c r="F98" s="86">
        <v>34555</v>
      </c>
      <c r="G98" s="86">
        <v>34555</v>
      </c>
      <c r="H98" s="86">
        <f t="shared" si="15"/>
        <v>7545</v>
      </c>
    </row>
    <row r="99" spans="1:8" ht="15">
      <c r="A99" s="34"/>
      <c r="B99" s="35" t="s">
        <v>303</v>
      </c>
      <c r="C99" s="93">
        <v>85400</v>
      </c>
      <c r="D99" s="86">
        <v>500</v>
      </c>
      <c r="E99" s="93">
        <f t="shared" si="14"/>
        <v>85900</v>
      </c>
      <c r="F99" s="86">
        <v>85900</v>
      </c>
      <c r="G99" s="86">
        <v>85900</v>
      </c>
      <c r="H99" s="86">
        <f t="shared" si="15"/>
        <v>0</v>
      </c>
    </row>
    <row r="100" spans="1:8" ht="15">
      <c r="A100" s="34"/>
      <c r="B100" s="35" t="s">
        <v>304</v>
      </c>
      <c r="C100" s="93">
        <v>24000</v>
      </c>
      <c r="D100" s="86">
        <v>0</v>
      </c>
      <c r="E100" s="93">
        <f t="shared" si="14"/>
        <v>24000</v>
      </c>
      <c r="F100" s="86">
        <v>18995</v>
      </c>
      <c r="G100" s="86">
        <v>18995</v>
      </c>
      <c r="H100" s="86">
        <f t="shared" si="15"/>
        <v>5005</v>
      </c>
    </row>
    <row r="101" spans="1:8" ht="15">
      <c r="A101" s="34"/>
      <c r="B101" s="35" t="s">
        <v>305</v>
      </c>
      <c r="C101" s="93">
        <v>0</v>
      </c>
      <c r="D101" s="86">
        <v>0</v>
      </c>
      <c r="E101" s="93">
        <f t="shared" si="14"/>
        <v>0</v>
      </c>
      <c r="F101" s="86">
        <v>0</v>
      </c>
      <c r="G101" s="86">
        <v>0</v>
      </c>
      <c r="H101" s="86">
        <f t="shared" si="15"/>
        <v>0</v>
      </c>
    </row>
    <row r="102" spans="1:8" ht="15">
      <c r="A102" s="34"/>
      <c r="B102" s="35" t="s">
        <v>306</v>
      </c>
      <c r="C102" s="93">
        <v>58500</v>
      </c>
      <c r="D102" s="86">
        <v>0</v>
      </c>
      <c r="E102" s="93">
        <f t="shared" si="14"/>
        <v>58500</v>
      </c>
      <c r="F102" s="93">
        <v>58500</v>
      </c>
      <c r="G102" s="93">
        <v>58500</v>
      </c>
      <c r="H102" s="86">
        <f t="shared" si="15"/>
        <v>0</v>
      </c>
    </row>
    <row r="103" spans="1:8" ht="15">
      <c r="A103" s="146" t="s">
        <v>307</v>
      </c>
      <c r="B103" s="147"/>
      <c r="C103" s="93">
        <f>SUM(C104:C112)</f>
        <v>1569773</v>
      </c>
      <c r="D103" s="93">
        <f aca="true" t="shared" si="19" ref="D103:G103">SUM(D104:D112)</f>
        <v>508074</v>
      </c>
      <c r="E103" s="93">
        <f t="shared" si="14"/>
        <v>2077847</v>
      </c>
      <c r="F103" s="93">
        <f t="shared" si="19"/>
        <v>1814484</v>
      </c>
      <c r="G103" s="93">
        <f t="shared" si="19"/>
        <v>1814477</v>
      </c>
      <c r="H103" s="86">
        <f t="shared" si="15"/>
        <v>263363</v>
      </c>
    </row>
    <row r="104" spans="1:8" ht="15">
      <c r="A104" s="34"/>
      <c r="B104" s="35" t="s">
        <v>308</v>
      </c>
      <c r="C104" s="93">
        <v>419600</v>
      </c>
      <c r="D104" s="86">
        <v>0</v>
      </c>
      <c r="E104" s="93">
        <f t="shared" si="14"/>
        <v>419600</v>
      </c>
      <c r="F104" s="86">
        <v>380922</v>
      </c>
      <c r="G104" s="86">
        <v>380922</v>
      </c>
      <c r="H104" s="86">
        <f t="shared" si="15"/>
        <v>38678</v>
      </c>
    </row>
    <row r="105" spans="1:8" ht="15">
      <c r="A105" s="34"/>
      <c r="B105" s="35" t="s">
        <v>309</v>
      </c>
      <c r="C105" s="93">
        <v>15500</v>
      </c>
      <c r="D105" s="86">
        <v>0</v>
      </c>
      <c r="E105" s="93">
        <f t="shared" si="14"/>
        <v>15500</v>
      </c>
      <c r="F105" s="86">
        <v>13706</v>
      </c>
      <c r="G105" s="86">
        <v>13706</v>
      </c>
      <c r="H105" s="86">
        <f t="shared" si="15"/>
        <v>1794</v>
      </c>
    </row>
    <row r="106" spans="1:8" ht="15">
      <c r="A106" s="34"/>
      <c r="B106" s="35" t="s">
        <v>310</v>
      </c>
      <c r="C106" s="93">
        <v>353232</v>
      </c>
      <c r="D106" s="86">
        <v>494368</v>
      </c>
      <c r="E106" s="93">
        <f t="shared" si="14"/>
        <v>847600</v>
      </c>
      <c r="F106" s="86">
        <v>720603</v>
      </c>
      <c r="G106" s="86">
        <v>720603</v>
      </c>
      <c r="H106" s="86">
        <f t="shared" si="15"/>
        <v>126997</v>
      </c>
    </row>
    <row r="107" spans="1:8" ht="15">
      <c r="A107" s="34"/>
      <c r="B107" s="35" t="s">
        <v>311</v>
      </c>
      <c r="C107" s="93">
        <v>76100</v>
      </c>
      <c r="D107" s="86">
        <v>0</v>
      </c>
      <c r="E107" s="93">
        <f t="shared" si="14"/>
        <v>76100</v>
      </c>
      <c r="F107" s="86">
        <v>52504</v>
      </c>
      <c r="G107" s="86">
        <v>52504</v>
      </c>
      <c r="H107" s="86">
        <f t="shared" si="15"/>
        <v>23596</v>
      </c>
    </row>
    <row r="108" spans="1:8" ht="15">
      <c r="A108" s="34"/>
      <c r="B108" s="35" t="s">
        <v>312</v>
      </c>
      <c r="C108" s="93">
        <v>130900</v>
      </c>
      <c r="D108" s="86">
        <v>0</v>
      </c>
      <c r="E108" s="93">
        <f t="shared" si="14"/>
        <v>130900</v>
      </c>
      <c r="F108" s="86">
        <v>80964</v>
      </c>
      <c r="G108" s="86">
        <v>80964</v>
      </c>
      <c r="H108" s="86">
        <f t="shared" si="15"/>
        <v>49936</v>
      </c>
    </row>
    <row r="109" spans="1:8" ht="15">
      <c r="A109" s="34"/>
      <c r="B109" s="35" t="s">
        <v>313</v>
      </c>
      <c r="C109" s="93">
        <v>12000</v>
      </c>
      <c r="D109" s="86">
        <v>0</v>
      </c>
      <c r="E109" s="93">
        <f t="shared" si="14"/>
        <v>12000</v>
      </c>
      <c r="F109" s="86">
        <v>8991</v>
      </c>
      <c r="G109" s="86">
        <v>8991</v>
      </c>
      <c r="H109" s="86">
        <f t="shared" si="15"/>
        <v>3009</v>
      </c>
    </row>
    <row r="110" spans="1:8" ht="15">
      <c r="A110" s="34"/>
      <c r="B110" s="35" t="s">
        <v>314</v>
      </c>
      <c r="C110" s="93">
        <v>90500</v>
      </c>
      <c r="D110" s="86">
        <v>13706</v>
      </c>
      <c r="E110" s="93">
        <f t="shared" si="14"/>
        <v>104206</v>
      </c>
      <c r="F110" s="86">
        <v>95306</v>
      </c>
      <c r="G110" s="86">
        <v>95299</v>
      </c>
      <c r="H110" s="86">
        <f t="shared" si="15"/>
        <v>8900</v>
      </c>
    </row>
    <row r="111" spans="1:8" ht="15">
      <c r="A111" s="34"/>
      <c r="B111" s="35" t="s">
        <v>315</v>
      </c>
      <c r="C111" s="93">
        <v>36600</v>
      </c>
      <c r="D111" s="86">
        <v>0</v>
      </c>
      <c r="E111" s="93">
        <f t="shared" si="14"/>
        <v>36600</v>
      </c>
      <c r="F111" s="86">
        <v>26147</v>
      </c>
      <c r="G111" s="86">
        <v>26147</v>
      </c>
      <c r="H111" s="86">
        <f t="shared" si="15"/>
        <v>10453</v>
      </c>
    </row>
    <row r="112" spans="1:8" ht="15">
      <c r="A112" s="34"/>
      <c r="B112" s="35" t="s">
        <v>316</v>
      </c>
      <c r="C112" s="93">
        <v>435341</v>
      </c>
      <c r="D112" s="86">
        <v>0</v>
      </c>
      <c r="E112" s="93">
        <f t="shared" si="14"/>
        <v>435341</v>
      </c>
      <c r="F112" s="93">
        <v>435341</v>
      </c>
      <c r="G112" s="93">
        <v>435341</v>
      </c>
      <c r="H112" s="86">
        <f t="shared" si="15"/>
        <v>0</v>
      </c>
    </row>
    <row r="113" spans="1:8" ht="15">
      <c r="A113" s="146" t="s">
        <v>317</v>
      </c>
      <c r="B113" s="147"/>
      <c r="C113" s="93">
        <f>SUM(C114:C122)</f>
        <v>40040</v>
      </c>
      <c r="D113" s="93">
        <f aca="true" t="shared" si="20" ref="D113:G113">SUM(D114:D122)</f>
        <v>418</v>
      </c>
      <c r="E113" s="93">
        <f t="shared" si="14"/>
        <v>40458</v>
      </c>
      <c r="F113" s="93">
        <f t="shared" si="20"/>
        <v>40458</v>
      </c>
      <c r="G113" s="93">
        <f t="shared" si="20"/>
        <v>40458</v>
      </c>
      <c r="H113" s="86">
        <f t="shared" si="15"/>
        <v>0</v>
      </c>
    </row>
    <row r="114" spans="1:8" ht="15">
      <c r="A114" s="34"/>
      <c r="B114" s="35" t="s">
        <v>318</v>
      </c>
      <c r="C114" s="93">
        <v>0</v>
      </c>
      <c r="D114" s="93">
        <v>0</v>
      </c>
      <c r="E114" s="93">
        <f t="shared" si="14"/>
        <v>0</v>
      </c>
      <c r="F114" s="93">
        <v>0</v>
      </c>
      <c r="G114" s="93">
        <v>0</v>
      </c>
      <c r="H114" s="86">
        <f t="shared" si="15"/>
        <v>0</v>
      </c>
    </row>
    <row r="115" spans="1:8" ht="15">
      <c r="A115" s="34"/>
      <c r="B115" s="35" t="s">
        <v>319</v>
      </c>
      <c r="C115" s="93">
        <v>0</v>
      </c>
      <c r="D115" s="93">
        <v>0</v>
      </c>
      <c r="E115" s="93">
        <f t="shared" si="14"/>
        <v>0</v>
      </c>
      <c r="F115" s="93">
        <v>0</v>
      </c>
      <c r="G115" s="93">
        <v>0</v>
      </c>
      <c r="H115" s="86">
        <f t="shared" si="15"/>
        <v>0</v>
      </c>
    </row>
    <row r="116" spans="1:8" ht="15">
      <c r="A116" s="34"/>
      <c r="B116" s="35" t="s">
        <v>320</v>
      </c>
      <c r="C116" s="93">
        <v>0</v>
      </c>
      <c r="D116" s="93">
        <v>0</v>
      </c>
      <c r="E116" s="93">
        <f t="shared" si="14"/>
        <v>0</v>
      </c>
      <c r="F116" s="93">
        <v>0</v>
      </c>
      <c r="G116" s="93">
        <v>0</v>
      </c>
      <c r="H116" s="86">
        <f t="shared" si="15"/>
        <v>0</v>
      </c>
    </row>
    <row r="117" spans="1:8" ht="15">
      <c r="A117" s="34"/>
      <c r="B117" s="35" t="s">
        <v>321</v>
      </c>
      <c r="C117" s="93">
        <v>0</v>
      </c>
      <c r="D117" s="93">
        <v>0</v>
      </c>
      <c r="E117" s="93">
        <f t="shared" si="14"/>
        <v>0</v>
      </c>
      <c r="F117" s="93">
        <v>0</v>
      </c>
      <c r="G117" s="93">
        <v>0</v>
      </c>
      <c r="H117" s="86">
        <f t="shared" si="15"/>
        <v>0</v>
      </c>
    </row>
    <row r="118" spans="1:8" ht="15">
      <c r="A118" s="34"/>
      <c r="B118" s="35" t="s">
        <v>322</v>
      </c>
      <c r="C118" s="93">
        <v>0</v>
      </c>
      <c r="D118" s="93">
        <v>0</v>
      </c>
      <c r="E118" s="93">
        <f t="shared" si="14"/>
        <v>0</v>
      </c>
      <c r="F118" s="93">
        <v>0</v>
      </c>
      <c r="G118" s="93">
        <v>0</v>
      </c>
      <c r="H118" s="86">
        <f t="shared" si="15"/>
        <v>0</v>
      </c>
    </row>
    <row r="119" spans="1:8" ht="15">
      <c r="A119" s="34"/>
      <c r="B119" s="35" t="s">
        <v>323</v>
      </c>
      <c r="C119" s="93">
        <v>0</v>
      </c>
      <c r="D119" s="93">
        <v>0</v>
      </c>
      <c r="E119" s="93">
        <f t="shared" si="14"/>
        <v>0</v>
      </c>
      <c r="F119" s="93">
        <v>0</v>
      </c>
      <c r="G119" s="93">
        <v>0</v>
      </c>
      <c r="H119" s="86">
        <f t="shared" si="15"/>
        <v>0</v>
      </c>
    </row>
    <row r="120" spans="1:8" ht="15">
      <c r="A120" s="34"/>
      <c r="B120" s="35" t="s">
        <v>324</v>
      </c>
      <c r="C120" s="93">
        <v>0</v>
      </c>
      <c r="D120" s="93">
        <v>0</v>
      </c>
      <c r="E120" s="93">
        <f t="shared" si="14"/>
        <v>0</v>
      </c>
      <c r="F120" s="93">
        <v>0</v>
      </c>
      <c r="G120" s="93">
        <v>0</v>
      </c>
      <c r="H120" s="86">
        <f t="shared" si="15"/>
        <v>0</v>
      </c>
    </row>
    <row r="121" spans="1:8" ht="15">
      <c r="A121" s="34"/>
      <c r="B121" s="35" t="s">
        <v>325</v>
      </c>
      <c r="C121" s="93">
        <v>40040</v>
      </c>
      <c r="D121" s="86">
        <v>418</v>
      </c>
      <c r="E121" s="93">
        <f t="shared" si="14"/>
        <v>40458</v>
      </c>
      <c r="F121" s="86">
        <v>40458</v>
      </c>
      <c r="G121" s="86">
        <v>40458</v>
      </c>
      <c r="H121" s="86">
        <f t="shared" si="15"/>
        <v>0</v>
      </c>
    </row>
    <row r="122" spans="1:8" ht="15">
      <c r="A122" s="34"/>
      <c r="B122" s="35" t="s">
        <v>326</v>
      </c>
      <c r="C122" s="93">
        <v>0</v>
      </c>
      <c r="D122" s="86">
        <v>0</v>
      </c>
      <c r="E122" s="93">
        <f t="shared" si="14"/>
        <v>0</v>
      </c>
      <c r="F122" s="86">
        <v>0</v>
      </c>
      <c r="G122" s="86">
        <v>0</v>
      </c>
      <c r="H122" s="86">
        <f t="shared" si="15"/>
        <v>0</v>
      </c>
    </row>
    <row r="123" spans="1:8" ht="15">
      <c r="A123" s="146" t="s">
        <v>327</v>
      </c>
      <c r="B123" s="147"/>
      <c r="C123" s="93">
        <f>SUM(C124:C132)</f>
        <v>0</v>
      </c>
      <c r="D123" s="93">
        <f aca="true" t="shared" si="21" ref="D123:G123">SUM(D124:D132)</f>
        <v>1903768</v>
      </c>
      <c r="E123" s="93">
        <f t="shared" si="14"/>
        <v>1903768</v>
      </c>
      <c r="F123" s="93">
        <f t="shared" si="21"/>
        <v>1893692</v>
      </c>
      <c r="G123" s="93">
        <f t="shared" si="21"/>
        <v>1893692</v>
      </c>
      <c r="H123" s="86">
        <f t="shared" si="15"/>
        <v>10076</v>
      </c>
    </row>
    <row r="124" spans="1:8" ht="15">
      <c r="A124" s="34"/>
      <c r="B124" s="35" t="s">
        <v>328</v>
      </c>
      <c r="C124" s="93">
        <v>0</v>
      </c>
      <c r="D124" s="86">
        <v>0</v>
      </c>
      <c r="E124" s="93">
        <f t="shared" si="14"/>
        <v>0</v>
      </c>
      <c r="F124" s="86">
        <v>0</v>
      </c>
      <c r="G124" s="86">
        <v>0</v>
      </c>
      <c r="H124" s="86">
        <f t="shared" si="15"/>
        <v>0</v>
      </c>
    </row>
    <row r="125" spans="1:8" ht="15">
      <c r="A125" s="34"/>
      <c r="B125" s="35" t="s">
        <v>329</v>
      </c>
      <c r="C125" s="93">
        <v>0</v>
      </c>
      <c r="D125" s="86">
        <v>0</v>
      </c>
      <c r="E125" s="93">
        <f t="shared" si="14"/>
        <v>0</v>
      </c>
      <c r="F125" s="86">
        <v>0</v>
      </c>
      <c r="G125" s="86">
        <v>0</v>
      </c>
      <c r="H125" s="86">
        <f t="shared" si="15"/>
        <v>0</v>
      </c>
    </row>
    <row r="126" spans="1:8" ht="15">
      <c r="A126" s="34"/>
      <c r="B126" s="35" t="s">
        <v>330</v>
      </c>
      <c r="C126" s="93">
        <v>0</v>
      </c>
      <c r="D126" s="86">
        <v>164175</v>
      </c>
      <c r="E126" s="93">
        <f t="shared" si="14"/>
        <v>164175</v>
      </c>
      <c r="F126" s="86">
        <v>154099</v>
      </c>
      <c r="G126" s="86">
        <v>154099</v>
      </c>
      <c r="H126" s="86">
        <f t="shared" si="15"/>
        <v>10076</v>
      </c>
    </row>
    <row r="127" spans="1:8" ht="15">
      <c r="A127" s="34"/>
      <c r="B127" s="35" t="s">
        <v>331</v>
      </c>
      <c r="C127" s="93">
        <v>0</v>
      </c>
      <c r="D127" s="86">
        <v>0</v>
      </c>
      <c r="E127" s="93">
        <f t="shared" si="14"/>
        <v>0</v>
      </c>
      <c r="F127" s="86">
        <v>0</v>
      </c>
      <c r="G127" s="86">
        <v>0</v>
      </c>
      <c r="H127" s="86">
        <f t="shared" si="15"/>
        <v>0</v>
      </c>
    </row>
    <row r="128" spans="1:8" ht="15">
      <c r="A128" s="34"/>
      <c r="B128" s="35" t="s">
        <v>332</v>
      </c>
      <c r="C128" s="93">
        <v>0</v>
      </c>
      <c r="D128" s="86">
        <v>0</v>
      </c>
      <c r="E128" s="93">
        <f t="shared" si="14"/>
        <v>0</v>
      </c>
      <c r="F128" s="86">
        <v>0</v>
      </c>
      <c r="G128" s="86">
        <v>0</v>
      </c>
      <c r="H128" s="86">
        <f t="shared" si="15"/>
        <v>0</v>
      </c>
    </row>
    <row r="129" spans="1:8" ht="15">
      <c r="A129" s="34"/>
      <c r="B129" s="35" t="s">
        <v>333</v>
      </c>
      <c r="C129" s="93">
        <v>0</v>
      </c>
      <c r="D129" s="86">
        <v>1739593</v>
      </c>
      <c r="E129" s="93">
        <f t="shared" si="14"/>
        <v>1739593</v>
      </c>
      <c r="F129" s="86">
        <v>1739593</v>
      </c>
      <c r="G129" s="86">
        <v>1739593</v>
      </c>
      <c r="H129" s="86">
        <f t="shared" si="15"/>
        <v>0</v>
      </c>
    </row>
    <row r="130" spans="1:8" ht="15">
      <c r="A130" s="34"/>
      <c r="B130" s="35" t="s">
        <v>334</v>
      </c>
      <c r="C130" s="93">
        <v>0</v>
      </c>
      <c r="D130" s="86">
        <v>0</v>
      </c>
      <c r="E130" s="93">
        <f t="shared" si="14"/>
        <v>0</v>
      </c>
      <c r="F130" s="86">
        <v>0</v>
      </c>
      <c r="G130" s="86">
        <v>0</v>
      </c>
      <c r="H130" s="86">
        <f t="shared" si="15"/>
        <v>0</v>
      </c>
    </row>
    <row r="131" spans="1:8" ht="15">
      <c r="A131" s="34"/>
      <c r="B131" s="35" t="s">
        <v>335</v>
      </c>
      <c r="C131" s="93">
        <v>0</v>
      </c>
      <c r="D131" s="86">
        <v>0</v>
      </c>
      <c r="E131" s="93">
        <f t="shared" si="14"/>
        <v>0</v>
      </c>
      <c r="F131" s="86">
        <v>0</v>
      </c>
      <c r="G131" s="86">
        <v>0</v>
      </c>
      <c r="H131" s="86">
        <f t="shared" si="15"/>
        <v>0</v>
      </c>
    </row>
    <row r="132" spans="1:8" ht="15">
      <c r="A132" s="34"/>
      <c r="B132" s="35" t="s">
        <v>336</v>
      </c>
      <c r="C132" s="93">
        <v>0</v>
      </c>
      <c r="D132" s="86">
        <v>0</v>
      </c>
      <c r="E132" s="93">
        <f t="shared" si="14"/>
        <v>0</v>
      </c>
      <c r="F132" s="86">
        <v>0</v>
      </c>
      <c r="G132" s="86">
        <v>0</v>
      </c>
      <c r="H132" s="86">
        <f t="shared" si="15"/>
        <v>0</v>
      </c>
    </row>
    <row r="133" spans="1:8" ht="15">
      <c r="A133" s="146" t="s">
        <v>337</v>
      </c>
      <c r="B133" s="147"/>
      <c r="C133" s="93">
        <f>SUM(C134:C136)</f>
        <v>0</v>
      </c>
      <c r="D133" s="93">
        <f aca="true" t="shared" si="22" ref="D133:G133">SUM(D134:D136)</f>
        <v>0</v>
      </c>
      <c r="E133" s="93">
        <f t="shared" si="14"/>
        <v>0</v>
      </c>
      <c r="F133" s="93">
        <f t="shared" si="22"/>
        <v>0</v>
      </c>
      <c r="G133" s="93">
        <f t="shared" si="22"/>
        <v>0</v>
      </c>
      <c r="H133" s="86">
        <f t="shared" si="15"/>
        <v>0</v>
      </c>
    </row>
    <row r="134" spans="1:8" ht="15">
      <c r="A134" s="34"/>
      <c r="B134" s="35" t="s">
        <v>338</v>
      </c>
      <c r="C134" s="93">
        <v>0</v>
      </c>
      <c r="D134" s="93">
        <v>0</v>
      </c>
      <c r="E134" s="93">
        <f t="shared" si="14"/>
        <v>0</v>
      </c>
      <c r="F134" s="93">
        <v>0</v>
      </c>
      <c r="G134" s="93">
        <v>0</v>
      </c>
      <c r="H134" s="86">
        <f t="shared" si="15"/>
        <v>0</v>
      </c>
    </row>
    <row r="135" spans="1:8" ht="15">
      <c r="A135" s="34"/>
      <c r="B135" s="35" t="s">
        <v>339</v>
      </c>
      <c r="C135" s="93">
        <v>0</v>
      </c>
      <c r="D135" s="93">
        <v>0</v>
      </c>
      <c r="E135" s="93">
        <f t="shared" si="14"/>
        <v>0</v>
      </c>
      <c r="F135" s="93">
        <v>0</v>
      </c>
      <c r="G135" s="93">
        <v>0</v>
      </c>
      <c r="H135" s="86">
        <f t="shared" si="15"/>
        <v>0</v>
      </c>
    </row>
    <row r="136" spans="1:8" ht="15">
      <c r="A136" s="34"/>
      <c r="B136" s="35" t="s">
        <v>340</v>
      </c>
      <c r="C136" s="93">
        <v>0</v>
      </c>
      <c r="D136" s="93">
        <v>0</v>
      </c>
      <c r="E136" s="93">
        <f t="shared" si="14"/>
        <v>0</v>
      </c>
      <c r="F136" s="93">
        <v>0</v>
      </c>
      <c r="G136" s="93">
        <v>0</v>
      </c>
      <c r="H136" s="86">
        <f t="shared" si="15"/>
        <v>0</v>
      </c>
    </row>
    <row r="137" spans="1:8" ht="15">
      <c r="A137" s="146" t="s">
        <v>341</v>
      </c>
      <c r="B137" s="147"/>
      <c r="C137" s="93">
        <f>SUM(C138:C145)</f>
        <v>0</v>
      </c>
      <c r="D137" s="93">
        <f aca="true" t="shared" si="23" ref="D137:G137">SUM(D138:D145)</f>
        <v>0</v>
      </c>
      <c r="E137" s="93">
        <f t="shared" si="14"/>
        <v>0</v>
      </c>
      <c r="F137" s="93">
        <f t="shared" si="23"/>
        <v>0</v>
      </c>
      <c r="G137" s="93">
        <f t="shared" si="23"/>
        <v>0</v>
      </c>
      <c r="H137" s="86">
        <f t="shared" si="15"/>
        <v>0</v>
      </c>
    </row>
    <row r="138" spans="1:8" ht="15">
      <c r="A138" s="34"/>
      <c r="B138" s="35" t="s">
        <v>342</v>
      </c>
      <c r="C138" s="93">
        <v>0</v>
      </c>
      <c r="D138" s="93">
        <v>0</v>
      </c>
      <c r="E138" s="93">
        <f t="shared" si="14"/>
        <v>0</v>
      </c>
      <c r="F138" s="93">
        <v>0</v>
      </c>
      <c r="G138" s="93">
        <v>0</v>
      </c>
      <c r="H138" s="86">
        <f t="shared" si="15"/>
        <v>0</v>
      </c>
    </row>
    <row r="139" spans="1:8" ht="15">
      <c r="A139" s="34"/>
      <c r="B139" s="35" t="s">
        <v>343</v>
      </c>
      <c r="C139" s="93">
        <v>0</v>
      </c>
      <c r="D139" s="93">
        <v>0</v>
      </c>
      <c r="E139" s="93">
        <f aca="true" t="shared" si="24" ref="E139:E157">C139+D139</f>
        <v>0</v>
      </c>
      <c r="F139" s="93">
        <v>0</v>
      </c>
      <c r="G139" s="93">
        <v>0</v>
      </c>
      <c r="H139" s="86">
        <f aca="true" t="shared" si="25" ref="H139:H157">E139-F139</f>
        <v>0</v>
      </c>
    </row>
    <row r="140" spans="1:8" ht="15">
      <c r="A140" s="34"/>
      <c r="B140" s="35" t="s">
        <v>344</v>
      </c>
      <c r="C140" s="93">
        <v>0</v>
      </c>
      <c r="D140" s="93">
        <v>0</v>
      </c>
      <c r="E140" s="93">
        <f t="shared" si="24"/>
        <v>0</v>
      </c>
      <c r="F140" s="93">
        <v>0</v>
      </c>
      <c r="G140" s="93">
        <v>0</v>
      </c>
      <c r="H140" s="86">
        <f t="shared" si="25"/>
        <v>0</v>
      </c>
    </row>
    <row r="141" spans="1:8" ht="15">
      <c r="A141" s="34"/>
      <c r="B141" s="35" t="s">
        <v>345</v>
      </c>
      <c r="C141" s="93">
        <v>0</v>
      </c>
      <c r="D141" s="93">
        <v>0</v>
      </c>
      <c r="E141" s="93">
        <f t="shared" si="24"/>
        <v>0</v>
      </c>
      <c r="F141" s="93">
        <v>0</v>
      </c>
      <c r="G141" s="93">
        <v>0</v>
      </c>
      <c r="H141" s="86">
        <f t="shared" si="25"/>
        <v>0</v>
      </c>
    </row>
    <row r="142" spans="1:8" ht="15">
      <c r="A142" s="34"/>
      <c r="B142" s="35" t="s">
        <v>346</v>
      </c>
      <c r="C142" s="93">
        <v>0</v>
      </c>
      <c r="D142" s="93">
        <v>0</v>
      </c>
      <c r="E142" s="93">
        <f t="shared" si="24"/>
        <v>0</v>
      </c>
      <c r="F142" s="93">
        <v>0</v>
      </c>
      <c r="G142" s="93">
        <v>0</v>
      </c>
      <c r="H142" s="86">
        <f t="shared" si="25"/>
        <v>0</v>
      </c>
    </row>
    <row r="143" spans="1:8" ht="15">
      <c r="A143" s="34"/>
      <c r="B143" s="35" t="s">
        <v>347</v>
      </c>
      <c r="C143" s="93">
        <v>0</v>
      </c>
      <c r="D143" s="93">
        <v>0</v>
      </c>
      <c r="E143" s="93">
        <f t="shared" si="24"/>
        <v>0</v>
      </c>
      <c r="F143" s="93">
        <v>0</v>
      </c>
      <c r="G143" s="93">
        <v>0</v>
      </c>
      <c r="H143" s="86">
        <f t="shared" si="25"/>
        <v>0</v>
      </c>
    </row>
    <row r="144" spans="1:8" ht="15">
      <c r="A144" s="34"/>
      <c r="B144" s="35" t="s">
        <v>348</v>
      </c>
      <c r="C144" s="93">
        <v>0</v>
      </c>
      <c r="D144" s="93">
        <v>0</v>
      </c>
      <c r="E144" s="93">
        <f t="shared" si="24"/>
        <v>0</v>
      </c>
      <c r="F144" s="93">
        <v>0</v>
      </c>
      <c r="G144" s="93">
        <v>0</v>
      </c>
      <c r="H144" s="86">
        <f t="shared" si="25"/>
        <v>0</v>
      </c>
    </row>
    <row r="145" spans="1:8" ht="15">
      <c r="A145" s="34"/>
      <c r="B145" s="35" t="s">
        <v>349</v>
      </c>
      <c r="C145" s="93">
        <v>0</v>
      </c>
      <c r="D145" s="93">
        <v>0</v>
      </c>
      <c r="E145" s="93">
        <f t="shared" si="24"/>
        <v>0</v>
      </c>
      <c r="F145" s="93">
        <v>0</v>
      </c>
      <c r="G145" s="93">
        <v>0</v>
      </c>
      <c r="H145" s="86">
        <f t="shared" si="25"/>
        <v>0</v>
      </c>
    </row>
    <row r="146" spans="1:8" ht="15">
      <c r="A146" s="146" t="s">
        <v>350</v>
      </c>
      <c r="B146" s="147"/>
      <c r="C146" s="93">
        <f>SUM(C147:C149)</f>
        <v>0</v>
      </c>
      <c r="D146" s="93">
        <f aca="true" t="shared" si="26" ref="D146:G146">SUM(D147:D149)</f>
        <v>0</v>
      </c>
      <c r="E146" s="93">
        <f t="shared" si="24"/>
        <v>0</v>
      </c>
      <c r="F146" s="93">
        <f t="shared" si="26"/>
        <v>0</v>
      </c>
      <c r="G146" s="93">
        <f t="shared" si="26"/>
        <v>0</v>
      </c>
      <c r="H146" s="86">
        <f t="shared" si="25"/>
        <v>0</v>
      </c>
    </row>
    <row r="147" spans="1:8" ht="15">
      <c r="A147" s="34"/>
      <c r="B147" s="35" t="s">
        <v>351</v>
      </c>
      <c r="C147" s="93">
        <v>0</v>
      </c>
      <c r="D147" s="93">
        <v>0</v>
      </c>
      <c r="E147" s="93">
        <f t="shared" si="24"/>
        <v>0</v>
      </c>
      <c r="F147" s="93">
        <v>0</v>
      </c>
      <c r="G147" s="93">
        <v>0</v>
      </c>
      <c r="H147" s="86">
        <f t="shared" si="25"/>
        <v>0</v>
      </c>
    </row>
    <row r="148" spans="1:8" ht="15">
      <c r="A148" s="34"/>
      <c r="B148" s="35" t="s">
        <v>352</v>
      </c>
      <c r="C148" s="93">
        <v>0</v>
      </c>
      <c r="D148" s="93">
        <v>0</v>
      </c>
      <c r="E148" s="93">
        <f t="shared" si="24"/>
        <v>0</v>
      </c>
      <c r="F148" s="93">
        <v>0</v>
      </c>
      <c r="G148" s="93">
        <v>0</v>
      </c>
      <c r="H148" s="86">
        <f t="shared" si="25"/>
        <v>0</v>
      </c>
    </row>
    <row r="149" spans="1:8" ht="15">
      <c r="A149" s="34"/>
      <c r="B149" s="35" t="s">
        <v>353</v>
      </c>
      <c r="C149" s="93">
        <v>0</v>
      </c>
      <c r="D149" s="93">
        <v>0</v>
      </c>
      <c r="E149" s="93">
        <f t="shared" si="24"/>
        <v>0</v>
      </c>
      <c r="F149" s="93">
        <v>0</v>
      </c>
      <c r="G149" s="93">
        <v>0</v>
      </c>
      <c r="H149" s="86">
        <f t="shared" si="25"/>
        <v>0</v>
      </c>
    </row>
    <row r="150" spans="1:8" ht="15">
      <c r="A150" s="146" t="s">
        <v>354</v>
      </c>
      <c r="B150" s="147"/>
      <c r="C150" s="93">
        <f>SUM(C151:C157)</f>
        <v>0</v>
      </c>
      <c r="D150" s="93">
        <f aca="true" t="shared" si="27" ref="D150:G150">SUM(D151:D157)</f>
        <v>0</v>
      </c>
      <c r="E150" s="93">
        <f t="shared" si="24"/>
        <v>0</v>
      </c>
      <c r="F150" s="93">
        <f t="shared" si="27"/>
        <v>0</v>
      </c>
      <c r="G150" s="93">
        <f t="shared" si="27"/>
        <v>0</v>
      </c>
      <c r="H150" s="86">
        <f t="shared" si="25"/>
        <v>0</v>
      </c>
    </row>
    <row r="151" spans="1:8" ht="15">
      <c r="A151" s="34"/>
      <c r="B151" s="35" t="s">
        <v>355</v>
      </c>
      <c r="C151" s="93">
        <v>0</v>
      </c>
      <c r="D151" s="93">
        <v>0</v>
      </c>
      <c r="E151" s="93">
        <f t="shared" si="24"/>
        <v>0</v>
      </c>
      <c r="F151" s="93">
        <v>0</v>
      </c>
      <c r="G151" s="93">
        <v>0</v>
      </c>
      <c r="H151" s="86">
        <f t="shared" si="25"/>
        <v>0</v>
      </c>
    </row>
    <row r="152" spans="1:8" ht="15">
      <c r="A152" s="34"/>
      <c r="B152" s="35" t="s">
        <v>356</v>
      </c>
      <c r="C152" s="93">
        <v>0</v>
      </c>
      <c r="D152" s="93">
        <v>0</v>
      </c>
      <c r="E152" s="93">
        <f t="shared" si="24"/>
        <v>0</v>
      </c>
      <c r="F152" s="93">
        <v>0</v>
      </c>
      <c r="G152" s="93">
        <v>0</v>
      </c>
      <c r="H152" s="86">
        <f t="shared" si="25"/>
        <v>0</v>
      </c>
    </row>
    <row r="153" spans="1:8" ht="15">
      <c r="A153" s="34"/>
      <c r="B153" s="35" t="s">
        <v>357</v>
      </c>
      <c r="C153" s="93">
        <v>0</v>
      </c>
      <c r="D153" s="93">
        <v>0</v>
      </c>
      <c r="E153" s="93">
        <f t="shared" si="24"/>
        <v>0</v>
      </c>
      <c r="F153" s="93">
        <v>0</v>
      </c>
      <c r="G153" s="93">
        <v>0</v>
      </c>
      <c r="H153" s="86">
        <f t="shared" si="25"/>
        <v>0</v>
      </c>
    </row>
    <row r="154" spans="1:8" ht="15">
      <c r="A154" s="34"/>
      <c r="B154" s="35" t="s">
        <v>358</v>
      </c>
      <c r="C154" s="93">
        <v>0</v>
      </c>
      <c r="D154" s="93">
        <v>0</v>
      </c>
      <c r="E154" s="93">
        <f t="shared" si="24"/>
        <v>0</v>
      </c>
      <c r="F154" s="93">
        <v>0</v>
      </c>
      <c r="G154" s="93">
        <v>0</v>
      </c>
      <c r="H154" s="86">
        <f t="shared" si="25"/>
        <v>0</v>
      </c>
    </row>
    <row r="155" spans="1:8" ht="15">
      <c r="A155" s="34"/>
      <c r="B155" s="35" t="s">
        <v>359</v>
      </c>
      <c r="C155" s="93">
        <v>0</v>
      </c>
      <c r="D155" s="93">
        <v>0</v>
      </c>
      <c r="E155" s="93">
        <f t="shared" si="24"/>
        <v>0</v>
      </c>
      <c r="F155" s="93">
        <v>0</v>
      </c>
      <c r="G155" s="93">
        <v>0</v>
      </c>
      <c r="H155" s="86">
        <f t="shared" si="25"/>
        <v>0</v>
      </c>
    </row>
    <row r="156" spans="1:8" ht="15">
      <c r="A156" s="34"/>
      <c r="B156" s="35" t="s">
        <v>360</v>
      </c>
      <c r="C156" s="93">
        <v>0</v>
      </c>
      <c r="D156" s="93">
        <v>0</v>
      </c>
      <c r="E156" s="93">
        <f t="shared" si="24"/>
        <v>0</v>
      </c>
      <c r="F156" s="93">
        <v>0</v>
      </c>
      <c r="G156" s="93">
        <v>0</v>
      </c>
      <c r="H156" s="86">
        <f t="shared" si="25"/>
        <v>0</v>
      </c>
    </row>
    <row r="157" spans="1:8" ht="15">
      <c r="A157" s="34"/>
      <c r="B157" s="35" t="s">
        <v>361</v>
      </c>
      <c r="C157" s="93">
        <v>0</v>
      </c>
      <c r="D157" s="93">
        <v>0</v>
      </c>
      <c r="E157" s="93">
        <f t="shared" si="24"/>
        <v>0</v>
      </c>
      <c r="F157" s="93">
        <v>0</v>
      </c>
      <c r="G157" s="93">
        <v>0</v>
      </c>
      <c r="H157" s="86">
        <f t="shared" si="25"/>
        <v>0</v>
      </c>
    </row>
    <row r="158" spans="1:8" ht="15">
      <c r="A158" s="34"/>
      <c r="B158" s="35"/>
      <c r="C158" s="93"/>
      <c r="D158" s="86"/>
      <c r="E158" s="86"/>
      <c r="F158" s="86"/>
      <c r="G158" s="86"/>
      <c r="H158" s="86"/>
    </row>
    <row r="159" spans="1:8" ht="15">
      <c r="A159" s="144" t="s">
        <v>363</v>
      </c>
      <c r="B159" s="145"/>
      <c r="C159" s="95">
        <f>C8+C84</f>
        <v>21902496.05</v>
      </c>
      <c r="D159" s="95">
        <f aca="true" t="shared" si="28" ref="D159:H159">D8+D84</f>
        <v>3108911</v>
      </c>
      <c r="E159" s="95">
        <f t="shared" si="28"/>
        <v>25011407.05</v>
      </c>
      <c r="F159" s="95">
        <f t="shared" si="28"/>
        <v>23513369</v>
      </c>
      <c r="G159" s="95">
        <f t="shared" si="28"/>
        <v>23512327</v>
      </c>
      <c r="H159" s="95">
        <f t="shared" si="28"/>
        <v>1498038.0500000007</v>
      </c>
    </row>
    <row r="160" spans="1:8" ht="15" thickBot="1">
      <c r="A160" s="45"/>
      <c r="B160" s="46"/>
      <c r="C160" s="96"/>
      <c r="D160" s="88"/>
      <c r="E160" s="88"/>
      <c r="F160" s="88"/>
      <c r="G160" s="88"/>
      <c r="H160" s="88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>
      <selection activeCell="F8" sqref="F8:F9"/>
    </sheetView>
  </sheetViews>
  <sheetFormatPr defaultColWidth="11.421875" defaultRowHeight="15"/>
  <cols>
    <col min="1" max="1" width="26.00390625" style="0" customWidth="1"/>
    <col min="3" max="3" width="12.57421875" style="0" customWidth="1"/>
  </cols>
  <sheetData>
    <row r="1" spans="1:7" ht="15">
      <c r="A1" s="134" t="s">
        <v>0</v>
      </c>
      <c r="B1" s="204"/>
      <c r="C1" s="204"/>
      <c r="D1" s="204"/>
      <c r="E1" s="204"/>
      <c r="F1" s="204"/>
      <c r="G1" s="135"/>
    </row>
    <row r="2" spans="1:7" ht="15">
      <c r="A2" s="111" t="s">
        <v>282</v>
      </c>
      <c r="B2" s="112"/>
      <c r="C2" s="112"/>
      <c r="D2" s="112"/>
      <c r="E2" s="112"/>
      <c r="F2" s="112"/>
      <c r="G2" s="113"/>
    </row>
    <row r="3" spans="1:7" ht="15">
      <c r="A3" s="111" t="s">
        <v>364</v>
      </c>
      <c r="B3" s="112"/>
      <c r="C3" s="112"/>
      <c r="D3" s="112"/>
      <c r="E3" s="112"/>
      <c r="F3" s="112"/>
      <c r="G3" s="113"/>
    </row>
    <row r="4" spans="1:7" ht="15">
      <c r="A4" s="111" t="s">
        <v>429</v>
      </c>
      <c r="B4" s="112"/>
      <c r="C4" s="112"/>
      <c r="D4" s="112"/>
      <c r="E4" s="112"/>
      <c r="F4" s="112"/>
      <c r="G4" s="113"/>
    </row>
    <row r="5" spans="1:7" ht="15" thickBot="1">
      <c r="A5" s="114" t="s">
        <v>2</v>
      </c>
      <c r="B5" s="115"/>
      <c r="C5" s="115"/>
      <c r="D5" s="115"/>
      <c r="E5" s="115"/>
      <c r="F5" s="115"/>
      <c r="G5" s="116"/>
    </row>
    <row r="6" spans="1:7" ht="15" thickBot="1">
      <c r="A6" s="136" t="s">
        <v>3</v>
      </c>
      <c r="B6" s="141" t="s">
        <v>284</v>
      </c>
      <c r="C6" s="142"/>
      <c r="D6" s="142"/>
      <c r="E6" s="142"/>
      <c r="F6" s="143"/>
      <c r="G6" s="136" t="s">
        <v>285</v>
      </c>
    </row>
    <row r="7" spans="1:7" ht="21" thickBot="1">
      <c r="A7" s="137"/>
      <c r="B7" s="60" t="s">
        <v>170</v>
      </c>
      <c r="C7" s="60" t="s">
        <v>215</v>
      </c>
      <c r="D7" s="60" t="s">
        <v>216</v>
      </c>
      <c r="E7" s="60" t="s">
        <v>171</v>
      </c>
      <c r="F7" s="60" t="s">
        <v>189</v>
      </c>
      <c r="G7" s="137"/>
    </row>
    <row r="8" spans="1:7" ht="15">
      <c r="A8" s="4" t="s">
        <v>365</v>
      </c>
      <c r="B8" s="203">
        <f>SUM(B10:B17)</f>
        <v>7766000</v>
      </c>
      <c r="C8" s="203">
        <f aca="true" t="shared" si="0" ref="C8:F8">SUM(C10:C17)</f>
        <v>698500</v>
      </c>
      <c r="D8" s="203">
        <f t="shared" si="0"/>
        <v>8464500</v>
      </c>
      <c r="E8" s="203">
        <f t="shared" si="0"/>
        <v>7840670</v>
      </c>
      <c r="F8" s="203">
        <f t="shared" si="0"/>
        <v>7840666</v>
      </c>
      <c r="G8" s="203">
        <f>D8-E8</f>
        <v>623830</v>
      </c>
    </row>
    <row r="9" spans="1:7" ht="15">
      <c r="A9" s="4" t="s">
        <v>366</v>
      </c>
      <c r="B9" s="202"/>
      <c r="C9" s="202"/>
      <c r="D9" s="202"/>
      <c r="E9" s="202"/>
      <c r="F9" s="202"/>
      <c r="G9" s="202"/>
    </row>
    <row r="10" spans="1:7" ht="15">
      <c r="A10" s="9" t="s">
        <v>440</v>
      </c>
      <c r="B10" s="76">
        <v>0</v>
      </c>
      <c r="C10" s="76">
        <v>208189</v>
      </c>
      <c r="D10" s="76">
        <f>B10+C10</f>
        <v>208189</v>
      </c>
      <c r="E10" s="76">
        <v>208189</v>
      </c>
      <c r="F10" s="76">
        <v>208189</v>
      </c>
      <c r="G10" s="76">
        <f>D10-E10</f>
        <v>0</v>
      </c>
    </row>
    <row r="11" spans="1:7" ht="15">
      <c r="A11" s="9" t="s">
        <v>441</v>
      </c>
      <c r="B11" s="76">
        <v>0</v>
      </c>
      <c r="C11" s="76">
        <v>45309</v>
      </c>
      <c r="D11" s="76">
        <f aca="true" t="shared" si="1" ref="D11:D14">B11+C11</f>
        <v>45309</v>
      </c>
      <c r="E11" s="76">
        <v>45309</v>
      </c>
      <c r="F11" s="76">
        <v>45309</v>
      </c>
      <c r="G11" s="76">
        <f aca="true" t="shared" si="2" ref="G11:G14">D11-E11</f>
        <v>0</v>
      </c>
    </row>
    <row r="12" spans="1:7" ht="15">
      <c r="A12" s="9" t="s">
        <v>442</v>
      </c>
      <c r="B12" s="76">
        <v>0</v>
      </c>
      <c r="C12" s="76">
        <v>66897</v>
      </c>
      <c r="D12" s="76">
        <f t="shared" si="1"/>
        <v>66897</v>
      </c>
      <c r="E12" s="76">
        <v>66897</v>
      </c>
      <c r="F12" s="76">
        <v>66897</v>
      </c>
      <c r="G12" s="76">
        <f t="shared" si="2"/>
        <v>0</v>
      </c>
    </row>
    <row r="13" spans="1:7" ht="15">
      <c r="A13" s="9" t="s">
        <v>443</v>
      </c>
      <c r="B13" s="76">
        <v>7751000</v>
      </c>
      <c r="C13" s="76">
        <v>328381</v>
      </c>
      <c r="D13" s="76">
        <f t="shared" si="1"/>
        <v>8079381</v>
      </c>
      <c r="E13" s="76">
        <v>7468135</v>
      </c>
      <c r="F13" s="76">
        <v>7468131</v>
      </c>
      <c r="G13" s="76">
        <f t="shared" si="2"/>
        <v>611246</v>
      </c>
    </row>
    <row r="14" spans="1:7" ht="15">
      <c r="A14" s="9" t="s">
        <v>444</v>
      </c>
      <c r="B14" s="76">
        <v>15000</v>
      </c>
      <c r="C14" s="76">
        <v>49724</v>
      </c>
      <c r="D14" s="76">
        <f t="shared" si="1"/>
        <v>64724</v>
      </c>
      <c r="E14" s="76">
        <v>52140</v>
      </c>
      <c r="F14" s="76">
        <v>52140</v>
      </c>
      <c r="G14" s="76">
        <f t="shared" si="2"/>
        <v>12584</v>
      </c>
    </row>
    <row r="15" spans="1:7" ht="20.4">
      <c r="A15" s="105" t="s">
        <v>367</v>
      </c>
      <c r="B15" s="76"/>
      <c r="C15" s="76"/>
      <c r="D15" s="76"/>
      <c r="E15" s="76"/>
      <c r="F15" s="76"/>
      <c r="G15" s="76"/>
    </row>
    <row r="16" spans="1:7" ht="20.4">
      <c r="A16" s="105" t="s">
        <v>368</v>
      </c>
      <c r="B16" s="76"/>
      <c r="C16" s="76"/>
      <c r="D16" s="76"/>
      <c r="E16" s="76"/>
      <c r="F16" s="76"/>
      <c r="G16" s="76"/>
    </row>
    <row r="17" spans="1:7" ht="20.4">
      <c r="A17" s="105" t="s">
        <v>369</v>
      </c>
      <c r="B17" s="76"/>
      <c r="C17" s="76"/>
      <c r="D17" s="76"/>
      <c r="E17" s="76"/>
      <c r="F17" s="76"/>
      <c r="G17" s="76"/>
    </row>
    <row r="18" spans="1:7" ht="15">
      <c r="A18" s="9"/>
      <c r="B18" s="76"/>
      <c r="C18" s="76"/>
      <c r="D18" s="76"/>
      <c r="E18" s="76"/>
      <c r="F18" s="76"/>
      <c r="G18" s="76"/>
    </row>
    <row r="19" spans="1:7" ht="15">
      <c r="A19" s="17" t="s">
        <v>370</v>
      </c>
      <c r="B19" s="202">
        <f>SUM(B21:B28)</f>
        <v>14136497</v>
      </c>
      <c r="C19" s="202">
        <f aca="true" t="shared" si="3" ref="C19:F19">SUM(C21:C28)</f>
        <v>2394083</v>
      </c>
      <c r="D19" s="202">
        <f t="shared" si="3"/>
        <v>16530580</v>
      </c>
      <c r="E19" s="202">
        <f t="shared" si="3"/>
        <v>15687003</v>
      </c>
      <c r="F19" s="202">
        <f t="shared" si="3"/>
        <v>15687003</v>
      </c>
      <c r="G19" s="202">
        <f>D19-E19</f>
        <v>843577</v>
      </c>
    </row>
    <row r="20" spans="1:7" ht="15">
      <c r="A20" s="17" t="s">
        <v>371</v>
      </c>
      <c r="B20" s="202"/>
      <c r="C20" s="202"/>
      <c r="D20" s="202"/>
      <c r="E20" s="202"/>
      <c r="F20" s="202"/>
      <c r="G20" s="202"/>
    </row>
    <row r="21" spans="1:7" ht="15">
      <c r="A21" s="9" t="s">
        <v>440</v>
      </c>
      <c r="B21" s="76">
        <v>291900</v>
      </c>
      <c r="C21" s="76">
        <v>1903768</v>
      </c>
      <c r="D21" s="76">
        <f>B21+C21</f>
        <v>2195668</v>
      </c>
      <c r="E21" s="76">
        <v>2140152</v>
      </c>
      <c r="F21" s="76">
        <v>2140152</v>
      </c>
      <c r="G21" s="76">
        <f>D21-E21</f>
        <v>55516</v>
      </c>
    </row>
    <row r="22" spans="1:7" ht="15">
      <c r="A22" s="9" t="s">
        <v>441</v>
      </c>
      <c r="B22" s="76">
        <v>36600</v>
      </c>
      <c r="C22" s="76">
        <v>0</v>
      </c>
      <c r="D22" s="76">
        <f aca="true" t="shared" si="4" ref="D22:D25">B22+C22</f>
        <v>36600</v>
      </c>
      <c r="E22" s="76">
        <v>34879</v>
      </c>
      <c r="F22" s="76">
        <v>34879</v>
      </c>
      <c r="G22" s="76">
        <f aca="true" t="shared" si="5" ref="G22:G25">D22-E22</f>
        <v>1721</v>
      </c>
    </row>
    <row r="23" spans="1:7" ht="15">
      <c r="A23" s="9" t="s">
        <v>442</v>
      </c>
      <c r="B23" s="76">
        <v>312543</v>
      </c>
      <c r="C23" s="76">
        <v>90974</v>
      </c>
      <c r="D23" s="76">
        <f t="shared" si="4"/>
        <v>403517</v>
      </c>
      <c r="E23" s="76">
        <v>263842</v>
      </c>
      <c r="F23" s="76">
        <v>263842</v>
      </c>
      <c r="G23" s="76">
        <f t="shared" si="5"/>
        <v>139675</v>
      </c>
    </row>
    <row r="24" spans="1:7" ht="15">
      <c r="A24" s="9" t="s">
        <v>443</v>
      </c>
      <c r="B24" s="76">
        <v>13366914</v>
      </c>
      <c r="C24" s="76">
        <v>399341</v>
      </c>
      <c r="D24" s="76">
        <f t="shared" si="4"/>
        <v>13766255</v>
      </c>
      <c r="E24" s="76">
        <v>13149614</v>
      </c>
      <c r="F24" s="76">
        <v>13149614</v>
      </c>
      <c r="G24" s="76">
        <f t="shared" si="5"/>
        <v>616641</v>
      </c>
    </row>
    <row r="25" spans="1:7" ht="15">
      <c r="A25" s="9" t="s">
        <v>444</v>
      </c>
      <c r="B25" s="76">
        <v>128540</v>
      </c>
      <c r="C25" s="76">
        <v>0</v>
      </c>
      <c r="D25" s="76">
        <f t="shared" si="4"/>
        <v>128540</v>
      </c>
      <c r="E25" s="76">
        <v>98516</v>
      </c>
      <c r="F25" s="76">
        <v>98516</v>
      </c>
      <c r="G25" s="76">
        <f t="shared" si="5"/>
        <v>30024</v>
      </c>
    </row>
    <row r="26" spans="1:7" ht="20.4">
      <c r="A26" s="105" t="s">
        <v>367</v>
      </c>
      <c r="B26" s="76"/>
      <c r="C26" s="76"/>
      <c r="D26" s="76"/>
      <c r="E26" s="76"/>
      <c r="F26" s="76"/>
      <c r="G26" s="76"/>
    </row>
    <row r="27" spans="1:7" ht="20.4">
      <c r="A27" s="105" t="s">
        <v>368</v>
      </c>
      <c r="B27" s="76"/>
      <c r="C27" s="76"/>
      <c r="D27" s="76"/>
      <c r="E27" s="76"/>
      <c r="F27" s="76"/>
      <c r="G27" s="76"/>
    </row>
    <row r="28" spans="1:7" ht="20.4">
      <c r="A28" s="105" t="s">
        <v>369</v>
      </c>
      <c r="B28" s="76"/>
      <c r="C28" s="76"/>
      <c r="D28" s="76"/>
      <c r="E28" s="76"/>
      <c r="F28" s="76"/>
      <c r="G28" s="76"/>
    </row>
    <row r="29" spans="1:7" ht="15">
      <c r="A29" s="8"/>
      <c r="B29" s="76"/>
      <c r="C29" s="76"/>
      <c r="D29" s="76"/>
      <c r="E29" s="76"/>
      <c r="F29" s="76"/>
      <c r="G29" s="76"/>
    </row>
    <row r="30" spans="1:7" ht="15">
      <c r="A30" s="4" t="s">
        <v>363</v>
      </c>
      <c r="B30" s="79">
        <f>B8+B19</f>
        <v>21902497</v>
      </c>
      <c r="C30" s="79">
        <f aca="true" t="shared" si="6" ref="C30:G30">C8+C19</f>
        <v>3092583</v>
      </c>
      <c r="D30" s="79">
        <f t="shared" si="6"/>
        <v>24995080</v>
      </c>
      <c r="E30" s="79">
        <f t="shared" si="6"/>
        <v>23527673</v>
      </c>
      <c r="F30" s="79">
        <f t="shared" si="6"/>
        <v>23527669</v>
      </c>
      <c r="G30" s="79">
        <f t="shared" si="6"/>
        <v>1467407</v>
      </c>
    </row>
    <row r="31" spans="1:7" ht="15" thickBot="1">
      <c r="A31" s="19"/>
      <c r="B31" s="47"/>
      <c r="C31" s="47"/>
      <c r="D31" s="47"/>
      <c r="E31" s="47"/>
      <c r="F31" s="47"/>
      <c r="G31" s="47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 topLeftCell="A1">
      <selection activeCell="B17" sqref="B17"/>
    </sheetView>
  </sheetViews>
  <sheetFormatPr defaultColWidth="11.421875" defaultRowHeight="15"/>
  <cols>
    <col min="2" max="2" width="51.28125" style="0" customWidth="1"/>
    <col min="4" max="4" width="12.7109375" style="0" customWidth="1"/>
  </cols>
  <sheetData>
    <row r="1" spans="1:8" ht="15">
      <c r="A1" s="108" t="s">
        <v>0</v>
      </c>
      <c r="B1" s="109"/>
      <c r="C1" s="109"/>
      <c r="D1" s="109"/>
      <c r="E1" s="109"/>
      <c r="F1" s="109"/>
      <c r="G1" s="109"/>
      <c r="H1" s="197"/>
    </row>
    <row r="2" spans="1:8" ht="15">
      <c r="A2" s="168" t="s">
        <v>282</v>
      </c>
      <c r="B2" s="169"/>
      <c r="C2" s="169"/>
      <c r="D2" s="169"/>
      <c r="E2" s="169"/>
      <c r="F2" s="169"/>
      <c r="G2" s="169"/>
      <c r="H2" s="198"/>
    </row>
    <row r="3" spans="1:8" ht="15">
      <c r="A3" s="168" t="s">
        <v>372</v>
      </c>
      <c r="B3" s="169"/>
      <c r="C3" s="169"/>
      <c r="D3" s="169"/>
      <c r="E3" s="169"/>
      <c r="F3" s="169"/>
      <c r="G3" s="169"/>
      <c r="H3" s="198"/>
    </row>
    <row r="4" spans="1:8" ht="15">
      <c r="A4" s="168" t="s">
        <v>431</v>
      </c>
      <c r="B4" s="169"/>
      <c r="C4" s="169"/>
      <c r="D4" s="169"/>
      <c r="E4" s="169"/>
      <c r="F4" s="169"/>
      <c r="G4" s="169"/>
      <c r="H4" s="198"/>
    </row>
    <row r="5" spans="1:8" ht="15" thickBot="1">
      <c r="A5" s="193" t="s">
        <v>2</v>
      </c>
      <c r="B5" s="194"/>
      <c r="C5" s="194"/>
      <c r="D5" s="194"/>
      <c r="E5" s="194"/>
      <c r="F5" s="194"/>
      <c r="G5" s="194"/>
      <c r="H5" s="199"/>
    </row>
    <row r="6" spans="1:8" ht="15" thickBot="1">
      <c r="A6" s="108" t="s">
        <v>3</v>
      </c>
      <c r="B6" s="110"/>
      <c r="C6" s="141" t="s">
        <v>284</v>
      </c>
      <c r="D6" s="142"/>
      <c r="E6" s="142"/>
      <c r="F6" s="142"/>
      <c r="G6" s="143"/>
      <c r="H6" s="136" t="s">
        <v>285</v>
      </c>
    </row>
    <row r="7" spans="1:8" ht="21" thickBot="1">
      <c r="A7" s="193"/>
      <c r="B7" s="195"/>
      <c r="C7" s="60" t="s">
        <v>170</v>
      </c>
      <c r="D7" s="60" t="s">
        <v>286</v>
      </c>
      <c r="E7" s="60" t="s">
        <v>287</v>
      </c>
      <c r="F7" s="60" t="s">
        <v>171</v>
      </c>
      <c r="G7" s="60" t="s">
        <v>189</v>
      </c>
      <c r="H7" s="137"/>
    </row>
    <row r="8" spans="1:8" ht="15">
      <c r="A8" s="125"/>
      <c r="B8" s="205"/>
      <c r="C8" s="16"/>
      <c r="D8" s="16"/>
      <c r="E8" s="16"/>
      <c r="F8" s="16"/>
      <c r="G8" s="16"/>
      <c r="H8" s="16"/>
    </row>
    <row r="9" spans="1:8" ht="16.5" customHeight="1">
      <c r="A9" s="166" t="s">
        <v>373</v>
      </c>
      <c r="B9" s="206"/>
      <c r="C9" s="76">
        <f>C10+C20+C29+C40</f>
        <v>7766000</v>
      </c>
      <c r="D9" s="76">
        <f aca="true" t="shared" si="0" ref="D9:G9">D10+D20+D29+D40</f>
        <v>698500</v>
      </c>
      <c r="E9" s="76">
        <f t="shared" si="0"/>
        <v>8464500</v>
      </c>
      <c r="F9" s="76">
        <f t="shared" si="0"/>
        <v>7840669</v>
      </c>
      <c r="G9" s="76">
        <f t="shared" si="0"/>
        <v>7840666</v>
      </c>
      <c r="H9" s="76">
        <f>E9-F9</f>
        <v>623831</v>
      </c>
    </row>
    <row r="10" spans="1:8" ht="15">
      <c r="A10" s="144" t="s">
        <v>374</v>
      </c>
      <c r="B10" s="145"/>
      <c r="C10" s="86">
        <f>SUM(C11:C18)</f>
        <v>0</v>
      </c>
      <c r="D10" s="86">
        <f aca="true" t="shared" si="1" ref="D10:G10">SUM(D11:D18)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76">
        <f>E10-G10</f>
        <v>0</v>
      </c>
    </row>
    <row r="11" spans="1:8" ht="15">
      <c r="A11" s="34"/>
      <c r="B11" s="41" t="s">
        <v>375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76">
        <f aca="true" t="shared" si="2" ref="H11:H18">E11-G11</f>
        <v>0</v>
      </c>
    </row>
    <row r="12" spans="1:8" ht="15">
      <c r="A12" s="34"/>
      <c r="B12" s="41" t="s">
        <v>376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6">
        <f t="shared" si="2"/>
        <v>0</v>
      </c>
    </row>
    <row r="13" spans="1:8" ht="15">
      <c r="A13" s="34"/>
      <c r="B13" s="41" t="s">
        <v>377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6">
        <f t="shared" si="2"/>
        <v>0</v>
      </c>
    </row>
    <row r="14" spans="1:8" ht="15">
      <c r="A14" s="34"/>
      <c r="B14" s="41" t="s">
        <v>378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76">
        <f t="shared" si="2"/>
        <v>0</v>
      </c>
    </row>
    <row r="15" spans="1:8" ht="15">
      <c r="A15" s="34"/>
      <c r="B15" s="41" t="s">
        <v>379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76">
        <f t="shared" si="2"/>
        <v>0</v>
      </c>
    </row>
    <row r="16" spans="1:8" ht="15">
      <c r="A16" s="34"/>
      <c r="B16" s="41" t="s">
        <v>380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76">
        <f t="shared" si="2"/>
        <v>0</v>
      </c>
    </row>
    <row r="17" spans="1:8" ht="15">
      <c r="A17" s="34"/>
      <c r="B17" s="41" t="s">
        <v>381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76">
        <f t="shared" si="2"/>
        <v>0</v>
      </c>
    </row>
    <row r="18" spans="1:8" ht="15">
      <c r="A18" s="34"/>
      <c r="B18" s="41" t="s">
        <v>382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6">
        <f t="shared" si="2"/>
        <v>0</v>
      </c>
    </row>
    <row r="19" spans="1:8" ht="15">
      <c r="A19" s="48"/>
      <c r="B19" s="49"/>
      <c r="C19" s="97"/>
      <c r="D19" s="97"/>
      <c r="E19" s="97"/>
      <c r="F19" s="97"/>
      <c r="G19" s="97"/>
      <c r="H19" s="90"/>
    </row>
    <row r="20" spans="1:8" ht="15">
      <c r="A20" s="144" t="s">
        <v>383</v>
      </c>
      <c r="B20" s="145"/>
      <c r="C20" s="86">
        <f>SUM(C21:C27)</f>
        <v>7766000</v>
      </c>
      <c r="D20" s="86">
        <f aca="true" t="shared" si="3" ref="D20:G20">SUM(D21:D27)</f>
        <v>698500</v>
      </c>
      <c r="E20" s="86">
        <f t="shared" si="3"/>
        <v>8464500</v>
      </c>
      <c r="F20" s="86">
        <f t="shared" si="3"/>
        <v>7840669</v>
      </c>
      <c r="G20" s="86">
        <f t="shared" si="3"/>
        <v>7840666</v>
      </c>
      <c r="H20" s="76">
        <f>E20-F20</f>
        <v>623831</v>
      </c>
    </row>
    <row r="21" spans="1:8" ht="15">
      <c r="A21" s="34"/>
      <c r="B21" s="41" t="s">
        <v>384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76">
        <f aca="true" t="shared" si="4" ref="H21:H81">E21-G21</f>
        <v>0</v>
      </c>
    </row>
    <row r="22" spans="1:8" ht="15">
      <c r="A22" s="34"/>
      <c r="B22" s="41" t="s">
        <v>385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76">
        <f t="shared" si="4"/>
        <v>0</v>
      </c>
    </row>
    <row r="23" spans="1:8" ht="15">
      <c r="A23" s="34"/>
      <c r="B23" s="41" t="s">
        <v>386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76">
        <f t="shared" si="4"/>
        <v>0</v>
      </c>
    </row>
    <row r="24" spans="1:8" ht="15">
      <c r="A24" s="34"/>
      <c r="B24" s="41" t="s">
        <v>387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6">
        <f t="shared" si="4"/>
        <v>0</v>
      </c>
    </row>
    <row r="25" spans="1:8" ht="15">
      <c r="A25" s="34"/>
      <c r="B25" s="41" t="s">
        <v>388</v>
      </c>
      <c r="C25" s="86">
        <v>7766000</v>
      </c>
      <c r="D25" s="86">
        <v>698500</v>
      </c>
      <c r="E25" s="86">
        <f>C25+D25</f>
        <v>8464500</v>
      </c>
      <c r="F25" s="86">
        <v>7840669</v>
      </c>
      <c r="G25" s="86">
        <v>7840666</v>
      </c>
      <c r="H25" s="76">
        <f>E25-F25</f>
        <v>623831</v>
      </c>
    </row>
    <row r="26" spans="1:8" ht="15">
      <c r="A26" s="34"/>
      <c r="B26" s="41" t="s">
        <v>389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63">
        <f t="shared" si="4"/>
        <v>0</v>
      </c>
    </row>
    <row r="27" spans="1:8" ht="15">
      <c r="A27" s="34"/>
      <c r="B27" s="41" t="s">
        <v>390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63">
        <f t="shared" si="4"/>
        <v>0</v>
      </c>
    </row>
    <row r="28" spans="1:8" ht="15">
      <c r="A28" s="48"/>
      <c r="B28" s="49"/>
      <c r="C28" s="29"/>
      <c r="D28" s="29"/>
      <c r="E28" s="29"/>
      <c r="F28" s="29"/>
      <c r="G28" s="29"/>
      <c r="H28" s="29"/>
    </row>
    <row r="29" spans="1:8" ht="15">
      <c r="A29" s="144" t="s">
        <v>391</v>
      </c>
      <c r="B29" s="145"/>
      <c r="C29" s="84">
        <f>SUM(C30:C38)</f>
        <v>0</v>
      </c>
      <c r="D29" s="84">
        <f aca="true" t="shared" si="5" ref="D29:G29">SUM(D30:D38)</f>
        <v>0</v>
      </c>
      <c r="E29" s="84">
        <f t="shared" si="5"/>
        <v>0</v>
      </c>
      <c r="F29" s="84">
        <f t="shared" si="5"/>
        <v>0</v>
      </c>
      <c r="G29" s="84">
        <f t="shared" si="5"/>
        <v>0</v>
      </c>
      <c r="H29" s="63">
        <f t="shared" si="4"/>
        <v>0</v>
      </c>
    </row>
    <row r="30" spans="1:8" ht="15">
      <c r="A30" s="34"/>
      <c r="B30" s="41" t="s">
        <v>392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63">
        <f t="shared" si="4"/>
        <v>0</v>
      </c>
    </row>
    <row r="31" spans="1:8" ht="15">
      <c r="A31" s="34"/>
      <c r="B31" s="41" t="s">
        <v>393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63">
        <f t="shared" si="4"/>
        <v>0</v>
      </c>
    </row>
    <row r="32" spans="1:8" ht="15">
      <c r="A32" s="34"/>
      <c r="B32" s="41" t="s">
        <v>394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63">
        <f t="shared" si="4"/>
        <v>0</v>
      </c>
    </row>
    <row r="33" spans="1:8" ht="15">
      <c r="A33" s="34"/>
      <c r="B33" s="41" t="s">
        <v>395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63">
        <f t="shared" si="4"/>
        <v>0</v>
      </c>
    </row>
    <row r="34" spans="1:8" ht="15">
      <c r="A34" s="34"/>
      <c r="B34" s="41" t="s">
        <v>396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63">
        <f t="shared" si="4"/>
        <v>0</v>
      </c>
    </row>
    <row r="35" spans="1:8" ht="15">
      <c r="A35" s="34"/>
      <c r="B35" s="41" t="s">
        <v>397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63">
        <f t="shared" si="4"/>
        <v>0</v>
      </c>
    </row>
    <row r="36" spans="1:8" ht="15">
      <c r="A36" s="34"/>
      <c r="B36" s="41" t="s">
        <v>398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63">
        <f t="shared" si="4"/>
        <v>0</v>
      </c>
    </row>
    <row r="37" spans="1:8" ht="15">
      <c r="A37" s="34"/>
      <c r="B37" s="41" t="s">
        <v>399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63">
        <f t="shared" si="4"/>
        <v>0</v>
      </c>
    </row>
    <row r="38" spans="1:8" ht="15">
      <c r="A38" s="34"/>
      <c r="B38" s="41" t="s">
        <v>400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63">
        <f t="shared" si="4"/>
        <v>0</v>
      </c>
    </row>
    <row r="39" spans="1:8" ht="15">
      <c r="A39" s="48"/>
      <c r="B39" s="49"/>
      <c r="C39" s="29"/>
      <c r="D39" s="29"/>
      <c r="E39" s="29"/>
      <c r="F39" s="29"/>
      <c r="G39" s="29"/>
      <c r="H39" s="29"/>
    </row>
    <row r="40" spans="1:8" ht="15">
      <c r="A40" s="144" t="s">
        <v>401</v>
      </c>
      <c r="B40" s="145"/>
      <c r="C40" s="84">
        <f>SUM(C41:C44)</f>
        <v>0</v>
      </c>
      <c r="D40" s="84">
        <f aca="true" t="shared" si="6" ref="D40:G40">SUM(D41:D44)</f>
        <v>0</v>
      </c>
      <c r="E40" s="84">
        <f t="shared" si="6"/>
        <v>0</v>
      </c>
      <c r="F40" s="84">
        <f t="shared" si="6"/>
        <v>0</v>
      </c>
      <c r="G40" s="84">
        <f t="shared" si="6"/>
        <v>0</v>
      </c>
      <c r="H40" s="63">
        <f t="shared" si="4"/>
        <v>0</v>
      </c>
    </row>
    <row r="41" spans="1:8" ht="15">
      <c r="A41" s="34"/>
      <c r="B41" s="41" t="s">
        <v>402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63">
        <f t="shared" si="4"/>
        <v>0</v>
      </c>
    </row>
    <row r="42" spans="1:8" ht="20.4">
      <c r="A42" s="34"/>
      <c r="B42" s="52" t="s">
        <v>403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63">
        <f t="shared" si="4"/>
        <v>0</v>
      </c>
    </row>
    <row r="43" spans="1:8" ht="15">
      <c r="A43" s="34"/>
      <c r="B43" s="41" t="s">
        <v>404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63">
        <f t="shared" si="4"/>
        <v>0</v>
      </c>
    </row>
    <row r="44" spans="1:8" ht="15">
      <c r="A44" s="34"/>
      <c r="B44" s="41" t="s">
        <v>405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63">
        <f t="shared" si="4"/>
        <v>0</v>
      </c>
    </row>
    <row r="45" spans="1:8" ht="15">
      <c r="A45" s="48"/>
      <c r="B45" s="49"/>
      <c r="C45" s="29"/>
      <c r="D45" s="29"/>
      <c r="E45" s="29"/>
      <c r="F45" s="29"/>
      <c r="G45" s="29"/>
      <c r="H45" s="29"/>
    </row>
    <row r="46" spans="1:8" ht="15">
      <c r="A46" s="144" t="s">
        <v>406</v>
      </c>
      <c r="B46" s="145"/>
      <c r="C46" s="84">
        <f>C47+C57+C66+C77</f>
        <v>14136497</v>
      </c>
      <c r="D46" s="84">
        <f aca="true" t="shared" si="7" ref="D46:G46">D47+D57+D66+D77</f>
        <v>2394083</v>
      </c>
      <c r="E46" s="84">
        <f t="shared" si="7"/>
        <v>16530580</v>
      </c>
      <c r="F46" s="84">
        <f t="shared" si="7"/>
        <v>15687003</v>
      </c>
      <c r="G46" s="84">
        <f t="shared" si="7"/>
        <v>15681759</v>
      </c>
      <c r="H46" s="76">
        <f>E46-F46</f>
        <v>843577</v>
      </c>
    </row>
    <row r="47" spans="1:8" ht="15">
      <c r="A47" s="144" t="s">
        <v>374</v>
      </c>
      <c r="B47" s="145"/>
      <c r="C47" s="84">
        <f>SUM(C48:C55)</f>
        <v>0</v>
      </c>
      <c r="D47" s="84">
        <f aca="true" t="shared" si="8" ref="D47:G47">SUM(D48:D55)</f>
        <v>0</v>
      </c>
      <c r="E47" s="84">
        <f t="shared" si="8"/>
        <v>0</v>
      </c>
      <c r="F47" s="84">
        <f t="shared" si="8"/>
        <v>0</v>
      </c>
      <c r="G47" s="84">
        <f t="shared" si="8"/>
        <v>0</v>
      </c>
      <c r="H47" s="63">
        <f t="shared" si="4"/>
        <v>0</v>
      </c>
    </row>
    <row r="48" spans="1:8" ht="15">
      <c r="A48" s="34"/>
      <c r="B48" s="41" t="s">
        <v>375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63">
        <f t="shared" si="4"/>
        <v>0</v>
      </c>
    </row>
    <row r="49" spans="1:8" ht="15">
      <c r="A49" s="34"/>
      <c r="B49" s="41" t="s">
        <v>376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63">
        <f t="shared" si="4"/>
        <v>0</v>
      </c>
    </row>
    <row r="50" spans="1:8" ht="15">
      <c r="A50" s="34"/>
      <c r="B50" s="41" t="s">
        <v>377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63">
        <f t="shared" si="4"/>
        <v>0</v>
      </c>
    </row>
    <row r="51" spans="1:8" ht="15">
      <c r="A51" s="34"/>
      <c r="B51" s="41" t="s">
        <v>378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63">
        <f t="shared" si="4"/>
        <v>0</v>
      </c>
    </row>
    <row r="52" spans="1:8" ht="15">
      <c r="A52" s="34"/>
      <c r="B52" s="41" t="s">
        <v>379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63">
        <f t="shared" si="4"/>
        <v>0</v>
      </c>
    </row>
    <row r="53" spans="1:8" ht="15">
      <c r="A53" s="34"/>
      <c r="B53" s="41" t="s">
        <v>380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63">
        <f t="shared" si="4"/>
        <v>0</v>
      </c>
    </row>
    <row r="54" spans="1:8" ht="15">
      <c r="A54" s="34"/>
      <c r="B54" s="41" t="s">
        <v>381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63">
        <f t="shared" si="4"/>
        <v>0</v>
      </c>
    </row>
    <row r="55" spans="1:8" ht="15">
      <c r="A55" s="34"/>
      <c r="B55" s="41" t="s">
        <v>382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63">
        <f t="shared" si="4"/>
        <v>0</v>
      </c>
    </row>
    <row r="56" spans="1:8" ht="15">
      <c r="A56" s="48"/>
      <c r="B56" s="49"/>
      <c r="C56" s="29"/>
      <c r="D56" s="29"/>
      <c r="E56" s="29"/>
      <c r="F56" s="29"/>
      <c r="G56" s="29"/>
      <c r="H56" s="29"/>
    </row>
    <row r="57" spans="1:8" ht="15">
      <c r="A57" s="144" t="s">
        <v>383</v>
      </c>
      <c r="B57" s="145"/>
      <c r="C57" s="84">
        <f>SUM(C58:C64)</f>
        <v>14136497</v>
      </c>
      <c r="D57" s="84">
        <f aca="true" t="shared" si="9" ref="D57:G57">SUM(D58:D64)</f>
        <v>2394083</v>
      </c>
      <c r="E57" s="84">
        <f t="shared" si="9"/>
        <v>16530580</v>
      </c>
      <c r="F57" s="84">
        <f t="shared" si="9"/>
        <v>15687003</v>
      </c>
      <c r="G57" s="84">
        <f t="shared" si="9"/>
        <v>15681759</v>
      </c>
      <c r="H57" s="76">
        <f>E57-F57</f>
        <v>843577</v>
      </c>
    </row>
    <row r="58" spans="1:8" ht="15">
      <c r="A58" s="34"/>
      <c r="B58" s="41" t="s">
        <v>384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63">
        <f t="shared" si="4"/>
        <v>0</v>
      </c>
    </row>
    <row r="59" spans="1:8" ht="15">
      <c r="A59" s="34"/>
      <c r="B59" s="41" t="s">
        <v>385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63">
        <f t="shared" si="4"/>
        <v>0</v>
      </c>
    </row>
    <row r="60" spans="1:8" ht="15">
      <c r="A60" s="34"/>
      <c r="B60" s="41" t="s">
        <v>386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63">
        <f t="shared" si="4"/>
        <v>0</v>
      </c>
    </row>
    <row r="61" spans="1:8" ht="15">
      <c r="A61" s="34"/>
      <c r="B61" s="41" t="s">
        <v>387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63">
        <f t="shared" si="4"/>
        <v>0</v>
      </c>
    </row>
    <row r="62" spans="1:8" ht="15">
      <c r="A62" s="34"/>
      <c r="B62" s="41" t="s">
        <v>388</v>
      </c>
      <c r="C62" s="86">
        <v>14136497</v>
      </c>
      <c r="D62" s="86">
        <v>2394083</v>
      </c>
      <c r="E62" s="86">
        <f>C62+D62</f>
        <v>16530580</v>
      </c>
      <c r="F62" s="86">
        <v>15687003</v>
      </c>
      <c r="G62" s="86">
        <v>15681759</v>
      </c>
      <c r="H62" s="76">
        <f>E62-F62</f>
        <v>843577</v>
      </c>
    </row>
    <row r="63" spans="1:8" ht="15">
      <c r="A63" s="34"/>
      <c r="B63" s="41" t="s">
        <v>389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63">
        <f t="shared" si="4"/>
        <v>0</v>
      </c>
    </row>
    <row r="64" spans="1:8" ht="15">
      <c r="A64" s="34"/>
      <c r="B64" s="41" t="s">
        <v>390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63">
        <f t="shared" si="4"/>
        <v>0</v>
      </c>
    </row>
    <row r="65" spans="1:8" ht="15">
      <c r="A65" s="48"/>
      <c r="B65" s="49"/>
      <c r="C65" s="29"/>
      <c r="D65" s="29"/>
      <c r="E65" s="29"/>
      <c r="F65" s="29"/>
      <c r="G65" s="29"/>
      <c r="H65" s="29"/>
    </row>
    <row r="66" spans="1:8" ht="15">
      <c r="A66" s="144" t="s">
        <v>391</v>
      </c>
      <c r="B66" s="145"/>
      <c r="C66" s="84">
        <f>SUM(C67:C75)</f>
        <v>0</v>
      </c>
      <c r="D66" s="84">
        <f aca="true" t="shared" si="10" ref="D66:G66">SUM(D67:D75)</f>
        <v>0</v>
      </c>
      <c r="E66" s="84">
        <f t="shared" si="10"/>
        <v>0</v>
      </c>
      <c r="F66" s="84">
        <f t="shared" si="10"/>
        <v>0</v>
      </c>
      <c r="G66" s="84">
        <f t="shared" si="10"/>
        <v>0</v>
      </c>
      <c r="H66" s="63">
        <f t="shared" si="4"/>
        <v>0</v>
      </c>
    </row>
    <row r="67" spans="1:8" ht="15">
      <c r="A67" s="34"/>
      <c r="B67" s="41" t="s">
        <v>392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63">
        <f t="shared" si="4"/>
        <v>0</v>
      </c>
    </row>
    <row r="68" spans="1:8" ht="15">
      <c r="A68" s="34"/>
      <c r="B68" s="41" t="s">
        <v>393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63">
        <f t="shared" si="4"/>
        <v>0</v>
      </c>
    </row>
    <row r="69" spans="1:8" ht="15">
      <c r="A69" s="34"/>
      <c r="B69" s="41" t="s">
        <v>394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63">
        <f t="shared" si="4"/>
        <v>0</v>
      </c>
    </row>
    <row r="70" spans="1:8" ht="15">
      <c r="A70" s="34"/>
      <c r="B70" s="41" t="s">
        <v>395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63">
        <f t="shared" si="4"/>
        <v>0</v>
      </c>
    </row>
    <row r="71" spans="1:8" ht="15">
      <c r="A71" s="34"/>
      <c r="B71" s="41" t="s">
        <v>396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63">
        <f t="shared" si="4"/>
        <v>0</v>
      </c>
    </row>
    <row r="72" spans="1:8" ht="15">
      <c r="A72" s="34"/>
      <c r="B72" s="41" t="s">
        <v>397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63">
        <f t="shared" si="4"/>
        <v>0</v>
      </c>
    </row>
    <row r="73" spans="1:8" ht="15">
      <c r="A73" s="34"/>
      <c r="B73" s="41" t="s">
        <v>398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63">
        <f t="shared" si="4"/>
        <v>0</v>
      </c>
    </row>
    <row r="74" spans="1:8" ht="15">
      <c r="A74" s="34"/>
      <c r="B74" s="41" t="s">
        <v>399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63">
        <f t="shared" si="4"/>
        <v>0</v>
      </c>
    </row>
    <row r="75" spans="1:8" ht="15">
      <c r="A75" s="34"/>
      <c r="B75" s="41" t="s">
        <v>400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63">
        <f t="shared" si="4"/>
        <v>0</v>
      </c>
    </row>
    <row r="76" spans="1:8" ht="15">
      <c r="A76" s="48"/>
      <c r="B76" s="49"/>
      <c r="C76" s="29"/>
      <c r="D76" s="29"/>
      <c r="E76" s="29"/>
      <c r="F76" s="29"/>
      <c r="G76" s="29"/>
      <c r="H76" s="29"/>
    </row>
    <row r="77" spans="1:8" ht="15">
      <c r="A77" s="144" t="s">
        <v>401</v>
      </c>
      <c r="B77" s="145"/>
      <c r="C77" s="84">
        <f>SUM(C78:C81)</f>
        <v>0</v>
      </c>
      <c r="D77" s="84">
        <f aca="true" t="shared" si="11" ref="D77:G77">SUM(D78:D81)</f>
        <v>0</v>
      </c>
      <c r="E77" s="84">
        <f t="shared" si="11"/>
        <v>0</v>
      </c>
      <c r="F77" s="84">
        <f t="shared" si="11"/>
        <v>0</v>
      </c>
      <c r="G77" s="84">
        <f t="shared" si="11"/>
        <v>0</v>
      </c>
      <c r="H77" s="63">
        <f t="shared" si="4"/>
        <v>0</v>
      </c>
    </row>
    <row r="78" spans="1:8" ht="15">
      <c r="A78" s="34"/>
      <c r="B78" s="41" t="s">
        <v>402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63">
        <f t="shared" si="4"/>
        <v>0</v>
      </c>
    </row>
    <row r="79" spans="1:8" ht="20.4">
      <c r="A79" s="34"/>
      <c r="B79" s="52" t="s">
        <v>403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63">
        <f t="shared" si="4"/>
        <v>0</v>
      </c>
    </row>
    <row r="80" spans="1:8" ht="15">
      <c r="A80" s="34"/>
      <c r="B80" s="41" t="s">
        <v>404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63">
        <f t="shared" si="4"/>
        <v>0</v>
      </c>
    </row>
    <row r="81" spans="1:8" ht="15">
      <c r="A81" s="34"/>
      <c r="B81" s="41" t="s">
        <v>405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63">
        <f t="shared" si="4"/>
        <v>0</v>
      </c>
    </row>
    <row r="82" spans="1:8" ht="15">
      <c r="A82" s="48"/>
      <c r="B82" s="49"/>
      <c r="C82" s="29"/>
      <c r="D82" s="29"/>
      <c r="E82" s="29"/>
      <c r="F82" s="29"/>
      <c r="G82" s="29"/>
      <c r="H82" s="29"/>
    </row>
    <row r="83" spans="1:8" ht="15">
      <c r="A83" s="144" t="s">
        <v>363</v>
      </c>
      <c r="B83" s="145"/>
      <c r="C83" s="84">
        <f>C9+C46</f>
        <v>21902497</v>
      </c>
      <c r="D83" s="84">
        <f aca="true" t="shared" si="12" ref="D83:G83">D9+D46</f>
        <v>3092583</v>
      </c>
      <c r="E83" s="84">
        <f t="shared" si="12"/>
        <v>24995080</v>
      </c>
      <c r="F83" s="84">
        <f t="shared" si="12"/>
        <v>23527672</v>
      </c>
      <c r="G83" s="84">
        <f t="shared" si="12"/>
        <v>23522425</v>
      </c>
      <c r="H83" s="63">
        <f>E83-F83</f>
        <v>1467408</v>
      </c>
    </row>
    <row r="84" spans="1:8" ht="15" thickBot="1">
      <c r="A84" s="50"/>
      <c r="B84" s="51"/>
      <c r="C84" s="33"/>
      <c r="D84" s="33"/>
      <c r="E84" s="33"/>
      <c r="F84" s="33"/>
      <c r="G84" s="33"/>
      <c r="H84" s="3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0">
      <selection activeCell="I36" sqref="I36"/>
    </sheetView>
  </sheetViews>
  <sheetFormatPr defaultColWidth="11.421875" defaultRowHeight="15"/>
  <cols>
    <col min="1" max="1" width="25.421875" style="0" customWidth="1"/>
    <col min="3" max="3" width="12.8515625" style="0" customWidth="1"/>
  </cols>
  <sheetData>
    <row r="1" spans="1:7" ht="15">
      <c r="A1" s="108" t="s">
        <v>121</v>
      </c>
      <c r="B1" s="109"/>
      <c r="C1" s="109"/>
      <c r="D1" s="109"/>
      <c r="E1" s="109"/>
      <c r="F1" s="109"/>
      <c r="G1" s="197"/>
    </row>
    <row r="2" spans="1:7" ht="15">
      <c r="A2" s="168" t="s">
        <v>282</v>
      </c>
      <c r="B2" s="169"/>
      <c r="C2" s="169"/>
      <c r="D2" s="169"/>
      <c r="E2" s="169"/>
      <c r="F2" s="169"/>
      <c r="G2" s="198"/>
    </row>
    <row r="3" spans="1:7" ht="15">
      <c r="A3" s="168" t="s">
        <v>407</v>
      </c>
      <c r="B3" s="169"/>
      <c r="C3" s="169"/>
      <c r="D3" s="169"/>
      <c r="E3" s="169"/>
      <c r="F3" s="169"/>
      <c r="G3" s="198"/>
    </row>
    <row r="4" spans="1:7" ht="15">
      <c r="A4" s="168" t="s">
        <v>424</v>
      </c>
      <c r="B4" s="169"/>
      <c r="C4" s="169"/>
      <c r="D4" s="169"/>
      <c r="E4" s="169"/>
      <c r="F4" s="169"/>
      <c r="G4" s="198"/>
    </row>
    <row r="5" spans="1:7" ht="15" thickBot="1">
      <c r="A5" s="193" t="s">
        <v>2</v>
      </c>
      <c r="B5" s="194"/>
      <c r="C5" s="194"/>
      <c r="D5" s="194"/>
      <c r="E5" s="194"/>
      <c r="F5" s="194"/>
      <c r="G5" s="199"/>
    </row>
    <row r="6" spans="1:7" ht="15" thickBot="1">
      <c r="A6" s="187" t="s">
        <v>3</v>
      </c>
      <c r="B6" s="141" t="s">
        <v>284</v>
      </c>
      <c r="C6" s="142"/>
      <c r="D6" s="142"/>
      <c r="E6" s="142"/>
      <c r="F6" s="143"/>
      <c r="G6" s="136" t="s">
        <v>285</v>
      </c>
    </row>
    <row r="7" spans="1:7" ht="21" thickBot="1">
      <c r="A7" s="188"/>
      <c r="B7" s="60" t="s">
        <v>170</v>
      </c>
      <c r="C7" s="60" t="s">
        <v>286</v>
      </c>
      <c r="D7" s="60" t="s">
        <v>287</v>
      </c>
      <c r="E7" s="60" t="s">
        <v>408</v>
      </c>
      <c r="F7" s="60" t="s">
        <v>189</v>
      </c>
      <c r="G7" s="137"/>
    </row>
    <row r="8" spans="1:7" ht="20.4">
      <c r="A8" s="53" t="s">
        <v>409</v>
      </c>
      <c r="B8" s="83">
        <f>B9+B10+B14+B17+B18+B21</f>
        <v>7130000</v>
      </c>
      <c r="C8" s="83">
        <f aca="true" t="shared" si="0" ref="C8:G8">C9+C10+C14+C17+C18+C21</f>
        <v>-282049</v>
      </c>
      <c r="D8" s="83">
        <f t="shared" si="0"/>
        <v>6847951</v>
      </c>
      <c r="E8" s="83">
        <f t="shared" si="0"/>
        <v>6294666</v>
      </c>
      <c r="F8" s="83">
        <f t="shared" si="0"/>
        <v>6294666</v>
      </c>
      <c r="G8" s="83">
        <f t="shared" si="0"/>
        <v>553285</v>
      </c>
    </row>
    <row r="9" spans="1:7" ht="20.4">
      <c r="A9" s="54" t="s">
        <v>410</v>
      </c>
      <c r="B9" s="106">
        <v>0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</row>
    <row r="10" spans="1:7" ht="15">
      <c r="A10" s="54" t="s">
        <v>411</v>
      </c>
      <c r="B10" s="106">
        <f>B11+B12+B13</f>
        <v>7130000</v>
      </c>
      <c r="C10" s="106">
        <f aca="true" t="shared" si="1" ref="C10:G10">C11+C12+C13</f>
        <v>-282049</v>
      </c>
      <c r="D10" s="106">
        <f t="shared" si="1"/>
        <v>6847951</v>
      </c>
      <c r="E10" s="106">
        <f t="shared" si="1"/>
        <v>6294666</v>
      </c>
      <c r="F10" s="106">
        <f t="shared" si="1"/>
        <v>6294666</v>
      </c>
      <c r="G10" s="106">
        <f t="shared" si="1"/>
        <v>553285</v>
      </c>
    </row>
    <row r="11" spans="1:7" ht="15">
      <c r="A11" s="68" t="s">
        <v>447</v>
      </c>
      <c r="B11" s="106">
        <v>1973453</v>
      </c>
      <c r="C11" s="76">
        <v>-78066</v>
      </c>
      <c r="D11" s="76">
        <f>B11+C11</f>
        <v>1895387</v>
      </c>
      <c r="E11" s="76">
        <v>1742248</v>
      </c>
      <c r="F11" s="76">
        <v>1742248</v>
      </c>
      <c r="G11" s="76">
        <f>D11-E11</f>
        <v>153139</v>
      </c>
    </row>
    <row r="12" spans="1:7" ht="15">
      <c r="A12" s="68" t="s">
        <v>446</v>
      </c>
      <c r="B12" s="106">
        <v>1636351</v>
      </c>
      <c r="C12" s="76">
        <v>-64731</v>
      </c>
      <c r="D12" s="76">
        <f aca="true" t="shared" si="2" ref="D12:D13">B12+C12</f>
        <v>1571620</v>
      </c>
      <c r="E12" s="76">
        <v>1444640</v>
      </c>
      <c r="F12" s="76">
        <v>1444640</v>
      </c>
      <c r="G12" s="76">
        <f aca="true" t="shared" si="3" ref="G12:G13">D12-E12</f>
        <v>126980</v>
      </c>
    </row>
    <row r="13" spans="1:7" ht="15">
      <c r="A13" s="68" t="s">
        <v>445</v>
      </c>
      <c r="B13" s="106">
        <v>3520196</v>
      </c>
      <c r="C13" s="76">
        <v>-139252</v>
      </c>
      <c r="D13" s="76">
        <f t="shared" si="2"/>
        <v>3380944</v>
      </c>
      <c r="E13" s="76">
        <v>3107778</v>
      </c>
      <c r="F13" s="76">
        <v>3107778</v>
      </c>
      <c r="G13" s="76">
        <f t="shared" si="3"/>
        <v>273166</v>
      </c>
    </row>
    <row r="14" spans="1:7" ht="15">
      <c r="A14" s="54" t="s">
        <v>412</v>
      </c>
      <c r="B14" s="106">
        <f>B15+B16</f>
        <v>0</v>
      </c>
      <c r="C14" s="106">
        <f aca="true" t="shared" si="4" ref="C14:G14">C15+C16</f>
        <v>0</v>
      </c>
      <c r="D14" s="106">
        <f t="shared" si="4"/>
        <v>0</v>
      </c>
      <c r="E14" s="106">
        <f t="shared" si="4"/>
        <v>0</v>
      </c>
      <c r="F14" s="106">
        <f t="shared" si="4"/>
        <v>0</v>
      </c>
      <c r="G14" s="106">
        <f t="shared" si="4"/>
        <v>0</v>
      </c>
    </row>
    <row r="15" spans="1:7" ht="15">
      <c r="A15" s="54" t="s">
        <v>413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</row>
    <row r="16" spans="1:7" ht="20.4">
      <c r="A16" s="54" t="s">
        <v>414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7" spans="1:7" ht="15">
      <c r="A17" s="54" t="s">
        <v>415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</row>
    <row r="18" spans="1:7" ht="40.8">
      <c r="A18" s="54" t="s">
        <v>416</v>
      </c>
      <c r="B18" s="106">
        <f>B19+B20</f>
        <v>0</v>
      </c>
      <c r="C18" s="106">
        <f aca="true" t="shared" si="5" ref="C18:G18">C19+C20</f>
        <v>0</v>
      </c>
      <c r="D18" s="106">
        <f t="shared" si="5"/>
        <v>0</v>
      </c>
      <c r="E18" s="106">
        <f t="shared" si="5"/>
        <v>0</v>
      </c>
      <c r="F18" s="106">
        <f t="shared" si="5"/>
        <v>0</v>
      </c>
      <c r="G18" s="106">
        <f t="shared" si="5"/>
        <v>0</v>
      </c>
    </row>
    <row r="19" spans="1:7" ht="15">
      <c r="A19" s="55" t="s">
        <v>417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</row>
    <row r="20" spans="1:7" ht="15">
      <c r="A20" s="55" t="s">
        <v>418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</row>
    <row r="21" spans="1:7" ht="15">
      <c r="A21" s="54" t="s">
        <v>419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7" ht="15">
      <c r="A22" s="54"/>
      <c r="B22" s="83"/>
      <c r="C22" s="79"/>
      <c r="D22" s="79"/>
      <c r="E22" s="79"/>
      <c r="F22" s="79"/>
      <c r="G22" s="79"/>
    </row>
    <row r="23" spans="1:7" ht="20.4">
      <c r="A23" s="53" t="s">
        <v>420</v>
      </c>
      <c r="B23" s="83">
        <f>B24+B25+B29+B32+B33+B36</f>
        <v>11907961</v>
      </c>
      <c r="C23" s="83">
        <f aca="true" t="shared" si="6" ref="C23:G23">C24+C25+C29+C32+C33+C36</f>
        <v>-18258</v>
      </c>
      <c r="D23" s="83">
        <f t="shared" si="6"/>
        <v>11889703</v>
      </c>
      <c r="E23" s="83">
        <f t="shared" si="6"/>
        <v>11362244</v>
      </c>
      <c r="F23" s="83">
        <f t="shared" si="6"/>
        <v>11362244</v>
      </c>
      <c r="G23" s="83">
        <f t="shared" si="6"/>
        <v>527459</v>
      </c>
    </row>
    <row r="24" spans="1:7" ht="20.4">
      <c r="A24" s="54" t="s">
        <v>410</v>
      </c>
      <c r="B24" s="106">
        <v>0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</row>
    <row r="25" spans="1:7" ht="15">
      <c r="A25" s="54" t="s">
        <v>411</v>
      </c>
      <c r="B25" s="106">
        <f>SUM(B26:B28)</f>
        <v>11907961</v>
      </c>
      <c r="C25" s="106">
        <f aca="true" t="shared" si="7" ref="C25:G25">SUM(C26:C28)</f>
        <v>-18258</v>
      </c>
      <c r="D25" s="106">
        <f t="shared" si="7"/>
        <v>11889703</v>
      </c>
      <c r="E25" s="106">
        <f t="shared" si="7"/>
        <v>11362244</v>
      </c>
      <c r="F25" s="106">
        <f t="shared" si="7"/>
        <v>11362244</v>
      </c>
      <c r="G25" s="106">
        <f t="shared" si="7"/>
        <v>527459</v>
      </c>
    </row>
    <row r="26" spans="1:7" ht="15">
      <c r="A26" s="68" t="s">
        <v>447</v>
      </c>
      <c r="B26" s="106">
        <v>3295905</v>
      </c>
      <c r="C26" s="76">
        <v>0</v>
      </c>
      <c r="D26" s="76">
        <f>B26+C26</f>
        <v>3295905</v>
      </c>
      <c r="E26" s="76">
        <v>3144861</v>
      </c>
      <c r="F26" s="76">
        <v>3144861</v>
      </c>
      <c r="G26" s="76">
        <f>D26-E26</f>
        <v>151044</v>
      </c>
    </row>
    <row r="27" spans="1:7" ht="15">
      <c r="A27" s="68" t="s">
        <v>446</v>
      </c>
      <c r="B27" s="106">
        <v>2732904</v>
      </c>
      <c r="C27" s="76">
        <v>0</v>
      </c>
      <c r="D27" s="76">
        <f aca="true" t="shared" si="8" ref="D27:D28">B27+C27</f>
        <v>2732904</v>
      </c>
      <c r="E27" s="76">
        <v>2607661</v>
      </c>
      <c r="F27" s="76">
        <v>2607661</v>
      </c>
      <c r="G27" s="76">
        <f aca="true" t="shared" si="9" ref="G27:G28">D27-E27</f>
        <v>125243</v>
      </c>
    </row>
    <row r="28" spans="1:7" ht="15">
      <c r="A28" s="68" t="s">
        <v>445</v>
      </c>
      <c r="B28" s="106">
        <v>5879152</v>
      </c>
      <c r="C28" s="76">
        <v>-18258</v>
      </c>
      <c r="D28" s="76">
        <f t="shared" si="8"/>
        <v>5860894</v>
      </c>
      <c r="E28" s="76">
        <v>5609722</v>
      </c>
      <c r="F28" s="76">
        <v>5609722</v>
      </c>
      <c r="G28" s="76">
        <f t="shared" si="9"/>
        <v>251172</v>
      </c>
    </row>
    <row r="29" spans="1:7" ht="15">
      <c r="A29" s="54" t="s">
        <v>412</v>
      </c>
      <c r="B29" s="106">
        <f>B30+B31</f>
        <v>0</v>
      </c>
      <c r="C29" s="106">
        <f aca="true" t="shared" si="10" ref="C29:G29">C30+C31</f>
        <v>0</v>
      </c>
      <c r="D29" s="106">
        <f t="shared" si="10"/>
        <v>0</v>
      </c>
      <c r="E29" s="106">
        <f t="shared" si="10"/>
        <v>0</v>
      </c>
      <c r="F29" s="106">
        <f t="shared" si="10"/>
        <v>0</v>
      </c>
      <c r="G29" s="106">
        <f t="shared" si="10"/>
        <v>0</v>
      </c>
    </row>
    <row r="30" spans="1:7" ht="15">
      <c r="A30" s="54" t="s">
        <v>413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</row>
    <row r="31" spans="1:7" ht="20.4">
      <c r="A31" s="54" t="s">
        <v>414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</row>
    <row r="32" spans="1:7" ht="15">
      <c r="A32" s="54" t="s">
        <v>415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</row>
    <row r="33" spans="1:7" ht="40.8">
      <c r="A33" s="54" t="s">
        <v>416</v>
      </c>
      <c r="B33" s="106">
        <f>B34+B35</f>
        <v>0</v>
      </c>
      <c r="C33" s="106">
        <f aca="true" t="shared" si="11" ref="C33:G33">C34+C35</f>
        <v>0</v>
      </c>
      <c r="D33" s="106">
        <f t="shared" si="11"/>
        <v>0</v>
      </c>
      <c r="E33" s="106">
        <f t="shared" si="11"/>
        <v>0</v>
      </c>
      <c r="F33" s="106">
        <f t="shared" si="11"/>
        <v>0</v>
      </c>
      <c r="G33" s="106">
        <f t="shared" si="11"/>
        <v>0</v>
      </c>
    </row>
    <row r="34" spans="1:7" ht="15">
      <c r="A34" s="55" t="s">
        <v>417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</row>
    <row r="35" spans="1:7" ht="15">
      <c r="A35" s="55" t="s">
        <v>418</v>
      </c>
      <c r="B35" s="106">
        <v>0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</row>
    <row r="36" spans="1:7" ht="15">
      <c r="A36" s="54" t="s">
        <v>419</v>
      </c>
      <c r="B36" s="106">
        <v>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</row>
    <row r="37" spans="1:7" ht="20.4">
      <c r="A37" s="53" t="s">
        <v>421</v>
      </c>
      <c r="B37" s="83">
        <f>B8+B23</f>
        <v>19037961</v>
      </c>
      <c r="C37" s="83">
        <f aca="true" t="shared" si="12" ref="C37:G37">C8+C23</f>
        <v>-300307</v>
      </c>
      <c r="D37" s="83">
        <f t="shared" si="12"/>
        <v>18737654</v>
      </c>
      <c r="E37" s="83">
        <f t="shared" si="12"/>
        <v>17656910</v>
      </c>
      <c r="F37" s="83">
        <f t="shared" si="12"/>
        <v>17656910</v>
      </c>
      <c r="G37" s="83">
        <f t="shared" si="12"/>
        <v>1080744</v>
      </c>
    </row>
    <row r="38" spans="1:7" ht="15" thickBot="1">
      <c r="A38" s="56"/>
      <c r="B38" s="107"/>
      <c r="C38" s="82"/>
      <c r="D38" s="82"/>
      <c r="E38" s="82"/>
      <c r="F38" s="82"/>
      <c r="G38" s="8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User4</cp:lastModifiedBy>
  <cp:lastPrinted>2017-01-16T22:32:07Z</cp:lastPrinted>
  <dcterms:created xsi:type="dcterms:W3CDTF">2017-01-14T05:59:49Z</dcterms:created>
  <dcterms:modified xsi:type="dcterms:W3CDTF">2017-01-26T23:03:13Z</dcterms:modified>
  <cp:category/>
  <cp:version/>
  <cp:contentType/>
  <cp:contentStatus/>
</cp:coreProperties>
</file>