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32" windowHeight="711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a" sheetId="6" r:id="rId6"/>
    <sheet name="6b" sheetId="7" r:id="rId7"/>
    <sheet name="6c" sheetId="8" r:id="rId8"/>
    <sheet name="6d" sheetId="9" r:id="rId9"/>
  </sheets>
  <definedNames>
    <definedName name="_xlnm.Print_Area" localSheetId="0">'1'!$A$1:$G$90</definedName>
    <definedName name="_xlnm.Print_Area" localSheetId="3">'4'!$A$1:$E$77</definedName>
    <definedName name="_xlnm.Print_Area" localSheetId="4">'5'!$A$1:$I$90</definedName>
    <definedName name="_xlnm.Print_Area" localSheetId="5">'6a'!$A$1:$H$167</definedName>
    <definedName name="_xlnm.Print_Area" localSheetId="7">'6c'!$A$1:$H$133</definedName>
    <definedName name="_xlnm.Print_Area" localSheetId="8">'6d'!$A$1:$G$47</definedName>
    <definedName name="_xlnm.Print_Titles" localSheetId="0">'1'!$1:$8</definedName>
    <definedName name="_xlnm.Print_Titles" localSheetId="3">'4'!$1:$6</definedName>
    <definedName name="_xlnm.Print_Titles" localSheetId="4">'5'!$1:$9</definedName>
    <definedName name="_xlnm.Print_Titles" localSheetId="5">'6a'!$1:$9</definedName>
    <definedName name="_xlnm.Print_Titles" localSheetId="7">'6c'!$1:$9</definedName>
    <definedName name="_xlnm.Print_Titles" localSheetId="8">'6d'!$1:$9</definedName>
  </definedNames>
  <calcPr fullCalcOnLoad="1"/>
</workbook>
</file>

<file path=xl/sharedStrings.xml><?xml version="1.0" encoding="utf-8"?>
<sst xmlns="http://schemas.openxmlformats.org/spreadsheetml/2006/main" count="740" uniqueCount="491">
  <si>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</si>
  <si>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</si>
  <si>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</si>
  <si>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</si>
  <si>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</si>
  <si>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</si>
  <si>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</si>
  <si>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</si>
  <si>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</si>
  <si>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</si>
  <si>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</si>
  <si>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</si>
  <si>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</si>
  <si>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</si>
  <si>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</si>
  <si>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</si>
  <si>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</si>
  <si>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</si>
  <si>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</si>
  <si>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</si>
  <si>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</si>
  <si>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</si>
  <si>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</si>
  <si>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</si>
  <si>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</si>
  <si>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</si>
  <si>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</si>
  <si>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</si>
  <si>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</si>
  <si>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</si>
  <si>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</si>
  <si>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</si>
  <si>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</si>
  <si>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</si>
  <si>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</si>
  <si>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</si>
  <si>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</si>
  <si>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</si>
  <si>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</si>
  <si>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</si>
  <si>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</si>
  <si>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</si>
  <si>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</si>
  <si>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</si>
  <si>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</si>
  <si>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</si>
  <si>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</si>
  <si>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</si>
  <si>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</si>
  <si>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</si>
  <si>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</si>
  <si>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</si>
  <si>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</si>
  <si>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</si>
  <si>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</si>
  <si>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</si>
  <si>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</si>
  <si>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</si>
  <si>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</si>
  <si>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</si>
  <si>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</si>
  <si>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</si>
  <si>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</si>
  <si>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</si>
  <si>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</si>
  <si>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</si>
  <si>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</si>
  <si>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</si>
  <si>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</si>
  <si>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</si>
  <si>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</si>
  <si>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</si>
  <si>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</si>
  <si>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</si>
  <si>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</si>
  <si>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</si>
  <si>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</si>
  <si>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</si>
  <si>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</si>
  <si>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</si>
  <si>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</si>
  <si>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</si>
  <si>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</si>
  <si>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</si>
  <si>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</si>
  <si>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</si>
  <si>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</si>
  <si>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</si>
  <si>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</si>
  <si>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</si>
  <si>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</si>
  <si>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</si>
  <si>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</si>
  <si>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</si>
  <si>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</si>
  <si>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</si>
  <si>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</si>
  <si>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</si>
  <si>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</si>
  <si>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</si>
  <si>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</si>
  <si>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</si>
  <si>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</si>
  <si>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</si>
  <si>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</si>
  <si>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</si>
  <si>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</si>
  <si>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</si>
  <si>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</si>
  <si>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</si>
  <si>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</si>
  <si>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</si>
  <si>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</si>
  <si>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</si>
  <si>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</si>
  <si>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</si>
  <si>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</si>
  <si>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</si>
  <si>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</si>
  <si>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</si>
  <si>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1 Estado de Situación Financiera Detallado - LDF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</si>
  <si>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</si>
  <si>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</si>
  <si>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</si>
  <si>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</si>
  <si>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</si>
  <si>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</si>
  <si>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</si>
  <si>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</si>
  <si>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</si>
  <si>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</si>
  <si>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</si>
  <si>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</si>
  <si>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</si>
  <si>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</si>
  <si>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</si>
  <si>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</si>
  <si>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</si>
  <si>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</si>
  <si>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</si>
  <si>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</si>
  <si>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</si>
  <si>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</si>
  <si>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</si>
  <si>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</si>
  <si>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</si>
  <si>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</si>
  <si>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</si>
  <si>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</si>
  <si>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</si>
  <si>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al valor del Bono Cupón Cero que respalda el pago de los créditos asociados al mismo (Activo).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</si>
  <si>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</si>
  <si>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</si>
  <si>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</si>
  <si>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</si>
  <si>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</si>
  <si>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</si>
  <si>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</si>
  <si>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</si>
  <si>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</si>
  <si>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</si>
  <si>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</si>
  <si>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</si>
  <si>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</si>
  <si>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</si>
  <si>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</si>
  <si>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Obligaciones a
 Corto Plazo (k)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</si>
  <si>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</si>
  <si>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</si>
  <si>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</si>
  <si>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</si>
  <si>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</si>
  <si>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</si>
  <si>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</si>
  <si>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</si>
  <si>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</si>
  <si>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</si>
  <si>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</si>
  <si>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</si>
  <si>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</si>
  <si>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</si>
  <si>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</si>
  <si>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</si>
  <si>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</si>
  <si>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</si>
  <si>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</si>
  <si>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</si>
  <si>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</si>
  <si>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</si>
  <si>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</si>
  <si>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</si>
  <si>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</si>
  <si>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</si>
  <si>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</si>
  <si>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</si>
  <si>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</si>
  <si>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</si>
  <si>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</si>
  <si>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</si>
  <si>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</si>
  <si>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</si>
  <si>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</si>
  <si>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</si>
  <si>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</si>
  <si>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</si>
  <si>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</si>
  <si>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</si>
  <si>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</si>
  <si>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</si>
  <si>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</si>
  <si>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</si>
  <si>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</si>
  <si>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</si>
  <si>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</si>
  <si>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</si>
  <si>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</si>
  <si>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</si>
  <si>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</si>
  <si>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</si>
  <si>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</si>
  <si>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</si>
  <si>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</si>
  <si>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</si>
  <si>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</si>
  <si>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</si>
  <si>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</si>
  <si>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</si>
  <si>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</si>
  <si>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</si>
  <si>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</si>
  <si>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</si>
  <si>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</si>
  <si>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Formato 5 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</si>
  <si>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</si>
  <si>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</si>
  <si>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</si>
  <si>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</si>
  <si>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</si>
  <si>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</si>
  <si>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</si>
  <si>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</si>
  <si>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</si>
  <si>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</si>
  <si>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</si>
  <si>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</si>
  <si>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</si>
  <si>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</si>
  <si>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</si>
  <si>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</si>
  <si>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</si>
  <si>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</si>
  <si>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</si>
  <si>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</si>
  <si>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</si>
  <si>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</si>
  <si>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</si>
  <si>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</si>
  <si>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</si>
  <si>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</si>
  <si>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</si>
  <si>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</si>
  <si>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</si>
  <si>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</si>
  <si>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</si>
  <si>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</si>
  <si>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</si>
  <si>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</si>
  <si>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</si>
  <si>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</si>
  <si>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</si>
  <si>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</si>
  <si>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</si>
  <si>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</si>
  <si>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</si>
  <si>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</si>
  <si>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</si>
  <si>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</si>
  <si>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</si>
  <si>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</si>
  <si>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</si>
  <si>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</si>
  <si>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</si>
  <si>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</si>
  <si>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</si>
  <si>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</si>
  <si>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</si>
  <si>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</si>
  <si>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</si>
  <si>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</si>
  <si>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</si>
  <si>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</si>
  <si>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</si>
  <si>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</si>
  <si>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</si>
  <si>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</si>
  <si>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</si>
  <si>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</si>
  <si>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</si>
  <si>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</si>
  <si>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</si>
  <si>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</si>
  <si>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</si>
  <si>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</si>
  <si>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</si>
  <si>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</si>
  <si>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Formato 6 a) Estado Analítico del Ejercicio del Presupuesto de Egresos Detallado - LDF
 (Clasificación por Objeto del Gasto)
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</si>
  <si>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</si>
  <si>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</si>
  <si>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</si>
  <si>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</si>
  <si>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</si>
  <si>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</si>
  <si>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</si>
  <si>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</si>
  <si>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</si>
  <si>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</si>
  <si>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</si>
  <si>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</si>
  <si>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</si>
  <si>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</si>
  <si>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</si>
  <si>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</si>
  <si>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</si>
  <si>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</si>
  <si>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</si>
  <si>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</si>
  <si>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</si>
  <si>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</si>
  <si>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</si>
  <si>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</si>
  <si>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</si>
  <si>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</si>
  <si>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</si>
  <si>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</si>
  <si>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</si>
  <si>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</si>
  <si>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</si>
  <si>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</si>
  <si>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</si>
  <si>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</si>
  <si>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</si>
  <si>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</si>
  <si>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</si>
  <si>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</si>
  <si>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</si>
  <si>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</si>
  <si>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</si>
  <si>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</si>
  <si>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</si>
  <si>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</si>
  <si>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</si>
  <si>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</si>
  <si>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</si>
  <si>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</si>
  <si>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</si>
  <si>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</si>
  <si>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</si>
  <si>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</si>
  <si>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</si>
  <si>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</si>
  <si>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</si>
  <si>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</si>
  <si>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</si>
  <si>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</si>
  <si>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</si>
  <si>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</si>
  <si>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</si>
  <si>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</si>
  <si>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</si>
  <si>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</si>
  <si>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</si>
  <si>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</si>
  <si>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</si>
  <si>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</si>
  <si>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</si>
  <si>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</si>
  <si>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</si>
  <si>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</si>
  <si>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</si>
  <si>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</si>
  <si>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</si>
  <si>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</si>
  <si>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</si>
  <si>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</si>
  <si>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</si>
  <si>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</si>
  <si>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</si>
  <si>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</si>
  <si>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</si>
  <si>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</si>
  <si>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</si>
  <si>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</si>
  <si>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</si>
  <si>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</si>
  <si>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</si>
  <si>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</si>
  <si>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</si>
  <si>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</si>
  <si>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</si>
  <si>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</si>
  <si>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</si>
  <si>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</si>
  <si>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</si>
  <si>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</si>
  <si>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</si>
  <si>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</si>
  <si>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</si>
  <si>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</si>
  <si>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</si>
  <si>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</si>
  <si>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</si>
  <si>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</si>
  <si>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</si>
  <si>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</si>
  <si>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</si>
  <si>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</si>
  <si>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</si>
  <si>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</si>
  <si>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</si>
  <si>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</si>
  <si>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</si>
  <si>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</si>
  <si>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</si>
  <si>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</si>
  <si>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</si>
  <si>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</si>
  <si>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</si>
  <si>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</si>
  <si>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</si>
  <si>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</si>
  <si>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</si>
  <si>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</si>
  <si>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</si>
  <si>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</si>
  <si>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</si>
  <si>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</si>
  <si>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</si>
  <si>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</si>
  <si>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</si>
  <si>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</si>
  <si>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</si>
  <si>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</si>
  <si>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</si>
  <si>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</si>
  <si>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</si>
  <si>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</si>
  <si>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</si>
  <si>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</si>
  <si>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</si>
  <si>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</si>
  <si>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</si>
  <si>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</si>
  <si>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31 de diciembre de 2015</t>
  </si>
  <si>
    <t>UNIDAD DE SERVICIOS EDUCATIVOS DEL ESTADO DE TLAXCALA</t>
  </si>
  <si>
    <t>al 31 de diciembre de 2015</t>
  </si>
  <si>
    <t>Saldo pendiente por pagar de la inversión al 30 de Noviembre de 2016 (m = g – l)</t>
  </si>
  <si>
    <t>Monto pagado de la inversión al 30 de Noviembre de 2016 (k)</t>
  </si>
  <si>
    <t>Monto pagado de la inversión actualizado al 30 de Noviembre de 2016 (l)</t>
  </si>
  <si>
    <t>ETIQUETADO</t>
  </si>
  <si>
    <t>FONE PERSONALES</t>
  </si>
  <si>
    <t>OTROS DE G CORRIENTE</t>
  </si>
  <si>
    <t>LIBRE DISPOSICION</t>
  </si>
  <si>
    <t>ESTATALES</t>
  </si>
  <si>
    <t>INGRESOS PROPIOS</t>
  </si>
  <si>
    <t>FONE OPERACIÓN</t>
  </si>
  <si>
    <t>ASPA</t>
  </si>
  <si>
    <t>Escuelas de Tiempo Completo 2016</t>
  </si>
  <si>
    <t>Programa Nacional de Becas 2016</t>
  </si>
  <si>
    <t>Inclusión y equidad educativa 2016</t>
  </si>
  <si>
    <t>Programa Nacional de Convivencia Escolar</t>
  </si>
  <si>
    <t>Fondo para Fortalecer la Autonomia de gestion en EMS 2016</t>
  </si>
  <si>
    <t>Programa de Fortalecimiento  a la Calidad Educativa 2016</t>
  </si>
  <si>
    <t>Programa NAcional de Inglés 2016</t>
  </si>
  <si>
    <t>Reforma Educativa 2015</t>
  </si>
  <si>
    <t>Apoyo para gastos inherentes a la Educacion en el Estado 2015</t>
  </si>
  <si>
    <t>Telebachillerato Comunitario 2016</t>
  </si>
  <si>
    <t>Fortalecimiento a la Calidad de la Escuelas Normales 2016</t>
  </si>
  <si>
    <t>Programa de Becas de Apoyo a la Práctica Intensiva y al Servicio Social 2016</t>
  </si>
  <si>
    <t>Fortalecimiento a la Calidad de la Escuelas Normales 2015</t>
  </si>
  <si>
    <t>Apoyo para gastos inherentes a la Educacion en el Estado 2016</t>
  </si>
  <si>
    <t>A. UNIDAD DE SERVICIOS EDUCATIVOS DEL ESTADO DE TLAXCALA</t>
  </si>
  <si>
    <t>DR. TOMÁS MUNIVE OSORNO</t>
  </si>
  <si>
    <t>SECRETARIO DE EDUCACIÓN PÚBLICA</t>
  </si>
  <si>
    <t>Y DIRECTOR GENERAL DE LA USET</t>
  </si>
  <si>
    <t>C.P. JOSÉ PAREDES TLACHI</t>
  </si>
  <si>
    <t xml:space="preserve">DIRECTOR DE ADMINISTRACIÓN </t>
  </si>
  <si>
    <t>Y FINANZAS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</si>
  <si>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</si>
  <si>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NO ETIQUETADO</t>
  </si>
  <si>
    <t>Al 31 de Diciembre de 2016 y al 31 de Diciembre de 2015</t>
  </si>
  <si>
    <t>Del 01 de Enero al 31 de Diciembre de 2016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</si>
</sst>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00000"/>
    <numFmt numFmtId="173" formatCode="#,##0_ ;[Red]\-#,##0\ 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_-* #,##0.0000_-;\-* #,##0.0000_-;_-* &quot;-&quot;??_-;_-@_-"/>
    <numFmt numFmtId="178" formatCode="#,##0_ ;\-#,##0\ "/>
    <numFmt numFmtId="179" formatCode="0_ ;\-0\ "/>
    <numFmt numFmtId="180" formatCode="#,##0.00_ ;\-#,##0.00\ "/>
    <numFmt numFmtId="181" formatCode="[$-C0A]dddd\,\ d&quot; de &quot;mmmm&quot; de &quot;yyyy"/>
    <numFmt numFmtId="182" formatCode="#,##0.0_ ;[Red]\-#,##0.0\ "/>
    <numFmt numFmtId="183" formatCode="#,##0.00_ ;[Red]\-#,##0.00\ "/>
    <numFmt numFmtId="184" formatCode="0.000"/>
    <numFmt numFmtId="185" formatCode="0.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5"/>
      <color indexed="8"/>
      <name val="Arial"/>
      <family val="2"/>
    </font>
    <font>
      <sz val="5"/>
      <color indexed="8"/>
      <name val="Arial"/>
      <family val="2"/>
    </font>
    <font>
      <b/>
      <i/>
      <sz val="6"/>
      <color indexed="8"/>
      <name val="Arial"/>
      <family val="2"/>
    </font>
    <font>
      <sz val="6"/>
      <color indexed="8"/>
      <name val="Arial"/>
      <family val="2"/>
    </font>
    <font>
      <b/>
      <sz val="5.5"/>
      <color indexed="8"/>
      <name val="Arial"/>
      <family val="2"/>
    </font>
    <font>
      <sz val="5.5"/>
      <color indexed="8"/>
      <name val="Arial"/>
      <family val="2"/>
    </font>
    <font>
      <sz val="8"/>
      <color indexed="8"/>
      <name val="Calibri"/>
      <family val="2"/>
    </font>
    <font>
      <b/>
      <sz val="7"/>
      <color indexed="8"/>
      <name val="Microsoft Sans Serif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6"/>
      <color indexed="9"/>
      <name val="Arial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1"/>
      <name val="Calibri"/>
      <family val="2"/>
    </font>
    <font>
      <b/>
      <sz val="7"/>
      <color rgb="FF000000"/>
      <name val="Microsoft Sans Serif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6"/>
      <color theme="0"/>
      <name val="Arial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thin">
        <color rgb="FF000000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>
        <color rgb="FF000000"/>
      </right>
      <top/>
      <bottom>
        <color indexed="63"/>
      </bottom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>
        <color indexed="63"/>
      </bottom>
    </border>
    <border>
      <left/>
      <right style="medium">
        <color rgb="FF000000"/>
      </right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341">
    <xf numFmtId="0" fontId="0" fillId="0" borderId="0" xfId="0" applyFont="1" applyAlignment="1">
      <alignment/>
    </xf>
    <xf numFmtId="0" fontId="58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justify" vertical="center" wrapText="1"/>
    </xf>
    <xf numFmtId="0" fontId="59" fillId="0" borderId="14" xfId="0" applyFont="1" applyBorder="1" applyAlignment="1">
      <alignment horizontal="justify" vertical="center" wrapText="1"/>
    </xf>
    <xf numFmtId="0" fontId="60" fillId="0" borderId="0" xfId="0" applyFont="1" applyAlignment="1">
      <alignment horizontal="justify" vertical="center" wrapText="1"/>
    </xf>
    <xf numFmtId="0" fontId="60" fillId="0" borderId="14" xfId="0" applyFont="1" applyBorder="1" applyAlignment="1">
      <alignment horizontal="justify" vertical="center" wrapText="1"/>
    </xf>
    <xf numFmtId="0" fontId="60" fillId="0" borderId="13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justify" vertical="center" wrapText="1"/>
    </xf>
    <xf numFmtId="0" fontId="60" fillId="0" borderId="12" xfId="0" applyFont="1" applyBorder="1" applyAlignment="1">
      <alignment horizontal="justify" vertical="center" wrapText="1"/>
    </xf>
    <xf numFmtId="0" fontId="58" fillId="33" borderId="15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59" fillId="33" borderId="1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justify" vertical="center" wrapText="1"/>
    </xf>
    <xf numFmtId="0" fontId="61" fillId="0" borderId="14" xfId="0" applyFont="1" applyBorder="1" applyAlignment="1">
      <alignment horizontal="justify" vertical="center" wrapText="1"/>
    </xf>
    <xf numFmtId="0" fontId="58" fillId="0" borderId="13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 indent="1"/>
    </xf>
    <xf numFmtId="0" fontId="62" fillId="0" borderId="13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justify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justify" vertical="center" wrapText="1"/>
    </xf>
    <xf numFmtId="0" fontId="57" fillId="0" borderId="0" xfId="0" applyFont="1" applyAlignment="1">
      <alignment/>
    </xf>
    <xf numFmtId="0" fontId="62" fillId="0" borderId="12" xfId="0" applyFont="1" applyBorder="1" applyAlignment="1">
      <alignment vertical="center"/>
    </xf>
    <xf numFmtId="0" fontId="62" fillId="0" borderId="17" xfId="0" applyFont="1" applyBorder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62" fillId="0" borderId="14" xfId="0" applyFont="1" applyBorder="1" applyAlignment="1">
      <alignment horizontal="left" vertical="center" wrapText="1" indent="5"/>
    </xf>
    <xf numFmtId="0" fontId="58" fillId="0" borderId="17" xfId="0" applyFont="1" applyBorder="1" applyAlignment="1">
      <alignment vertical="center" wrapText="1"/>
    </xf>
    <xf numFmtId="0" fontId="62" fillId="0" borderId="18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58" fillId="0" borderId="18" xfId="0" applyFont="1" applyBorder="1" applyAlignment="1">
      <alignment vertical="center" wrapText="1"/>
    </xf>
    <xf numFmtId="0" fontId="58" fillId="33" borderId="11" xfId="0" applyFont="1" applyFill="1" applyBorder="1" applyAlignment="1">
      <alignment horizontal="center" vertical="center"/>
    </xf>
    <xf numFmtId="0" fontId="62" fillId="0" borderId="17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62" fillId="0" borderId="14" xfId="0" applyFont="1" applyBorder="1" applyAlignment="1">
      <alignment horizontal="left" vertical="center" indent="5"/>
    </xf>
    <xf numFmtId="0" fontId="62" fillId="0" borderId="14" xfId="0" applyFont="1" applyBorder="1" applyAlignment="1">
      <alignment horizontal="left" vertical="center" indent="1"/>
    </xf>
    <xf numFmtId="0" fontId="62" fillId="0" borderId="14" xfId="0" applyFont="1" applyBorder="1" applyAlignment="1">
      <alignment horizontal="justify" vertical="center"/>
    </xf>
    <xf numFmtId="0" fontId="62" fillId="34" borderId="14" xfId="0" applyFont="1" applyFill="1" applyBorder="1" applyAlignment="1">
      <alignment vertical="center"/>
    </xf>
    <xf numFmtId="0" fontId="58" fillId="0" borderId="14" xfId="0" applyFont="1" applyBorder="1" applyAlignment="1">
      <alignment horizontal="left" vertical="center" indent="1"/>
    </xf>
    <xf numFmtId="0" fontId="62" fillId="0" borderId="11" xfId="0" applyFont="1" applyBorder="1" applyAlignment="1">
      <alignment horizontal="left" vertical="center" indent="1"/>
    </xf>
    <xf numFmtId="0" fontId="62" fillId="0" borderId="18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62" fillId="0" borderId="14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63" fillId="33" borderId="11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justify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/>
    </xf>
    <xf numFmtId="0" fontId="62" fillId="0" borderId="17" xfId="0" applyFont="1" applyBorder="1" applyAlignment="1">
      <alignment horizontal="left" vertical="center" wrapText="1"/>
    </xf>
    <xf numFmtId="0" fontId="62" fillId="0" borderId="17" xfId="0" applyFont="1" applyBorder="1" applyAlignment="1">
      <alignment horizontal="left" vertical="center" wrapText="1" indent="1"/>
    </xf>
    <xf numFmtId="0" fontId="58" fillId="0" borderId="18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left" wrapText="1"/>
    </xf>
    <xf numFmtId="0" fontId="59" fillId="0" borderId="13" xfId="0" applyFont="1" applyBorder="1" applyAlignment="1">
      <alignment horizontal="justify" wrapText="1"/>
    </xf>
    <xf numFmtId="43" fontId="60" fillId="0" borderId="14" xfId="49" applyFont="1" applyBorder="1" applyAlignment="1">
      <alignment horizontal="justify" vertical="center" wrapText="1"/>
    </xf>
    <xf numFmtId="43" fontId="60" fillId="0" borderId="11" xfId="49" applyFont="1" applyBorder="1" applyAlignment="1">
      <alignment horizontal="justify" vertical="center" wrapText="1"/>
    </xf>
    <xf numFmtId="0" fontId="59" fillId="0" borderId="14" xfId="0" applyFont="1" applyBorder="1" applyAlignment="1">
      <alignment horizontal="right" vertical="center" wrapText="1"/>
    </xf>
    <xf numFmtId="43" fontId="60" fillId="0" borderId="14" xfId="49" applyFont="1" applyBorder="1" applyAlignment="1">
      <alignment horizontal="right" vertical="center" wrapText="1"/>
    </xf>
    <xf numFmtId="43" fontId="59" fillId="0" borderId="14" xfId="49" applyFont="1" applyBorder="1" applyAlignment="1">
      <alignment horizontal="justify" vertical="center" wrapText="1"/>
    </xf>
    <xf numFmtId="43" fontId="58" fillId="0" borderId="14" xfId="49" applyFont="1" applyBorder="1" applyAlignment="1">
      <alignment horizontal="justify" vertical="center" wrapText="1"/>
    </xf>
    <xf numFmtId="43" fontId="58" fillId="0" borderId="11" xfId="49" applyFont="1" applyBorder="1" applyAlignment="1">
      <alignment horizontal="justify" vertical="center" wrapText="1"/>
    </xf>
    <xf numFmtId="0" fontId="62" fillId="0" borderId="17" xfId="0" applyFont="1" applyBorder="1" applyAlignment="1">
      <alignment vertical="center"/>
    </xf>
    <xf numFmtId="0" fontId="62" fillId="0" borderId="14" xfId="0" applyFont="1" applyBorder="1" applyAlignment="1">
      <alignment horizontal="left" vertical="center" indent="1"/>
    </xf>
    <xf numFmtId="0" fontId="62" fillId="0" borderId="17" xfId="0" applyFont="1" applyBorder="1" applyAlignment="1">
      <alignment vertical="center" wrapText="1"/>
    </xf>
    <xf numFmtId="43" fontId="0" fillId="0" borderId="0" xfId="0" applyNumberFormat="1" applyAlignment="1">
      <alignment/>
    </xf>
    <xf numFmtId="0" fontId="62" fillId="0" borderId="18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43" fontId="65" fillId="0" borderId="0" xfId="49" applyFont="1" applyAlignment="1">
      <alignment/>
    </xf>
    <xf numFmtId="7" fontId="66" fillId="35" borderId="19" xfId="0" applyNumberFormat="1" applyFont="1" applyFill="1" applyBorder="1" applyAlignment="1">
      <alignment vertical="top" wrapText="1"/>
    </xf>
    <xf numFmtId="43" fontId="67" fillId="0" borderId="0" xfId="49" applyFont="1" applyAlignment="1">
      <alignment/>
    </xf>
    <xf numFmtId="0" fontId="62" fillId="36" borderId="14" xfId="0" applyFont="1" applyFill="1" applyBorder="1" applyAlignment="1">
      <alignment horizontal="left" vertical="center"/>
    </xf>
    <xf numFmtId="43" fontId="0" fillId="0" borderId="0" xfId="49" applyFont="1" applyAlignment="1">
      <alignment/>
    </xf>
    <xf numFmtId="43" fontId="68" fillId="0" borderId="0" xfId="49" applyFont="1" applyAlignment="1">
      <alignment/>
    </xf>
    <xf numFmtId="43" fontId="68" fillId="0" borderId="0" xfId="0" applyNumberFormat="1" applyFont="1" applyAlignment="1">
      <alignment/>
    </xf>
    <xf numFmtId="43" fontId="69" fillId="0" borderId="0" xfId="0" applyNumberFormat="1" applyFont="1" applyAlignment="1">
      <alignment/>
    </xf>
    <xf numFmtId="43" fontId="65" fillId="0" borderId="0" xfId="0" applyNumberFormat="1" applyFont="1" applyAlignment="1">
      <alignment/>
    </xf>
    <xf numFmtId="43" fontId="69" fillId="0" borderId="0" xfId="49" applyFont="1" applyAlignment="1">
      <alignment/>
    </xf>
    <xf numFmtId="0" fontId="70" fillId="0" borderId="13" xfId="0" applyFont="1" applyFill="1" applyBorder="1" applyAlignment="1">
      <alignment horizontal="left" vertical="center" wrapText="1"/>
    </xf>
    <xf numFmtId="0" fontId="70" fillId="0" borderId="13" xfId="0" applyFont="1" applyBorder="1" applyAlignment="1">
      <alignment horizontal="left" vertical="center" wrapText="1"/>
    </xf>
    <xf numFmtId="0" fontId="62" fillId="0" borderId="20" xfId="0" applyFont="1" applyBorder="1" applyAlignment="1">
      <alignment vertical="center" wrapText="1"/>
    </xf>
    <xf numFmtId="176" fontId="62" fillId="0" borderId="14" xfId="49" applyNumberFormat="1" applyFont="1" applyBorder="1" applyAlignment="1">
      <alignment horizontal="center" vertical="center" wrapText="1"/>
    </xf>
    <xf numFmtId="0" fontId="62" fillId="0" borderId="17" xfId="0" applyFont="1" applyBorder="1" applyAlignment="1">
      <alignment horizontal="left" vertical="center"/>
    </xf>
    <xf numFmtId="0" fontId="62" fillId="0" borderId="13" xfId="0" applyFont="1" applyBorder="1" applyAlignment="1">
      <alignment vertical="center" wrapText="1"/>
    </xf>
    <xf numFmtId="0" fontId="64" fillId="0" borderId="17" xfId="0" applyFont="1" applyBorder="1" applyAlignment="1">
      <alignment horizontal="left" vertical="center"/>
    </xf>
    <xf numFmtId="3" fontId="62" fillId="0" borderId="14" xfId="49" applyNumberFormat="1" applyFont="1" applyBorder="1" applyAlignment="1">
      <alignment horizontal="right" vertical="center"/>
    </xf>
    <xf numFmtId="3" fontId="62" fillId="0" borderId="11" xfId="49" applyNumberFormat="1" applyFont="1" applyBorder="1" applyAlignment="1">
      <alignment horizontal="right" vertical="center"/>
    </xf>
    <xf numFmtId="3" fontId="62" fillId="0" borderId="20" xfId="0" applyNumberFormat="1" applyFont="1" applyBorder="1" applyAlignment="1">
      <alignment horizontal="right" vertical="center"/>
    </xf>
    <xf numFmtId="3" fontId="62" fillId="0" borderId="14" xfId="0" applyNumberFormat="1" applyFont="1" applyBorder="1" applyAlignment="1">
      <alignment horizontal="right" vertical="center"/>
    </xf>
    <xf numFmtId="3" fontId="62" fillId="0" borderId="10" xfId="0" applyNumberFormat="1" applyFont="1" applyBorder="1" applyAlignment="1">
      <alignment horizontal="right" vertical="center"/>
    </xf>
    <xf numFmtId="173" fontId="0" fillId="0" borderId="0" xfId="0" applyNumberFormat="1" applyAlignment="1">
      <alignment/>
    </xf>
    <xf numFmtId="176" fontId="58" fillId="0" borderId="13" xfId="49" applyNumberFormat="1" applyFont="1" applyBorder="1" applyAlignment="1">
      <alignment vertical="center" wrapText="1"/>
    </xf>
    <xf numFmtId="176" fontId="58" fillId="0" borderId="14" xfId="0" applyNumberFormat="1" applyFont="1" applyBorder="1" applyAlignment="1">
      <alignment horizontal="center" vertical="center" wrapText="1"/>
    </xf>
    <xf numFmtId="43" fontId="71" fillId="0" borderId="0" xfId="49" applyFont="1" applyAlignment="1">
      <alignment/>
    </xf>
    <xf numFmtId="176" fontId="0" fillId="0" borderId="0" xfId="0" applyNumberFormat="1" applyAlignment="1">
      <alignment/>
    </xf>
    <xf numFmtId="3" fontId="62" fillId="0" borderId="14" xfId="0" applyNumberFormat="1" applyFont="1" applyBorder="1" applyAlignment="1">
      <alignment horizontal="center" vertical="center" wrapText="1"/>
    </xf>
    <xf numFmtId="3" fontId="58" fillId="0" borderId="14" xfId="49" applyNumberFormat="1" applyFont="1" applyBorder="1" applyAlignment="1">
      <alignment horizontal="right" vertical="center" wrapText="1"/>
    </xf>
    <xf numFmtId="3" fontId="58" fillId="0" borderId="14" xfId="0" applyNumberFormat="1" applyFont="1" applyBorder="1" applyAlignment="1">
      <alignment horizontal="right" vertical="center" wrapText="1"/>
    </xf>
    <xf numFmtId="3" fontId="58" fillId="0" borderId="14" xfId="49" applyNumberFormat="1" applyFont="1" applyBorder="1" applyAlignment="1">
      <alignment horizontal="right" vertical="center"/>
    </xf>
    <xf numFmtId="3" fontId="62" fillId="0" borderId="14" xfId="0" applyNumberFormat="1" applyFont="1" applyBorder="1" applyAlignment="1">
      <alignment horizontal="right" vertical="center" wrapText="1"/>
    </xf>
    <xf numFmtId="3" fontId="62" fillId="0" borderId="11" xfId="49" applyNumberFormat="1" applyFont="1" applyBorder="1" applyAlignment="1">
      <alignment horizontal="center" vertical="center"/>
    </xf>
    <xf numFmtId="3" fontId="62" fillId="0" borderId="11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3" fontId="62" fillId="0" borderId="0" xfId="49" applyNumberFormat="1" applyFont="1" applyBorder="1" applyAlignment="1">
      <alignment horizontal="center" vertical="center"/>
    </xf>
    <xf numFmtId="43" fontId="62" fillId="0" borderId="0" xfId="49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17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8" fillId="0" borderId="17" xfId="0" applyFont="1" applyBorder="1" applyAlignment="1">
      <alignment vertical="center" wrapText="1"/>
    </xf>
    <xf numFmtId="176" fontId="60" fillId="0" borderId="14" xfId="49" applyNumberFormat="1" applyFont="1" applyBorder="1" applyAlignment="1">
      <alignment horizontal="justify" vertical="center" wrapText="1"/>
    </xf>
    <xf numFmtId="176" fontId="60" fillId="0" borderId="14" xfId="49" applyNumberFormat="1" applyFont="1" applyBorder="1" applyAlignment="1">
      <alignment horizontal="right" vertical="center" wrapText="1"/>
    </xf>
    <xf numFmtId="176" fontId="60" fillId="0" borderId="14" xfId="0" applyNumberFormat="1" applyFont="1" applyBorder="1" applyAlignment="1">
      <alignment horizontal="justify" vertical="center" wrapText="1"/>
    </xf>
    <xf numFmtId="176" fontId="60" fillId="0" borderId="11" xfId="0" applyNumberFormat="1" applyFont="1" applyBorder="1" applyAlignment="1">
      <alignment horizontal="justify" vertical="center" wrapText="1"/>
    </xf>
    <xf numFmtId="178" fontId="58" fillId="0" borderId="14" xfId="49" applyNumberFormat="1" applyFont="1" applyBorder="1" applyAlignment="1">
      <alignment horizontal="right" vertical="center" wrapText="1"/>
    </xf>
    <xf numFmtId="178" fontId="62" fillId="0" borderId="14" xfId="49" applyNumberFormat="1" applyFont="1" applyBorder="1" applyAlignment="1">
      <alignment horizontal="right" vertical="center" wrapText="1"/>
    </xf>
    <xf numFmtId="3" fontId="58" fillId="0" borderId="14" xfId="49" applyNumberFormat="1" applyFont="1" applyBorder="1" applyAlignment="1">
      <alignment vertical="center" wrapText="1"/>
    </xf>
    <xf numFmtId="3" fontId="62" fillId="0" borderId="14" xfId="49" applyNumberFormat="1" applyFont="1" applyBorder="1" applyAlignment="1">
      <alignment vertical="center" wrapText="1"/>
    </xf>
    <xf numFmtId="3" fontId="62" fillId="0" borderId="14" xfId="0" applyNumberFormat="1" applyFont="1" applyBorder="1" applyAlignment="1">
      <alignment vertical="center" wrapText="1"/>
    </xf>
    <xf numFmtId="3" fontId="62" fillId="33" borderId="14" xfId="0" applyNumberFormat="1" applyFont="1" applyFill="1" applyBorder="1" applyAlignment="1">
      <alignment vertical="center" wrapText="1"/>
    </xf>
    <xf numFmtId="3" fontId="58" fillId="0" borderId="14" xfId="0" applyNumberFormat="1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58" fillId="0" borderId="0" xfId="0" applyFont="1" applyBorder="1" applyAlignment="1">
      <alignment horizontal="left" vertical="center" wrapText="1" indent="1"/>
    </xf>
    <xf numFmtId="0" fontId="0" fillId="0" borderId="17" xfId="0" applyBorder="1" applyAlignment="1">
      <alignment/>
    </xf>
    <xf numFmtId="0" fontId="58" fillId="0" borderId="0" xfId="0" applyFont="1" applyBorder="1" applyAlignment="1">
      <alignment horizontal="left" vertical="center" indent="1"/>
    </xf>
    <xf numFmtId="176" fontId="58" fillId="0" borderId="13" xfId="49" applyNumberFormat="1" applyFont="1" applyBorder="1" applyAlignment="1">
      <alignment vertical="center"/>
    </xf>
    <xf numFmtId="176" fontId="72" fillId="0" borderId="13" xfId="49" applyNumberFormat="1" applyFont="1" applyBorder="1" applyAlignment="1">
      <alignment/>
    </xf>
    <xf numFmtId="176" fontId="58" fillId="0" borderId="14" xfId="49" applyNumberFormat="1" applyFont="1" applyBorder="1" applyAlignment="1">
      <alignment vertical="center"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57" fillId="0" borderId="0" xfId="0" applyFont="1" applyAlignment="1">
      <alignment horizont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left" vertical="center" indent="1"/>
    </xf>
    <xf numFmtId="3" fontId="62" fillId="0" borderId="14" xfId="0" applyNumberFormat="1" applyFont="1" applyBorder="1" applyAlignment="1">
      <alignment vertical="center"/>
    </xf>
    <xf numFmtId="3" fontId="62" fillId="0" borderId="14" xfId="49" applyNumberFormat="1" applyFont="1" applyBorder="1" applyAlignment="1">
      <alignment horizontal="right" vertical="center" wrapText="1"/>
    </xf>
    <xf numFmtId="0" fontId="62" fillId="0" borderId="0" xfId="0" applyFont="1" applyAlignment="1">
      <alignment horizontal="justify" vertical="center" wrapText="1"/>
    </xf>
    <xf numFmtId="0" fontId="62" fillId="0" borderId="14" xfId="0" applyFont="1" applyBorder="1" applyAlignment="1">
      <alignment horizontal="justify" vertical="center" wrapText="1"/>
    </xf>
    <xf numFmtId="176" fontId="62" fillId="0" borderId="14" xfId="49" applyNumberFormat="1" applyFont="1" applyBorder="1" applyAlignment="1">
      <alignment horizontal="justify" vertical="center" wrapText="1"/>
    </xf>
    <xf numFmtId="176" fontId="62" fillId="0" borderId="14" xfId="49" applyNumberFormat="1" applyFont="1" applyBorder="1" applyAlignment="1">
      <alignment horizontal="right" vertical="center" wrapText="1"/>
    </xf>
    <xf numFmtId="0" fontId="58" fillId="0" borderId="14" xfId="0" applyFont="1" applyBorder="1" applyAlignment="1">
      <alignment horizontal="justify" vertical="center" wrapText="1"/>
    </xf>
    <xf numFmtId="0" fontId="62" fillId="0" borderId="10" xfId="0" applyFont="1" applyBorder="1" applyAlignment="1">
      <alignment horizontal="left" vertical="center" wrapText="1"/>
    </xf>
    <xf numFmtId="176" fontId="62" fillId="0" borderId="11" xfId="49" applyNumberFormat="1" applyFont="1" applyBorder="1" applyAlignment="1">
      <alignment horizontal="justify" vertical="center" wrapText="1"/>
    </xf>
    <xf numFmtId="0" fontId="62" fillId="0" borderId="12" xfId="0" applyFont="1" applyBorder="1" applyAlignment="1">
      <alignment horizontal="justify" vertical="center" wrapText="1"/>
    </xf>
    <xf numFmtId="0" fontId="61" fillId="0" borderId="11" xfId="0" applyFont="1" applyBorder="1" applyAlignment="1">
      <alignment horizontal="justify" vertical="center" wrapText="1"/>
    </xf>
    <xf numFmtId="176" fontId="62" fillId="0" borderId="11" xfId="49" applyNumberFormat="1" applyFont="1" applyBorder="1" applyAlignment="1">
      <alignment horizontal="right" vertical="center" wrapText="1"/>
    </xf>
    <xf numFmtId="0" fontId="58" fillId="0" borderId="20" xfId="0" applyFont="1" applyBorder="1" applyAlignment="1">
      <alignment horizontal="justify" vertical="center" wrapText="1"/>
    </xf>
    <xf numFmtId="176" fontId="62" fillId="0" borderId="15" xfId="49" applyNumberFormat="1" applyFont="1" applyBorder="1" applyAlignment="1">
      <alignment horizontal="justify" vertical="center" wrapText="1"/>
    </xf>
    <xf numFmtId="0" fontId="62" fillId="0" borderId="21" xfId="0" applyFont="1" applyBorder="1" applyAlignment="1">
      <alignment horizontal="justify" vertical="center" wrapText="1"/>
    </xf>
    <xf numFmtId="0" fontId="58" fillId="0" borderId="15" xfId="0" applyFont="1" applyBorder="1" applyAlignment="1">
      <alignment horizontal="justify" vertical="center" wrapText="1"/>
    </xf>
    <xf numFmtId="0" fontId="62" fillId="0" borderId="0" xfId="0" applyFont="1" applyBorder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176" fontId="62" fillId="0" borderId="14" xfId="0" applyNumberFormat="1" applyFont="1" applyBorder="1" applyAlignment="1">
      <alignment horizontal="justify" vertical="center" wrapText="1"/>
    </xf>
    <xf numFmtId="0" fontId="58" fillId="0" borderId="17" xfId="0" applyFont="1" applyBorder="1" applyAlignment="1">
      <alignment horizontal="justify" vertical="center" wrapText="1"/>
    </xf>
    <xf numFmtId="0" fontId="62" fillId="0" borderId="17" xfId="0" applyFont="1" applyBorder="1" applyAlignment="1">
      <alignment horizontal="justify" vertical="center" wrapText="1"/>
    </xf>
    <xf numFmtId="178" fontId="62" fillId="33" borderId="14" xfId="49" applyNumberFormat="1" applyFont="1" applyFill="1" applyBorder="1" applyAlignment="1">
      <alignment horizontal="right" vertical="center" wrapText="1"/>
    </xf>
    <xf numFmtId="43" fontId="61" fillId="0" borderId="11" xfId="49" applyFont="1" applyBorder="1" applyAlignment="1">
      <alignment horizontal="justify" vertical="center" wrapText="1"/>
    </xf>
    <xf numFmtId="3" fontId="73" fillId="0" borderId="14" xfId="49" applyNumberFormat="1" applyFont="1" applyBorder="1" applyAlignment="1">
      <alignment horizontal="right" vertical="center"/>
    </xf>
    <xf numFmtId="3" fontId="73" fillId="0" borderId="13" xfId="0" applyNumberFormat="1" applyFont="1" applyBorder="1" applyAlignment="1">
      <alignment horizontal="right" vertical="center"/>
    </xf>
    <xf numFmtId="0" fontId="73" fillId="0" borderId="17" xfId="0" applyFont="1" applyBorder="1" applyAlignment="1">
      <alignment horizontal="left" vertical="center"/>
    </xf>
    <xf numFmtId="3" fontId="73" fillId="0" borderId="13" xfId="49" applyNumberFormat="1" applyFont="1" applyBorder="1" applyAlignment="1">
      <alignment horizontal="right" vertical="center"/>
    </xf>
    <xf numFmtId="0" fontId="73" fillId="0" borderId="0" xfId="0" applyFont="1" applyAlignment="1">
      <alignment horizontal="left" vertical="center"/>
    </xf>
    <xf numFmtId="0" fontId="73" fillId="0" borderId="22" xfId="0" applyFont="1" applyBorder="1" applyAlignment="1">
      <alignment horizontal="left" vertical="center" wrapText="1"/>
    </xf>
    <xf numFmtId="3" fontId="73" fillId="33" borderId="14" xfId="49" applyNumberFormat="1" applyFont="1" applyFill="1" applyBorder="1" applyAlignment="1">
      <alignment horizontal="right" vertical="center"/>
    </xf>
    <xf numFmtId="0" fontId="73" fillId="0" borderId="14" xfId="0" applyFont="1" applyBorder="1" applyAlignment="1">
      <alignment horizontal="left" vertical="center" wrapText="1"/>
    </xf>
    <xf numFmtId="3" fontId="74" fillId="0" borderId="14" xfId="49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58" fillId="33" borderId="11" xfId="0" applyFont="1" applyFill="1" applyBorder="1" applyAlignment="1">
      <alignment horizontal="center" vertical="center" wrapText="1"/>
    </xf>
    <xf numFmtId="0" fontId="64" fillId="0" borderId="18" xfId="0" applyFont="1" applyBorder="1" applyAlignment="1">
      <alignment horizontal="left" vertical="center"/>
    </xf>
    <xf numFmtId="0" fontId="63" fillId="33" borderId="11" xfId="0" applyFont="1" applyFill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3" fontId="58" fillId="0" borderId="14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73" fillId="0" borderId="13" xfId="49" applyNumberFormat="1" applyFont="1" applyBorder="1" applyAlignment="1">
      <alignment horizontal="right" vertical="center"/>
    </xf>
    <xf numFmtId="0" fontId="73" fillId="0" borderId="0" xfId="0" applyFont="1" applyBorder="1" applyAlignment="1">
      <alignment horizontal="left" vertical="center"/>
    </xf>
    <xf numFmtId="3" fontId="74" fillId="0" borderId="13" xfId="49" applyNumberFormat="1" applyFont="1" applyBorder="1" applyAlignment="1">
      <alignment horizontal="right" vertical="center"/>
    </xf>
    <xf numFmtId="0" fontId="64" fillId="0" borderId="18" xfId="0" applyFont="1" applyBorder="1" applyAlignment="1">
      <alignment horizontal="left" vertical="center"/>
    </xf>
    <xf numFmtId="178" fontId="58" fillId="0" borderId="13" xfId="49" applyNumberFormat="1" applyFont="1" applyBorder="1" applyAlignment="1">
      <alignment horizontal="right" vertical="center" wrapText="1"/>
    </xf>
    <xf numFmtId="178" fontId="62" fillId="0" borderId="13" xfId="49" applyNumberFormat="1" applyFont="1" applyBorder="1" applyAlignment="1">
      <alignment horizontal="right" vertical="center" wrapText="1"/>
    </xf>
    <xf numFmtId="178" fontId="62" fillId="0" borderId="13" xfId="49" applyNumberFormat="1" applyFont="1" applyBorder="1" applyAlignment="1">
      <alignment horizontal="right" wrapText="1"/>
    </xf>
    <xf numFmtId="3" fontId="62" fillId="0" borderId="14" xfId="49" applyNumberFormat="1" applyFont="1" applyFill="1" applyBorder="1" applyAlignment="1">
      <alignment horizontal="right" vertical="center" wrapText="1"/>
    </xf>
    <xf numFmtId="176" fontId="62" fillId="0" borderId="14" xfId="49" applyNumberFormat="1" applyFont="1" applyFill="1" applyBorder="1" applyAlignment="1">
      <alignment horizontal="justify" vertical="center" wrapText="1"/>
    </xf>
    <xf numFmtId="176" fontId="62" fillId="0" borderId="11" xfId="49" applyNumberFormat="1" applyFont="1" applyFill="1" applyBorder="1" applyAlignment="1">
      <alignment horizontal="justify" vertical="center" wrapText="1"/>
    </xf>
    <xf numFmtId="3" fontId="62" fillId="0" borderId="0" xfId="49" applyNumberFormat="1" applyFont="1" applyFill="1" applyBorder="1" applyAlignment="1">
      <alignment horizontal="right" vertical="center" wrapText="1"/>
    </xf>
    <xf numFmtId="43" fontId="0" fillId="0" borderId="0" xfId="49" applyFont="1" applyAlignment="1">
      <alignment/>
    </xf>
    <xf numFmtId="43" fontId="63" fillId="0" borderId="13" xfId="49" applyFont="1" applyBorder="1" applyAlignment="1">
      <alignment horizontal="right" vertical="center"/>
    </xf>
    <xf numFmtId="43" fontId="64" fillId="0" borderId="13" xfId="49" applyFont="1" applyBorder="1" applyAlignment="1">
      <alignment horizontal="right" vertical="center"/>
    </xf>
    <xf numFmtId="43" fontId="64" fillId="0" borderId="14" xfId="49" applyFont="1" applyBorder="1" applyAlignment="1">
      <alignment horizontal="right" vertical="center"/>
    </xf>
    <xf numFmtId="43" fontId="64" fillId="0" borderId="13" xfId="49" applyFont="1" applyFill="1" applyBorder="1" applyAlignment="1">
      <alignment horizontal="right" vertical="center"/>
    </xf>
    <xf numFmtId="43" fontId="64" fillId="0" borderId="14" xfId="49" applyFont="1" applyFill="1" applyBorder="1" applyAlignment="1">
      <alignment horizontal="right" vertical="center"/>
    </xf>
    <xf numFmtId="43" fontId="63" fillId="0" borderId="14" xfId="49" applyFont="1" applyBorder="1" applyAlignment="1">
      <alignment horizontal="right" vertical="center"/>
    </xf>
    <xf numFmtId="43" fontId="64" fillId="0" borderId="10" xfId="49" applyFont="1" applyBorder="1" applyAlignment="1">
      <alignment horizontal="right" vertical="center"/>
    </xf>
    <xf numFmtId="43" fontId="64" fillId="0" borderId="11" xfId="49" applyFont="1" applyBorder="1" applyAlignment="1">
      <alignment horizontal="right" vertical="center"/>
    </xf>
    <xf numFmtId="43" fontId="63" fillId="0" borderId="20" xfId="49" applyFont="1" applyBorder="1" applyAlignment="1">
      <alignment horizontal="right" vertical="center"/>
    </xf>
    <xf numFmtId="43" fontId="64" fillId="0" borderId="13" xfId="49" applyFont="1" applyBorder="1" applyAlignment="1">
      <alignment horizontal="center" vertical="center"/>
    </xf>
    <xf numFmtId="43" fontId="64" fillId="0" borderId="14" xfId="49" applyFont="1" applyBorder="1" applyAlignment="1">
      <alignment horizontal="center" vertical="center"/>
    </xf>
    <xf numFmtId="43" fontId="63" fillId="0" borderId="13" xfId="49" applyFont="1" applyBorder="1" applyAlignment="1">
      <alignment horizontal="center" vertical="center"/>
    </xf>
    <xf numFmtId="43" fontId="64" fillId="0" borderId="10" xfId="49" applyFont="1" applyBorder="1" applyAlignment="1">
      <alignment horizontal="center" vertical="center"/>
    </xf>
    <xf numFmtId="43" fontId="64" fillId="0" borderId="11" xfId="49" applyFont="1" applyBorder="1" applyAlignment="1">
      <alignment horizontal="center" vertical="center"/>
    </xf>
    <xf numFmtId="43" fontId="0" fillId="0" borderId="0" xfId="49" applyFont="1" applyAlignment="1">
      <alignment horizontal="center"/>
    </xf>
    <xf numFmtId="43" fontId="57" fillId="0" borderId="0" xfId="49" applyFont="1" applyAlignment="1">
      <alignment horizontal="center"/>
    </xf>
    <xf numFmtId="0" fontId="62" fillId="36" borderId="14" xfId="0" applyFont="1" applyFill="1" applyBorder="1" applyAlignment="1">
      <alignment horizontal="justify" vertical="center" wrapText="1"/>
    </xf>
    <xf numFmtId="0" fontId="58" fillId="33" borderId="23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58" fillId="0" borderId="17" xfId="0" applyFont="1" applyBorder="1" applyAlignment="1">
      <alignment horizontal="justify" vertical="center" wrapText="1"/>
    </xf>
    <xf numFmtId="0" fontId="58" fillId="0" borderId="14" xfId="0" applyFont="1" applyBorder="1" applyAlignment="1">
      <alignment horizontal="justify" vertical="center" wrapText="1"/>
    </xf>
    <xf numFmtId="0" fontId="62" fillId="0" borderId="17" xfId="0" applyFont="1" applyBorder="1" applyAlignment="1">
      <alignment horizontal="justify" vertical="center" wrapText="1"/>
    </xf>
    <xf numFmtId="0" fontId="62" fillId="0" borderId="14" xfId="0" applyFont="1" applyBorder="1" applyAlignment="1">
      <alignment horizontal="justify" vertical="center" wrapText="1"/>
    </xf>
    <xf numFmtId="0" fontId="0" fillId="0" borderId="0" xfId="0" applyAlignment="1">
      <alignment horizontal="left" vertical="top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justify" vertical="center" wrapText="1"/>
    </xf>
    <xf numFmtId="0" fontId="61" fillId="0" borderId="11" xfId="0" applyFont="1" applyBorder="1" applyAlignment="1">
      <alignment horizontal="justify" vertical="center" wrapText="1"/>
    </xf>
    <xf numFmtId="0" fontId="61" fillId="0" borderId="17" xfId="0" applyFont="1" applyBorder="1" applyAlignment="1">
      <alignment horizontal="justify" vertical="center" wrapText="1"/>
    </xf>
    <xf numFmtId="0" fontId="61" fillId="0" borderId="14" xfId="0" applyFont="1" applyBorder="1" applyAlignment="1">
      <alignment horizontal="justify" vertical="center" wrapText="1"/>
    </xf>
    <xf numFmtId="0" fontId="59" fillId="0" borderId="23" xfId="0" applyFont="1" applyBorder="1" applyAlignment="1">
      <alignment horizontal="justify" vertical="center" wrapText="1"/>
    </xf>
    <xf numFmtId="0" fontId="59" fillId="0" borderId="15" xfId="0" applyFont="1" applyBorder="1" applyAlignment="1">
      <alignment horizontal="justify" vertical="center" wrapText="1"/>
    </xf>
    <xf numFmtId="0" fontId="59" fillId="33" borderId="24" xfId="0" applyFont="1" applyFill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0" fontId="59" fillId="33" borderId="24" xfId="0" applyFont="1" applyFill="1" applyBorder="1" applyAlignment="1">
      <alignment horizontal="center" vertical="center" wrapText="1"/>
    </xf>
    <xf numFmtId="0" fontId="59" fillId="33" borderId="25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23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vertical="center"/>
    </xf>
    <xf numFmtId="0" fontId="62" fillId="0" borderId="14" xfId="0" applyFont="1" applyBorder="1" applyAlignment="1">
      <alignment horizontal="left" vertical="center" indent="1"/>
    </xf>
    <xf numFmtId="3" fontId="62" fillId="0" borderId="13" xfId="0" applyNumberFormat="1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58" fillId="33" borderId="23" xfId="0" applyFont="1" applyFill="1" applyBorder="1" applyAlignment="1">
      <alignment vertical="center"/>
    </xf>
    <xf numFmtId="0" fontId="58" fillId="33" borderId="15" xfId="0" applyFont="1" applyFill="1" applyBorder="1" applyAlignment="1">
      <alignment vertical="center"/>
    </xf>
    <xf numFmtId="0" fontId="58" fillId="33" borderId="18" xfId="0" applyFont="1" applyFill="1" applyBorder="1" applyAlignment="1">
      <alignment vertical="center"/>
    </xf>
    <xf numFmtId="0" fontId="58" fillId="33" borderId="11" xfId="0" applyFont="1" applyFill="1" applyBorder="1" applyAlignment="1">
      <alignment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62" fillId="0" borderId="25" xfId="0" applyFont="1" applyBorder="1" applyAlignment="1">
      <alignment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vertical="center"/>
    </xf>
    <xf numFmtId="0" fontId="58" fillId="33" borderId="16" xfId="0" applyFont="1" applyFill="1" applyBorder="1" applyAlignment="1">
      <alignment vertical="center"/>
    </xf>
    <xf numFmtId="0" fontId="62" fillId="0" borderId="23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58" fillId="33" borderId="13" xfId="0" applyFont="1" applyFill="1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3" fillId="0" borderId="22" xfId="0" applyFont="1" applyBorder="1" applyAlignment="1">
      <alignment horizontal="left" vertical="center"/>
    </xf>
    <xf numFmtId="0" fontId="62" fillId="0" borderId="23" xfId="0" applyFont="1" applyBorder="1" applyAlignment="1">
      <alignment horizontal="justify" vertical="center"/>
    </xf>
    <xf numFmtId="0" fontId="62" fillId="0" borderId="21" xfId="0" applyFont="1" applyBorder="1" applyAlignment="1">
      <alignment horizontal="justify" vertical="center"/>
    </xf>
    <xf numFmtId="0" fontId="62" fillId="0" borderId="15" xfId="0" applyFont="1" applyBorder="1" applyAlignment="1">
      <alignment horizontal="justify" vertical="center"/>
    </xf>
    <xf numFmtId="0" fontId="74" fillId="0" borderId="17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4" xfId="0" applyFont="1" applyBorder="1" applyAlignment="1">
      <alignment horizontal="left" vertical="center"/>
    </xf>
    <xf numFmtId="3" fontId="73" fillId="0" borderId="26" xfId="49" applyNumberFormat="1" applyFont="1" applyBorder="1" applyAlignment="1">
      <alignment horizontal="right" vertical="center"/>
    </xf>
    <xf numFmtId="3" fontId="73" fillId="0" borderId="27" xfId="49" applyNumberFormat="1" applyFont="1" applyBorder="1" applyAlignment="1">
      <alignment horizontal="right" vertical="center"/>
    </xf>
    <xf numFmtId="0" fontId="73" fillId="0" borderId="0" xfId="0" applyFont="1" applyBorder="1" applyAlignment="1">
      <alignment horizontal="left" vertical="center"/>
    </xf>
    <xf numFmtId="0" fontId="74" fillId="0" borderId="22" xfId="0" applyFont="1" applyBorder="1" applyAlignment="1">
      <alignment horizontal="left" vertical="center"/>
    </xf>
    <xf numFmtId="0" fontId="62" fillId="0" borderId="12" xfId="0" applyFont="1" applyBorder="1" applyAlignment="1">
      <alignment horizontal="left" vertical="center"/>
    </xf>
    <xf numFmtId="0" fontId="62" fillId="0" borderId="28" xfId="0" applyFont="1" applyBorder="1" applyAlignment="1">
      <alignment horizontal="left" vertical="center"/>
    </xf>
    <xf numFmtId="0" fontId="74" fillId="0" borderId="0" xfId="0" applyFont="1" applyAlignment="1">
      <alignment horizontal="left" vertical="center"/>
    </xf>
    <xf numFmtId="3" fontId="73" fillId="0" borderId="26" xfId="49" applyNumberFormat="1" applyFont="1" applyBorder="1" applyAlignment="1">
      <alignment horizontal="center" vertical="center"/>
    </xf>
    <xf numFmtId="3" fontId="73" fillId="0" borderId="29" xfId="49" applyNumberFormat="1" applyFont="1" applyBorder="1" applyAlignment="1">
      <alignment horizontal="right" vertical="center"/>
    </xf>
    <xf numFmtId="0" fontId="57" fillId="0" borderId="0" xfId="0" applyFont="1" applyAlignment="1">
      <alignment horizontal="left" vertical="top" wrapText="1"/>
    </xf>
    <xf numFmtId="0" fontId="63" fillId="33" borderId="18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0" fontId="63" fillId="33" borderId="28" xfId="0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center" vertical="center"/>
    </xf>
    <xf numFmtId="0" fontId="63" fillId="33" borderId="23" xfId="0" applyFont="1" applyFill="1" applyBorder="1" applyAlignment="1">
      <alignment horizontal="center" vertical="center"/>
    </xf>
    <xf numFmtId="0" fontId="63" fillId="33" borderId="21" xfId="0" applyFont="1" applyFill="1" applyBorder="1" applyAlignment="1">
      <alignment horizontal="center" vertical="center"/>
    </xf>
    <xf numFmtId="0" fontId="63" fillId="33" borderId="30" xfId="0" applyFont="1" applyFill="1" applyBorder="1" applyAlignment="1">
      <alignment horizontal="center" vertical="center"/>
    </xf>
    <xf numFmtId="0" fontId="63" fillId="0" borderId="17" xfId="0" applyFont="1" applyBorder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0" fontId="63" fillId="33" borderId="24" xfId="0" applyFont="1" applyFill="1" applyBorder="1" applyAlignment="1">
      <alignment horizontal="center" vertical="center"/>
    </xf>
    <xf numFmtId="0" fontId="63" fillId="33" borderId="25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33" borderId="2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3" fillId="0" borderId="23" xfId="0" applyFont="1" applyBorder="1" applyAlignment="1">
      <alignment horizontal="left" vertical="center"/>
    </xf>
    <xf numFmtId="0" fontId="63" fillId="0" borderId="15" xfId="0" applyFont="1" applyBorder="1" applyAlignment="1">
      <alignment horizontal="left" vertical="center"/>
    </xf>
    <xf numFmtId="0" fontId="63" fillId="0" borderId="17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left" vertical="center" wrapText="1"/>
    </xf>
    <xf numFmtId="0" fontId="57" fillId="0" borderId="0" xfId="0" applyFont="1" applyAlignment="1">
      <alignment horizontal="left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left" vertical="center"/>
    </xf>
    <xf numFmtId="0" fontId="58" fillId="0" borderId="14" xfId="0" applyFont="1" applyBorder="1" applyAlignment="1">
      <alignment horizontal="left" vertical="center"/>
    </xf>
    <xf numFmtId="0" fontId="58" fillId="33" borderId="22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horizontal="center" vertical="center"/>
    </xf>
    <xf numFmtId="0" fontId="58" fillId="0" borderId="23" xfId="0" applyFont="1" applyBorder="1" applyAlignment="1">
      <alignment horizontal="justify" vertical="center" wrapText="1"/>
    </xf>
    <xf numFmtId="0" fontId="58" fillId="0" borderId="30" xfId="0" applyFont="1" applyBorder="1" applyAlignment="1">
      <alignment horizontal="justify" vertical="center" wrapText="1"/>
    </xf>
    <xf numFmtId="0" fontId="58" fillId="0" borderId="17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="180" zoomScaleSheetLayoutView="180" zoomScalePageLayoutView="0" workbookViewId="0" topLeftCell="A1">
      <selection activeCell="A7" sqref="A7:G7"/>
    </sheetView>
  </sheetViews>
  <sheetFormatPr defaultColWidth="11.421875" defaultRowHeight="15"/>
  <cols>
    <col min="1" max="1" width="41.421875" style="0" customWidth="1"/>
    <col min="4" max="4" width="2.28125" style="0" customWidth="1"/>
    <col min="5" max="5" width="57.57421875" style="0" customWidth="1"/>
    <col min="6" max="6" width="11.421875" style="0" customWidth="1"/>
  </cols>
  <sheetData>
    <row r="1" spans="1:7" ht="14.25">
      <c r="A1" s="231" t="s">
        <v>120</v>
      </c>
      <c r="B1" s="231"/>
      <c r="C1" s="231"/>
      <c r="D1" s="231"/>
      <c r="E1" s="231"/>
      <c r="F1" s="231"/>
      <c r="G1" s="231"/>
    </row>
    <row r="3" ht="15" thickBot="1"/>
    <row r="4" spans="1:7" ht="14.25">
      <c r="A4" s="222" t="s">
        <v>453</v>
      </c>
      <c r="B4" s="223"/>
      <c r="C4" s="223"/>
      <c r="D4" s="223"/>
      <c r="E4" s="223"/>
      <c r="F4" s="223"/>
      <c r="G4" s="224"/>
    </row>
    <row r="5" spans="1:7" ht="14.25">
      <c r="A5" s="225" t="s">
        <v>0</v>
      </c>
      <c r="B5" s="226"/>
      <c r="C5" s="226"/>
      <c r="D5" s="226"/>
      <c r="E5" s="226"/>
      <c r="F5" s="226"/>
      <c r="G5" s="227"/>
    </row>
    <row r="6" spans="1:7" ht="14.25">
      <c r="A6" s="225" t="s">
        <v>489</v>
      </c>
      <c r="B6" s="226"/>
      <c r="C6" s="226"/>
      <c r="D6" s="226"/>
      <c r="E6" s="226"/>
      <c r="F6" s="226"/>
      <c r="G6" s="227"/>
    </row>
    <row r="7" spans="1:7" ht="15" thickBot="1">
      <c r="A7" s="228" t="s">
        <v>1</v>
      </c>
      <c r="B7" s="229"/>
      <c r="C7" s="229"/>
      <c r="D7" s="229"/>
      <c r="E7" s="229"/>
      <c r="F7" s="229"/>
      <c r="G7" s="230"/>
    </row>
    <row r="8" spans="1:7" ht="15.75" thickBot="1">
      <c r="A8" s="1" t="s">
        <v>2</v>
      </c>
      <c r="B8" s="2">
        <v>2016</v>
      </c>
      <c r="C8" s="2" t="s">
        <v>452</v>
      </c>
      <c r="D8" s="3"/>
      <c r="E8" s="4" t="s">
        <v>2</v>
      </c>
      <c r="F8" s="2">
        <v>2016</v>
      </c>
      <c r="G8" s="2" t="s">
        <v>452</v>
      </c>
    </row>
    <row r="9" spans="1:7" ht="12" customHeight="1">
      <c r="A9" s="5" t="s">
        <v>3</v>
      </c>
      <c r="B9" s="6"/>
      <c r="C9" s="29"/>
      <c r="D9" s="7"/>
      <c r="E9" s="6" t="s">
        <v>4</v>
      </c>
      <c r="F9" s="72"/>
      <c r="G9" s="72"/>
    </row>
    <row r="10" spans="1:7" ht="12" customHeight="1">
      <c r="A10" s="69" t="s">
        <v>5</v>
      </c>
      <c r="B10" s="70"/>
      <c r="C10" s="70"/>
      <c r="D10" s="7"/>
      <c r="E10" s="6" t="s">
        <v>6</v>
      </c>
      <c r="F10" s="73"/>
      <c r="G10" s="128"/>
    </row>
    <row r="11" spans="1:7" ht="12" customHeight="1">
      <c r="A11" s="61" t="s">
        <v>7</v>
      </c>
      <c r="B11" s="200">
        <f>B12+B13+B14+B15+B16+B17+B18</f>
        <v>23696393</v>
      </c>
      <c r="C11" s="155">
        <f>C12+C13+C14+C15+C16+C17+C18</f>
        <v>33947259</v>
      </c>
      <c r="D11" s="156"/>
      <c r="E11" s="157" t="s">
        <v>8</v>
      </c>
      <c r="F11" s="155">
        <f>F12+F13+F14+F15+F16+F17+F18+F19+F20</f>
        <v>19137965</v>
      </c>
      <c r="G11" s="155">
        <f>G12+G13+G14+G15+G16+G17+G18+G19+G20</f>
        <v>62316148</v>
      </c>
    </row>
    <row r="12" spans="1:7" ht="12" customHeight="1">
      <c r="A12" s="61" t="s">
        <v>9</v>
      </c>
      <c r="B12" s="200">
        <v>0</v>
      </c>
      <c r="C12" s="155">
        <v>0</v>
      </c>
      <c r="D12" s="156"/>
      <c r="E12" s="221" t="s">
        <v>10</v>
      </c>
      <c r="F12" s="155">
        <v>773755</v>
      </c>
      <c r="G12" s="155">
        <v>51261652</v>
      </c>
    </row>
    <row r="13" spans="1:7" ht="12" customHeight="1">
      <c r="A13" s="61" t="s">
        <v>11</v>
      </c>
      <c r="B13" s="200">
        <v>23696393</v>
      </c>
      <c r="C13" s="155">
        <v>33947259</v>
      </c>
      <c r="D13" s="156"/>
      <c r="E13" s="221" t="s">
        <v>12</v>
      </c>
      <c r="F13" s="155">
        <v>697217</v>
      </c>
      <c r="G13" s="155">
        <v>989323</v>
      </c>
    </row>
    <row r="14" spans="1:7" ht="12" customHeight="1">
      <c r="A14" s="61" t="s">
        <v>13</v>
      </c>
      <c r="B14" s="200">
        <v>0</v>
      </c>
      <c r="C14" s="155">
        <v>0</v>
      </c>
      <c r="D14" s="156"/>
      <c r="E14" s="221" t="s">
        <v>14</v>
      </c>
      <c r="F14" s="155">
        <v>0</v>
      </c>
      <c r="G14" s="155">
        <v>0</v>
      </c>
    </row>
    <row r="15" spans="1:7" ht="12" customHeight="1">
      <c r="A15" s="61" t="s">
        <v>15</v>
      </c>
      <c r="B15" s="200">
        <v>0</v>
      </c>
      <c r="C15" s="155">
        <v>0</v>
      </c>
      <c r="D15" s="156"/>
      <c r="E15" s="221" t="s">
        <v>16</v>
      </c>
      <c r="F15" s="155">
        <v>0</v>
      </c>
      <c r="G15" s="155">
        <v>0</v>
      </c>
    </row>
    <row r="16" spans="1:7" ht="12" customHeight="1">
      <c r="A16" s="61" t="s">
        <v>17</v>
      </c>
      <c r="B16" s="200">
        <v>0</v>
      </c>
      <c r="C16" s="155">
        <v>0</v>
      </c>
      <c r="D16" s="156"/>
      <c r="E16" s="221" t="s">
        <v>18</v>
      </c>
      <c r="F16" s="155">
        <v>0</v>
      </c>
      <c r="G16" s="155">
        <v>5280</v>
      </c>
    </row>
    <row r="17" spans="1:7" ht="12" customHeight="1">
      <c r="A17" s="61" t="s">
        <v>19</v>
      </c>
      <c r="B17" s="200">
        <v>0</v>
      </c>
      <c r="C17" s="155">
        <v>0</v>
      </c>
      <c r="D17" s="156"/>
      <c r="E17" s="221" t="s">
        <v>20</v>
      </c>
      <c r="F17" s="155">
        <v>0</v>
      </c>
      <c r="G17" s="155">
        <v>0</v>
      </c>
    </row>
    <row r="18" spans="1:7" ht="12" customHeight="1">
      <c r="A18" s="61" t="s">
        <v>21</v>
      </c>
      <c r="B18" s="200">
        <v>0</v>
      </c>
      <c r="C18" s="155">
        <v>0</v>
      </c>
      <c r="D18" s="156"/>
      <c r="E18" s="221" t="s">
        <v>22</v>
      </c>
      <c r="F18" s="155">
        <v>17666993</v>
      </c>
      <c r="G18" s="155">
        <v>10015693</v>
      </c>
    </row>
    <row r="19" spans="1:7" ht="12" customHeight="1">
      <c r="A19" s="26" t="s">
        <v>23</v>
      </c>
      <c r="B19" s="200">
        <f>B20+B21+B22+B23+B24+B25+B26</f>
        <v>0</v>
      </c>
      <c r="C19" s="155">
        <f>C20+C21+C22+C23+C24+C25+C26</f>
        <v>2574153</v>
      </c>
      <c r="D19" s="156"/>
      <c r="E19" s="221" t="s">
        <v>24</v>
      </c>
      <c r="F19" s="155">
        <v>0</v>
      </c>
      <c r="G19" s="155">
        <v>44200</v>
      </c>
    </row>
    <row r="20" spans="1:8" ht="12" customHeight="1">
      <c r="A20" s="61" t="s">
        <v>25</v>
      </c>
      <c r="B20" s="200">
        <v>0</v>
      </c>
      <c r="C20" s="155">
        <v>0</v>
      </c>
      <c r="D20" s="156"/>
      <c r="E20" s="221" t="s">
        <v>26</v>
      </c>
      <c r="F20" s="155">
        <v>0</v>
      </c>
      <c r="G20" s="155">
        <v>0</v>
      </c>
      <c r="H20" s="203"/>
    </row>
    <row r="21" spans="1:7" ht="12" customHeight="1">
      <c r="A21" s="61" t="s">
        <v>27</v>
      </c>
      <c r="B21" s="200">
        <v>0</v>
      </c>
      <c r="C21" s="155">
        <v>1704833</v>
      </c>
      <c r="D21" s="156"/>
      <c r="E21" s="157" t="s">
        <v>28</v>
      </c>
      <c r="F21" s="155">
        <f>F22+F23+F24</f>
        <v>0</v>
      </c>
      <c r="G21" s="155">
        <f>G22+G23+G24</f>
        <v>0</v>
      </c>
    </row>
    <row r="22" spans="1:7" ht="12" customHeight="1">
      <c r="A22" s="61" t="s">
        <v>29</v>
      </c>
      <c r="B22" s="200">
        <v>0</v>
      </c>
      <c r="C22" s="155">
        <v>869320</v>
      </c>
      <c r="D22" s="156"/>
      <c r="E22" s="157" t="s">
        <v>30</v>
      </c>
      <c r="F22" s="155">
        <v>0</v>
      </c>
      <c r="G22" s="155">
        <v>0</v>
      </c>
    </row>
    <row r="23" spans="1:7" ht="12" customHeight="1">
      <c r="A23" s="61" t="s">
        <v>31</v>
      </c>
      <c r="B23" s="200">
        <v>0</v>
      </c>
      <c r="C23" s="155">
        <v>0</v>
      </c>
      <c r="D23" s="156"/>
      <c r="E23" s="157" t="s">
        <v>32</v>
      </c>
      <c r="F23" s="155">
        <v>0</v>
      </c>
      <c r="G23" s="155">
        <v>0</v>
      </c>
    </row>
    <row r="24" spans="1:7" ht="12" customHeight="1">
      <c r="A24" s="61" t="s">
        <v>33</v>
      </c>
      <c r="B24" s="200">
        <v>0</v>
      </c>
      <c r="C24" s="155">
        <v>0</v>
      </c>
      <c r="D24" s="156"/>
      <c r="E24" s="157" t="s">
        <v>34</v>
      </c>
      <c r="F24" s="155">
        <v>0</v>
      </c>
      <c r="G24" s="155">
        <v>0</v>
      </c>
    </row>
    <row r="25" spans="1:7" ht="12" customHeight="1">
      <c r="A25" s="61" t="s">
        <v>35</v>
      </c>
      <c r="B25" s="200">
        <v>0</v>
      </c>
      <c r="C25" s="155">
        <v>0</v>
      </c>
      <c r="D25" s="156"/>
      <c r="E25" s="157" t="s">
        <v>36</v>
      </c>
      <c r="F25" s="155">
        <f>F26+F27</f>
        <v>0</v>
      </c>
      <c r="G25" s="155">
        <f>G26+G27</f>
        <v>0</v>
      </c>
    </row>
    <row r="26" spans="1:7" ht="12" customHeight="1">
      <c r="A26" s="61" t="s">
        <v>37</v>
      </c>
      <c r="B26" s="200">
        <v>0</v>
      </c>
      <c r="C26" s="155">
        <v>0</v>
      </c>
      <c r="D26" s="156"/>
      <c r="E26" s="157" t="s">
        <v>38</v>
      </c>
      <c r="F26" s="155">
        <v>0</v>
      </c>
      <c r="G26" s="155">
        <v>0</v>
      </c>
    </row>
    <row r="27" spans="1:7" ht="12" customHeight="1">
      <c r="A27" s="61" t="s">
        <v>39</v>
      </c>
      <c r="B27" s="200">
        <f>B28+B29+B30+B31+B32</f>
        <v>0</v>
      </c>
      <c r="C27" s="155">
        <f>C28+C29+C30+C31+C32</f>
        <v>423059</v>
      </c>
      <c r="D27" s="156"/>
      <c r="E27" s="157" t="s">
        <v>40</v>
      </c>
      <c r="F27" s="155">
        <v>0</v>
      </c>
      <c r="G27" s="155">
        <v>0</v>
      </c>
    </row>
    <row r="28" spans="1:7" ht="15" customHeight="1">
      <c r="A28" s="61" t="s">
        <v>41</v>
      </c>
      <c r="B28" s="200"/>
      <c r="C28" s="155">
        <v>423059</v>
      </c>
      <c r="D28" s="156"/>
      <c r="E28" s="157" t="s">
        <v>42</v>
      </c>
      <c r="F28" s="155">
        <v>0</v>
      </c>
      <c r="G28" s="155">
        <v>0</v>
      </c>
    </row>
    <row r="29" spans="1:7" ht="15" customHeight="1">
      <c r="A29" s="61" t="s">
        <v>43</v>
      </c>
      <c r="B29" s="200">
        <v>0</v>
      </c>
      <c r="C29" s="155">
        <v>0</v>
      </c>
      <c r="D29" s="156"/>
      <c r="E29" s="157" t="s">
        <v>44</v>
      </c>
      <c r="F29" s="155">
        <f>F30+F31+F32</f>
        <v>0</v>
      </c>
      <c r="G29" s="155">
        <f>G30+G31+G32</f>
        <v>0</v>
      </c>
    </row>
    <row r="30" spans="1:7" ht="12" customHeight="1">
      <c r="A30" s="61" t="s">
        <v>45</v>
      </c>
      <c r="B30" s="200">
        <v>0</v>
      </c>
      <c r="C30" s="155">
        <v>0</v>
      </c>
      <c r="D30" s="156"/>
      <c r="E30" s="157" t="s">
        <v>46</v>
      </c>
      <c r="F30" s="155">
        <v>0</v>
      </c>
      <c r="G30" s="155">
        <v>0</v>
      </c>
    </row>
    <row r="31" spans="1:7" ht="12" customHeight="1">
      <c r="A31" s="61" t="s">
        <v>47</v>
      </c>
      <c r="B31" s="200">
        <v>0</v>
      </c>
      <c r="C31" s="155">
        <v>0</v>
      </c>
      <c r="D31" s="156"/>
      <c r="E31" s="157" t="s">
        <v>48</v>
      </c>
      <c r="F31" s="155">
        <v>0</v>
      </c>
      <c r="G31" s="155">
        <v>0</v>
      </c>
    </row>
    <row r="32" spans="1:7" ht="12" customHeight="1">
      <c r="A32" s="61" t="s">
        <v>49</v>
      </c>
      <c r="B32" s="200">
        <v>0</v>
      </c>
      <c r="C32" s="155">
        <v>0</v>
      </c>
      <c r="D32" s="156"/>
      <c r="E32" s="157" t="s">
        <v>50</v>
      </c>
      <c r="F32" s="155">
        <v>0</v>
      </c>
      <c r="G32" s="155">
        <v>0</v>
      </c>
    </row>
    <row r="33" spans="1:7" ht="12" customHeight="1">
      <c r="A33" s="61" t="s">
        <v>51</v>
      </c>
      <c r="B33" s="200">
        <v>0</v>
      </c>
      <c r="C33" s="155">
        <v>0</v>
      </c>
      <c r="D33" s="156"/>
      <c r="E33" s="157" t="s">
        <v>52</v>
      </c>
      <c r="F33" s="155">
        <f>F34+F35+F36+F37+F38+F39</f>
        <v>0</v>
      </c>
      <c r="G33" s="155">
        <f>G34+G35+G36+G37+G38+G39</f>
        <v>0</v>
      </c>
    </row>
    <row r="34" spans="1:7" ht="12" customHeight="1">
      <c r="A34" s="61" t="s">
        <v>53</v>
      </c>
      <c r="B34" s="200">
        <v>0</v>
      </c>
      <c r="C34" s="155">
        <v>0</v>
      </c>
      <c r="D34" s="156"/>
      <c r="E34" s="157" t="s">
        <v>54</v>
      </c>
      <c r="F34" s="155">
        <v>0</v>
      </c>
      <c r="G34" s="155">
        <v>0</v>
      </c>
    </row>
    <row r="35" spans="1:7" ht="12" customHeight="1">
      <c r="A35" s="61" t="s">
        <v>55</v>
      </c>
      <c r="B35" s="200">
        <v>0</v>
      </c>
      <c r="C35" s="155">
        <v>0</v>
      </c>
      <c r="D35" s="156"/>
      <c r="E35" s="157" t="s">
        <v>56</v>
      </c>
      <c r="F35" s="155">
        <v>0</v>
      </c>
      <c r="G35" s="155">
        <v>0</v>
      </c>
    </row>
    <row r="36" spans="1:7" ht="12" customHeight="1">
      <c r="A36" s="61" t="s">
        <v>57</v>
      </c>
      <c r="B36" s="200">
        <v>0</v>
      </c>
      <c r="C36" s="155">
        <v>0</v>
      </c>
      <c r="D36" s="156"/>
      <c r="E36" s="157" t="s">
        <v>58</v>
      </c>
      <c r="F36" s="155">
        <v>0</v>
      </c>
      <c r="G36" s="155">
        <v>0</v>
      </c>
    </row>
    <row r="37" spans="1:7" ht="12" customHeight="1">
      <c r="A37" s="61" t="s">
        <v>59</v>
      </c>
      <c r="B37" s="200">
        <v>0</v>
      </c>
      <c r="C37" s="155">
        <v>0</v>
      </c>
      <c r="D37" s="156"/>
      <c r="E37" s="157" t="s">
        <v>60</v>
      </c>
      <c r="F37" s="155">
        <v>0</v>
      </c>
      <c r="G37" s="155">
        <v>0</v>
      </c>
    </row>
    <row r="38" spans="1:7" ht="12" customHeight="1">
      <c r="A38" s="61" t="s">
        <v>61</v>
      </c>
      <c r="B38" s="200">
        <v>0</v>
      </c>
      <c r="C38" s="155">
        <v>0</v>
      </c>
      <c r="D38" s="156"/>
      <c r="E38" s="157" t="s">
        <v>62</v>
      </c>
      <c r="F38" s="155">
        <v>0</v>
      </c>
      <c r="G38" s="155">
        <v>0</v>
      </c>
    </row>
    <row r="39" spans="1:7" ht="12" customHeight="1">
      <c r="A39" s="61" t="s">
        <v>63</v>
      </c>
      <c r="B39" s="200">
        <v>0</v>
      </c>
      <c r="C39" s="155">
        <v>2267478</v>
      </c>
      <c r="D39" s="156"/>
      <c r="E39" s="157" t="s">
        <v>64</v>
      </c>
      <c r="F39" s="155">
        <v>0</v>
      </c>
      <c r="G39" s="155">
        <v>0</v>
      </c>
    </row>
    <row r="40" spans="1:7" ht="12" customHeight="1">
      <c r="A40" s="61" t="s">
        <v>65</v>
      </c>
      <c r="B40" s="200">
        <f>B41+B42</f>
        <v>0</v>
      </c>
      <c r="C40" s="155">
        <f>C41+C42</f>
        <v>0</v>
      </c>
      <c r="D40" s="156"/>
      <c r="E40" s="157" t="s">
        <v>66</v>
      </c>
      <c r="F40" s="155">
        <f>F41+F42+F43</f>
        <v>0</v>
      </c>
      <c r="G40" s="155">
        <f>G41+G42+G43</f>
        <v>0</v>
      </c>
    </row>
    <row r="41" spans="1:7" ht="15" customHeight="1">
      <c r="A41" s="61" t="s">
        <v>67</v>
      </c>
      <c r="B41" s="200">
        <v>0</v>
      </c>
      <c r="C41" s="155">
        <v>0</v>
      </c>
      <c r="D41" s="156"/>
      <c r="E41" s="157" t="s">
        <v>68</v>
      </c>
      <c r="F41" s="155">
        <v>0</v>
      </c>
      <c r="G41" s="155">
        <v>0</v>
      </c>
    </row>
    <row r="42" spans="1:7" ht="12" customHeight="1">
      <c r="A42" s="61" t="s">
        <v>69</v>
      </c>
      <c r="B42" s="200">
        <v>0</v>
      </c>
      <c r="C42" s="155">
        <v>0</v>
      </c>
      <c r="D42" s="156"/>
      <c r="E42" s="157" t="s">
        <v>70</v>
      </c>
      <c r="F42" s="155">
        <v>0</v>
      </c>
      <c r="G42" s="155">
        <v>0</v>
      </c>
    </row>
    <row r="43" spans="1:7" ht="12" customHeight="1">
      <c r="A43" s="61" t="s">
        <v>71</v>
      </c>
      <c r="B43" s="200">
        <f>B44+B45+B46+B47</f>
        <v>0</v>
      </c>
      <c r="C43" s="155">
        <f>C44+C45+C46+C47</f>
        <v>0</v>
      </c>
      <c r="D43" s="156"/>
      <c r="E43" s="157" t="s">
        <v>72</v>
      </c>
      <c r="F43" s="155">
        <v>0</v>
      </c>
      <c r="G43" s="155">
        <v>0</v>
      </c>
    </row>
    <row r="44" spans="1:7" ht="12" customHeight="1">
      <c r="A44" s="61" t="s">
        <v>73</v>
      </c>
      <c r="B44" s="200">
        <v>0</v>
      </c>
      <c r="C44" s="155">
        <v>0</v>
      </c>
      <c r="D44" s="156"/>
      <c r="E44" s="157" t="s">
        <v>74</v>
      </c>
      <c r="F44" s="155">
        <f>F45+F46+F47</f>
        <v>0</v>
      </c>
      <c r="G44" s="155">
        <f>G45+G46+G47</f>
        <v>0</v>
      </c>
    </row>
    <row r="45" spans="1:7" ht="12" customHeight="1">
      <c r="A45" s="61" t="s">
        <v>75</v>
      </c>
      <c r="B45" s="200">
        <v>0</v>
      </c>
      <c r="C45" s="155">
        <v>0</v>
      </c>
      <c r="D45" s="156"/>
      <c r="E45" s="157" t="s">
        <v>76</v>
      </c>
      <c r="F45" s="155">
        <v>0</v>
      </c>
      <c r="G45" s="155">
        <v>0</v>
      </c>
    </row>
    <row r="46" spans="1:7" ht="12" customHeight="1">
      <c r="A46" s="61" t="s">
        <v>77</v>
      </c>
      <c r="B46" s="200">
        <v>0</v>
      </c>
      <c r="C46" s="155">
        <v>0</v>
      </c>
      <c r="D46" s="156"/>
      <c r="E46" s="157" t="s">
        <v>78</v>
      </c>
      <c r="F46" s="155">
        <v>0</v>
      </c>
      <c r="G46" s="155">
        <v>0</v>
      </c>
    </row>
    <row r="47" spans="1:7" ht="12" customHeight="1">
      <c r="A47" s="61" t="s">
        <v>79</v>
      </c>
      <c r="B47" s="200">
        <v>0</v>
      </c>
      <c r="C47" s="155">
        <v>0</v>
      </c>
      <c r="D47" s="156"/>
      <c r="E47" s="157" t="s">
        <v>80</v>
      </c>
      <c r="F47" s="155">
        <v>0</v>
      </c>
      <c r="G47" s="155">
        <v>0</v>
      </c>
    </row>
    <row r="48" spans="1:7" ht="12" customHeight="1">
      <c r="A48" s="61"/>
      <c r="B48" s="201"/>
      <c r="C48" s="158"/>
      <c r="D48" s="156"/>
      <c r="E48" s="157"/>
      <c r="F48" s="159"/>
      <c r="G48" s="159"/>
    </row>
    <row r="49" spans="1:7" ht="12" customHeight="1">
      <c r="A49" s="22" t="s">
        <v>81</v>
      </c>
      <c r="B49" s="201">
        <f>B11+B19+B27+B33+B39+B40+B43</f>
        <v>23696393</v>
      </c>
      <c r="C49" s="158">
        <f>C11+C19+C27+C33+C39+C40+C43</f>
        <v>39211949</v>
      </c>
      <c r="D49" s="156"/>
      <c r="E49" s="160" t="s">
        <v>82</v>
      </c>
      <c r="F49" s="159">
        <f>F11+F21+F25+F28+F29+F33+F40+F44</f>
        <v>19137965</v>
      </c>
      <c r="G49" s="159">
        <f>G11+G21+G25+G28+G29+G33+G40+G44</f>
        <v>62316148</v>
      </c>
    </row>
    <row r="50" spans="1:7" ht="9.75" customHeight="1" thickBot="1">
      <c r="A50" s="161"/>
      <c r="B50" s="202"/>
      <c r="C50" s="162"/>
      <c r="D50" s="163"/>
      <c r="E50" s="164"/>
      <c r="F50" s="165"/>
      <c r="G50" s="165"/>
    </row>
    <row r="51" spans="1:7" ht="12" customHeight="1">
      <c r="A51" s="166" t="s">
        <v>83</v>
      </c>
      <c r="B51" s="167"/>
      <c r="C51" s="167"/>
      <c r="D51" s="168"/>
      <c r="E51" s="169" t="s">
        <v>84</v>
      </c>
      <c r="F51" s="167"/>
      <c r="G51" s="167"/>
    </row>
    <row r="52" spans="1:7" ht="12" customHeight="1">
      <c r="A52" s="61" t="s">
        <v>85</v>
      </c>
      <c r="B52" s="155">
        <v>0</v>
      </c>
      <c r="C52" s="155">
        <v>0</v>
      </c>
      <c r="D52" s="156"/>
      <c r="E52" s="157" t="s">
        <v>86</v>
      </c>
      <c r="F52" s="155">
        <v>0</v>
      </c>
      <c r="G52" s="155">
        <v>0</v>
      </c>
    </row>
    <row r="53" spans="1:7" ht="12" customHeight="1">
      <c r="A53" s="61" t="s">
        <v>87</v>
      </c>
      <c r="B53" s="155">
        <v>0</v>
      </c>
      <c r="C53" s="155">
        <v>0</v>
      </c>
      <c r="D53" s="156"/>
      <c r="E53" s="157" t="s">
        <v>88</v>
      </c>
      <c r="F53" s="155">
        <v>0</v>
      </c>
      <c r="G53" s="155">
        <v>0</v>
      </c>
    </row>
    <row r="54" spans="1:7" ht="12" customHeight="1">
      <c r="A54" s="61" t="s">
        <v>89</v>
      </c>
      <c r="B54" s="158">
        <v>444159847</v>
      </c>
      <c r="C54" s="158">
        <v>444159847</v>
      </c>
      <c r="D54" s="156"/>
      <c r="E54" s="157" t="s">
        <v>90</v>
      </c>
      <c r="F54" s="155">
        <v>0</v>
      </c>
      <c r="G54" s="155">
        <v>0</v>
      </c>
    </row>
    <row r="55" spans="1:7" ht="12" customHeight="1">
      <c r="A55" s="61" t="s">
        <v>91</v>
      </c>
      <c r="B55" s="158">
        <v>142960308</v>
      </c>
      <c r="C55" s="158">
        <v>134629088</v>
      </c>
      <c r="D55" s="156"/>
      <c r="E55" s="157" t="s">
        <v>92</v>
      </c>
      <c r="F55" s="155">
        <v>0</v>
      </c>
      <c r="G55" s="155">
        <v>0</v>
      </c>
    </row>
    <row r="56" spans="1:7" ht="12" customHeight="1">
      <c r="A56" s="61" t="s">
        <v>93</v>
      </c>
      <c r="B56" s="158">
        <v>3130</v>
      </c>
      <c r="C56" s="158">
        <v>0</v>
      </c>
      <c r="D56" s="170"/>
      <c r="E56" s="157" t="s">
        <v>94</v>
      </c>
      <c r="F56" s="155">
        <v>0</v>
      </c>
      <c r="G56" s="155">
        <v>0</v>
      </c>
    </row>
    <row r="57" spans="1:7" ht="12" customHeight="1">
      <c r="A57" s="61" t="s">
        <v>95</v>
      </c>
      <c r="B57" s="155">
        <v>0</v>
      </c>
      <c r="C57" s="155">
        <v>0</v>
      </c>
      <c r="D57" s="171"/>
      <c r="E57" s="157" t="s">
        <v>96</v>
      </c>
      <c r="F57" s="155">
        <v>0</v>
      </c>
      <c r="G57" s="155">
        <v>0</v>
      </c>
    </row>
    <row r="58" spans="1:7" ht="12" customHeight="1">
      <c r="A58" s="61" t="s">
        <v>97</v>
      </c>
      <c r="B58" s="155">
        <v>0</v>
      </c>
      <c r="C58" s="155">
        <v>0</v>
      </c>
      <c r="D58" s="171"/>
      <c r="E58" s="160"/>
      <c r="F58" s="155"/>
      <c r="G58" s="155"/>
    </row>
    <row r="59" spans="1:7" ht="12" customHeight="1">
      <c r="A59" s="61" t="s">
        <v>98</v>
      </c>
      <c r="B59" s="155">
        <v>0</v>
      </c>
      <c r="C59" s="155">
        <v>0</v>
      </c>
      <c r="D59" s="171"/>
      <c r="E59" s="160" t="s">
        <v>99</v>
      </c>
      <c r="F59" s="155">
        <f>F52+F53+F54+F55+F56+F57</f>
        <v>0</v>
      </c>
      <c r="G59" s="155">
        <f>G52+G53+G54+G55+G56+G57</f>
        <v>0</v>
      </c>
    </row>
    <row r="60" spans="1:7" ht="12" customHeight="1">
      <c r="A60" s="61" t="s">
        <v>100</v>
      </c>
      <c r="B60" s="155">
        <v>0</v>
      </c>
      <c r="C60" s="155">
        <v>0</v>
      </c>
      <c r="D60" s="156"/>
      <c r="E60" s="23"/>
      <c r="F60" s="155"/>
      <c r="G60" s="155"/>
    </row>
    <row r="61" spans="1:7" ht="12" customHeight="1">
      <c r="A61" s="61"/>
      <c r="B61" s="158"/>
      <c r="C61" s="158"/>
      <c r="D61" s="156"/>
      <c r="E61" s="160" t="s">
        <v>101</v>
      </c>
      <c r="F61" s="114">
        <f>F49+F59</f>
        <v>19137965</v>
      </c>
      <c r="G61" s="114">
        <f>G49+G59</f>
        <v>62316148</v>
      </c>
    </row>
    <row r="62" spans="1:7" ht="12" customHeight="1">
      <c r="A62" s="22" t="s">
        <v>102</v>
      </c>
      <c r="B62" s="158">
        <f>B52+B53+B54+B55+B56+B57+B58+B59+B60</f>
        <v>587123285</v>
      </c>
      <c r="C62" s="158">
        <f>C52+C53+C54+C55+C56+C57+C58+C59+C60</f>
        <v>578788935</v>
      </c>
      <c r="D62" s="156"/>
      <c r="E62" s="157"/>
      <c r="F62" s="114"/>
      <c r="G62" s="114"/>
    </row>
    <row r="63" spans="1:7" ht="12" customHeight="1">
      <c r="A63" s="61"/>
      <c r="B63" s="172"/>
      <c r="C63" s="172"/>
      <c r="D63" s="171"/>
      <c r="E63" s="160" t="s">
        <v>103</v>
      </c>
      <c r="F63" s="114"/>
      <c r="G63" s="114"/>
    </row>
    <row r="64" spans="1:7" ht="12" customHeight="1">
      <c r="A64" s="22" t="s">
        <v>104</v>
      </c>
      <c r="B64" s="172">
        <f>B49+B62</f>
        <v>610819678</v>
      </c>
      <c r="C64" s="172">
        <f>C49+C62</f>
        <v>618000884</v>
      </c>
      <c r="D64" s="156"/>
      <c r="E64" s="160"/>
      <c r="F64" s="114"/>
      <c r="G64" s="114"/>
    </row>
    <row r="65" spans="1:7" ht="12" customHeight="1">
      <c r="A65" s="61"/>
      <c r="B65" s="172"/>
      <c r="C65" s="172"/>
      <c r="D65" s="156"/>
      <c r="E65" s="160" t="s">
        <v>105</v>
      </c>
      <c r="F65" s="155">
        <f>F66+F67+F68</f>
        <v>577035241</v>
      </c>
      <c r="G65" s="155">
        <f>G66+G67+G68</f>
        <v>577035241</v>
      </c>
    </row>
    <row r="66" spans="1:7" ht="12" customHeight="1">
      <c r="A66" s="61"/>
      <c r="B66" s="172"/>
      <c r="C66" s="172"/>
      <c r="D66" s="156"/>
      <c r="E66" s="157" t="s">
        <v>106</v>
      </c>
      <c r="F66" s="155">
        <v>577035241</v>
      </c>
      <c r="G66" s="155">
        <v>577035241</v>
      </c>
    </row>
    <row r="67" spans="1:7" ht="12" customHeight="1">
      <c r="A67" s="61"/>
      <c r="B67" s="172"/>
      <c r="C67" s="172"/>
      <c r="D67" s="156"/>
      <c r="E67" s="157" t="s">
        <v>107</v>
      </c>
      <c r="F67" s="155">
        <v>0</v>
      </c>
      <c r="G67" s="155">
        <v>0</v>
      </c>
    </row>
    <row r="68" spans="1:7" ht="12" customHeight="1">
      <c r="A68" s="61"/>
      <c r="B68" s="172"/>
      <c r="C68" s="172"/>
      <c r="D68" s="156"/>
      <c r="E68" s="157" t="s">
        <v>108</v>
      </c>
      <c r="F68" s="155">
        <v>0</v>
      </c>
      <c r="G68" s="155">
        <v>0</v>
      </c>
    </row>
    <row r="69" spans="1:7" ht="12" customHeight="1">
      <c r="A69" s="61"/>
      <c r="B69" s="172"/>
      <c r="C69" s="172"/>
      <c r="D69" s="156"/>
      <c r="E69" s="157"/>
      <c r="F69" s="155"/>
      <c r="G69" s="155"/>
    </row>
    <row r="70" spans="1:7" ht="12" customHeight="1">
      <c r="A70" s="61"/>
      <c r="B70" s="172"/>
      <c r="C70" s="172"/>
      <c r="D70" s="156"/>
      <c r="E70" s="160" t="s">
        <v>109</v>
      </c>
      <c r="F70" s="155">
        <f>F71+F72+F73+F74+F75</f>
        <v>14646472</v>
      </c>
      <c r="G70" s="155">
        <f>G71+G72+G73+G74+G75</f>
        <v>-21350505</v>
      </c>
    </row>
    <row r="71" spans="1:7" ht="12" customHeight="1">
      <c r="A71" s="61"/>
      <c r="B71" s="172"/>
      <c r="C71" s="172"/>
      <c r="D71" s="156"/>
      <c r="E71" s="157" t="s">
        <v>110</v>
      </c>
      <c r="F71" s="155">
        <v>9880126</v>
      </c>
      <c r="G71" s="155">
        <v>-299784591</v>
      </c>
    </row>
    <row r="72" spans="1:7" ht="12" customHeight="1">
      <c r="A72" s="61"/>
      <c r="B72" s="172"/>
      <c r="C72" s="172"/>
      <c r="D72" s="156"/>
      <c r="E72" s="157" t="s">
        <v>111</v>
      </c>
      <c r="F72" s="155">
        <v>-96551570</v>
      </c>
      <c r="G72" s="155">
        <v>278434086</v>
      </c>
    </row>
    <row r="73" spans="1:7" ht="12" customHeight="1">
      <c r="A73" s="61"/>
      <c r="B73" s="172"/>
      <c r="C73" s="172"/>
      <c r="D73" s="156"/>
      <c r="E73" s="157" t="s">
        <v>112</v>
      </c>
      <c r="F73" s="155">
        <v>0</v>
      </c>
      <c r="G73" s="155">
        <v>0</v>
      </c>
    </row>
    <row r="74" spans="1:7" ht="12" customHeight="1">
      <c r="A74" s="61"/>
      <c r="B74" s="172"/>
      <c r="C74" s="172"/>
      <c r="D74" s="156"/>
      <c r="E74" s="157" t="s">
        <v>113</v>
      </c>
      <c r="F74" s="155">
        <v>0</v>
      </c>
      <c r="G74" s="155">
        <v>0</v>
      </c>
    </row>
    <row r="75" spans="1:7" ht="12" customHeight="1">
      <c r="A75" s="61"/>
      <c r="B75" s="172"/>
      <c r="C75" s="172"/>
      <c r="D75" s="156"/>
      <c r="E75" s="157" t="s">
        <v>114</v>
      </c>
      <c r="F75" s="155">
        <v>101317916</v>
      </c>
      <c r="G75" s="155">
        <v>0</v>
      </c>
    </row>
    <row r="76" spans="1:7" ht="12" customHeight="1">
      <c r="A76" s="61"/>
      <c r="B76" s="172"/>
      <c r="C76" s="172"/>
      <c r="D76" s="156"/>
      <c r="E76" s="157"/>
      <c r="F76" s="158"/>
      <c r="G76" s="158"/>
    </row>
    <row r="77" spans="1:7" ht="12" customHeight="1">
      <c r="A77" s="61"/>
      <c r="B77" s="172"/>
      <c r="C77" s="172"/>
      <c r="D77" s="156"/>
      <c r="E77" s="160" t="s">
        <v>115</v>
      </c>
      <c r="F77" s="132">
        <f>F78+F79</f>
        <v>0</v>
      </c>
      <c r="G77" s="132">
        <f>G78+G79</f>
        <v>0</v>
      </c>
    </row>
    <row r="78" spans="1:7" ht="12" customHeight="1">
      <c r="A78" s="61"/>
      <c r="B78" s="172"/>
      <c r="C78" s="172"/>
      <c r="D78" s="156"/>
      <c r="E78" s="157" t="s">
        <v>116</v>
      </c>
      <c r="F78" s="158"/>
      <c r="G78" s="158"/>
    </row>
    <row r="79" spans="1:7" ht="12" customHeight="1">
      <c r="A79" s="61"/>
      <c r="B79" s="172"/>
      <c r="C79" s="172"/>
      <c r="D79" s="156"/>
      <c r="E79" s="157" t="s">
        <v>117</v>
      </c>
      <c r="F79" s="158"/>
      <c r="G79" s="158"/>
    </row>
    <row r="80" spans="1:7" ht="12" customHeight="1">
      <c r="A80" s="61"/>
      <c r="B80" s="172"/>
      <c r="C80" s="172"/>
      <c r="D80" s="156"/>
      <c r="E80" s="157"/>
      <c r="F80" s="158"/>
      <c r="G80" s="158"/>
    </row>
    <row r="81" spans="1:7" ht="12" customHeight="1">
      <c r="A81" s="61"/>
      <c r="B81" s="172"/>
      <c r="C81" s="172"/>
      <c r="D81" s="156"/>
      <c r="E81" s="160" t="s">
        <v>118</v>
      </c>
      <c r="F81" s="158">
        <f>F65+F70+F77</f>
        <v>591681713</v>
      </c>
      <c r="G81" s="158">
        <f>G65+G70+G77</f>
        <v>555684736</v>
      </c>
    </row>
    <row r="82" spans="1:7" ht="12" customHeight="1">
      <c r="A82" s="61"/>
      <c r="B82" s="172"/>
      <c r="C82" s="172"/>
      <c r="D82" s="156"/>
      <c r="E82" s="157"/>
      <c r="F82" s="158"/>
      <c r="G82" s="158"/>
    </row>
    <row r="83" spans="1:7" ht="12" customHeight="1">
      <c r="A83" s="61"/>
      <c r="B83" s="172"/>
      <c r="C83" s="172"/>
      <c r="D83" s="156"/>
      <c r="E83" s="160" t="s">
        <v>119</v>
      </c>
      <c r="F83" s="158">
        <f>F61+F81</f>
        <v>610819678</v>
      </c>
      <c r="G83" s="158">
        <f>G61+G81</f>
        <v>618000884</v>
      </c>
    </row>
    <row r="84" spans="1:7" ht="12" customHeight="1">
      <c r="A84" s="9"/>
      <c r="B84" s="129"/>
      <c r="C84" s="129"/>
      <c r="D84" s="7"/>
      <c r="E84" s="8"/>
      <c r="F84" s="127"/>
      <c r="G84" s="127"/>
    </row>
    <row r="85" spans="1:7" ht="15" thickBot="1">
      <c r="A85" s="14"/>
      <c r="B85" s="130"/>
      <c r="C85" s="130"/>
      <c r="D85" s="11"/>
      <c r="E85" s="10"/>
      <c r="F85" s="71"/>
      <c r="G85" s="71"/>
    </row>
    <row r="87" ht="14.25">
      <c r="F87" s="80"/>
    </row>
    <row r="88" spans="1:6" ht="14.25">
      <c r="A88" s="148" t="s">
        <v>481</v>
      </c>
      <c r="B88" s="148"/>
      <c r="C88" s="148"/>
      <c r="D88" s="148"/>
      <c r="E88" s="148" t="s">
        <v>484</v>
      </c>
      <c r="F88" s="149"/>
    </row>
    <row r="89" spans="1:6" ht="14.25">
      <c r="A89" s="151" t="s">
        <v>482</v>
      </c>
      <c r="B89" s="151"/>
      <c r="C89" s="151"/>
      <c r="D89" s="151"/>
      <c r="E89" s="151" t="s">
        <v>485</v>
      </c>
      <c r="F89" s="150"/>
    </row>
    <row r="90" spans="1:6" ht="14.25">
      <c r="A90" s="151" t="s">
        <v>483</v>
      </c>
      <c r="B90" s="151"/>
      <c r="C90" s="151"/>
      <c r="D90" s="151"/>
      <c r="E90" s="151" t="s">
        <v>486</v>
      </c>
      <c r="F90" s="148"/>
    </row>
  </sheetData>
  <sheetProtection/>
  <mergeCells count="5">
    <mergeCell ref="A4:G4"/>
    <mergeCell ref="A5:G5"/>
    <mergeCell ref="A6:G6"/>
    <mergeCell ref="A7:G7"/>
    <mergeCell ref="A1:G1"/>
  </mergeCells>
  <printOptions horizontalCentered="1"/>
  <pageMargins left="0.3937007874015748" right="0.5118110236220472" top="1.062992125984252" bottom="1.062992125984252" header="0.31496062992125984" footer="0.31496062992125984"/>
  <pageSetup fitToHeight="2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view="pageBreakPreview" zoomScale="145" zoomScaleNormal="130" zoomScaleSheetLayoutView="145" zoomScalePageLayoutView="0" workbookViewId="0" topLeftCell="A1">
      <selection activeCell="A7" sqref="A7:G7"/>
    </sheetView>
  </sheetViews>
  <sheetFormatPr defaultColWidth="11.421875" defaultRowHeight="15"/>
  <sheetData>
    <row r="2" ht="14.25">
      <c r="A2" s="30" t="s">
        <v>121</v>
      </c>
    </row>
    <row r="3" ht="15" thickBot="1"/>
    <row r="4" spans="1:9" ht="15" thickBot="1">
      <c r="A4" s="248" t="s">
        <v>453</v>
      </c>
      <c r="B4" s="249"/>
      <c r="C4" s="249"/>
      <c r="D4" s="249"/>
      <c r="E4" s="249"/>
      <c r="F4" s="249"/>
      <c r="G4" s="249"/>
      <c r="H4" s="249"/>
      <c r="I4" s="250"/>
    </row>
    <row r="5" spans="1:9" ht="15" thickBot="1">
      <c r="A5" s="251" t="s">
        <v>122</v>
      </c>
      <c r="B5" s="252"/>
      <c r="C5" s="252"/>
      <c r="D5" s="252"/>
      <c r="E5" s="252"/>
      <c r="F5" s="252"/>
      <c r="G5" s="252"/>
      <c r="H5" s="252"/>
      <c r="I5" s="253"/>
    </row>
    <row r="6" spans="1:9" ht="15" thickBot="1">
      <c r="A6" s="251" t="s">
        <v>490</v>
      </c>
      <c r="B6" s="252"/>
      <c r="C6" s="252"/>
      <c r="D6" s="252"/>
      <c r="E6" s="252"/>
      <c r="F6" s="252"/>
      <c r="G6" s="252"/>
      <c r="H6" s="252"/>
      <c r="I6" s="253"/>
    </row>
    <row r="7" spans="1:9" ht="15" thickBot="1">
      <c r="A7" s="251" t="s">
        <v>1</v>
      </c>
      <c r="B7" s="252"/>
      <c r="C7" s="252"/>
      <c r="D7" s="252"/>
      <c r="E7" s="252"/>
      <c r="F7" s="252"/>
      <c r="G7" s="252"/>
      <c r="H7" s="252"/>
      <c r="I7" s="253"/>
    </row>
    <row r="8" spans="1:9" ht="24" customHeight="1">
      <c r="A8" s="254" t="s">
        <v>123</v>
      </c>
      <c r="B8" s="255"/>
      <c r="C8" s="15" t="s">
        <v>124</v>
      </c>
      <c r="D8" s="237" t="s">
        <v>125</v>
      </c>
      <c r="E8" s="237" t="s">
        <v>126</v>
      </c>
      <c r="F8" s="237" t="s">
        <v>127</v>
      </c>
      <c r="G8" s="15" t="s">
        <v>128</v>
      </c>
      <c r="H8" s="237" t="s">
        <v>130</v>
      </c>
      <c r="I8" s="237" t="s">
        <v>131</v>
      </c>
    </row>
    <row r="9" spans="1:9" ht="15" thickBot="1">
      <c r="A9" s="256"/>
      <c r="B9" s="257"/>
      <c r="C9" s="16" t="s">
        <v>454</v>
      </c>
      <c r="D9" s="241"/>
      <c r="E9" s="241"/>
      <c r="F9" s="241"/>
      <c r="G9" s="16" t="s">
        <v>129</v>
      </c>
      <c r="H9" s="241"/>
      <c r="I9" s="241"/>
    </row>
    <row r="10" spans="1:9" ht="14.25">
      <c r="A10" s="246"/>
      <c r="B10" s="247"/>
      <c r="C10" s="74"/>
      <c r="D10" s="74"/>
      <c r="E10" s="74"/>
      <c r="F10" s="74"/>
      <c r="G10" s="74"/>
      <c r="H10" s="74"/>
      <c r="I10" s="74"/>
    </row>
    <row r="11" spans="1:9" ht="14.25">
      <c r="A11" s="232" t="s">
        <v>132</v>
      </c>
      <c r="B11" s="233"/>
      <c r="C11" s="131">
        <f aca="true" t="shared" si="0" ref="C11:I11">C12+C13+C14</f>
        <v>0</v>
      </c>
      <c r="D11" s="131">
        <f t="shared" si="0"/>
        <v>0</v>
      </c>
      <c r="E11" s="131">
        <f t="shared" si="0"/>
        <v>0</v>
      </c>
      <c r="F11" s="131">
        <f t="shared" si="0"/>
        <v>0</v>
      </c>
      <c r="G11" s="131">
        <f t="shared" si="0"/>
        <v>0</v>
      </c>
      <c r="H11" s="131">
        <f t="shared" si="0"/>
        <v>0</v>
      </c>
      <c r="I11" s="131">
        <f t="shared" si="0"/>
        <v>0</v>
      </c>
    </row>
    <row r="12" spans="1:9" ht="14.25">
      <c r="A12" s="232" t="s">
        <v>133</v>
      </c>
      <c r="B12" s="233"/>
      <c r="C12" s="131">
        <f>C13+C14+C15</f>
        <v>0</v>
      </c>
      <c r="D12" s="131">
        <f aca="true" t="shared" si="1" ref="D12:I12">D13+D14+D15</f>
        <v>0</v>
      </c>
      <c r="E12" s="131">
        <f t="shared" si="1"/>
        <v>0</v>
      </c>
      <c r="F12" s="131">
        <f t="shared" si="1"/>
        <v>0</v>
      </c>
      <c r="G12" s="131">
        <f t="shared" si="1"/>
        <v>0</v>
      </c>
      <c r="H12" s="131">
        <f t="shared" si="1"/>
        <v>0</v>
      </c>
      <c r="I12" s="131">
        <f t="shared" si="1"/>
        <v>0</v>
      </c>
    </row>
    <row r="13" spans="1:9" ht="15">
      <c r="A13" s="173"/>
      <c r="B13" s="157" t="s">
        <v>134</v>
      </c>
      <c r="C13" s="132">
        <v>0</v>
      </c>
      <c r="D13" s="132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</row>
    <row r="14" spans="1:9" ht="14.25">
      <c r="A14" s="174"/>
      <c r="B14" s="157" t="s">
        <v>135</v>
      </c>
      <c r="C14" s="132">
        <v>0</v>
      </c>
      <c r="D14" s="132">
        <v>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</row>
    <row r="15" spans="1:9" ht="15">
      <c r="A15" s="174"/>
      <c r="B15" s="157" t="s">
        <v>136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</row>
    <row r="16" spans="1:9" ht="14.25">
      <c r="A16" s="232" t="s">
        <v>137</v>
      </c>
      <c r="B16" s="233"/>
      <c r="C16" s="131">
        <f>C17+C18+C19</f>
        <v>0</v>
      </c>
      <c r="D16" s="131">
        <f aca="true" t="shared" si="2" ref="D16:I16">D17+D18+D19</f>
        <v>0</v>
      </c>
      <c r="E16" s="131">
        <f t="shared" si="2"/>
        <v>0</v>
      </c>
      <c r="F16" s="131">
        <f t="shared" si="2"/>
        <v>0</v>
      </c>
      <c r="G16" s="131">
        <f t="shared" si="2"/>
        <v>0</v>
      </c>
      <c r="H16" s="131">
        <f t="shared" si="2"/>
        <v>0</v>
      </c>
      <c r="I16" s="131">
        <f t="shared" si="2"/>
        <v>0</v>
      </c>
    </row>
    <row r="17" spans="1:9" ht="15">
      <c r="A17" s="173"/>
      <c r="B17" s="157" t="s">
        <v>138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</row>
    <row r="18" spans="1:9" ht="14.25">
      <c r="A18" s="174"/>
      <c r="B18" s="157" t="s">
        <v>139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</row>
    <row r="19" spans="1:9" ht="15">
      <c r="A19" s="174"/>
      <c r="B19" s="157" t="s">
        <v>140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</row>
    <row r="20" spans="1:9" ht="14.25">
      <c r="A20" s="232" t="s">
        <v>141</v>
      </c>
      <c r="B20" s="233"/>
      <c r="C20" s="132">
        <v>62316148</v>
      </c>
      <c r="D20" s="175"/>
      <c r="E20" s="175"/>
      <c r="F20" s="175"/>
      <c r="G20" s="132">
        <v>19137965</v>
      </c>
      <c r="H20" s="175"/>
      <c r="I20" s="175"/>
    </row>
    <row r="21" spans="1:9" ht="14.25">
      <c r="A21" s="174"/>
      <c r="B21" s="157"/>
      <c r="C21" s="132"/>
      <c r="D21" s="132"/>
      <c r="E21" s="132"/>
      <c r="F21" s="132"/>
      <c r="G21" s="132"/>
      <c r="H21" s="132"/>
      <c r="I21" s="132"/>
    </row>
    <row r="22" spans="1:9" ht="16.5" customHeight="1">
      <c r="A22" s="232" t="s">
        <v>142</v>
      </c>
      <c r="B22" s="233"/>
      <c r="C22" s="132">
        <f>C11+C20</f>
        <v>62316148</v>
      </c>
      <c r="D22" s="132">
        <v>0</v>
      </c>
      <c r="E22" s="132">
        <v>0</v>
      </c>
      <c r="F22" s="132">
        <v>0</v>
      </c>
      <c r="G22" s="132">
        <f>G11+G20</f>
        <v>19137965</v>
      </c>
      <c r="H22" s="132">
        <v>0</v>
      </c>
      <c r="I22" s="132">
        <v>0</v>
      </c>
    </row>
    <row r="23" spans="1:9" ht="14.25">
      <c r="A23" s="232"/>
      <c r="B23" s="233"/>
      <c r="C23" s="132"/>
      <c r="D23" s="132"/>
      <c r="E23" s="132"/>
      <c r="F23" s="132"/>
      <c r="G23" s="132"/>
      <c r="H23" s="132"/>
      <c r="I23" s="132"/>
    </row>
    <row r="24" spans="1:9" ht="16.5" customHeight="1">
      <c r="A24" s="232" t="s">
        <v>487</v>
      </c>
      <c r="B24" s="233"/>
      <c r="C24" s="132"/>
      <c r="D24" s="132"/>
      <c r="E24" s="132"/>
      <c r="F24" s="132"/>
      <c r="G24" s="132"/>
      <c r="H24" s="132"/>
      <c r="I24" s="132"/>
    </row>
    <row r="25" spans="1:9" ht="14.25">
      <c r="A25" s="234" t="s">
        <v>143</v>
      </c>
      <c r="B25" s="235"/>
      <c r="C25" s="132">
        <v>0</v>
      </c>
      <c r="D25" s="132">
        <v>0</v>
      </c>
      <c r="E25" s="132">
        <v>0</v>
      </c>
      <c r="F25" s="132">
        <v>0</v>
      </c>
      <c r="G25" s="132">
        <f>+C25+D25-E25+F25</f>
        <v>0</v>
      </c>
      <c r="H25" s="132">
        <v>0</v>
      </c>
      <c r="I25" s="132">
        <v>0</v>
      </c>
    </row>
    <row r="26" spans="1:9" ht="14.25">
      <c r="A26" s="234" t="s">
        <v>144</v>
      </c>
      <c r="B26" s="235"/>
      <c r="C26" s="132">
        <v>0</v>
      </c>
      <c r="D26" s="132">
        <v>0</v>
      </c>
      <c r="E26" s="132">
        <v>0</v>
      </c>
      <c r="F26" s="132">
        <v>0</v>
      </c>
      <c r="G26" s="132">
        <f>+C26+D26-E26+F26</f>
        <v>0</v>
      </c>
      <c r="H26" s="132">
        <v>0</v>
      </c>
      <c r="I26" s="132">
        <v>0</v>
      </c>
    </row>
    <row r="27" spans="1:9" ht="14.25">
      <c r="A27" s="234" t="s">
        <v>145</v>
      </c>
      <c r="B27" s="235"/>
      <c r="C27" s="132">
        <v>0</v>
      </c>
      <c r="D27" s="132">
        <v>0</v>
      </c>
      <c r="E27" s="132">
        <v>0</v>
      </c>
      <c r="F27" s="132">
        <v>0</v>
      </c>
      <c r="G27" s="132">
        <f>+C27+D27-E27+F27</f>
        <v>0</v>
      </c>
      <c r="H27" s="132">
        <v>0</v>
      </c>
      <c r="I27" s="132">
        <v>0</v>
      </c>
    </row>
    <row r="28" spans="1:9" ht="14.25">
      <c r="A28" s="244"/>
      <c r="B28" s="245"/>
      <c r="C28" s="132"/>
      <c r="D28" s="132"/>
      <c r="E28" s="132"/>
      <c r="F28" s="132"/>
      <c r="G28" s="132"/>
      <c r="H28" s="132"/>
      <c r="I28" s="132"/>
    </row>
    <row r="29" spans="1:9" ht="16.5" customHeight="1">
      <c r="A29" s="232" t="s">
        <v>146</v>
      </c>
      <c r="B29" s="233"/>
      <c r="C29" s="132"/>
      <c r="D29" s="132"/>
      <c r="E29" s="132"/>
      <c r="F29" s="132"/>
      <c r="G29" s="132"/>
      <c r="H29" s="132"/>
      <c r="I29" s="132"/>
    </row>
    <row r="30" spans="1:9" ht="14.25">
      <c r="A30" s="234" t="s">
        <v>147</v>
      </c>
      <c r="B30" s="235"/>
      <c r="C30" s="132">
        <v>0</v>
      </c>
      <c r="D30" s="132">
        <v>0</v>
      </c>
      <c r="E30" s="132">
        <v>0</v>
      </c>
      <c r="F30" s="132">
        <v>0</v>
      </c>
      <c r="G30" s="132">
        <f>+C30+D30-E30+F30</f>
        <v>0</v>
      </c>
      <c r="H30" s="132">
        <v>0</v>
      </c>
      <c r="I30" s="132">
        <v>0</v>
      </c>
    </row>
    <row r="31" spans="1:9" ht="14.25">
      <c r="A31" s="234" t="s">
        <v>148</v>
      </c>
      <c r="B31" s="235"/>
      <c r="C31" s="132">
        <v>0</v>
      </c>
      <c r="D31" s="132">
        <v>0</v>
      </c>
      <c r="E31" s="132">
        <v>0</v>
      </c>
      <c r="F31" s="132">
        <v>0</v>
      </c>
      <c r="G31" s="132">
        <f>+C31+D31-E31+F31</f>
        <v>0</v>
      </c>
      <c r="H31" s="132">
        <v>0</v>
      </c>
      <c r="I31" s="132">
        <v>0</v>
      </c>
    </row>
    <row r="32" spans="1:9" ht="14.25">
      <c r="A32" s="234" t="s">
        <v>149</v>
      </c>
      <c r="B32" s="235"/>
      <c r="C32" s="132">
        <v>0</v>
      </c>
      <c r="D32" s="132">
        <v>0</v>
      </c>
      <c r="E32" s="132">
        <v>0</v>
      </c>
      <c r="F32" s="132">
        <v>0</v>
      </c>
      <c r="G32" s="132">
        <f>+C32+D32-E32+F32</f>
        <v>0</v>
      </c>
      <c r="H32" s="132">
        <v>0</v>
      </c>
      <c r="I32" s="132">
        <v>0</v>
      </c>
    </row>
    <row r="33" spans="1:9" ht="15" thickBot="1">
      <c r="A33" s="242"/>
      <c r="B33" s="243"/>
      <c r="C33" s="176"/>
      <c r="D33" s="176"/>
      <c r="E33" s="176"/>
      <c r="F33" s="176"/>
      <c r="G33" s="176"/>
      <c r="H33" s="176"/>
      <c r="I33" s="176"/>
    </row>
    <row r="36" spans="1:9" ht="89.25" customHeight="1">
      <c r="A36" s="17">
        <v>1</v>
      </c>
      <c r="B36" s="236" t="s">
        <v>151</v>
      </c>
      <c r="C36" s="236"/>
      <c r="D36" s="236"/>
      <c r="E36" s="236"/>
      <c r="F36" s="236"/>
      <c r="G36" s="236"/>
      <c r="H36" s="236"/>
      <c r="I36" s="236"/>
    </row>
    <row r="37" spans="1:2" ht="14.25">
      <c r="A37" s="17">
        <v>2</v>
      </c>
      <c r="B37" t="s">
        <v>150</v>
      </c>
    </row>
    <row r="38" ht="15" thickBot="1"/>
    <row r="39" spans="1:6" ht="14.25">
      <c r="A39" s="237" t="s">
        <v>166</v>
      </c>
      <c r="B39" s="18" t="s">
        <v>152</v>
      </c>
      <c r="C39" s="18" t="s">
        <v>154</v>
      </c>
      <c r="D39" s="18" t="s">
        <v>157</v>
      </c>
      <c r="E39" s="237" t="s">
        <v>159</v>
      </c>
      <c r="F39" s="18" t="s">
        <v>160</v>
      </c>
    </row>
    <row r="40" spans="1:6" ht="14.25">
      <c r="A40" s="238"/>
      <c r="B40" s="15" t="s">
        <v>153</v>
      </c>
      <c r="C40" s="15" t="s">
        <v>155</v>
      </c>
      <c r="D40" s="15" t="s">
        <v>158</v>
      </c>
      <c r="E40" s="240"/>
      <c r="F40" s="15" t="s">
        <v>161</v>
      </c>
    </row>
    <row r="41" spans="1:6" ht="15" thickBot="1">
      <c r="A41" s="239"/>
      <c r="B41" s="19"/>
      <c r="C41" s="16" t="s">
        <v>156</v>
      </c>
      <c r="D41" s="19"/>
      <c r="E41" s="241"/>
      <c r="F41" s="19"/>
    </row>
    <row r="42" spans="1:6" ht="23.25">
      <c r="A42" s="24" t="s">
        <v>162</v>
      </c>
      <c r="B42" s="8"/>
      <c r="C42" s="8"/>
      <c r="D42" s="8"/>
      <c r="E42" s="8"/>
      <c r="F42" s="8"/>
    </row>
    <row r="43" spans="1:6" ht="14.25">
      <c r="A43" s="61" t="s">
        <v>163</v>
      </c>
      <c r="B43" s="8"/>
      <c r="C43" s="8"/>
      <c r="D43" s="8"/>
      <c r="E43" s="8"/>
      <c r="F43" s="8"/>
    </row>
    <row r="44" spans="1:6" ht="14.25">
      <c r="A44" s="61" t="s">
        <v>164</v>
      </c>
      <c r="B44" s="8"/>
      <c r="C44" s="8"/>
      <c r="D44" s="8"/>
      <c r="E44" s="8"/>
      <c r="F44" s="8"/>
    </row>
    <row r="45" spans="1:6" ht="15" thickBot="1">
      <c r="A45" s="27" t="s">
        <v>165</v>
      </c>
      <c r="B45" s="10"/>
      <c r="C45" s="10"/>
      <c r="D45" s="10"/>
      <c r="E45" s="10"/>
      <c r="F45" s="10"/>
    </row>
    <row r="50" spans="1:7" ht="14.25">
      <c r="A50" s="148"/>
      <c r="B50" s="148" t="s">
        <v>481</v>
      </c>
      <c r="F50" s="148"/>
      <c r="G50" s="148" t="s">
        <v>484</v>
      </c>
    </row>
    <row r="51" spans="1:7" ht="14.25">
      <c r="A51" s="151"/>
      <c r="B51" s="151" t="s">
        <v>482</v>
      </c>
      <c r="F51" s="151"/>
      <c r="G51" s="151" t="s">
        <v>485</v>
      </c>
    </row>
    <row r="52" spans="1:7" ht="14.25">
      <c r="A52" s="151"/>
      <c r="B52" s="151" t="s">
        <v>483</v>
      </c>
      <c r="F52" s="151"/>
      <c r="G52" s="151" t="s">
        <v>486</v>
      </c>
    </row>
  </sheetData>
  <sheetProtection/>
  <mergeCells count="30"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B36:I36"/>
    <mergeCell ref="A39:A41"/>
    <mergeCell ref="E39:E41"/>
    <mergeCell ref="A29:B29"/>
    <mergeCell ref="A30:B30"/>
    <mergeCell ref="A31:B31"/>
    <mergeCell ref="A32:B32"/>
    <mergeCell ref="A33:B33"/>
  </mergeCells>
  <printOptions horizontalCentered="1"/>
  <pageMargins left="0.3937007874015748" right="0.5118110236220472" top="0.5511811023622047" bottom="0.5511811023622047" header="0.31496062992125984" footer="0.31496062992125984"/>
  <pageSetup fitToHeight="1" fitToWidth="1"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view="pageBreakPreview" zoomScale="130" zoomScaleSheetLayoutView="130" zoomScalePageLayoutView="0" workbookViewId="0" topLeftCell="A1">
      <selection activeCell="A7" sqref="A7:G7"/>
    </sheetView>
  </sheetViews>
  <sheetFormatPr defaultColWidth="11.421875" defaultRowHeight="15"/>
  <cols>
    <col min="1" max="1" width="15.57421875" style="0" customWidth="1"/>
  </cols>
  <sheetData>
    <row r="1" ht="14.25">
      <c r="A1" t="s">
        <v>167</v>
      </c>
    </row>
    <row r="2" ht="15" thickBot="1"/>
    <row r="3" spans="1:11" ht="15" thickBot="1">
      <c r="A3" s="258" t="s">
        <v>453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15" thickBot="1">
      <c r="A4" s="261" t="s">
        <v>168</v>
      </c>
      <c r="B4" s="262"/>
      <c r="C4" s="262"/>
      <c r="D4" s="262"/>
      <c r="E4" s="262"/>
      <c r="F4" s="262"/>
      <c r="G4" s="262"/>
      <c r="H4" s="262"/>
      <c r="I4" s="262"/>
      <c r="J4" s="262"/>
      <c r="K4" s="263"/>
    </row>
    <row r="5" spans="1:11" ht="15" thickBot="1">
      <c r="A5" s="261" t="str">
        <f>+2!A6:I6</f>
        <v>Del 01 de Enero al 31 de Diciembre de 2016</v>
      </c>
      <c r="B5" s="262"/>
      <c r="C5" s="262"/>
      <c r="D5" s="262"/>
      <c r="E5" s="262"/>
      <c r="F5" s="262"/>
      <c r="G5" s="262"/>
      <c r="H5" s="262"/>
      <c r="I5" s="262"/>
      <c r="J5" s="262"/>
      <c r="K5" s="263"/>
    </row>
    <row r="6" spans="1:11" ht="15" thickBot="1">
      <c r="A6" s="261" t="s">
        <v>1</v>
      </c>
      <c r="B6" s="262"/>
      <c r="C6" s="262"/>
      <c r="D6" s="262"/>
      <c r="E6" s="262"/>
      <c r="F6" s="262"/>
      <c r="G6" s="262"/>
      <c r="H6" s="262"/>
      <c r="I6" s="262"/>
      <c r="J6" s="262"/>
      <c r="K6" s="263"/>
    </row>
    <row r="7" spans="1:11" ht="54.75" thickBot="1">
      <c r="A7" s="20" t="s">
        <v>169</v>
      </c>
      <c r="B7" s="21" t="s">
        <v>170</v>
      </c>
      <c r="C7" s="21" t="s">
        <v>171</v>
      </c>
      <c r="D7" s="21" t="s">
        <v>172</v>
      </c>
      <c r="E7" s="21" t="s">
        <v>173</v>
      </c>
      <c r="F7" s="21" t="s">
        <v>174</v>
      </c>
      <c r="G7" s="21" t="s">
        <v>175</v>
      </c>
      <c r="H7" s="21" t="s">
        <v>176</v>
      </c>
      <c r="I7" s="21" t="s">
        <v>456</v>
      </c>
      <c r="J7" s="21" t="s">
        <v>457</v>
      </c>
      <c r="K7" s="21" t="s">
        <v>455</v>
      </c>
    </row>
    <row r="8" spans="1:11" ht="14.2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23.25">
      <c r="A9" s="24" t="s">
        <v>177</v>
      </c>
      <c r="B9" s="131"/>
      <c r="C9" s="131"/>
      <c r="D9" s="131"/>
      <c r="E9" s="131">
        <f aca="true" t="shared" si="0" ref="E9:K9">E10+E11+E12+E13</f>
        <v>0</v>
      </c>
      <c r="F9" s="131"/>
      <c r="G9" s="131">
        <f t="shared" si="0"/>
        <v>0</v>
      </c>
      <c r="H9" s="131">
        <f t="shared" si="0"/>
        <v>0</v>
      </c>
      <c r="I9" s="131">
        <f t="shared" si="0"/>
        <v>0</v>
      </c>
      <c r="J9" s="131">
        <f t="shared" si="0"/>
        <v>0</v>
      </c>
      <c r="K9" s="131">
        <f t="shared" si="0"/>
        <v>0</v>
      </c>
    </row>
    <row r="10" spans="1:11" ht="14.25">
      <c r="A10" s="25" t="s">
        <v>178</v>
      </c>
      <c r="B10" s="132"/>
      <c r="C10" s="132"/>
      <c r="D10" s="132"/>
      <c r="E10" s="132">
        <v>0</v>
      </c>
      <c r="F10" s="132"/>
      <c r="G10" s="132">
        <v>0</v>
      </c>
      <c r="H10" s="132">
        <v>0</v>
      </c>
      <c r="I10" s="132">
        <v>0</v>
      </c>
      <c r="J10" s="132">
        <v>0</v>
      </c>
      <c r="K10" s="132">
        <f>E10-J10</f>
        <v>0</v>
      </c>
    </row>
    <row r="11" spans="1:11" ht="14.25">
      <c r="A11" s="25" t="s">
        <v>179</v>
      </c>
      <c r="B11" s="132"/>
      <c r="C11" s="132"/>
      <c r="D11" s="132"/>
      <c r="E11" s="132">
        <v>0</v>
      </c>
      <c r="F11" s="132"/>
      <c r="G11" s="132">
        <v>0</v>
      </c>
      <c r="H11" s="132">
        <v>0</v>
      </c>
      <c r="I11" s="132">
        <v>0</v>
      </c>
      <c r="J11" s="132">
        <v>0</v>
      </c>
      <c r="K11" s="132">
        <f>E11-J11</f>
        <v>0</v>
      </c>
    </row>
    <row r="12" spans="1:11" ht="14.25">
      <c r="A12" s="25" t="s">
        <v>180</v>
      </c>
      <c r="B12" s="132"/>
      <c r="C12" s="132"/>
      <c r="D12" s="132"/>
      <c r="E12" s="132">
        <v>0</v>
      </c>
      <c r="F12" s="132"/>
      <c r="G12" s="132">
        <v>0</v>
      </c>
      <c r="H12" s="132">
        <v>0</v>
      </c>
      <c r="I12" s="132">
        <v>0</v>
      </c>
      <c r="J12" s="132">
        <v>0</v>
      </c>
      <c r="K12" s="132">
        <f>E12-J12</f>
        <v>0</v>
      </c>
    </row>
    <row r="13" spans="1:11" ht="14.25">
      <c r="A13" s="25" t="s">
        <v>181</v>
      </c>
      <c r="B13" s="132"/>
      <c r="C13" s="132"/>
      <c r="D13" s="132"/>
      <c r="E13" s="132">
        <v>0</v>
      </c>
      <c r="F13" s="132"/>
      <c r="G13" s="132">
        <v>0</v>
      </c>
      <c r="H13" s="132">
        <v>0</v>
      </c>
      <c r="I13" s="132">
        <v>0</v>
      </c>
      <c r="J13" s="132">
        <v>0</v>
      </c>
      <c r="K13" s="132">
        <f>E13-J13</f>
        <v>0</v>
      </c>
    </row>
    <row r="14" spans="1:11" ht="14.25">
      <c r="A14" s="26"/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15">
      <c r="A15" s="24" t="s">
        <v>182</v>
      </c>
      <c r="B15" s="131"/>
      <c r="C15" s="131"/>
      <c r="D15" s="131"/>
      <c r="E15" s="131">
        <f>E16+E17+E18+E19</f>
        <v>0</v>
      </c>
      <c r="F15" s="131"/>
      <c r="G15" s="131">
        <f>G16+G17+G18+G19</f>
        <v>0</v>
      </c>
      <c r="H15" s="131">
        <f>H16+H17+H18+H19</f>
        <v>0</v>
      </c>
      <c r="I15" s="131">
        <f>I16+I17+I18+I19</f>
        <v>0</v>
      </c>
      <c r="J15" s="131">
        <f>J16+J17+J18+J19</f>
        <v>0</v>
      </c>
      <c r="K15" s="131">
        <f>K16+K17+K18+K19</f>
        <v>0</v>
      </c>
    </row>
    <row r="16" spans="1:11" ht="14.25">
      <c r="A16" s="25" t="s">
        <v>183</v>
      </c>
      <c r="B16" s="132"/>
      <c r="C16" s="132"/>
      <c r="D16" s="132"/>
      <c r="E16" s="132">
        <v>0</v>
      </c>
      <c r="F16" s="132"/>
      <c r="G16" s="132">
        <v>0</v>
      </c>
      <c r="H16" s="132">
        <v>0</v>
      </c>
      <c r="I16" s="132">
        <v>0</v>
      </c>
      <c r="J16" s="132">
        <v>0</v>
      </c>
      <c r="K16" s="132">
        <f>E16-J16</f>
        <v>0</v>
      </c>
    </row>
    <row r="17" spans="1:11" ht="14.25">
      <c r="A17" s="25" t="s">
        <v>184</v>
      </c>
      <c r="B17" s="132"/>
      <c r="C17" s="132"/>
      <c r="D17" s="132"/>
      <c r="E17" s="132">
        <v>0</v>
      </c>
      <c r="F17" s="132"/>
      <c r="G17" s="132">
        <v>0</v>
      </c>
      <c r="H17" s="132">
        <v>0</v>
      </c>
      <c r="I17" s="132">
        <v>0</v>
      </c>
      <c r="J17" s="132">
        <v>0</v>
      </c>
      <c r="K17" s="132">
        <f>E17-J17</f>
        <v>0</v>
      </c>
    </row>
    <row r="18" spans="1:11" ht="14.25">
      <c r="A18" s="25" t="s">
        <v>185</v>
      </c>
      <c r="B18" s="132"/>
      <c r="C18" s="132"/>
      <c r="D18" s="132"/>
      <c r="E18" s="132">
        <v>0</v>
      </c>
      <c r="F18" s="132"/>
      <c r="G18" s="132">
        <v>0</v>
      </c>
      <c r="H18" s="132">
        <v>0</v>
      </c>
      <c r="I18" s="132">
        <v>0</v>
      </c>
      <c r="J18" s="132">
        <v>0</v>
      </c>
      <c r="K18" s="132">
        <f>E18-J18</f>
        <v>0</v>
      </c>
    </row>
    <row r="19" spans="1:11" ht="14.25">
      <c r="A19" s="25" t="s">
        <v>186</v>
      </c>
      <c r="B19" s="132"/>
      <c r="C19" s="132"/>
      <c r="D19" s="132"/>
      <c r="E19" s="132">
        <v>0</v>
      </c>
      <c r="F19" s="132"/>
      <c r="G19" s="132">
        <v>0</v>
      </c>
      <c r="H19" s="132">
        <v>0</v>
      </c>
      <c r="I19" s="132">
        <v>0</v>
      </c>
      <c r="J19" s="132">
        <v>0</v>
      </c>
      <c r="K19" s="132">
        <f>E19-J19</f>
        <v>0</v>
      </c>
    </row>
    <row r="20" spans="1:11" ht="14.25">
      <c r="A20" s="26"/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1:11" ht="39">
      <c r="A21" s="24" t="s">
        <v>187</v>
      </c>
      <c r="B21" s="131"/>
      <c r="C21" s="75"/>
      <c r="D21" s="75"/>
      <c r="E21" s="131">
        <f>E9+E15</f>
        <v>0</v>
      </c>
      <c r="F21" s="75"/>
      <c r="G21" s="131">
        <f>G9+G15</f>
        <v>0</v>
      </c>
      <c r="H21" s="131">
        <f>H9+H15</f>
        <v>0</v>
      </c>
      <c r="I21" s="131">
        <f>I9+I15</f>
        <v>0</v>
      </c>
      <c r="J21" s="131">
        <f>J9+J15</f>
        <v>0</v>
      </c>
      <c r="K21" s="131">
        <f>K9+K15</f>
        <v>0</v>
      </c>
    </row>
    <row r="22" spans="1:11" ht="15" thickBot="1">
      <c r="A22" s="27"/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7" spans="3:9" ht="14.25">
      <c r="C27" s="148" t="s">
        <v>481</v>
      </c>
      <c r="I27" s="148" t="s">
        <v>484</v>
      </c>
    </row>
    <row r="28" spans="3:9" ht="14.25">
      <c r="C28" s="151" t="s">
        <v>482</v>
      </c>
      <c r="I28" s="151" t="s">
        <v>485</v>
      </c>
    </row>
    <row r="29" spans="3:9" ht="14.25">
      <c r="C29" s="151" t="s">
        <v>483</v>
      </c>
      <c r="I29" s="151" t="s">
        <v>486</v>
      </c>
    </row>
  </sheetData>
  <sheetProtection/>
  <mergeCells count="4">
    <mergeCell ref="A3:K3"/>
    <mergeCell ref="A4:K4"/>
    <mergeCell ref="A5:K5"/>
    <mergeCell ref="A6:K6"/>
  </mergeCells>
  <printOptions horizontalCentered="1"/>
  <pageMargins left="0.3937007874015748" right="0.5118110236220472" top="0.5511811023622047" bottom="0.5511811023622047" header="0.31496062992125984" footer="0.31496062992125984"/>
  <pageSetup fitToHeight="1" fitToWidth="1" orientation="landscape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view="pageBreakPreview" zoomScale="180" zoomScaleSheetLayoutView="180" zoomScalePageLayoutView="0" workbookViewId="0" topLeftCell="A1">
      <selection activeCell="A7" sqref="A7:G7"/>
    </sheetView>
  </sheetViews>
  <sheetFormatPr defaultColWidth="11.421875" defaultRowHeight="15"/>
  <cols>
    <col min="2" max="2" width="59.8515625" style="0" customWidth="1"/>
    <col min="3" max="3" width="15.57421875" style="0" bestFit="1" customWidth="1"/>
    <col min="4" max="5" width="13.8515625" style="0" bestFit="1" customWidth="1"/>
    <col min="6" max="6" width="17.8515625" style="0" bestFit="1" customWidth="1"/>
    <col min="7" max="7" width="12.8515625" style="0" bestFit="1" customWidth="1"/>
  </cols>
  <sheetData>
    <row r="1" ht="14.25">
      <c r="A1" s="30" t="s">
        <v>188</v>
      </c>
    </row>
    <row r="2" ht="15" thickBot="1"/>
    <row r="3" spans="1:5" ht="14.25">
      <c r="A3" s="222" t="s">
        <v>453</v>
      </c>
      <c r="B3" s="223"/>
      <c r="C3" s="223"/>
      <c r="D3" s="223"/>
      <c r="E3" s="224"/>
    </row>
    <row r="4" spans="1:5" ht="14.25">
      <c r="A4" s="277" t="s">
        <v>189</v>
      </c>
      <c r="B4" s="278"/>
      <c r="C4" s="278"/>
      <c r="D4" s="278"/>
      <c r="E4" s="279"/>
    </row>
    <row r="5" spans="1:5" ht="14.25">
      <c r="A5" s="277" t="str">
        <f>+2!A6:I6</f>
        <v>Del 01 de Enero al 31 de Diciembre de 2016</v>
      </c>
      <c r="B5" s="278"/>
      <c r="C5" s="278"/>
      <c r="D5" s="278"/>
      <c r="E5" s="279"/>
    </row>
    <row r="6" spans="1:5" ht="15" thickBot="1">
      <c r="A6" s="280" t="s">
        <v>1</v>
      </c>
      <c r="B6" s="281"/>
      <c r="C6" s="281"/>
      <c r="D6" s="281"/>
      <c r="E6" s="282"/>
    </row>
    <row r="7" spans="1:5" ht="15" thickBot="1">
      <c r="A7" s="31"/>
      <c r="B7" s="31"/>
      <c r="C7" s="31"/>
      <c r="D7" s="31"/>
      <c r="E7" s="31"/>
    </row>
    <row r="8" spans="1:5" ht="14.25">
      <c r="A8" s="268" t="s">
        <v>2</v>
      </c>
      <c r="B8" s="269"/>
      <c r="C8" s="13" t="s">
        <v>190</v>
      </c>
      <c r="D8" s="274" t="s">
        <v>192</v>
      </c>
      <c r="E8" s="13" t="s">
        <v>193</v>
      </c>
    </row>
    <row r="9" spans="1:5" ht="15" thickBot="1">
      <c r="A9" s="270"/>
      <c r="B9" s="271"/>
      <c r="C9" s="21" t="s">
        <v>191</v>
      </c>
      <c r="D9" s="275"/>
      <c r="E9" s="21" t="s">
        <v>194</v>
      </c>
    </row>
    <row r="10" spans="1:5" ht="14.25">
      <c r="A10" s="32"/>
      <c r="B10" s="33"/>
      <c r="C10" s="33"/>
      <c r="D10" s="33"/>
      <c r="E10" s="33"/>
    </row>
    <row r="11" spans="1:5" ht="14.25">
      <c r="A11" s="32"/>
      <c r="B11" s="34" t="s">
        <v>195</v>
      </c>
      <c r="C11" s="133">
        <f>SUM(C12:C14)</f>
        <v>5020225883</v>
      </c>
      <c r="D11" s="133">
        <f>D12+D13+D14</f>
        <v>5470178503</v>
      </c>
      <c r="E11" s="133">
        <f>E12+E13+E14</f>
        <v>5470178502.71</v>
      </c>
    </row>
    <row r="12" spans="1:5" ht="14.25">
      <c r="A12" s="32"/>
      <c r="B12" s="35" t="s">
        <v>196</v>
      </c>
      <c r="C12" s="134">
        <f>5!D45</f>
        <v>129221000</v>
      </c>
      <c r="D12" s="134">
        <v>294971907</v>
      </c>
      <c r="E12" s="134">
        <v>294971907</v>
      </c>
    </row>
    <row r="13" spans="1:7" ht="14.25">
      <c r="A13" s="32"/>
      <c r="B13" s="35" t="s">
        <v>197</v>
      </c>
      <c r="C13" s="134">
        <f>5!D70</f>
        <v>4891004883</v>
      </c>
      <c r="D13" s="134">
        <v>5175206596</v>
      </c>
      <c r="E13" s="134">
        <v>5175206595.71</v>
      </c>
      <c r="G13" s="186"/>
    </row>
    <row r="14" spans="1:5" ht="14.25">
      <c r="A14" s="32"/>
      <c r="B14" s="35" t="s">
        <v>198</v>
      </c>
      <c r="C14" s="134">
        <v>0</v>
      </c>
      <c r="D14" s="134">
        <v>0</v>
      </c>
      <c r="E14" s="134">
        <v>0</v>
      </c>
    </row>
    <row r="15" spans="1:7" ht="14.25">
      <c r="A15" s="36"/>
      <c r="B15" s="34" t="s">
        <v>199</v>
      </c>
      <c r="C15" s="133">
        <f>C16+C17</f>
        <v>5020225883</v>
      </c>
      <c r="D15" s="133">
        <f>D16+D17</f>
        <v>5468632726</v>
      </c>
      <c r="E15" s="133">
        <f>E16+E17</f>
        <v>5453825834</v>
      </c>
      <c r="F15" s="204"/>
      <c r="G15" s="186"/>
    </row>
    <row r="16" spans="1:6" ht="14.25">
      <c r="A16" s="32"/>
      <c r="B16" s="35" t="s">
        <v>200</v>
      </c>
      <c r="C16" s="134">
        <f>6a!C10</f>
        <v>129221000</v>
      </c>
      <c r="D16" s="134">
        <f>6a!F10</f>
        <v>291385960</v>
      </c>
      <c r="E16" s="134">
        <f>6a!G10</f>
        <v>291065054</v>
      </c>
      <c r="F16" s="186"/>
    </row>
    <row r="17" spans="1:5" ht="14.25">
      <c r="A17" s="32"/>
      <c r="B17" s="35" t="s">
        <v>201</v>
      </c>
      <c r="C17" s="134">
        <f>6a!C84</f>
        <v>4891004883</v>
      </c>
      <c r="D17" s="134">
        <f>6a!F84</f>
        <v>5177246766</v>
      </c>
      <c r="E17" s="134">
        <f>6a!G84</f>
        <v>5162760780</v>
      </c>
    </row>
    <row r="18" spans="1:5" ht="14.25">
      <c r="A18" s="32"/>
      <c r="B18" s="34" t="s">
        <v>202</v>
      </c>
      <c r="C18" s="136"/>
      <c r="D18" s="133">
        <f>D19+D20</f>
        <v>0</v>
      </c>
      <c r="E18" s="133">
        <f>E19+E20</f>
        <v>0</v>
      </c>
    </row>
    <row r="19" spans="1:5" ht="14.25">
      <c r="A19" s="32"/>
      <c r="B19" s="35" t="s">
        <v>203</v>
      </c>
      <c r="C19" s="136"/>
      <c r="D19" s="135">
        <v>0</v>
      </c>
      <c r="E19" s="135">
        <v>0</v>
      </c>
    </row>
    <row r="20" spans="1:5" ht="14.25">
      <c r="A20" s="32"/>
      <c r="B20" s="35" t="s">
        <v>204</v>
      </c>
      <c r="C20" s="136"/>
      <c r="D20" s="135">
        <v>0</v>
      </c>
      <c r="E20" s="135">
        <v>0</v>
      </c>
    </row>
    <row r="21" spans="1:5" ht="14.25">
      <c r="A21" s="79"/>
      <c r="B21" s="34" t="s">
        <v>205</v>
      </c>
      <c r="C21" s="135">
        <f>C11-C15+C18</f>
        <v>0</v>
      </c>
      <c r="D21" s="137">
        <f>D11-D15+D18</f>
        <v>1545777</v>
      </c>
      <c r="E21" s="137">
        <f>E11-E15+E18</f>
        <v>16352668.710000038</v>
      </c>
    </row>
    <row r="22" spans="1:5" ht="14.25">
      <c r="A22" s="79"/>
      <c r="B22" s="34" t="s">
        <v>206</v>
      </c>
      <c r="C22" s="135">
        <f>C21-C14</f>
        <v>0</v>
      </c>
      <c r="D22" s="137">
        <f>D21-D14</f>
        <v>1545777</v>
      </c>
      <c r="E22" s="137">
        <f>E21-E14</f>
        <v>16352668.710000038</v>
      </c>
    </row>
    <row r="23" spans="1:5" ht="15">
      <c r="A23" s="32"/>
      <c r="B23" s="34" t="s">
        <v>207</v>
      </c>
      <c r="C23" s="135">
        <f>C22-C18</f>
        <v>0</v>
      </c>
      <c r="D23" s="137">
        <f>D22-D18</f>
        <v>1545777</v>
      </c>
      <c r="E23" s="137">
        <f>E22-E18</f>
        <v>16352668.710000038</v>
      </c>
    </row>
    <row r="24" spans="1:5" ht="15" thickBot="1">
      <c r="A24" s="37"/>
      <c r="B24" s="38"/>
      <c r="C24" s="39"/>
      <c r="D24" s="39"/>
      <c r="E24" s="39"/>
    </row>
    <row r="25" spans="1:5" ht="15" thickBot="1">
      <c r="A25" s="276"/>
      <c r="B25" s="276"/>
      <c r="C25" s="276"/>
      <c r="D25" s="276"/>
      <c r="E25" s="276"/>
    </row>
    <row r="26" spans="1:5" ht="15" thickBot="1">
      <c r="A26" s="283" t="s">
        <v>208</v>
      </c>
      <c r="B26" s="284"/>
      <c r="C26" s="28" t="s">
        <v>209</v>
      </c>
      <c r="D26" s="28" t="s">
        <v>192</v>
      </c>
      <c r="E26" s="28" t="s">
        <v>210</v>
      </c>
    </row>
    <row r="27" spans="1:5" ht="14.25">
      <c r="A27" s="32"/>
      <c r="B27" s="33"/>
      <c r="C27" s="33"/>
      <c r="D27" s="33"/>
      <c r="E27" s="33"/>
    </row>
    <row r="28" spans="1:5" ht="14.25">
      <c r="A28" s="126"/>
      <c r="B28" s="34" t="s">
        <v>211</v>
      </c>
      <c r="C28" s="34">
        <f>C29+C30</f>
        <v>0</v>
      </c>
      <c r="D28" s="34">
        <f>D29+D30</f>
        <v>0</v>
      </c>
      <c r="E28" s="34">
        <f>E29+E30</f>
        <v>0</v>
      </c>
    </row>
    <row r="29" spans="1:5" ht="14.25">
      <c r="A29" s="126"/>
      <c r="B29" s="35" t="s">
        <v>212</v>
      </c>
      <c r="C29" s="33">
        <v>0</v>
      </c>
      <c r="D29" s="33">
        <v>0</v>
      </c>
      <c r="E29" s="33">
        <v>0</v>
      </c>
    </row>
    <row r="30" spans="1:5" ht="14.25">
      <c r="A30" s="126"/>
      <c r="B30" s="35" t="s">
        <v>213</v>
      </c>
      <c r="C30" s="33">
        <v>0</v>
      </c>
      <c r="D30" s="33">
        <v>0</v>
      </c>
      <c r="E30" s="33">
        <v>0</v>
      </c>
    </row>
    <row r="31" spans="1:5" ht="14.25">
      <c r="A31" s="36"/>
      <c r="B31" s="34" t="s">
        <v>214</v>
      </c>
      <c r="C31" s="137">
        <f>C23+C28</f>
        <v>0</v>
      </c>
      <c r="D31" s="137">
        <f>D23+D28</f>
        <v>1545777</v>
      </c>
      <c r="E31" s="137">
        <f>E23+E28</f>
        <v>16352668.710000038</v>
      </c>
    </row>
    <row r="32" spans="1:5" ht="15" thickBot="1">
      <c r="A32" s="40"/>
      <c r="B32" s="38"/>
      <c r="C32" s="38"/>
      <c r="D32" s="38"/>
      <c r="E32" s="38"/>
    </row>
    <row r="33" ht="15" thickBot="1"/>
    <row r="34" spans="1:5" ht="14.25">
      <c r="A34" s="268" t="s">
        <v>208</v>
      </c>
      <c r="B34" s="269"/>
      <c r="C34" s="272" t="s">
        <v>215</v>
      </c>
      <c r="D34" s="272" t="s">
        <v>192</v>
      </c>
      <c r="E34" s="12" t="s">
        <v>193</v>
      </c>
    </row>
    <row r="35" spans="1:5" ht="15" thickBot="1">
      <c r="A35" s="270"/>
      <c r="B35" s="271"/>
      <c r="C35" s="273"/>
      <c r="D35" s="273"/>
      <c r="E35" s="41" t="s">
        <v>210</v>
      </c>
    </row>
    <row r="36" spans="1:5" ht="14.25">
      <c r="A36" s="42"/>
      <c r="B36" s="43"/>
      <c r="C36" s="43"/>
      <c r="D36" s="43"/>
      <c r="E36" s="43"/>
    </row>
    <row r="37" spans="1:5" ht="14.25">
      <c r="A37" s="44"/>
      <c r="B37" s="45" t="s">
        <v>216</v>
      </c>
      <c r="C37" s="125">
        <f>C38+C39</f>
        <v>0</v>
      </c>
      <c r="D37" s="125">
        <f>D38+D39</f>
        <v>0</v>
      </c>
      <c r="E37" s="125">
        <f>E38+E39</f>
        <v>0</v>
      </c>
    </row>
    <row r="38" spans="1:5" ht="14.25">
      <c r="A38" s="121"/>
      <c r="B38" s="46" t="s">
        <v>217</v>
      </c>
      <c r="C38" s="122">
        <v>0</v>
      </c>
      <c r="D38" s="122">
        <v>0</v>
      </c>
      <c r="E38" s="122">
        <v>0</v>
      </c>
    </row>
    <row r="39" spans="1:5" ht="14.25">
      <c r="A39" s="121"/>
      <c r="B39" s="46" t="s">
        <v>218</v>
      </c>
      <c r="C39" s="122">
        <v>0</v>
      </c>
      <c r="D39" s="122">
        <v>0</v>
      </c>
      <c r="E39" s="122">
        <v>0</v>
      </c>
    </row>
    <row r="40" spans="1:5" ht="14.25">
      <c r="A40" s="123"/>
      <c r="B40" s="45" t="s">
        <v>219</v>
      </c>
      <c r="C40" s="124">
        <f>C41+C42</f>
        <v>0</v>
      </c>
      <c r="D40" s="124">
        <f>D41+D42</f>
        <v>0</v>
      </c>
      <c r="E40" s="124">
        <f>E41+E42</f>
        <v>0</v>
      </c>
    </row>
    <row r="41" spans="1:5" ht="14.25">
      <c r="A41" s="123"/>
      <c r="B41" s="46" t="s">
        <v>220</v>
      </c>
      <c r="C41" s="43">
        <v>0</v>
      </c>
      <c r="D41" s="43">
        <v>0</v>
      </c>
      <c r="E41" s="43">
        <v>0</v>
      </c>
    </row>
    <row r="42" spans="1:5" ht="14.25">
      <c r="A42" s="123"/>
      <c r="B42" s="46" t="s">
        <v>221</v>
      </c>
      <c r="C42" s="43">
        <v>0</v>
      </c>
      <c r="D42" s="43">
        <v>0</v>
      </c>
      <c r="E42" s="43">
        <v>0</v>
      </c>
    </row>
    <row r="43" spans="1:5" ht="14.25">
      <c r="A43" s="44"/>
      <c r="B43" s="45" t="s">
        <v>222</v>
      </c>
      <c r="C43" s="125">
        <f>C37-C40</f>
        <v>0</v>
      </c>
      <c r="D43" s="125">
        <f>D37-D40</f>
        <v>0</v>
      </c>
      <c r="E43" s="125">
        <f>E37-E40</f>
        <v>0</v>
      </c>
    </row>
    <row r="44" spans="1:5" ht="15" thickBot="1">
      <c r="A44" s="138"/>
      <c r="B44" s="139"/>
      <c r="C44" s="140"/>
      <c r="D44" s="140"/>
      <c r="E44" s="140"/>
    </row>
    <row r="45" spans="1:5" ht="14.25">
      <c r="A45" s="268" t="s">
        <v>208</v>
      </c>
      <c r="B45" s="269"/>
      <c r="C45" s="12" t="s">
        <v>190</v>
      </c>
      <c r="D45" s="272" t="s">
        <v>192</v>
      </c>
      <c r="E45" s="12" t="s">
        <v>193</v>
      </c>
    </row>
    <row r="46" spans="1:5" ht="15" thickBot="1">
      <c r="A46" s="270"/>
      <c r="B46" s="271"/>
      <c r="C46" s="41" t="s">
        <v>209</v>
      </c>
      <c r="D46" s="273"/>
      <c r="E46" s="41" t="s">
        <v>210</v>
      </c>
    </row>
    <row r="47" spans="1:5" ht="14.25">
      <c r="A47" s="285"/>
      <c r="B47" s="286"/>
      <c r="C47" s="43"/>
      <c r="D47" s="43"/>
      <c r="E47" s="43"/>
    </row>
    <row r="48" spans="1:5" ht="14.25">
      <c r="A48" s="264"/>
      <c r="B48" s="265" t="s">
        <v>223</v>
      </c>
      <c r="C48" s="266">
        <f>C12</f>
        <v>129221000</v>
      </c>
      <c r="D48" s="266">
        <f>D12</f>
        <v>294971907</v>
      </c>
      <c r="E48" s="266">
        <f>E12</f>
        <v>294971907</v>
      </c>
    </row>
    <row r="49" spans="1:5" ht="14.25">
      <c r="A49" s="264"/>
      <c r="B49" s="265"/>
      <c r="C49" s="267"/>
      <c r="D49" s="267"/>
      <c r="E49" s="267"/>
    </row>
    <row r="50" spans="1:5" ht="14.25">
      <c r="A50" s="121"/>
      <c r="B50" s="48" t="s">
        <v>224</v>
      </c>
      <c r="C50" s="124">
        <f>C51-C52</f>
        <v>0</v>
      </c>
      <c r="D50" s="124">
        <f>D51-D52</f>
        <v>0</v>
      </c>
      <c r="E50" s="124">
        <f>E51-E52</f>
        <v>0</v>
      </c>
    </row>
    <row r="51" spans="1:5" ht="14.25">
      <c r="A51" s="121"/>
      <c r="B51" s="46" t="s">
        <v>217</v>
      </c>
      <c r="C51" s="43">
        <v>0</v>
      </c>
      <c r="D51" s="43">
        <v>0</v>
      </c>
      <c r="E51" s="43">
        <v>0</v>
      </c>
    </row>
    <row r="52" spans="1:5" ht="14.25">
      <c r="A52" s="121"/>
      <c r="B52" s="46" t="s">
        <v>220</v>
      </c>
      <c r="C52" s="43">
        <v>0</v>
      </c>
      <c r="D52" s="43">
        <v>0</v>
      </c>
      <c r="E52" s="43">
        <v>0</v>
      </c>
    </row>
    <row r="53" spans="1:5" ht="14.25">
      <c r="A53" s="42"/>
      <c r="B53" s="47" t="s">
        <v>200</v>
      </c>
      <c r="C53" s="154">
        <f>6a!C10</f>
        <v>129221000</v>
      </c>
      <c r="D53" s="154">
        <f>6a!F10</f>
        <v>291385960</v>
      </c>
      <c r="E53" s="154">
        <f>6a!G10</f>
        <v>291065054</v>
      </c>
    </row>
    <row r="54" spans="1:5" ht="14.25">
      <c r="A54" s="42"/>
      <c r="B54" s="47" t="s">
        <v>203</v>
      </c>
      <c r="C54" s="49"/>
      <c r="D54" s="43">
        <v>0</v>
      </c>
      <c r="E54" s="43">
        <v>0</v>
      </c>
    </row>
    <row r="55" spans="1:5" ht="14.25">
      <c r="A55" s="123"/>
      <c r="B55" s="143" t="s">
        <v>225</v>
      </c>
      <c r="C55" s="144">
        <f>C48+C50-C53+C54</f>
        <v>0</v>
      </c>
      <c r="D55" s="144">
        <f>D48+D50-D53+D54</f>
        <v>3585947</v>
      </c>
      <c r="E55" s="144">
        <f>E48+E50-E53+E54</f>
        <v>3906853</v>
      </c>
    </row>
    <row r="56" spans="1:5" ht="14.25">
      <c r="A56" s="142"/>
      <c r="B56" s="141" t="s">
        <v>226</v>
      </c>
      <c r="C56" s="145">
        <f>C55-C50</f>
        <v>0</v>
      </c>
      <c r="D56" s="145">
        <f>D55-D50</f>
        <v>3585947</v>
      </c>
      <c r="E56" s="145">
        <f>E55-E50</f>
        <v>3906853</v>
      </c>
    </row>
    <row r="57" spans="1:5" ht="15" thickBot="1">
      <c r="A57" s="138"/>
      <c r="C57" s="140"/>
      <c r="D57" s="140"/>
      <c r="E57" s="140"/>
    </row>
    <row r="58" spans="1:5" ht="14.25">
      <c r="A58" s="268" t="s">
        <v>208</v>
      </c>
      <c r="B58" s="269"/>
      <c r="C58" s="272" t="s">
        <v>215</v>
      </c>
      <c r="D58" s="272" t="s">
        <v>192</v>
      </c>
      <c r="E58" s="12" t="s">
        <v>193</v>
      </c>
    </row>
    <row r="59" spans="1:5" ht="15" thickBot="1">
      <c r="A59" s="270"/>
      <c r="B59" s="271"/>
      <c r="C59" s="273"/>
      <c r="D59" s="273"/>
      <c r="E59" s="41" t="s">
        <v>210</v>
      </c>
    </row>
    <row r="60" spans="1:5" ht="14.25">
      <c r="A60" s="285"/>
      <c r="B60" s="286"/>
      <c r="C60" s="43"/>
      <c r="D60" s="43"/>
      <c r="E60" s="43"/>
    </row>
    <row r="61" spans="1:5" ht="14.25">
      <c r="A61" s="264"/>
      <c r="B61" s="265" t="s">
        <v>197</v>
      </c>
      <c r="C61" s="266">
        <f>C13</f>
        <v>4891004883</v>
      </c>
      <c r="D61" s="266">
        <f>D13</f>
        <v>5175206596</v>
      </c>
      <c r="E61" s="266">
        <f>E13</f>
        <v>5175206595.71</v>
      </c>
    </row>
    <row r="62" spans="1:5" ht="14.25">
      <c r="A62" s="264"/>
      <c r="B62" s="265"/>
      <c r="C62" s="267"/>
      <c r="D62" s="267"/>
      <c r="E62" s="267"/>
    </row>
    <row r="63" spans="1:5" ht="14.25">
      <c r="A63" s="77"/>
      <c r="B63" s="78" t="s">
        <v>227</v>
      </c>
      <c r="C63" s="43">
        <f>C64-C65</f>
        <v>0</v>
      </c>
      <c r="D63" s="43">
        <f>D64-D65</f>
        <v>0</v>
      </c>
      <c r="E63" s="43">
        <f>E64-E65</f>
        <v>0</v>
      </c>
    </row>
    <row r="64" spans="1:5" ht="14.25">
      <c r="A64" s="77"/>
      <c r="B64" s="46" t="s">
        <v>218</v>
      </c>
      <c r="C64" s="43">
        <v>0</v>
      </c>
      <c r="D64" s="43">
        <v>0</v>
      </c>
      <c r="E64" s="43">
        <v>0</v>
      </c>
    </row>
    <row r="65" spans="1:5" ht="14.25">
      <c r="A65" s="77"/>
      <c r="B65" s="46" t="s">
        <v>221</v>
      </c>
      <c r="C65" s="43">
        <v>0</v>
      </c>
      <c r="D65" s="43">
        <v>0</v>
      </c>
      <c r="E65" s="43">
        <v>0</v>
      </c>
    </row>
    <row r="66" spans="1:5" ht="14.25">
      <c r="A66" s="42"/>
      <c r="B66" s="47" t="s">
        <v>228</v>
      </c>
      <c r="C66" s="154">
        <f>6a!C84</f>
        <v>4891004883</v>
      </c>
      <c r="D66" s="154">
        <f>6a!F84</f>
        <v>5177246766</v>
      </c>
      <c r="E66" s="154">
        <f>6a!G84</f>
        <v>5162760780</v>
      </c>
    </row>
    <row r="67" spans="1:5" ht="14.25">
      <c r="A67" s="42"/>
      <c r="B67" s="47" t="s">
        <v>204</v>
      </c>
      <c r="C67" s="49"/>
      <c r="D67" s="43">
        <v>0</v>
      </c>
      <c r="E67" s="43">
        <v>0</v>
      </c>
    </row>
    <row r="68" spans="1:5" ht="14.25">
      <c r="A68" s="77"/>
      <c r="B68" s="50" t="s">
        <v>229</v>
      </c>
      <c r="C68" s="146">
        <f>C61+C63-C66+C67</f>
        <v>0</v>
      </c>
      <c r="D68" s="146">
        <f>D61+D63-D66+D67</f>
        <v>-2040170</v>
      </c>
      <c r="E68" s="146">
        <f>E61+E63-E66+E67</f>
        <v>12445815.710000038</v>
      </c>
    </row>
    <row r="69" spans="1:5" ht="14.25">
      <c r="A69" s="77"/>
      <c r="B69" s="50" t="s">
        <v>230</v>
      </c>
      <c r="C69" s="146">
        <f>C68-C63</f>
        <v>0</v>
      </c>
      <c r="D69" s="146">
        <f>D68-D63</f>
        <v>-2040170</v>
      </c>
      <c r="E69" s="146">
        <f>E68-E63</f>
        <v>12445815.710000038</v>
      </c>
    </row>
    <row r="70" spans="1:5" ht="15" thickBot="1">
      <c r="A70" s="81"/>
      <c r="B70" s="51"/>
      <c r="C70" s="82"/>
      <c r="D70" s="82"/>
      <c r="E70" s="82"/>
    </row>
    <row r="71" spans="1:5" ht="14.25">
      <c r="A71" s="152"/>
      <c r="B71" s="153"/>
      <c r="C71" s="152"/>
      <c r="D71" s="152"/>
      <c r="E71" s="152"/>
    </row>
    <row r="72" spans="1:5" ht="14.25">
      <c r="A72" s="152"/>
      <c r="B72" s="153"/>
      <c r="C72" s="152"/>
      <c r="D72" s="152"/>
      <c r="E72" s="152"/>
    </row>
    <row r="75" spans="2:4" ht="14.25">
      <c r="B75" s="148" t="s">
        <v>481</v>
      </c>
      <c r="D75" s="148" t="s">
        <v>484</v>
      </c>
    </row>
    <row r="76" spans="2:4" ht="14.25">
      <c r="B76" s="151" t="s">
        <v>482</v>
      </c>
      <c r="D76" s="151" t="s">
        <v>485</v>
      </c>
    </row>
    <row r="77" spans="2:4" ht="14.25">
      <c r="B77" s="151" t="s">
        <v>483</v>
      </c>
      <c r="D77" s="151" t="s">
        <v>486</v>
      </c>
    </row>
    <row r="78" ht="14.25">
      <c r="G78">
        <f>+3!A5:K5</f>
        <v>0</v>
      </c>
    </row>
  </sheetData>
  <sheetProtection/>
  <mergeCells count="28">
    <mergeCell ref="E61:E62"/>
    <mergeCell ref="A58:B59"/>
    <mergeCell ref="C58:C59"/>
    <mergeCell ref="A60:B60"/>
    <mergeCell ref="A47:B47"/>
    <mergeCell ref="C48:C49"/>
    <mergeCell ref="D61:D62"/>
    <mergeCell ref="A48:A49"/>
    <mergeCell ref="B48:B49"/>
    <mergeCell ref="D58:D59"/>
    <mergeCell ref="D48:D49"/>
    <mergeCell ref="A3:E3"/>
    <mergeCell ref="A4:E4"/>
    <mergeCell ref="A5:E5"/>
    <mergeCell ref="A6:E6"/>
    <mergeCell ref="A8:B9"/>
    <mergeCell ref="A26:B26"/>
    <mergeCell ref="E48:E49"/>
    <mergeCell ref="A61:A62"/>
    <mergeCell ref="B61:B62"/>
    <mergeCell ref="C61:C62"/>
    <mergeCell ref="A45:B46"/>
    <mergeCell ref="D45:D46"/>
    <mergeCell ref="D8:D9"/>
    <mergeCell ref="A34:B35"/>
    <mergeCell ref="C34:C35"/>
    <mergeCell ref="D34:D35"/>
    <mergeCell ref="A25:E25"/>
  </mergeCells>
  <printOptions horizontalCentered="1"/>
  <pageMargins left="0.3937007874015748" right="0.5118110236220472" top="0.5511811023622047" bottom="0.5511811023622047" header="0.31496062992125984" footer="0.31496062992125984"/>
  <pageSetup fitToHeight="1" fitToWidth="1" orientation="portrait" scale="58" r:id="rId1"/>
  <rowBreaks count="1" manualBreakCount="1">
    <brk id="4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90"/>
  <sheetViews>
    <sheetView view="pageBreakPreview" zoomScale="115" zoomScaleSheetLayoutView="115" zoomScalePageLayoutView="0" workbookViewId="0" topLeftCell="A1">
      <pane ySplit="9" topLeftCell="A61" activePane="bottomLeft" state="frozen"/>
      <selection pane="topLeft" activeCell="A7" sqref="A7:G7"/>
      <selection pane="bottomLeft" activeCell="A7" sqref="A7:G7"/>
    </sheetView>
  </sheetViews>
  <sheetFormatPr defaultColWidth="11.421875" defaultRowHeight="15"/>
  <cols>
    <col min="3" max="3" width="31.140625" style="54" customWidth="1"/>
    <col min="4" max="4" width="11.421875" style="0" customWidth="1"/>
    <col min="5" max="5" width="16.140625" style="0" bestFit="1" customWidth="1"/>
    <col min="11" max="11" width="16.140625" style="0" bestFit="1" customWidth="1"/>
  </cols>
  <sheetData>
    <row r="1" ht="14.25">
      <c r="A1" s="30" t="s">
        <v>232</v>
      </c>
    </row>
    <row r="2" ht="15" thickBot="1"/>
    <row r="3" spans="1:9" ht="14.25">
      <c r="A3" s="222" t="s">
        <v>453</v>
      </c>
      <c r="B3" s="223"/>
      <c r="C3" s="223"/>
      <c r="D3" s="223"/>
      <c r="E3" s="223"/>
      <c r="F3" s="223"/>
      <c r="G3" s="223"/>
      <c r="H3" s="223"/>
      <c r="I3" s="224"/>
    </row>
    <row r="4" spans="1:9" ht="14.25">
      <c r="A4" s="277" t="s">
        <v>231</v>
      </c>
      <c r="B4" s="278"/>
      <c r="C4" s="278"/>
      <c r="D4" s="278"/>
      <c r="E4" s="278"/>
      <c r="F4" s="278"/>
      <c r="G4" s="278"/>
      <c r="H4" s="278"/>
      <c r="I4" s="279"/>
    </row>
    <row r="5" spans="1:9" ht="14.25">
      <c r="A5" s="277" t="str">
        <f>+2!A6:I6</f>
        <v>Del 01 de Enero al 31 de Diciembre de 2016</v>
      </c>
      <c r="B5" s="278"/>
      <c r="C5" s="278"/>
      <c r="D5" s="278"/>
      <c r="E5" s="278"/>
      <c r="F5" s="278"/>
      <c r="G5" s="278"/>
      <c r="H5" s="278"/>
      <c r="I5" s="279"/>
    </row>
    <row r="6" spans="1:9" ht="15" thickBot="1">
      <c r="A6" s="280" t="s">
        <v>1</v>
      </c>
      <c r="B6" s="281"/>
      <c r="C6" s="281"/>
      <c r="D6" s="281"/>
      <c r="E6" s="281"/>
      <c r="F6" s="281"/>
      <c r="G6" s="281"/>
      <c r="H6" s="281"/>
      <c r="I6" s="282"/>
    </row>
    <row r="7" spans="1:9" ht="15" thickBot="1">
      <c r="A7" s="222"/>
      <c r="B7" s="223"/>
      <c r="C7" s="224"/>
      <c r="D7" s="258" t="s">
        <v>233</v>
      </c>
      <c r="E7" s="259"/>
      <c r="F7" s="259"/>
      <c r="G7" s="259"/>
      <c r="H7" s="260"/>
      <c r="I7" s="272" t="s">
        <v>234</v>
      </c>
    </row>
    <row r="8" spans="1:9" ht="14.25">
      <c r="A8" s="277" t="s">
        <v>208</v>
      </c>
      <c r="B8" s="278"/>
      <c r="C8" s="279"/>
      <c r="D8" s="272" t="s">
        <v>236</v>
      </c>
      <c r="E8" s="274" t="s">
        <v>237</v>
      </c>
      <c r="F8" s="272" t="s">
        <v>238</v>
      </c>
      <c r="G8" s="272" t="s">
        <v>192</v>
      </c>
      <c r="H8" s="272" t="s">
        <v>239</v>
      </c>
      <c r="I8" s="287"/>
    </row>
    <row r="9" spans="1:9" ht="15" thickBot="1">
      <c r="A9" s="280" t="s">
        <v>235</v>
      </c>
      <c r="B9" s="281"/>
      <c r="C9" s="282"/>
      <c r="D9" s="273"/>
      <c r="E9" s="275"/>
      <c r="F9" s="273"/>
      <c r="G9" s="273"/>
      <c r="H9" s="273"/>
      <c r="I9" s="273"/>
    </row>
    <row r="10" spans="1:9" ht="14.25">
      <c r="A10" s="290"/>
      <c r="B10" s="291"/>
      <c r="C10" s="292"/>
      <c r="D10" s="100"/>
      <c r="E10" s="100"/>
      <c r="F10" s="100"/>
      <c r="G10" s="100"/>
      <c r="H10" s="100"/>
      <c r="I10" s="102"/>
    </row>
    <row r="11" spans="1:9" ht="14.25">
      <c r="A11" s="293" t="s">
        <v>240</v>
      </c>
      <c r="B11" s="294"/>
      <c r="C11" s="295"/>
      <c r="D11" s="177"/>
      <c r="E11" s="177"/>
      <c r="F11" s="177"/>
      <c r="G11" s="177"/>
      <c r="H11" s="177"/>
      <c r="I11" s="178"/>
    </row>
    <row r="12" spans="1:9" ht="14.25">
      <c r="A12" s="179"/>
      <c r="B12" s="288" t="s">
        <v>241</v>
      </c>
      <c r="C12" s="289"/>
      <c r="D12" s="177">
        <v>0</v>
      </c>
      <c r="E12" s="177">
        <v>0</v>
      </c>
      <c r="F12" s="177">
        <f aca="true" t="shared" si="0" ref="F12:F18">D12+E12</f>
        <v>0</v>
      </c>
      <c r="G12" s="177">
        <v>0</v>
      </c>
      <c r="H12" s="177">
        <v>0</v>
      </c>
      <c r="I12" s="180">
        <f>+H12-D12</f>
        <v>0</v>
      </c>
    </row>
    <row r="13" spans="1:9" ht="14.25">
      <c r="A13" s="179"/>
      <c r="B13" s="288" t="s">
        <v>242</v>
      </c>
      <c r="C13" s="289"/>
      <c r="D13" s="177">
        <v>0</v>
      </c>
      <c r="E13" s="177">
        <v>0</v>
      </c>
      <c r="F13" s="177">
        <f t="shared" si="0"/>
        <v>0</v>
      </c>
      <c r="G13" s="177">
        <v>0</v>
      </c>
      <c r="H13" s="177">
        <v>0</v>
      </c>
      <c r="I13" s="193">
        <f aca="true" t="shared" si="1" ref="I13:I47">+H13-D13</f>
        <v>0</v>
      </c>
    </row>
    <row r="14" spans="1:9" ht="14.25">
      <c r="A14" s="179"/>
      <c r="B14" s="288" t="s">
        <v>243</v>
      </c>
      <c r="C14" s="289"/>
      <c r="D14" s="177">
        <v>0</v>
      </c>
      <c r="E14" s="177">
        <v>0</v>
      </c>
      <c r="F14" s="177">
        <f t="shared" si="0"/>
        <v>0</v>
      </c>
      <c r="G14" s="177">
        <v>0</v>
      </c>
      <c r="H14" s="177">
        <v>0</v>
      </c>
      <c r="I14" s="193">
        <f t="shared" si="1"/>
        <v>0</v>
      </c>
    </row>
    <row r="15" spans="1:9" ht="14.25">
      <c r="A15" s="179"/>
      <c r="B15" s="288" t="s">
        <v>244</v>
      </c>
      <c r="C15" s="289"/>
      <c r="D15" s="177">
        <v>0</v>
      </c>
      <c r="E15" s="177">
        <v>0</v>
      </c>
      <c r="F15" s="177">
        <f t="shared" si="0"/>
        <v>0</v>
      </c>
      <c r="G15" s="177">
        <v>0</v>
      </c>
      <c r="H15" s="177">
        <v>0</v>
      </c>
      <c r="I15" s="193">
        <f t="shared" si="1"/>
        <v>0</v>
      </c>
    </row>
    <row r="16" spans="1:9" ht="14.25">
      <c r="A16" s="179"/>
      <c r="B16" s="288" t="s">
        <v>245</v>
      </c>
      <c r="C16" s="289"/>
      <c r="D16" s="177">
        <v>0</v>
      </c>
      <c r="E16" s="177">
        <v>109369</v>
      </c>
      <c r="F16" s="177">
        <f t="shared" si="0"/>
        <v>109369</v>
      </c>
      <c r="G16" s="177">
        <v>109369</v>
      </c>
      <c r="H16" s="177">
        <v>109369</v>
      </c>
      <c r="I16" s="193">
        <f t="shared" si="1"/>
        <v>109369</v>
      </c>
    </row>
    <row r="17" spans="1:9" ht="14.25">
      <c r="A17" s="179"/>
      <c r="B17" s="288" t="s">
        <v>246</v>
      </c>
      <c r="C17" s="289"/>
      <c r="D17" s="177">
        <v>0</v>
      </c>
      <c r="E17" s="177">
        <v>8401151</v>
      </c>
      <c r="F17" s="177">
        <f t="shared" si="0"/>
        <v>8401151</v>
      </c>
      <c r="G17" s="177">
        <v>8401151</v>
      </c>
      <c r="H17" s="177">
        <v>8401151</v>
      </c>
      <c r="I17" s="193">
        <f t="shared" si="1"/>
        <v>8401151</v>
      </c>
    </row>
    <row r="18" spans="1:9" ht="14.25">
      <c r="A18" s="179"/>
      <c r="B18" s="288" t="s">
        <v>247</v>
      </c>
      <c r="C18" s="289"/>
      <c r="D18" s="177">
        <v>0</v>
      </c>
      <c r="E18" s="177">
        <v>0</v>
      </c>
      <c r="F18" s="177">
        <f t="shared" si="0"/>
        <v>0</v>
      </c>
      <c r="G18" s="177">
        <v>0</v>
      </c>
      <c r="H18" s="177">
        <v>0</v>
      </c>
      <c r="I18" s="193">
        <f t="shared" si="1"/>
        <v>0</v>
      </c>
    </row>
    <row r="19" spans="1:9" ht="14.25">
      <c r="A19" s="179"/>
      <c r="B19" s="288" t="s">
        <v>248</v>
      </c>
      <c r="C19" s="289"/>
      <c r="D19" s="296">
        <f>D21+D22+D23+D24+D25+D26+D27+D28+D29+D30+D31</f>
        <v>129221000</v>
      </c>
      <c r="E19" s="296">
        <f>E21+E22+E23+E24+E25+E26+E27+E28+E29+E30+E31</f>
        <v>157240387</v>
      </c>
      <c r="F19" s="304">
        <f>F21+F22+F23+F24+F25+F26+F27+F28+F29+F30+F31</f>
        <v>286461387</v>
      </c>
      <c r="G19" s="296">
        <f>G21+G22+G23+G24+G25+G26+G27+G28+G29+G30+G31</f>
        <v>286461387</v>
      </c>
      <c r="H19" s="296">
        <f>H21+H22+H23+H24+H25+H26+H27+H28+H29+H30+H31</f>
        <v>286461387</v>
      </c>
      <c r="I19" s="193">
        <f t="shared" si="1"/>
        <v>157240387</v>
      </c>
    </row>
    <row r="20" spans="1:9" ht="14.25">
      <c r="A20" s="179"/>
      <c r="B20" s="288" t="s">
        <v>249</v>
      </c>
      <c r="C20" s="289"/>
      <c r="D20" s="296"/>
      <c r="E20" s="296"/>
      <c r="F20" s="304"/>
      <c r="G20" s="296"/>
      <c r="H20" s="296"/>
      <c r="I20" s="193">
        <f t="shared" si="1"/>
        <v>0</v>
      </c>
    </row>
    <row r="21" spans="1:9" ht="14.25">
      <c r="A21" s="179"/>
      <c r="B21" s="181"/>
      <c r="C21" s="182" t="s">
        <v>250</v>
      </c>
      <c r="D21" s="177">
        <v>129221000</v>
      </c>
      <c r="E21" s="177">
        <v>157240387</v>
      </c>
      <c r="F21" s="177">
        <f>+D21+E21</f>
        <v>286461387</v>
      </c>
      <c r="G21" s="177">
        <v>286461387</v>
      </c>
      <c r="H21" s="177">
        <v>286461387</v>
      </c>
      <c r="I21" s="193">
        <f t="shared" si="1"/>
        <v>157240387</v>
      </c>
    </row>
    <row r="22" spans="1:9" ht="14.25">
      <c r="A22" s="179"/>
      <c r="B22" s="181"/>
      <c r="C22" s="182" t="s">
        <v>251</v>
      </c>
      <c r="D22" s="177">
        <v>0</v>
      </c>
      <c r="E22" s="177">
        <v>0</v>
      </c>
      <c r="F22" s="177">
        <v>0</v>
      </c>
      <c r="G22" s="177">
        <v>0</v>
      </c>
      <c r="H22" s="177">
        <v>0</v>
      </c>
      <c r="I22" s="193">
        <f t="shared" si="1"/>
        <v>0</v>
      </c>
    </row>
    <row r="23" spans="1:9" ht="14.25">
      <c r="A23" s="179"/>
      <c r="B23" s="181"/>
      <c r="C23" s="182" t="s">
        <v>252</v>
      </c>
      <c r="D23" s="177">
        <v>0</v>
      </c>
      <c r="E23" s="177">
        <v>0</v>
      </c>
      <c r="F23" s="177">
        <v>0</v>
      </c>
      <c r="G23" s="177">
        <v>0</v>
      </c>
      <c r="H23" s="177">
        <v>0</v>
      </c>
      <c r="I23" s="193">
        <f t="shared" si="1"/>
        <v>0</v>
      </c>
    </row>
    <row r="24" spans="1:9" ht="14.25">
      <c r="A24" s="179"/>
      <c r="B24" s="181"/>
      <c r="C24" s="182" t="s">
        <v>253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93">
        <f t="shared" si="1"/>
        <v>0</v>
      </c>
    </row>
    <row r="25" spans="1:9" ht="14.25">
      <c r="A25" s="179"/>
      <c r="B25" s="181"/>
      <c r="C25" s="182" t="s">
        <v>254</v>
      </c>
      <c r="D25" s="177">
        <v>0</v>
      </c>
      <c r="E25" s="177">
        <v>0</v>
      </c>
      <c r="F25" s="177">
        <v>0</v>
      </c>
      <c r="G25" s="177">
        <v>0</v>
      </c>
      <c r="H25" s="177">
        <v>0</v>
      </c>
      <c r="I25" s="193">
        <f t="shared" si="1"/>
        <v>0</v>
      </c>
    </row>
    <row r="26" spans="1:9" ht="16.5">
      <c r="A26" s="179"/>
      <c r="B26" s="181"/>
      <c r="C26" s="182" t="s">
        <v>255</v>
      </c>
      <c r="D26" s="177">
        <v>0</v>
      </c>
      <c r="E26" s="177">
        <v>0</v>
      </c>
      <c r="F26" s="177">
        <v>0</v>
      </c>
      <c r="G26" s="177">
        <v>0</v>
      </c>
      <c r="H26" s="177">
        <v>0</v>
      </c>
      <c r="I26" s="193">
        <f t="shared" si="1"/>
        <v>0</v>
      </c>
    </row>
    <row r="27" spans="1:9" ht="14.25">
      <c r="A27" s="179"/>
      <c r="B27" s="181"/>
      <c r="C27" s="182" t="s">
        <v>256</v>
      </c>
      <c r="D27" s="177">
        <v>0</v>
      </c>
      <c r="E27" s="177">
        <v>0</v>
      </c>
      <c r="F27" s="177">
        <v>0</v>
      </c>
      <c r="G27" s="177">
        <v>0</v>
      </c>
      <c r="H27" s="177">
        <v>0</v>
      </c>
      <c r="I27" s="193">
        <f t="shared" si="1"/>
        <v>0</v>
      </c>
    </row>
    <row r="28" spans="1:9" ht="14.25">
      <c r="A28" s="179"/>
      <c r="B28" s="181"/>
      <c r="C28" s="182" t="s">
        <v>257</v>
      </c>
      <c r="D28" s="177">
        <v>0</v>
      </c>
      <c r="E28" s="177">
        <v>0</v>
      </c>
      <c r="F28" s="177">
        <v>0</v>
      </c>
      <c r="G28" s="177">
        <v>0</v>
      </c>
      <c r="H28" s="177">
        <v>0</v>
      </c>
      <c r="I28" s="193">
        <f t="shared" si="1"/>
        <v>0</v>
      </c>
    </row>
    <row r="29" spans="1:9" ht="14.25">
      <c r="A29" s="179"/>
      <c r="B29" s="181"/>
      <c r="C29" s="182" t="s">
        <v>258</v>
      </c>
      <c r="D29" s="177">
        <v>0</v>
      </c>
      <c r="E29" s="177">
        <v>0</v>
      </c>
      <c r="F29" s="177">
        <v>0</v>
      </c>
      <c r="G29" s="177">
        <v>0</v>
      </c>
      <c r="H29" s="177">
        <v>0</v>
      </c>
      <c r="I29" s="193">
        <f t="shared" si="1"/>
        <v>0</v>
      </c>
    </row>
    <row r="30" spans="1:9" ht="14.25">
      <c r="A30" s="179"/>
      <c r="B30" s="181"/>
      <c r="C30" s="182" t="s">
        <v>259</v>
      </c>
      <c r="D30" s="177">
        <v>0</v>
      </c>
      <c r="E30" s="177">
        <v>0</v>
      </c>
      <c r="F30" s="177">
        <v>0</v>
      </c>
      <c r="G30" s="177">
        <v>0</v>
      </c>
      <c r="H30" s="177">
        <v>0</v>
      </c>
      <c r="I30" s="193">
        <f t="shared" si="1"/>
        <v>0</v>
      </c>
    </row>
    <row r="31" spans="1:9" ht="16.5">
      <c r="A31" s="179"/>
      <c r="B31" s="181"/>
      <c r="C31" s="182" t="s">
        <v>260</v>
      </c>
      <c r="D31" s="177">
        <v>0</v>
      </c>
      <c r="E31" s="177">
        <v>0</v>
      </c>
      <c r="F31" s="177">
        <v>0</v>
      </c>
      <c r="G31" s="177">
        <v>0</v>
      </c>
      <c r="H31" s="177">
        <v>0</v>
      </c>
      <c r="I31" s="193">
        <f t="shared" si="1"/>
        <v>0</v>
      </c>
    </row>
    <row r="32" spans="1:9" ht="14.25">
      <c r="A32" s="179"/>
      <c r="B32" s="288" t="s">
        <v>261</v>
      </c>
      <c r="C32" s="289"/>
      <c r="D32" s="177">
        <f>D33+D34+D35+D36+D37</f>
        <v>0</v>
      </c>
      <c r="E32" s="177">
        <f>E33+E34+E35+E36+E37</f>
        <v>0</v>
      </c>
      <c r="F32" s="177">
        <f>F33+F34+F35+F36+F37</f>
        <v>0</v>
      </c>
      <c r="G32" s="177">
        <f>G33+G34+G35+G36+G37</f>
        <v>0</v>
      </c>
      <c r="H32" s="177">
        <f>H33+H34+H35+H36+H37</f>
        <v>0</v>
      </c>
      <c r="I32" s="193">
        <f t="shared" si="1"/>
        <v>0</v>
      </c>
    </row>
    <row r="33" spans="1:9" ht="14.25">
      <c r="A33" s="179"/>
      <c r="B33" s="181"/>
      <c r="C33" s="182" t="s">
        <v>262</v>
      </c>
      <c r="D33" s="177">
        <v>0</v>
      </c>
      <c r="E33" s="177">
        <v>0</v>
      </c>
      <c r="F33" s="177">
        <v>0</v>
      </c>
      <c r="G33" s="177">
        <v>0</v>
      </c>
      <c r="H33" s="177">
        <v>0</v>
      </c>
      <c r="I33" s="193">
        <f t="shared" si="1"/>
        <v>0</v>
      </c>
    </row>
    <row r="34" spans="1:9" ht="14.25">
      <c r="A34" s="179"/>
      <c r="B34" s="181"/>
      <c r="C34" s="182" t="s">
        <v>263</v>
      </c>
      <c r="D34" s="177">
        <v>0</v>
      </c>
      <c r="E34" s="177">
        <v>0</v>
      </c>
      <c r="F34" s="177">
        <v>0</v>
      </c>
      <c r="G34" s="177">
        <v>0</v>
      </c>
      <c r="H34" s="177">
        <v>0</v>
      </c>
      <c r="I34" s="193">
        <f t="shared" si="1"/>
        <v>0</v>
      </c>
    </row>
    <row r="35" spans="1:9" ht="14.25">
      <c r="A35" s="179"/>
      <c r="B35" s="181"/>
      <c r="C35" s="182" t="s">
        <v>264</v>
      </c>
      <c r="D35" s="177">
        <v>0</v>
      </c>
      <c r="E35" s="177">
        <v>0</v>
      </c>
      <c r="F35" s="177">
        <v>0</v>
      </c>
      <c r="G35" s="177">
        <v>0</v>
      </c>
      <c r="H35" s="177">
        <v>0</v>
      </c>
      <c r="I35" s="193">
        <f t="shared" si="1"/>
        <v>0</v>
      </c>
    </row>
    <row r="36" spans="1:9" ht="16.5">
      <c r="A36" s="179"/>
      <c r="B36" s="181"/>
      <c r="C36" s="182" t="s">
        <v>265</v>
      </c>
      <c r="D36" s="177">
        <v>0</v>
      </c>
      <c r="E36" s="177">
        <v>0</v>
      </c>
      <c r="F36" s="177">
        <v>0</v>
      </c>
      <c r="G36" s="177">
        <v>0</v>
      </c>
      <c r="H36" s="177">
        <v>0</v>
      </c>
      <c r="I36" s="193">
        <f t="shared" si="1"/>
        <v>0</v>
      </c>
    </row>
    <row r="37" spans="1:9" ht="14.25">
      <c r="A37" s="179"/>
      <c r="B37" s="181"/>
      <c r="C37" s="182" t="s">
        <v>266</v>
      </c>
      <c r="D37" s="177">
        <v>0</v>
      </c>
      <c r="E37" s="177">
        <v>0</v>
      </c>
      <c r="F37" s="177">
        <v>0</v>
      </c>
      <c r="G37" s="177">
        <v>0</v>
      </c>
      <c r="H37" s="177">
        <v>0</v>
      </c>
      <c r="I37" s="193">
        <f t="shared" si="1"/>
        <v>0</v>
      </c>
    </row>
    <row r="38" spans="1:9" ht="14.25">
      <c r="A38" s="179"/>
      <c r="B38" s="298" t="s">
        <v>267</v>
      </c>
      <c r="C38" s="289"/>
      <c r="D38" s="177">
        <v>0</v>
      </c>
      <c r="E38" s="177">
        <v>0</v>
      </c>
      <c r="F38" s="177">
        <v>0</v>
      </c>
      <c r="G38" s="177">
        <v>0</v>
      </c>
      <c r="H38" s="177">
        <v>0</v>
      </c>
      <c r="I38" s="193">
        <f t="shared" si="1"/>
        <v>0</v>
      </c>
    </row>
    <row r="39" spans="1:9" ht="14.25">
      <c r="A39" s="179"/>
      <c r="B39" s="298" t="s">
        <v>268</v>
      </c>
      <c r="C39" s="289"/>
      <c r="D39" s="177">
        <f>D40</f>
        <v>0</v>
      </c>
      <c r="E39" s="177">
        <f>E40</f>
        <v>0</v>
      </c>
      <c r="F39" s="177">
        <f>F40</f>
        <v>0</v>
      </c>
      <c r="G39" s="177">
        <f>G40</f>
        <v>0</v>
      </c>
      <c r="H39" s="177">
        <f>H40</f>
        <v>0</v>
      </c>
      <c r="I39" s="193">
        <f t="shared" si="1"/>
        <v>0</v>
      </c>
    </row>
    <row r="40" spans="1:9" ht="14.25">
      <c r="A40" s="179"/>
      <c r="B40" s="181"/>
      <c r="C40" s="182" t="s">
        <v>269</v>
      </c>
      <c r="D40" s="177">
        <v>0</v>
      </c>
      <c r="E40" s="177">
        <v>0</v>
      </c>
      <c r="F40" s="177">
        <v>0</v>
      </c>
      <c r="G40" s="177">
        <v>0</v>
      </c>
      <c r="H40" s="177">
        <v>0</v>
      </c>
      <c r="I40" s="193">
        <f t="shared" si="1"/>
        <v>0</v>
      </c>
    </row>
    <row r="41" spans="1:9" ht="14.25">
      <c r="A41" s="179"/>
      <c r="B41" s="288" t="s">
        <v>270</v>
      </c>
      <c r="C41" s="289"/>
      <c r="D41" s="177">
        <f>D42+D43</f>
        <v>0</v>
      </c>
      <c r="E41" s="177">
        <f>E42+E43</f>
        <v>0</v>
      </c>
      <c r="F41" s="177">
        <f>F42+F43</f>
        <v>0</v>
      </c>
      <c r="G41" s="177">
        <f>G42+G43</f>
        <v>0</v>
      </c>
      <c r="H41" s="177">
        <f>H42+H43</f>
        <v>0</v>
      </c>
      <c r="I41" s="193">
        <f t="shared" si="1"/>
        <v>0</v>
      </c>
    </row>
    <row r="42" spans="1:9" ht="14.25">
      <c r="A42" s="179"/>
      <c r="B42" s="181"/>
      <c r="C42" s="182" t="s">
        <v>271</v>
      </c>
      <c r="D42" s="177">
        <v>0</v>
      </c>
      <c r="E42" s="177">
        <v>0</v>
      </c>
      <c r="F42" s="177">
        <v>0</v>
      </c>
      <c r="G42" s="177">
        <v>0</v>
      </c>
      <c r="H42" s="177">
        <v>0</v>
      </c>
      <c r="I42" s="193">
        <f t="shared" si="1"/>
        <v>0</v>
      </c>
    </row>
    <row r="43" spans="1:9" ht="14.25">
      <c r="A43" s="179"/>
      <c r="B43" s="181"/>
      <c r="C43" s="182" t="s">
        <v>272</v>
      </c>
      <c r="D43" s="177">
        <v>0</v>
      </c>
      <c r="E43" s="177">
        <v>0</v>
      </c>
      <c r="F43" s="177">
        <v>0</v>
      </c>
      <c r="G43" s="177">
        <v>0</v>
      </c>
      <c r="H43" s="177">
        <v>0</v>
      </c>
      <c r="I43" s="193">
        <f t="shared" si="1"/>
        <v>0</v>
      </c>
    </row>
    <row r="44" spans="1:9" ht="14.25">
      <c r="A44" s="179"/>
      <c r="B44" s="181"/>
      <c r="C44" s="182"/>
      <c r="D44" s="177"/>
      <c r="E44" s="177"/>
      <c r="F44" s="177"/>
      <c r="G44" s="177"/>
      <c r="H44" s="177"/>
      <c r="I44" s="193">
        <f t="shared" si="1"/>
        <v>0</v>
      </c>
    </row>
    <row r="45" spans="1:9" ht="14.25">
      <c r="A45" s="293" t="s">
        <v>273</v>
      </c>
      <c r="B45" s="294"/>
      <c r="C45" s="299"/>
      <c r="D45" s="297">
        <f>D12+D13+D14+D15+D16+D17+D18+D19+D32+D38+D39+D41</f>
        <v>129221000</v>
      </c>
      <c r="E45" s="297">
        <f>E12+E13+E14+E15+E16+E17+E18+E19+E32+E38+E39+E41</f>
        <v>165750907</v>
      </c>
      <c r="F45" s="297">
        <f>F12+F13+F14+F15+F16+F17+F18+F19+F32+F38+F39+F41</f>
        <v>294971907</v>
      </c>
      <c r="G45" s="297">
        <f>G12+G13+G14+G15+G16+G17+G18+G19+G32+G38+G39+G41</f>
        <v>294971907</v>
      </c>
      <c r="H45" s="297">
        <f>H12+H13+H14+H15+H16+H17+H18+H19+H32+H38+H39+H41</f>
        <v>294971907</v>
      </c>
      <c r="I45" s="303">
        <f t="shared" si="1"/>
        <v>165750907</v>
      </c>
    </row>
    <row r="46" spans="1:9" ht="14.25">
      <c r="A46" s="293" t="s">
        <v>274</v>
      </c>
      <c r="B46" s="294"/>
      <c r="C46" s="299"/>
      <c r="D46" s="297"/>
      <c r="E46" s="297"/>
      <c r="F46" s="297"/>
      <c r="G46" s="297"/>
      <c r="H46" s="297"/>
      <c r="I46" s="303"/>
    </row>
    <row r="47" spans="1:9" ht="14.25">
      <c r="A47" s="293" t="s">
        <v>275</v>
      </c>
      <c r="B47" s="294"/>
      <c r="C47" s="299"/>
      <c r="D47" s="183"/>
      <c r="E47" s="183"/>
      <c r="F47" s="183"/>
      <c r="G47" s="183"/>
      <c r="H47" s="183"/>
      <c r="I47" s="193">
        <f t="shared" si="1"/>
        <v>0</v>
      </c>
    </row>
    <row r="48" spans="1:9" ht="14.25">
      <c r="A48" s="179"/>
      <c r="B48" s="181"/>
      <c r="C48" s="182"/>
      <c r="D48" s="177"/>
      <c r="E48" s="177"/>
      <c r="F48" s="177"/>
      <c r="G48" s="177"/>
      <c r="H48" s="177"/>
      <c r="I48" s="178"/>
    </row>
    <row r="49" spans="1:9" ht="14.25">
      <c r="A49" s="293" t="s">
        <v>276</v>
      </c>
      <c r="B49" s="294"/>
      <c r="C49" s="299"/>
      <c r="D49" s="177"/>
      <c r="E49" s="177"/>
      <c r="F49" s="177"/>
      <c r="G49" s="177"/>
      <c r="H49" s="177"/>
      <c r="I49" s="178"/>
    </row>
    <row r="50" spans="1:9" ht="14.25">
      <c r="A50" s="179"/>
      <c r="B50" s="288" t="s">
        <v>277</v>
      </c>
      <c r="C50" s="289"/>
      <c r="D50" s="177">
        <f>D51+D52+D53+D54+D55+D56+D57+D58</f>
        <v>4891004883</v>
      </c>
      <c r="E50" s="177">
        <f>E51+E52+E53+E54+E55+E56+E57+E58</f>
        <v>0</v>
      </c>
      <c r="F50" s="177">
        <f>F51+F52+F53+F54+F55+F56+F57+F58</f>
        <v>4891004883</v>
      </c>
      <c r="G50" s="177">
        <f>G51+G52+G53+G54+G55+G56+G57+G58</f>
        <v>4891004883</v>
      </c>
      <c r="H50" s="177">
        <f>H51+H52+H53+H54+H55+H56+H57+H58</f>
        <v>4891004883</v>
      </c>
      <c r="I50" s="193">
        <f aca="true" t="shared" si="2" ref="I50:I68">+H50-D50</f>
        <v>0</v>
      </c>
    </row>
    <row r="51" spans="1:9" ht="16.5">
      <c r="A51" s="179"/>
      <c r="B51" s="181"/>
      <c r="C51" s="182" t="s">
        <v>278</v>
      </c>
      <c r="D51" s="177">
        <v>4891004883</v>
      </c>
      <c r="E51" s="177">
        <v>0</v>
      </c>
      <c r="F51" s="177">
        <f>+D51+E51</f>
        <v>4891004883</v>
      </c>
      <c r="G51" s="177">
        <v>4891004883</v>
      </c>
      <c r="H51" s="177">
        <v>4891004883</v>
      </c>
      <c r="I51" s="193">
        <f t="shared" si="2"/>
        <v>0</v>
      </c>
    </row>
    <row r="52" spans="1:9" ht="16.5">
      <c r="A52" s="179"/>
      <c r="B52" s="181"/>
      <c r="C52" s="182" t="s">
        <v>279</v>
      </c>
      <c r="D52" s="177">
        <v>0</v>
      </c>
      <c r="E52" s="177">
        <v>0</v>
      </c>
      <c r="F52" s="177">
        <v>0</v>
      </c>
      <c r="G52" s="177">
        <v>0</v>
      </c>
      <c r="H52" s="177">
        <v>0</v>
      </c>
      <c r="I52" s="193">
        <f t="shared" si="2"/>
        <v>0</v>
      </c>
    </row>
    <row r="53" spans="1:9" ht="16.5">
      <c r="A53" s="179"/>
      <c r="B53" s="181"/>
      <c r="C53" s="182" t="s">
        <v>280</v>
      </c>
      <c r="D53" s="177">
        <v>0</v>
      </c>
      <c r="E53" s="177">
        <v>0</v>
      </c>
      <c r="F53" s="177">
        <v>0</v>
      </c>
      <c r="G53" s="177">
        <v>0</v>
      </c>
      <c r="H53" s="177">
        <v>0</v>
      </c>
      <c r="I53" s="193">
        <f t="shared" si="2"/>
        <v>0</v>
      </c>
    </row>
    <row r="54" spans="1:9" ht="24.75">
      <c r="A54" s="179"/>
      <c r="B54" s="181"/>
      <c r="C54" s="182" t="s">
        <v>281</v>
      </c>
      <c r="D54" s="177">
        <v>0</v>
      </c>
      <c r="E54" s="177">
        <v>0</v>
      </c>
      <c r="F54" s="177">
        <v>0</v>
      </c>
      <c r="G54" s="177">
        <v>0</v>
      </c>
      <c r="H54" s="177">
        <v>0</v>
      </c>
      <c r="I54" s="193">
        <f t="shared" si="2"/>
        <v>0</v>
      </c>
    </row>
    <row r="55" spans="1:9" ht="14.25">
      <c r="A55" s="179"/>
      <c r="B55" s="181"/>
      <c r="C55" s="182" t="s">
        <v>282</v>
      </c>
      <c r="D55" s="177">
        <v>0</v>
      </c>
      <c r="E55" s="177">
        <v>0</v>
      </c>
      <c r="F55" s="177">
        <v>0</v>
      </c>
      <c r="G55" s="177">
        <v>0</v>
      </c>
      <c r="H55" s="177">
        <v>0</v>
      </c>
      <c r="I55" s="193">
        <f t="shared" si="2"/>
        <v>0</v>
      </c>
    </row>
    <row r="56" spans="1:9" ht="16.5">
      <c r="A56" s="179"/>
      <c r="B56" s="181"/>
      <c r="C56" s="182" t="s">
        <v>283</v>
      </c>
      <c r="D56" s="177">
        <v>0</v>
      </c>
      <c r="E56" s="177">
        <v>0</v>
      </c>
      <c r="F56" s="177">
        <v>0</v>
      </c>
      <c r="G56" s="177">
        <v>0</v>
      </c>
      <c r="H56" s="177">
        <v>0</v>
      </c>
      <c r="I56" s="193">
        <f t="shared" si="2"/>
        <v>0</v>
      </c>
    </row>
    <row r="57" spans="1:9" ht="16.5">
      <c r="A57" s="179"/>
      <c r="B57" s="181"/>
      <c r="C57" s="182" t="s">
        <v>284</v>
      </c>
      <c r="D57" s="177">
        <v>0</v>
      </c>
      <c r="E57" s="177">
        <v>0</v>
      </c>
      <c r="F57" s="177">
        <v>0</v>
      </c>
      <c r="G57" s="177">
        <v>0</v>
      </c>
      <c r="H57" s="177">
        <v>0</v>
      </c>
      <c r="I57" s="193">
        <f t="shared" si="2"/>
        <v>0</v>
      </c>
    </row>
    <row r="58" spans="1:9" ht="16.5">
      <c r="A58" s="179"/>
      <c r="B58" s="181"/>
      <c r="C58" s="184" t="s">
        <v>285</v>
      </c>
      <c r="D58" s="177">
        <v>0</v>
      </c>
      <c r="E58" s="177">
        <v>0</v>
      </c>
      <c r="F58" s="177">
        <v>0</v>
      </c>
      <c r="G58" s="177">
        <v>0</v>
      </c>
      <c r="H58" s="177">
        <v>0</v>
      </c>
      <c r="I58" s="193">
        <f t="shared" si="2"/>
        <v>0</v>
      </c>
    </row>
    <row r="59" spans="1:9" ht="14.25">
      <c r="A59" s="179"/>
      <c r="B59" s="288" t="s">
        <v>286</v>
      </c>
      <c r="C59" s="289"/>
      <c r="D59" s="177">
        <f>D60+D61+D62+D63</f>
        <v>0</v>
      </c>
      <c r="E59" s="177">
        <f>E60+E61+E62+E63</f>
        <v>284624516</v>
      </c>
      <c r="F59" s="177">
        <f>F60+F61+F62+F63</f>
        <v>284624516</v>
      </c>
      <c r="G59" s="177">
        <f>G60+G61+G62+G63</f>
        <v>284201713</v>
      </c>
      <c r="H59" s="177">
        <f>H60+H61+H62+H63</f>
        <v>284201713</v>
      </c>
      <c r="I59" s="193">
        <f t="shared" si="2"/>
        <v>284201713</v>
      </c>
    </row>
    <row r="60" spans="1:9" ht="14.25">
      <c r="A60" s="179"/>
      <c r="B60" s="194"/>
      <c r="C60" s="182" t="s">
        <v>287</v>
      </c>
      <c r="D60" s="177">
        <v>0</v>
      </c>
      <c r="E60" s="177">
        <v>0</v>
      </c>
      <c r="F60" s="177">
        <v>0</v>
      </c>
      <c r="G60" s="177">
        <v>0</v>
      </c>
      <c r="H60" s="177">
        <v>0</v>
      </c>
      <c r="I60" s="193">
        <f t="shared" si="2"/>
        <v>0</v>
      </c>
    </row>
    <row r="61" spans="1:9" ht="14.25">
      <c r="A61" s="179"/>
      <c r="B61" s="181"/>
      <c r="C61" s="182" t="s">
        <v>288</v>
      </c>
      <c r="D61" s="177">
        <v>0</v>
      </c>
      <c r="E61" s="177">
        <v>0</v>
      </c>
      <c r="F61" s="177">
        <v>0</v>
      </c>
      <c r="G61" s="177">
        <v>0</v>
      </c>
      <c r="H61" s="177">
        <v>0</v>
      </c>
      <c r="I61" s="193">
        <f t="shared" si="2"/>
        <v>0</v>
      </c>
    </row>
    <row r="62" spans="1:9" ht="14.25">
      <c r="A62" s="179"/>
      <c r="B62" s="181"/>
      <c r="C62" s="182" t="s">
        <v>289</v>
      </c>
      <c r="D62" s="177">
        <v>0</v>
      </c>
      <c r="E62" s="177">
        <v>0</v>
      </c>
      <c r="F62" s="177">
        <v>0</v>
      </c>
      <c r="G62" s="177">
        <v>0</v>
      </c>
      <c r="H62" s="177">
        <v>0</v>
      </c>
      <c r="I62" s="193">
        <f t="shared" si="2"/>
        <v>0</v>
      </c>
    </row>
    <row r="63" spans="1:9" ht="14.25">
      <c r="A63" s="179"/>
      <c r="B63" s="181"/>
      <c r="C63" s="182" t="s">
        <v>290</v>
      </c>
      <c r="D63" s="177"/>
      <c r="E63" s="177">
        <v>284624516</v>
      </c>
      <c r="F63" s="177">
        <f>+E63</f>
        <v>284624516</v>
      </c>
      <c r="G63" s="177">
        <v>284201713</v>
      </c>
      <c r="H63" s="192">
        <f>+G63</f>
        <v>284201713</v>
      </c>
      <c r="I63" s="193">
        <f t="shared" si="2"/>
        <v>284201713</v>
      </c>
    </row>
    <row r="64" spans="1:9" ht="14.25">
      <c r="A64" s="179"/>
      <c r="B64" s="288" t="s">
        <v>291</v>
      </c>
      <c r="C64" s="289"/>
      <c r="D64" s="177">
        <f>D65+D66</f>
        <v>0</v>
      </c>
      <c r="E64" s="177">
        <f>E65+E66</f>
        <v>0</v>
      </c>
      <c r="F64" s="177">
        <f>F65+F66</f>
        <v>0</v>
      </c>
      <c r="G64" s="177">
        <f>G65+G66</f>
        <v>0</v>
      </c>
      <c r="H64" s="177">
        <f>H65+H66</f>
        <v>0</v>
      </c>
      <c r="I64" s="193">
        <f t="shared" si="2"/>
        <v>0</v>
      </c>
    </row>
    <row r="65" spans="1:9" ht="16.5">
      <c r="A65" s="179"/>
      <c r="B65" s="181"/>
      <c r="C65" s="182" t="s">
        <v>292</v>
      </c>
      <c r="D65" s="177">
        <v>0</v>
      </c>
      <c r="E65" s="177">
        <v>0</v>
      </c>
      <c r="F65" s="177">
        <v>0</v>
      </c>
      <c r="G65" s="177">
        <v>0</v>
      </c>
      <c r="H65" s="177">
        <v>0</v>
      </c>
      <c r="I65" s="193">
        <f t="shared" si="2"/>
        <v>0</v>
      </c>
    </row>
    <row r="66" spans="1:9" ht="14.25">
      <c r="A66" s="179"/>
      <c r="B66" s="181"/>
      <c r="C66" s="182" t="s">
        <v>293</v>
      </c>
      <c r="D66" s="177">
        <v>0</v>
      </c>
      <c r="E66" s="177">
        <v>0</v>
      </c>
      <c r="F66" s="177">
        <v>0</v>
      </c>
      <c r="G66" s="177">
        <v>0</v>
      </c>
      <c r="H66" s="177">
        <v>0</v>
      </c>
      <c r="I66" s="193">
        <f t="shared" si="2"/>
        <v>0</v>
      </c>
    </row>
    <row r="67" spans="1:9" ht="14.25">
      <c r="A67" s="179"/>
      <c r="B67" s="288" t="s">
        <v>294</v>
      </c>
      <c r="C67" s="289"/>
      <c r="D67" s="177"/>
      <c r="E67" s="177"/>
      <c r="F67" s="177"/>
      <c r="G67" s="177"/>
      <c r="H67" s="177"/>
      <c r="I67" s="193">
        <f t="shared" si="2"/>
        <v>0</v>
      </c>
    </row>
    <row r="68" spans="1:9" ht="14.25">
      <c r="A68" s="179"/>
      <c r="B68" s="288" t="s">
        <v>295</v>
      </c>
      <c r="C68" s="289"/>
      <c r="D68" s="177"/>
      <c r="E68" s="177"/>
      <c r="F68" s="177"/>
      <c r="G68" s="177"/>
      <c r="H68" s="177"/>
      <c r="I68" s="193">
        <f t="shared" si="2"/>
        <v>0</v>
      </c>
    </row>
    <row r="69" spans="1:9" ht="14.25">
      <c r="A69" s="179"/>
      <c r="B69" s="288"/>
      <c r="C69" s="289"/>
      <c r="D69" s="177"/>
      <c r="E69" s="177"/>
      <c r="F69" s="177"/>
      <c r="G69" s="177"/>
      <c r="H69" s="177"/>
      <c r="I69" s="178"/>
    </row>
    <row r="70" spans="1:9" ht="14.25">
      <c r="A70" s="293" t="s">
        <v>296</v>
      </c>
      <c r="B70" s="294"/>
      <c r="C70" s="299"/>
      <c r="D70" s="185">
        <f>D50+D59+D64+D67+D68</f>
        <v>4891004883</v>
      </c>
      <c r="E70" s="185">
        <f>E50+E59+E64+E67+E68</f>
        <v>284624516</v>
      </c>
      <c r="F70" s="185">
        <f>F50+F59+F64+F67+F68</f>
        <v>5175629399</v>
      </c>
      <c r="G70" s="185">
        <f>G50+G59+G64+G67+G68</f>
        <v>5175206596</v>
      </c>
      <c r="H70" s="185">
        <f>H50+H59+H64+H67+H68</f>
        <v>5175206596</v>
      </c>
      <c r="I70" s="195">
        <f>+H70-D70</f>
        <v>284201713</v>
      </c>
    </row>
    <row r="71" spans="1:9" ht="14.25">
      <c r="A71" s="179"/>
      <c r="B71" s="288"/>
      <c r="C71" s="289"/>
      <c r="D71" s="177"/>
      <c r="E71" s="177"/>
      <c r="F71" s="177"/>
      <c r="G71" s="177"/>
      <c r="H71" s="177"/>
      <c r="I71" s="178"/>
    </row>
    <row r="72" spans="1:9" ht="14.25">
      <c r="A72" s="293" t="s">
        <v>297</v>
      </c>
      <c r="B72" s="294"/>
      <c r="C72" s="299"/>
      <c r="D72" s="185">
        <f>D73</f>
        <v>0</v>
      </c>
      <c r="E72" s="185">
        <f>E73</f>
        <v>0</v>
      </c>
      <c r="F72" s="185">
        <f>F73</f>
        <v>0</v>
      </c>
      <c r="G72" s="185">
        <f>G73</f>
        <v>0</v>
      </c>
      <c r="H72" s="185">
        <f>H73</f>
        <v>0</v>
      </c>
      <c r="I72" s="193">
        <f>+H72-D72</f>
        <v>0</v>
      </c>
    </row>
    <row r="73" spans="1:9" ht="14.25">
      <c r="A73" s="179"/>
      <c r="B73" s="288" t="s">
        <v>298</v>
      </c>
      <c r="C73" s="289"/>
      <c r="D73" s="177">
        <v>0</v>
      </c>
      <c r="E73" s="177">
        <v>0</v>
      </c>
      <c r="F73" s="177">
        <v>0</v>
      </c>
      <c r="G73" s="177">
        <v>0</v>
      </c>
      <c r="H73" s="177">
        <v>0</v>
      </c>
      <c r="I73" s="193">
        <f>+H73-D73</f>
        <v>0</v>
      </c>
    </row>
    <row r="74" spans="1:9" ht="14.25">
      <c r="A74" s="179"/>
      <c r="B74" s="288"/>
      <c r="C74" s="289"/>
      <c r="D74" s="177"/>
      <c r="E74" s="177"/>
      <c r="F74" s="177"/>
      <c r="G74" s="177"/>
      <c r="H74" s="177"/>
      <c r="I74" s="178"/>
    </row>
    <row r="75" spans="1:11" ht="14.25">
      <c r="A75" s="293" t="s">
        <v>299</v>
      </c>
      <c r="B75" s="294"/>
      <c r="C75" s="299"/>
      <c r="D75" s="185">
        <f>D45+D70+D72</f>
        <v>5020225883</v>
      </c>
      <c r="E75" s="185">
        <f>E45+E70+E72</f>
        <v>450375423</v>
      </c>
      <c r="F75" s="185">
        <f>F45+F70+F72</f>
        <v>5470601306</v>
      </c>
      <c r="G75" s="185">
        <f>G45+G70+G72</f>
        <v>5470178503</v>
      </c>
      <c r="H75" s="185">
        <f>H45+H70+H72</f>
        <v>5470178503</v>
      </c>
      <c r="I75" s="195">
        <f>+H75-D75</f>
        <v>449952620</v>
      </c>
      <c r="K75" s="80"/>
    </row>
    <row r="76" spans="1:9" ht="14.25">
      <c r="A76" s="179"/>
      <c r="B76" s="288"/>
      <c r="C76" s="289"/>
      <c r="D76" s="177"/>
      <c r="E76" s="177"/>
      <c r="F76" s="177"/>
      <c r="G76" s="177"/>
      <c r="H76" s="177"/>
      <c r="I76" s="178"/>
    </row>
    <row r="77" spans="1:9" ht="14.25">
      <c r="A77" s="179"/>
      <c r="B77" s="302" t="s">
        <v>300</v>
      </c>
      <c r="C77" s="299"/>
      <c r="D77" s="177"/>
      <c r="E77" s="177"/>
      <c r="F77" s="177"/>
      <c r="G77" s="177"/>
      <c r="H77" s="177"/>
      <c r="I77" s="178"/>
    </row>
    <row r="78" spans="1:9" ht="14.25">
      <c r="A78" s="179"/>
      <c r="B78" s="288" t="s">
        <v>301</v>
      </c>
      <c r="C78" s="289"/>
      <c r="D78" s="177">
        <v>0</v>
      </c>
      <c r="E78" s="177">
        <v>0</v>
      </c>
      <c r="F78" s="177">
        <v>0</v>
      </c>
      <c r="G78" s="177">
        <v>0</v>
      </c>
      <c r="H78" s="177">
        <v>0</v>
      </c>
      <c r="I78" s="193">
        <f>+H78-D78</f>
        <v>0</v>
      </c>
    </row>
    <row r="79" spans="1:9" ht="14.25">
      <c r="A79" s="179"/>
      <c r="B79" s="288" t="s">
        <v>302</v>
      </c>
      <c r="C79" s="289"/>
      <c r="D79" s="177">
        <v>0</v>
      </c>
      <c r="E79" s="177">
        <v>0</v>
      </c>
      <c r="F79" s="177">
        <v>0</v>
      </c>
      <c r="G79" s="177">
        <v>0</v>
      </c>
      <c r="H79" s="177">
        <v>0</v>
      </c>
      <c r="I79" s="193">
        <f>+H79-D79</f>
        <v>0</v>
      </c>
    </row>
    <row r="80" spans="1:9" ht="14.25">
      <c r="A80" s="179"/>
      <c r="B80" s="302" t="s">
        <v>303</v>
      </c>
      <c r="C80" s="299"/>
      <c r="D80" s="185">
        <f>D78+D79</f>
        <v>0</v>
      </c>
      <c r="E80" s="185">
        <f>E78+E79</f>
        <v>0</v>
      </c>
      <c r="F80" s="185">
        <f>F78+F79</f>
        <v>0</v>
      </c>
      <c r="G80" s="185">
        <f>G78+G79</f>
        <v>0</v>
      </c>
      <c r="H80" s="185">
        <f>H78+H79</f>
        <v>0</v>
      </c>
      <c r="I80" s="195">
        <f>+H80-D80</f>
        <v>0</v>
      </c>
    </row>
    <row r="81" spans="1:9" ht="15" thickBot="1">
      <c r="A81" s="52"/>
      <c r="B81" s="300"/>
      <c r="C81" s="301"/>
      <c r="D81" s="101"/>
      <c r="E81" s="101"/>
      <c r="F81" s="101"/>
      <c r="G81" s="101"/>
      <c r="H81" s="101"/>
      <c r="I81" s="104"/>
    </row>
    <row r="83" ht="14.25">
      <c r="E83" s="80"/>
    </row>
    <row r="84" ht="14.25">
      <c r="E84" s="80"/>
    </row>
    <row r="85" ht="14.25">
      <c r="E85" s="80"/>
    </row>
    <row r="86" ht="14.25">
      <c r="E86" s="80"/>
    </row>
    <row r="88" spans="3:7" ht="14.25">
      <c r="C88" s="148" t="s">
        <v>481</v>
      </c>
      <c r="G88" s="148" t="s">
        <v>484</v>
      </c>
    </row>
    <row r="89" spans="3:7" ht="14.25">
      <c r="C89" s="151" t="s">
        <v>482</v>
      </c>
      <c r="G89" s="151" t="s">
        <v>485</v>
      </c>
    </row>
    <row r="90" spans="3:7" ht="14.25">
      <c r="C90" s="151" t="s">
        <v>483</v>
      </c>
      <c r="G90" s="151" t="s">
        <v>486</v>
      </c>
    </row>
  </sheetData>
  <sheetProtection/>
  <mergeCells count="62">
    <mergeCell ref="I45:I46"/>
    <mergeCell ref="H45:H46"/>
    <mergeCell ref="F19:F20"/>
    <mergeCell ref="G19:G20"/>
    <mergeCell ref="H19:H20"/>
    <mergeCell ref="E19:E20"/>
    <mergeCell ref="E45:E46"/>
    <mergeCell ref="F45:F46"/>
    <mergeCell ref="G45:G46"/>
    <mergeCell ref="B74:C74"/>
    <mergeCell ref="A49:C49"/>
    <mergeCell ref="B50:C50"/>
    <mergeCell ref="B67:C67"/>
    <mergeCell ref="B68:C68"/>
    <mergeCell ref="B69:C69"/>
    <mergeCell ref="A70:C70"/>
    <mergeCell ref="B71:C71"/>
    <mergeCell ref="A72:C72"/>
    <mergeCell ref="B73:C73"/>
    <mergeCell ref="B81:C81"/>
    <mergeCell ref="A75:C75"/>
    <mergeCell ref="B76:C76"/>
    <mergeCell ref="B77:C77"/>
    <mergeCell ref="B78:C78"/>
    <mergeCell ref="B79:C79"/>
    <mergeCell ref="B80:C80"/>
    <mergeCell ref="B12:C12"/>
    <mergeCell ref="B13:C13"/>
    <mergeCell ref="E8:E9"/>
    <mergeCell ref="B15:C15"/>
    <mergeCell ref="B19:C19"/>
    <mergeCell ref="A47:C47"/>
    <mergeCell ref="B41:C41"/>
    <mergeCell ref="A45:C45"/>
    <mergeCell ref="A46:C46"/>
    <mergeCell ref="B32:C32"/>
    <mergeCell ref="B59:C59"/>
    <mergeCell ref="B64:C64"/>
    <mergeCell ref="B16:C16"/>
    <mergeCell ref="B18:C18"/>
    <mergeCell ref="B17:C17"/>
    <mergeCell ref="B20:C20"/>
    <mergeCell ref="D19:D20"/>
    <mergeCell ref="D45:D46"/>
    <mergeCell ref="B38:C38"/>
    <mergeCell ref="B39:C39"/>
    <mergeCell ref="A3:I3"/>
    <mergeCell ref="A4:I4"/>
    <mergeCell ref="A5:I5"/>
    <mergeCell ref="A6:I6"/>
    <mergeCell ref="A7:C7"/>
    <mergeCell ref="D8:D9"/>
    <mergeCell ref="D7:H7"/>
    <mergeCell ref="I7:I9"/>
    <mergeCell ref="G8:G9"/>
    <mergeCell ref="H8:H9"/>
    <mergeCell ref="F8:F9"/>
    <mergeCell ref="B14:C14"/>
    <mergeCell ref="A10:C10"/>
    <mergeCell ref="A11:C11"/>
    <mergeCell ref="A8:C8"/>
    <mergeCell ref="A9:C9"/>
  </mergeCells>
  <printOptions horizontalCentered="1" verticalCentered="1"/>
  <pageMargins left="0.3937007874015748" right="0.5118110236220472" top="0.15748031496062992" bottom="0.11811023622047245" header="0.31496062992125984" footer="0.31496062992125984"/>
  <pageSetup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3"/>
  <sheetViews>
    <sheetView view="pageBreakPreview" zoomScale="180" zoomScaleSheetLayoutView="180" zoomScalePageLayoutView="0" workbookViewId="0" topLeftCell="A1">
      <pane ySplit="9" topLeftCell="A154" activePane="bottomLeft" state="frozen"/>
      <selection pane="topLeft" activeCell="A7" sqref="A7:G7"/>
      <selection pane="bottomLeft" activeCell="A7" sqref="A7:G7"/>
    </sheetView>
  </sheetViews>
  <sheetFormatPr defaultColWidth="11.421875" defaultRowHeight="15"/>
  <cols>
    <col min="1" max="1" width="4.421875" style="56" customWidth="1"/>
    <col min="2" max="2" width="38.57421875" style="54" customWidth="1"/>
    <col min="3" max="3" width="12.7109375" style="0" customWidth="1"/>
    <col min="4" max="4" width="11.57421875" style="0" bestFit="1" customWidth="1"/>
    <col min="5" max="6" width="12.00390625" style="0" customWidth="1"/>
    <col min="7" max="7" width="12.57421875" style="0" customWidth="1"/>
    <col min="8" max="8" width="12.00390625" style="0" customWidth="1"/>
    <col min="9" max="9" width="11.28125" style="0" customWidth="1"/>
    <col min="10" max="10" width="13.28125" style="0" bestFit="1" customWidth="1"/>
    <col min="11" max="11" width="11.57421875" style="0" bestFit="1" customWidth="1"/>
    <col min="12" max="14" width="13.140625" style="0" bestFit="1" customWidth="1"/>
    <col min="15" max="15" width="13.140625" style="0" customWidth="1"/>
    <col min="16" max="17" width="11.28125" style="0" customWidth="1"/>
    <col min="18" max="18" width="13.7109375" style="0" customWidth="1"/>
    <col min="19" max="19" width="16.140625" style="0" bestFit="1" customWidth="1"/>
    <col min="20" max="22" width="17.7109375" style="0" bestFit="1" customWidth="1"/>
    <col min="23" max="23" width="15.00390625" style="0" bestFit="1" customWidth="1"/>
  </cols>
  <sheetData>
    <row r="1" spans="1:8" ht="35.25" customHeight="1">
      <c r="A1" s="305" t="s">
        <v>305</v>
      </c>
      <c r="B1" s="305"/>
      <c r="C1" s="305"/>
      <c r="D1" s="305"/>
      <c r="E1" s="305"/>
      <c r="F1" s="305"/>
      <c r="G1" s="305"/>
      <c r="H1" s="305"/>
    </row>
    <row r="2" ht="15" thickBot="1"/>
    <row r="3" spans="1:8" ht="14.25">
      <c r="A3" s="312" t="s">
        <v>453</v>
      </c>
      <c r="B3" s="313"/>
      <c r="C3" s="313"/>
      <c r="D3" s="313"/>
      <c r="E3" s="313"/>
      <c r="F3" s="313"/>
      <c r="G3" s="313"/>
      <c r="H3" s="314"/>
    </row>
    <row r="4" spans="1:8" ht="14.25">
      <c r="A4" s="309" t="s">
        <v>304</v>
      </c>
      <c r="B4" s="310"/>
      <c r="C4" s="310"/>
      <c r="D4" s="310"/>
      <c r="E4" s="310"/>
      <c r="F4" s="310"/>
      <c r="G4" s="310"/>
      <c r="H4" s="311"/>
    </row>
    <row r="5" spans="1:8" ht="14.25">
      <c r="A5" s="309" t="s">
        <v>306</v>
      </c>
      <c r="B5" s="310"/>
      <c r="C5" s="310"/>
      <c r="D5" s="310"/>
      <c r="E5" s="310"/>
      <c r="F5" s="310"/>
      <c r="G5" s="310"/>
      <c r="H5" s="311"/>
    </row>
    <row r="6" spans="1:8" ht="14.25">
      <c r="A6" s="309" t="str">
        <f>+2!A6:I6</f>
        <v>Del 01 de Enero al 31 de Diciembre de 2016</v>
      </c>
      <c r="B6" s="310"/>
      <c r="C6" s="310"/>
      <c r="D6" s="310"/>
      <c r="E6" s="310"/>
      <c r="F6" s="310"/>
      <c r="G6" s="310"/>
      <c r="H6" s="311"/>
    </row>
    <row r="7" spans="1:8" ht="15" thickBot="1">
      <c r="A7" s="306" t="s">
        <v>1</v>
      </c>
      <c r="B7" s="307"/>
      <c r="C7" s="307"/>
      <c r="D7" s="307"/>
      <c r="E7" s="307"/>
      <c r="F7" s="307"/>
      <c r="G7" s="307"/>
      <c r="H7" s="308"/>
    </row>
    <row r="8" spans="1:8" ht="15" thickBot="1">
      <c r="A8" s="312" t="s">
        <v>2</v>
      </c>
      <c r="B8" s="322"/>
      <c r="C8" s="317" t="s">
        <v>307</v>
      </c>
      <c r="D8" s="318"/>
      <c r="E8" s="318"/>
      <c r="F8" s="318"/>
      <c r="G8" s="319"/>
      <c r="H8" s="320" t="s">
        <v>308</v>
      </c>
    </row>
    <row r="9" spans="1:15" ht="15" thickBot="1">
      <c r="A9" s="306"/>
      <c r="B9" s="323"/>
      <c r="C9" s="189" t="s">
        <v>191</v>
      </c>
      <c r="D9" s="57" t="s">
        <v>309</v>
      </c>
      <c r="E9" s="189" t="s">
        <v>310</v>
      </c>
      <c r="F9" s="189" t="s">
        <v>192</v>
      </c>
      <c r="G9" s="189" t="s">
        <v>194</v>
      </c>
      <c r="H9" s="321"/>
      <c r="J9" s="105"/>
      <c r="K9" s="105"/>
      <c r="L9" s="105"/>
      <c r="M9" s="105"/>
      <c r="N9" s="105"/>
      <c r="O9" s="105"/>
    </row>
    <row r="10" spans="1:23" ht="14.25">
      <c r="A10" s="324" t="s">
        <v>311</v>
      </c>
      <c r="B10" s="325"/>
      <c r="C10" s="205">
        <f>+C11+C19+C29+C39+C49+C59+C63+C72+C76</f>
        <v>129221000</v>
      </c>
      <c r="D10" s="205">
        <f>+D11+D19+D29+D39+D49+D59+D63+D72+D76</f>
        <v>162785102</v>
      </c>
      <c r="E10" s="205">
        <f>+E11+E19+E29+E39+E49+E59+E63+E72+E76</f>
        <v>292006102</v>
      </c>
      <c r="F10" s="205">
        <f>+F11+F19+F29+F39+F49+F59+F63+F72+F76</f>
        <v>291385960</v>
      </c>
      <c r="G10" s="205">
        <f>+G11+G19+G29+G39+G49+G59+G63+G72+G76</f>
        <v>291065054</v>
      </c>
      <c r="H10" s="205">
        <f>+E10-F10</f>
        <v>620142</v>
      </c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>
        <v>46335470</v>
      </c>
    </row>
    <row r="11" spans="1:23" ht="14.25">
      <c r="A11" s="315" t="s">
        <v>312</v>
      </c>
      <c r="B11" s="316"/>
      <c r="C11" s="205">
        <f aca="true" t="shared" si="0" ref="C11:H11">SUM(C12:C18)</f>
        <v>66710114</v>
      </c>
      <c r="D11" s="205">
        <f t="shared" si="0"/>
        <v>-11508175</v>
      </c>
      <c r="E11" s="205">
        <f t="shared" si="0"/>
        <v>55201939</v>
      </c>
      <c r="F11" s="205">
        <f t="shared" si="0"/>
        <v>55201937</v>
      </c>
      <c r="G11" s="205">
        <f t="shared" si="0"/>
        <v>55201937</v>
      </c>
      <c r="H11" s="205">
        <f t="shared" si="0"/>
        <v>2</v>
      </c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>
        <f>+W10-H10</f>
        <v>45715328</v>
      </c>
    </row>
    <row r="12" spans="1:23" ht="14.25">
      <c r="A12" s="99"/>
      <c r="B12" s="58" t="s">
        <v>313</v>
      </c>
      <c r="C12" s="206">
        <v>0</v>
      </c>
      <c r="D12" s="207">
        <v>3857418</v>
      </c>
      <c r="E12" s="207">
        <f>+D12+C12</f>
        <v>3857418</v>
      </c>
      <c r="F12" s="207">
        <v>3857416</v>
      </c>
      <c r="G12" s="207">
        <v>3857416</v>
      </c>
      <c r="H12" s="207">
        <f>+E12-F12</f>
        <v>2</v>
      </c>
      <c r="I12" s="88">
        <f>+ROUND(F12,0)</f>
        <v>3857416</v>
      </c>
      <c r="J12" s="88">
        <f>+ROUND(G12,0)</f>
        <v>3857416</v>
      </c>
      <c r="K12" s="204"/>
      <c r="L12" s="204"/>
      <c r="M12" s="204"/>
      <c r="N12" s="204"/>
      <c r="O12" s="204"/>
      <c r="P12" s="204"/>
      <c r="Q12" s="204"/>
      <c r="R12" s="204">
        <f>ROUND(C12,0)</f>
        <v>0</v>
      </c>
      <c r="S12" s="204">
        <f>ROUND(D12,0)</f>
        <v>3857418</v>
      </c>
      <c r="T12" s="204">
        <f>ROUND(E12,0)</f>
        <v>3857418</v>
      </c>
      <c r="U12" s="204">
        <f>ROUND(F12,0)</f>
        <v>3857416</v>
      </c>
      <c r="V12" s="204">
        <f>ROUND(G12,0)</f>
        <v>3857416</v>
      </c>
      <c r="W12" s="204"/>
    </row>
    <row r="13" spans="1:23" ht="14.25">
      <c r="A13" s="99"/>
      <c r="B13" s="58" t="s">
        <v>314</v>
      </c>
      <c r="C13" s="206">
        <v>0</v>
      </c>
      <c r="D13" s="207">
        <v>287968</v>
      </c>
      <c r="E13" s="207">
        <f aca="true" t="shared" si="1" ref="E13:E58">+D13+C13</f>
        <v>287968</v>
      </c>
      <c r="F13" s="207">
        <v>287968</v>
      </c>
      <c r="G13" s="207">
        <v>287968</v>
      </c>
      <c r="H13" s="207">
        <f aca="true" t="shared" si="2" ref="H13:H76">+E13-F13</f>
        <v>0</v>
      </c>
      <c r="I13" s="88">
        <f aca="true" t="shared" si="3" ref="I13:I18">+ROUND(F13,0)</f>
        <v>287968</v>
      </c>
      <c r="J13" s="88">
        <f aca="true" t="shared" si="4" ref="J13:J18">+ROUND(G13,0)</f>
        <v>287968</v>
      </c>
      <c r="K13" s="204"/>
      <c r="L13" s="204"/>
      <c r="M13" s="204"/>
      <c r="N13" s="204"/>
      <c r="O13" s="204"/>
      <c r="P13" s="204"/>
      <c r="Q13" s="204"/>
      <c r="R13" s="204">
        <f aca="true" t="shared" si="5" ref="R13:V18">ROUND(C13,0)</f>
        <v>0</v>
      </c>
      <c r="S13" s="204">
        <f t="shared" si="5"/>
        <v>287968</v>
      </c>
      <c r="T13" s="204">
        <f t="shared" si="5"/>
        <v>287968</v>
      </c>
      <c r="U13" s="204">
        <f t="shared" si="5"/>
        <v>287968</v>
      </c>
      <c r="V13" s="204">
        <f t="shared" si="5"/>
        <v>287968</v>
      </c>
      <c r="W13" s="204"/>
    </row>
    <row r="14" spans="1:23" ht="14.25">
      <c r="A14" s="99"/>
      <c r="B14" s="58" t="s">
        <v>315</v>
      </c>
      <c r="C14" s="206">
        <v>0</v>
      </c>
      <c r="D14" s="207">
        <v>1767989</v>
      </c>
      <c r="E14" s="207">
        <f t="shared" si="1"/>
        <v>1767989</v>
      </c>
      <c r="F14" s="207">
        <v>1767989</v>
      </c>
      <c r="G14" s="207">
        <v>1767989</v>
      </c>
      <c r="H14" s="207">
        <f t="shared" si="2"/>
        <v>0</v>
      </c>
      <c r="I14" s="88">
        <f t="shared" si="3"/>
        <v>1767989</v>
      </c>
      <c r="J14" s="88">
        <f t="shared" si="4"/>
        <v>1767989</v>
      </c>
      <c r="K14" s="204"/>
      <c r="L14" s="204"/>
      <c r="M14" s="204"/>
      <c r="N14" s="204"/>
      <c r="O14" s="204"/>
      <c r="P14" s="204"/>
      <c r="Q14" s="204"/>
      <c r="R14" s="204">
        <f t="shared" si="5"/>
        <v>0</v>
      </c>
      <c r="S14" s="204">
        <f t="shared" si="5"/>
        <v>1767989</v>
      </c>
      <c r="T14" s="204">
        <f t="shared" si="5"/>
        <v>1767989</v>
      </c>
      <c r="U14" s="204">
        <f t="shared" si="5"/>
        <v>1767989</v>
      </c>
      <c r="V14" s="204">
        <f t="shared" si="5"/>
        <v>1767989</v>
      </c>
      <c r="W14" s="204"/>
    </row>
    <row r="15" spans="1:23" ht="14.25">
      <c r="A15" s="99"/>
      <c r="B15" s="58" t="s">
        <v>316</v>
      </c>
      <c r="C15" s="206">
        <v>0</v>
      </c>
      <c r="D15" s="206">
        <v>934031</v>
      </c>
      <c r="E15" s="207">
        <f t="shared" si="1"/>
        <v>934031</v>
      </c>
      <c r="F15" s="206">
        <v>934031</v>
      </c>
      <c r="G15" s="206">
        <v>934031</v>
      </c>
      <c r="H15" s="207">
        <f t="shared" si="2"/>
        <v>0</v>
      </c>
      <c r="I15" s="88">
        <f t="shared" si="3"/>
        <v>934031</v>
      </c>
      <c r="J15" s="88">
        <f t="shared" si="4"/>
        <v>934031</v>
      </c>
      <c r="K15" s="204"/>
      <c r="L15" s="204"/>
      <c r="M15" s="204"/>
      <c r="N15" s="204"/>
      <c r="O15" s="204"/>
      <c r="P15" s="204"/>
      <c r="Q15" s="204"/>
      <c r="R15" s="204">
        <f t="shared" si="5"/>
        <v>0</v>
      </c>
      <c r="S15" s="204">
        <f t="shared" si="5"/>
        <v>934031</v>
      </c>
      <c r="T15" s="204">
        <f t="shared" si="5"/>
        <v>934031</v>
      </c>
      <c r="U15" s="204">
        <f t="shared" si="5"/>
        <v>934031</v>
      </c>
      <c r="V15" s="204">
        <f t="shared" si="5"/>
        <v>934031</v>
      </c>
      <c r="W15" s="204"/>
    </row>
    <row r="16" spans="1:23" ht="14.25">
      <c r="A16" s="99"/>
      <c r="B16" s="58" t="s">
        <v>317</v>
      </c>
      <c r="C16" s="206">
        <v>66710114</v>
      </c>
      <c r="D16" s="206">
        <v>-18563032</v>
      </c>
      <c r="E16" s="207">
        <f t="shared" si="1"/>
        <v>48147082</v>
      </c>
      <c r="F16" s="206">
        <v>48147082</v>
      </c>
      <c r="G16" s="206">
        <v>48147082</v>
      </c>
      <c r="H16" s="207">
        <f t="shared" si="2"/>
        <v>0</v>
      </c>
      <c r="I16" s="88">
        <f t="shared" si="3"/>
        <v>48147082</v>
      </c>
      <c r="J16" s="88">
        <f t="shared" si="4"/>
        <v>48147082</v>
      </c>
      <c r="K16" s="204"/>
      <c r="L16" s="204"/>
      <c r="M16" s="204"/>
      <c r="N16" s="204"/>
      <c r="O16" s="204"/>
      <c r="P16" s="204"/>
      <c r="Q16" s="204"/>
      <c r="R16" s="204">
        <f t="shared" si="5"/>
        <v>66710114</v>
      </c>
      <c r="S16" s="204">
        <f t="shared" si="5"/>
        <v>-18563032</v>
      </c>
      <c r="T16" s="204">
        <f t="shared" si="5"/>
        <v>48147082</v>
      </c>
      <c r="U16" s="204">
        <f t="shared" si="5"/>
        <v>48147082</v>
      </c>
      <c r="V16" s="204">
        <f t="shared" si="5"/>
        <v>48147082</v>
      </c>
      <c r="W16" s="204"/>
    </row>
    <row r="17" spans="1:23" ht="14.25">
      <c r="A17" s="99"/>
      <c r="B17" s="58" t="s">
        <v>318</v>
      </c>
      <c r="C17" s="206">
        <v>0</v>
      </c>
      <c r="D17" s="207">
        <v>0</v>
      </c>
      <c r="E17" s="207">
        <f t="shared" si="1"/>
        <v>0</v>
      </c>
      <c r="F17" s="207">
        <v>0</v>
      </c>
      <c r="G17" s="207">
        <v>0</v>
      </c>
      <c r="H17" s="207">
        <f t="shared" si="2"/>
        <v>0</v>
      </c>
      <c r="I17" s="88">
        <f t="shared" si="3"/>
        <v>0</v>
      </c>
      <c r="J17" s="88">
        <f t="shared" si="4"/>
        <v>0</v>
      </c>
      <c r="K17" s="204"/>
      <c r="L17" s="204"/>
      <c r="M17" s="204"/>
      <c r="N17" s="204"/>
      <c r="O17" s="204"/>
      <c r="P17" s="204"/>
      <c r="Q17" s="204"/>
      <c r="R17" s="204">
        <f t="shared" si="5"/>
        <v>0</v>
      </c>
      <c r="S17" s="204">
        <f t="shared" si="5"/>
        <v>0</v>
      </c>
      <c r="T17" s="204">
        <f t="shared" si="5"/>
        <v>0</v>
      </c>
      <c r="U17" s="204">
        <f t="shared" si="5"/>
        <v>0</v>
      </c>
      <c r="V17" s="204">
        <f t="shared" si="5"/>
        <v>0</v>
      </c>
      <c r="W17" s="204"/>
    </row>
    <row r="18" spans="1:23" ht="14.25">
      <c r="A18" s="99"/>
      <c r="B18" s="58" t="s">
        <v>319</v>
      </c>
      <c r="C18" s="206">
        <v>0</v>
      </c>
      <c r="D18" s="207">
        <v>207451</v>
      </c>
      <c r="E18" s="207">
        <f t="shared" si="1"/>
        <v>207451</v>
      </c>
      <c r="F18" s="207">
        <v>207451</v>
      </c>
      <c r="G18" s="207">
        <v>207451</v>
      </c>
      <c r="H18" s="207">
        <f t="shared" si="2"/>
        <v>0</v>
      </c>
      <c r="I18" s="88">
        <f t="shared" si="3"/>
        <v>207451</v>
      </c>
      <c r="J18" s="88">
        <f t="shared" si="4"/>
        <v>207451</v>
      </c>
      <c r="K18" s="204"/>
      <c r="L18" s="204"/>
      <c r="M18" s="204"/>
      <c r="N18" s="204"/>
      <c r="O18" s="204"/>
      <c r="P18" s="204"/>
      <c r="Q18" s="204"/>
      <c r="R18" s="204">
        <f t="shared" si="5"/>
        <v>0</v>
      </c>
      <c r="S18" s="204">
        <f t="shared" si="5"/>
        <v>207451</v>
      </c>
      <c r="T18" s="204">
        <f t="shared" si="5"/>
        <v>207451</v>
      </c>
      <c r="U18" s="204">
        <f t="shared" si="5"/>
        <v>207451</v>
      </c>
      <c r="V18" s="204">
        <f t="shared" si="5"/>
        <v>207451</v>
      </c>
      <c r="W18" s="204"/>
    </row>
    <row r="19" spans="1:23" ht="14.25">
      <c r="A19" s="315" t="s">
        <v>320</v>
      </c>
      <c r="B19" s="316"/>
      <c r="C19" s="205">
        <f aca="true" t="shared" si="6" ref="C19:H19">SUM(C20:C28)</f>
        <v>20583336</v>
      </c>
      <c r="D19" s="205">
        <f t="shared" si="6"/>
        <v>1497262</v>
      </c>
      <c r="E19" s="205">
        <f t="shared" si="6"/>
        <v>22080598</v>
      </c>
      <c r="F19" s="205">
        <f>SUM(F20:F28)</f>
        <v>22080598</v>
      </c>
      <c r="G19" s="205">
        <f>SUM(G20:G28)</f>
        <v>21869981</v>
      </c>
      <c r="H19" s="205">
        <f t="shared" si="6"/>
        <v>0</v>
      </c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</row>
    <row r="20" spans="1:23" ht="14.25">
      <c r="A20" s="99"/>
      <c r="B20" s="58" t="s">
        <v>321</v>
      </c>
      <c r="C20" s="206">
        <v>12935504</v>
      </c>
      <c r="D20" s="207">
        <v>-728432</v>
      </c>
      <c r="E20" s="207">
        <f t="shared" si="1"/>
        <v>12207072</v>
      </c>
      <c r="F20" s="207">
        <v>12207072</v>
      </c>
      <c r="G20" s="207">
        <v>12069110</v>
      </c>
      <c r="H20" s="207">
        <f t="shared" si="2"/>
        <v>0</v>
      </c>
      <c r="I20" s="88">
        <f aca="true" t="shared" si="7" ref="I20:I28">+ROUND(F20,0)</f>
        <v>12207072</v>
      </c>
      <c r="J20" s="88">
        <f aca="true" t="shared" si="8" ref="J20:J28">+ROUND(G20,0)</f>
        <v>12069110</v>
      </c>
      <c r="K20" s="204"/>
      <c r="L20" s="204"/>
      <c r="M20" s="204"/>
      <c r="N20" s="204"/>
      <c r="O20" s="204"/>
      <c r="P20" s="204"/>
      <c r="Q20" s="204"/>
      <c r="R20" s="204">
        <f aca="true" t="shared" si="9" ref="R20:V28">ROUND(C20,0)</f>
        <v>12935504</v>
      </c>
      <c r="S20" s="204">
        <f t="shared" si="9"/>
        <v>-728432</v>
      </c>
      <c r="T20" s="204">
        <f t="shared" si="9"/>
        <v>12207072</v>
      </c>
      <c r="U20" s="204">
        <f t="shared" si="9"/>
        <v>12207072</v>
      </c>
      <c r="V20" s="204">
        <f t="shared" si="9"/>
        <v>12069110</v>
      </c>
      <c r="W20" s="204"/>
    </row>
    <row r="21" spans="1:23" ht="14.25">
      <c r="A21" s="99"/>
      <c r="B21" s="58" t="s">
        <v>322</v>
      </c>
      <c r="C21" s="206">
        <v>3691038</v>
      </c>
      <c r="D21" s="207">
        <v>1659668</v>
      </c>
      <c r="E21" s="207">
        <f t="shared" si="1"/>
        <v>5350706</v>
      </c>
      <c r="F21" s="207">
        <v>5350706</v>
      </c>
      <c r="G21" s="207">
        <v>5288049</v>
      </c>
      <c r="H21" s="207">
        <f t="shared" si="2"/>
        <v>0</v>
      </c>
      <c r="I21" s="88">
        <f t="shared" si="7"/>
        <v>5350706</v>
      </c>
      <c r="J21" s="88">
        <f t="shared" si="8"/>
        <v>5288049</v>
      </c>
      <c r="K21" s="204"/>
      <c r="L21" s="204"/>
      <c r="M21" s="204"/>
      <c r="N21" s="204"/>
      <c r="O21" s="204"/>
      <c r="P21" s="204"/>
      <c r="Q21" s="204"/>
      <c r="R21" s="204">
        <f t="shared" si="9"/>
        <v>3691038</v>
      </c>
      <c r="S21" s="204">
        <f t="shared" si="9"/>
        <v>1659668</v>
      </c>
      <c r="T21" s="204">
        <f t="shared" si="9"/>
        <v>5350706</v>
      </c>
      <c r="U21" s="204">
        <f t="shared" si="9"/>
        <v>5350706</v>
      </c>
      <c r="V21" s="204">
        <f t="shared" si="9"/>
        <v>5288049</v>
      </c>
      <c r="W21" s="204"/>
    </row>
    <row r="22" spans="1:23" ht="14.25">
      <c r="A22" s="99"/>
      <c r="B22" s="58" t="s">
        <v>323</v>
      </c>
      <c r="C22" s="206">
        <v>35054</v>
      </c>
      <c r="D22" s="207">
        <v>-32313</v>
      </c>
      <c r="E22" s="207">
        <f t="shared" si="1"/>
        <v>2741</v>
      </c>
      <c r="F22" s="207">
        <v>2741</v>
      </c>
      <c r="G22" s="207">
        <v>2741</v>
      </c>
      <c r="H22" s="207">
        <f t="shared" si="2"/>
        <v>0</v>
      </c>
      <c r="I22" s="88">
        <f t="shared" si="7"/>
        <v>2741</v>
      </c>
      <c r="J22" s="88">
        <f t="shared" si="8"/>
        <v>2741</v>
      </c>
      <c r="K22" s="204"/>
      <c r="L22" s="204"/>
      <c r="M22" s="204"/>
      <c r="N22" s="204"/>
      <c r="O22" s="204"/>
      <c r="P22" s="204"/>
      <c r="Q22" s="204"/>
      <c r="R22" s="204">
        <f t="shared" si="9"/>
        <v>35054</v>
      </c>
      <c r="S22" s="204">
        <f t="shared" si="9"/>
        <v>-32313</v>
      </c>
      <c r="T22" s="204">
        <f t="shared" si="9"/>
        <v>2741</v>
      </c>
      <c r="U22" s="204">
        <f t="shared" si="9"/>
        <v>2741</v>
      </c>
      <c r="V22" s="204">
        <f t="shared" si="9"/>
        <v>2741</v>
      </c>
      <c r="W22" s="204"/>
    </row>
    <row r="23" spans="1:23" ht="14.25">
      <c r="A23" s="99"/>
      <c r="B23" s="58" t="s">
        <v>324</v>
      </c>
      <c r="C23" s="206">
        <v>1496638</v>
      </c>
      <c r="D23" s="207">
        <v>384571</v>
      </c>
      <c r="E23" s="207">
        <f t="shared" si="1"/>
        <v>1881209</v>
      </c>
      <c r="F23" s="207">
        <v>1881209</v>
      </c>
      <c r="G23" s="207">
        <v>1874300</v>
      </c>
      <c r="H23" s="207">
        <f t="shared" si="2"/>
        <v>0</v>
      </c>
      <c r="I23" s="88">
        <f t="shared" si="7"/>
        <v>1881209</v>
      </c>
      <c r="J23" s="88">
        <f t="shared" si="8"/>
        <v>1874300</v>
      </c>
      <c r="K23" s="204"/>
      <c r="L23" s="204"/>
      <c r="M23" s="204"/>
      <c r="N23" s="204"/>
      <c r="O23" s="204"/>
      <c r="P23" s="204"/>
      <c r="Q23" s="204"/>
      <c r="R23" s="204">
        <f t="shared" si="9"/>
        <v>1496638</v>
      </c>
      <c r="S23" s="204">
        <f t="shared" si="9"/>
        <v>384571</v>
      </c>
      <c r="T23" s="204">
        <f t="shared" si="9"/>
        <v>1881209</v>
      </c>
      <c r="U23" s="204">
        <f t="shared" si="9"/>
        <v>1881209</v>
      </c>
      <c r="V23" s="204">
        <f t="shared" si="9"/>
        <v>1874300</v>
      </c>
      <c r="W23" s="204"/>
    </row>
    <row r="24" spans="1:23" ht="14.25">
      <c r="A24" s="99"/>
      <c r="B24" s="58" t="s">
        <v>325</v>
      </c>
      <c r="C24" s="206">
        <v>166875</v>
      </c>
      <c r="D24" s="207">
        <v>-101492</v>
      </c>
      <c r="E24" s="207">
        <f t="shared" si="1"/>
        <v>65383</v>
      </c>
      <c r="F24" s="207">
        <v>65383</v>
      </c>
      <c r="G24" s="207">
        <v>65383</v>
      </c>
      <c r="H24" s="207">
        <f t="shared" si="2"/>
        <v>0</v>
      </c>
      <c r="I24" s="88">
        <f t="shared" si="7"/>
        <v>65383</v>
      </c>
      <c r="J24" s="88">
        <f t="shared" si="8"/>
        <v>65383</v>
      </c>
      <c r="K24" s="204"/>
      <c r="L24" s="204"/>
      <c r="M24" s="204"/>
      <c r="N24" s="204"/>
      <c r="O24" s="204"/>
      <c r="P24" s="204"/>
      <c r="Q24" s="204"/>
      <c r="R24" s="204">
        <f t="shared" si="9"/>
        <v>166875</v>
      </c>
      <c r="S24" s="204">
        <f t="shared" si="9"/>
        <v>-101492</v>
      </c>
      <c r="T24" s="204">
        <f t="shared" si="9"/>
        <v>65383</v>
      </c>
      <c r="U24" s="204">
        <f t="shared" si="9"/>
        <v>65383</v>
      </c>
      <c r="V24" s="204">
        <f t="shared" si="9"/>
        <v>65383</v>
      </c>
      <c r="W24" s="204"/>
    </row>
    <row r="25" spans="1:23" ht="14.25">
      <c r="A25" s="99"/>
      <c r="B25" s="58" t="s">
        <v>326</v>
      </c>
      <c r="C25" s="206">
        <v>1254635</v>
      </c>
      <c r="D25" s="207">
        <v>-327364</v>
      </c>
      <c r="E25" s="207">
        <f t="shared" si="1"/>
        <v>927271</v>
      </c>
      <c r="F25" s="207">
        <v>927271</v>
      </c>
      <c r="G25" s="207">
        <v>927271</v>
      </c>
      <c r="H25" s="207">
        <f t="shared" si="2"/>
        <v>0</v>
      </c>
      <c r="I25" s="88">
        <f t="shared" si="7"/>
        <v>927271</v>
      </c>
      <c r="J25" s="88">
        <f t="shared" si="8"/>
        <v>927271</v>
      </c>
      <c r="K25" s="204"/>
      <c r="L25" s="204"/>
      <c r="M25" s="204"/>
      <c r="N25" s="204"/>
      <c r="O25" s="204"/>
      <c r="P25" s="204"/>
      <c r="Q25" s="204"/>
      <c r="R25" s="204">
        <f t="shared" si="9"/>
        <v>1254635</v>
      </c>
      <c r="S25" s="204">
        <f t="shared" si="9"/>
        <v>-327364</v>
      </c>
      <c r="T25" s="204">
        <f t="shared" si="9"/>
        <v>927271</v>
      </c>
      <c r="U25" s="204">
        <f t="shared" si="9"/>
        <v>927271</v>
      </c>
      <c r="V25" s="204">
        <f t="shared" si="9"/>
        <v>927271</v>
      </c>
      <c r="W25" s="204"/>
    </row>
    <row r="26" spans="1:23" ht="14.25">
      <c r="A26" s="99"/>
      <c r="B26" s="58" t="s">
        <v>327</v>
      </c>
      <c r="C26" s="206">
        <v>843857</v>
      </c>
      <c r="D26" s="207">
        <v>664049</v>
      </c>
      <c r="E26" s="207">
        <f t="shared" si="1"/>
        <v>1507906</v>
      </c>
      <c r="F26" s="207">
        <v>1507906</v>
      </c>
      <c r="G26" s="207">
        <v>1507906</v>
      </c>
      <c r="H26" s="207">
        <f t="shared" si="2"/>
        <v>0</v>
      </c>
      <c r="I26" s="88">
        <f t="shared" si="7"/>
        <v>1507906</v>
      </c>
      <c r="J26" s="88">
        <f t="shared" si="8"/>
        <v>1507906</v>
      </c>
      <c r="K26" s="204"/>
      <c r="L26" s="204"/>
      <c r="M26" s="204"/>
      <c r="N26" s="204"/>
      <c r="O26" s="204"/>
      <c r="P26" s="204"/>
      <c r="Q26" s="204"/>
      <c r="R26" s="204">
        <f t="shared" si="9"/>
        <v>843857</v>
      </c>
      <c r="S26" s="204">
        <f t="shared" si="9"/>
        <v>664049</v>
      </c>
      <c r="T26" s="204">
        <f t="shared" si="9"/>
        <v>1507906</v>
      </c>
      <c r="U26" s="204">
        <f t="shared" si="9"/>
        <v>1507906</v>
      </c>
      <c r="V26" s="204">
        <f t="shared" si="9"/>
        <v>1507906</v>
      </c>
      <c r="W26" s="204"/>
    </row>
    <row r="27" spans="1:23" ht="14.25">
      <c r="A27" s="99"/>
      <c r="B27" s="58" t="s">
        <v>328</v>
      </c>
      <c r="C27" s="208">
        <v>0</v>
      </c>
      <c r="D27" s="209">
        <v>0</v>
      </c>
      <c r="E27" s="207">
        <f t="shared" si="1"/>
        <v>0</v>
      </c>
      <c r="F27" s="209">
        <v>0</v>
      </c>
      <c r="G27" s="209">
        <v>0</v>
      </c>
      <c r="H27" s="207">
        <f t="shared" si="2"/>
        <v>0</v>
      </c>
      <c r="I27" s="88">
        <f t="shared" si="7"/>
        <v>0</v>
      </c>
      <c r="J27" s="88">
        <f t="shared" si="8"/>
        <v>0</v>
      </c>
      <c r="K27" s="204"/>
      <c r="L27" s="204"/>
      <c r="M27" s="204"/>
      <c r="N27" s="204"/>
      <c r="O27" s="204"/>
      <c r="P27" s="204"/>
      <c r="Q27" s="204"/>
      <c r="R27" s="204">
        <f t="shared" si="9"/>
        <v>0</v>
      </c>
      <c r="S27" s="204">
        <f t="shared" si="9"/>
        <v>0</v>
      </c>
      <c r="T27" s="204">
        <f t="shared" si="9"/>
        <v>0</v>
      </c>
      <c r="U27" s="204">
        <f t="shared" si="9"/>
        <v>0</v>
      </c>
      <c r="V27" s="204">
        <f t="shared" si="9"/>
        <v>0</v>
      </c>
      <c r="W27" s="204"/>
    </row>
    <row r="28" spans="1:23" ht="14.25">
      <c r="A28" s="99"/>
      <c r="B28" s="58" t="s">
        <v>329</v>
      </c>
      <c r="C28" s="206">
        <v>159735</v>
      </c>
      <c r="D28" s="209">
        <v>-21425</v>
      </c>
      <c r="E28" s="207">
        <f t="shared" si="1"/>
        <v>138310</v>
      </c>
      <c r="F28" s="209">
        <v>138310</v>
      </c>
      <c r="G28" s="209">
        <v>135221</v>
      </c>
      <c r="H28" s="207">
        <f t="shared" si="2"/>
        <v>0</v>
      </c>
      <c r="I28" s="88">
        <f t="shared" si="7"/>
        <v>138310</v>
      </c>
      <c r="J28" s="88">
        <f t="shared" si="8"/>
        <v>135221</v>
      </c>
      <c r="K28" s="204"/>
      <c r="L28" s="204"/>
      <c r="M28" s="204"/>
      <c r="N28" s="204"/>
      <c r="O28" s="204"/>
      <c r="P28" s="204"/>
      <c r="Q28" s="204"/>
      <c r="R28" s="204">
        <f t="shared" si="9"/>
        <v>159735</v>
      </c>
      <c r="S28" s="204">
        <f t="shared" si="9"/>
        <v>-21425</v>
      </c>
      <c r="T28" s="204">
        <f t="shared" si="9"/>
        <v>138310</v>
      </c>
      <c r="U28" s="204">
        <f t="shared" si="9"/>
        <v>138310</v>
      </c>
      <c r="V28" s="204">
        <f t="shared" si="9"/>
        <v>135221</v>
      </c>
      <c r="W28" s="204"/>
    </row>
    <row r="29" spans="1:23" ht="14.25">
      <c r="A29" s="315" t="s">
        <v>330</v>
      </c>
      <c r="B29" s="316"/>
      <c r="C29" s="205">
        <f aca="true" t="shared" si="10" ref="C29:H29">SUM(C30:C38)</f>
        <v>36075688</v>
      </c>
      <c r="D29" s="205">
        <f t="shared" si="10"/>
        <v>93971213</v>
      </c>
      <c r="E29" s="205">
        <f t="shared" si="10"/>
        <v>130046901</v>
      </c>
      <c r="F29" s="205">
        <f t="shared" si="10"/>
        <v>130046901</v>
      </c>
      <c r="G29" s="205">
        <f>SUM(G30:G38)</f>
        <v>129936611</v>
      </c>
      <c r="H29" s="205">
        <f t="shared" si="10"/>
        <v>0</v>
      </c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23" ht="14.25">
      <c r="A30" s="99"/>
      <c r="B30" s="58" t="s">
        <v>331</v>
      </c>
      <c r="C30" s="206">
        <v>11567</v>
      </c>
      <c r="D30" s="207">
        <v>155122</v>
      </c>
      <c r="E30" s="207">
        <f t="shared" si="1"/>
        <v>166689</v>
      </c>
      <c r="F30" s="207">
        <v>166689</v>
      </c>
      <c r="G30" s="207">
        <v>162289</v>
      </c>
      <c r="H30" s="207">
        <f t="shared" si="2"/>
        <v>0</v>
      </c>
      <c r="I30" s="88">
        <f aca="true" t="shared" si="11" ref="I30:I38">+ROUND(F30,0)</f>
        <v>166689</v>
      </c>
      <c r="J30" s="88">
        <f aca="true" t="shared" si="12" ref="J30:J38">+ROUND(G30,0)</f>
        <v>162289</v>
      </c>
      <c r="K30" s="204"/>
      <c r="L30" s="204"/>
      <c r="M30" s="204"/>
      <c r="N30" s="204"/>
      <c r="O30" s="204"/>
      <c r="P30" s="204"/>
      <c r="Q30" s="204"/>
      <c r="R30" s="204">
        <f aca="true" t="shared" si="13" ref="R30:V38">ROUND(C30,0)</f>
        <v>11567</v>
      </c>
      <c r="S30" s="204">
        <f t="shared" si="13"/>
        <v>155122</v>
      </c>
      <c r="T30" s="204">
        <f t="shared" si="13"/>
        <v>166689</v>
      </c>
      <c r="U30" s="204">
        <f t="shared" si="13"/>
        <v>166689</v>
      </c>
      <c r="V30" s="204">
        <f t="shared" si="13"/>
        <v>162289</v>
      </c>
      <c r="W30" s="204"/>
    </row>
    <row r="31" spans="1:23" ht="14.25">
      <c r="A31" s="99"/>
      <c r="B31" s="58" t="s">
        <v>332</v>
      </c>
      <c r="C31" s="206">
        <v>15286775</v>
      </c>
      <c r="D31" s="207">
        <v>-2112205</v>
      </c>
      <c r="E31" s="207">
        <f t="shared" si="1"/>
        <v>13174570</v>
      </c>
      <c r="F31" s="207">
        <v>13174570</v>
      </c>
      <c r="G31" s="207">
        <v>13174570</v>
      </c>
      <c r="H31" s="207">
        <f t="shared" si="2"/>
        <v>0</v>
      </c>
      <c r="I31" s="88">
        <f t="shared" si="11"/>
        <v>13174570</v>
      </c>
      <c r="J31" s="88">
        <f t="shared" si="12"/>
        <v>13174570</v>
      </c>
      <c r="K31" s="204"/>
      <c r="L31" s="204"/>
      <c r="M31" s="204"/>
      <c r="N31" s="204"/>
      <c r="O31" s="204"/>
      <c r="P31" s="204"/>
      <c r="Q31" s="204"/>
      <c r="R31" s="204">
        <f t="shared" si="13"/>
        <v>15286775</v>
      </c>
      <c r="S31" s="204">
        <f t="shared" si="13"/>
        <v>-2112205</v>
      </c>
      <c r="T31" s="204">
        <f t="shared" si="13"/>
        <v>13174570</v>
      </c>
      <c r="U31" s="204">
        <f t="shared" si="13"/>
        <v>13174570</v>
      </c>
      <c r="V31" s="204">
        <f t="shared" si="13"/>
        <v>13174570</v>
      </c>
      <c r="W31" s="204"/>
    </row>
    <row r="32" spans="1:23" ht="14.25">
      <c r="A32" s="99"/>
      <c r="B32" s="58" t="s">
        <v>333</v>
      </c>
      <c r="C32" s="206">
        <v>6185975</v>
      </c>
      <c r="D32" s="207">
        <v>-4177151</v>
      </c>
      <c r="E32" s="207">
        <f t="shared" si="1"/>
        <v>2008824</v>
      </c>
      <c r="F32" s="207">
        <v>2008824</v>
      </c>
      <c r="G32" s="207">
        <v>1951404</v>
      </c>
      <c r="H32" s="207">
        <f t="shared" si="2"/>
        <v>0</v>
      </c>
      <c r="I32" s="88">
        <f t="shared" si="11"/>
        <v>2008824</v>
      </c>
      <c r="J32" s="88">
        <f t="shared" si="12"/>
        <v>1951404</v>
      </c>
      <c r="K32" s="204"/>
      <c r="L32" s="204"/>
      <c r="M32" s="204"/>
      <c r="N32" s="204"/>
      <c r="O32" s="204"/>
      <c r="P32" s="204"/>
      <c r="Q32" s="204"/>
      <c r="R32" s="204">
        <f t="shared" si="13"/>
        <v>6185975</v>
      </c>
      <c r="S32" s="204">
        <f t="shared" si="13"/>
        <v>-4177151</v>
      </c>
      <c r="T32" s="204">
        <f t="shared" si="13"/>
        <v>2008824</v>
      </c>
      <c r="U32" s="204">
        <f t="shared" si="13"/>
        <v>2008824</v>
      </c>
      <c r="V32" s="204">
        <f t="shared" si="13"/>
        <v>1951404</v>
      </c>
      <c r="W32" s="204"/>
    </row>
    <row r="33" spans="1:23" ht="14.25">
      <c r="A33" s="99"/>
      <c r="B33" s="58" t="s">
        <v>334</v>
      </c>
      <c r="C33" s="206">
        <v>2561460</v>
      </c>
      <c r="D33" s="207">
        <v>-1005640</v>
      </c>
      <c r="E33" s="207">
        <f t="shared" si="1"/>
        <v>1555820</v>
      </c>
      <c r="F33" s="207">
        <v>1555820</v>
      </c>
      <c r="G33" s="207">
        <v>1555820</v>
      </c>
      <c r="H33" s="207">
        <f t="shared" si="2"/>
        <v>0</v>
      </c>
      <c r="I33" s="88">
        <f t="shared" si="11"/>
        <v>1555820</v>
      </c>
      <c r="J33" s="88">
        <f t="shared" si="12"/>
        <v>1555820</v>
      </c>
      <c r="K33" s="204"/>
      <c r="L33" s="204"/>
      <c r="M33" s="204"/>
      <c r="N33" s="204"/>
      <c r="O33" s="204"/>
      <c r="P33" s="204"/>
      <c r="Q33" s="204"/>
      <c r="R33" s="204">
        <f t="shared" si="13"/>
        <v>2561460</v>
      </c>
      <c r="S33" s="204">
        <f t="shared" si="13"/>
        <v>-1005640</v>
      </c>
      <c r="T33" s="204">
        <f t="shared" si="13"/>
        <v>1555820</v>
      </c>
      <c r="U33" s="204">
        <f t="shared" si="13"/>
        <v>1555820</v>
      </c>
      <c r="V33" s="204">
        <f t="shared" si="13"/>
        <v>1555820</v>
      </c>
      <c r="W33" s="204"/>
    </row>
    <row r="34" spans="1:23" ht="14.25">
      <c r="A34" s="99"/>
      <c r="B34" s="58" t="s">
        <v>335</v>
      </c>
      <c r="C34" s="206">
        <v>6544866</v>
      </c>
      <c r="D34" s="207">
        <v>3394501</v>
      </c>
      <c r="E34" s="207">
        <f t="shared" si="1"/>
        <v>9939367</v>
      </c>
      <c r="F34" s="207">
        <v>9939367</v>
      </c>
      <c r="G34" s="207">
        <v>9939367</v>
      </c>
      <c r="H34" s="207">
        <f t="shared" si="2"/>
        <v>0</v>
      </c>
      <c r="I34" s="88">
        <f t="shared" si="11"/>
        <v>9939367</v>
      </c>
      <c r="J34" s="88">
        <f t="shared" si="12"/>
        <v>9939367</v>
      </c>
      <c r="K34" s="204"/>
      <c r="L34" s="204"/>
      <c r="M34" s="204"/>
      <c r="N34" s="204"/>
      <c r="O34" s="204"/>
      <c r="P34" s="204"/>
      <c r="Q34" s="204"/>
      <c r="R34" s="204">
        <f t="shared" si="13"/>
        <v>6544866</v>
      </c>
      <c r="S34" s="204">
        <f t="shared" si="13"/>
        <v>3394501</v>
      </c>
      <c r="T34" s="204">
        <f t="shared" si="13"/>
        <v>9939367</v>
      </c>
      <c r="U34" s="204">
        <f t="shared" si="13"/>
        <v>9939367</v>
      </c>
      <c r="V34" s="204">
        <f t="shared" si="13"/>
        <v>9939367</v>
      </c>
      <c r="W34" s="204"/>
    </row>
    <row r="35" spans="1:23" ht="14.25">
      <c r="A35" s="99"/>
      <c r="B35" s="58" t="s">
        <v>336</v>
      </c>
      <c r="C35" s="206">
        <v>80245</v>
      </c>
      <c r="D35" s="207">
        <v>205407</v>
      </c>
      <c r="E35" s="207">
        <f t="shared" si="1"/>
        <v>285652</v>
      </c>
      <c r="F35" s="207">
        <v>285652</v>
      </c>
      <c r="G35" s="207">
        <v>285652</v>
      </c>
      <c r="H35" s="207">
        <f t="shared" si="2"/>
        <v>0</v>
      </c>
      <c r="I35" s="88">
        <f t="shared" si="11"/>
        <v>285652</v>
      </c>
      <c r="J35" s="88">
        <f t="shared" si="12"/>
        <v>285652</v>
      </c>
      <c r="K35" s="204"/>
      <c r="L35" s="204"/>
      <c r="M35" s="204"/>
      <c r="N35" s="204"/>
      <c r="O35" s="204"/>
      <c r="P35" s="204"/>
      <c r="Q35" s="204"/>
      <c r="R35" s="204">
        <f t="shared" si="13"/>
        <v>80245</v>
      </c>
      <c r="S35" s="204">
        <f t="shared" si="13"/>
        <v>205407</v>
      </c>
      <c r="T35" s="204">
        <f t="shared" si="13"/>
        <v>285652</v>
      </c>
      <c r="U35" s="204">
        <f t="shared" si="13"/>
        <v>285652</v>
      </c>
      <c r="V35" s="204">
        <f t="shared" si="13"/>
        <v>285652</v>
      </c>
      <c r="W35" s="204"/>
    </row>
    <row r="36" spans="1:23" ht="14.25">
      <c r="A36" s="99"/>
      <c r="B36" s="58" t="s">
        <v>337</v>
      </c>
      <c r="C36" s="206">
        <v>333655</v>
      </c>
      <c r="D36" s="207">
        <v>348228</v>
      </c>
      <c r="E36" s="207">
        <f t="shared" si="1"/>
        <v>681883</v>
      </c>
      <c r="F36" s="207">
        <v>681883</v>
      </c>
      <c r="G36" s="207">
        <v>680817</v>
      </c>
      <c r="H36" s="207">
        <f t="shared" si="2"/>
        <v>0</v>
      </c>
      <c r="I36" s="88">
        <f t="shared" si="11"/>
        <v>681883</v>
      </c>
      <c r="J36" s="88">
        <f t="shared" si="12"/>
        <v>680817</v>
      </c>
      <c r="K36" s="204"/>
      <c r="L36" s="204"/>
      <c r="M36" s="204"/>
      <c r="N36" s="204"/>
      <c r="O36" s="204"/>
      <c r="P36" s="204"/>
      <c r="Q36" s="204"/>
      <c r="R36" s="204">
        <f t="shared" si="13"/>
        <v>333655</v>
      </c>
      <c r="S36" s="204">
        <f t="shared" si="13"/>
        <v>348228</v>
      </c>
      <c r="T36" s="204">
        <f t="shared" si="13"/>
        <v>681883</v>
      </c>
      <c r="U36" s="204">
        <f t="shared" si="13"/>
        <v>681883</v>
      </c>
      <c r="V36" s="204">
        <f t="shared" si="13"/>
        <v>680817</v>
      </c>
      <c r="W36" s="204"/>
    </row>
    <row r="37" spans="1:23" ht="14.25">
      <c r="A37" s="99"/>
      <c r="B37" s="58" t="s">
        <v>338</v>
      </c>
      <c r="C37" s="206">
        <v>5071145</v>
      </c>
      <c r="D37" s="207">
        <v>80078405</v>
      </c>
      <c r="E37" s="207">
        <f t="shared" si="1"/>
        <v>85149550</v>
      </c>
      <c r="F37" s="207">
        <v>85149550</v>
      </c>
      <c r="G37" s="207">
        <v>85114490</v>
      </c>
      <c r="H37" s="207">
        <f t="shared" si="2"/>
        <v>0</v>
      </c>
      <c r="I37" s="88">
        <f t="shared" si="11"/>
        <v>85149550</v>
      </c>
      <c r="J37" s="88">
        <f t="shared" si="12"/>
        <v>85114490</v>
      </c>
      <c r="K37" s="204"/>
      <c r="L37" s="204"/>
      <c r="M37" s="204"/>
      <c r="N37" s="204"/>
      <c r="O37" s="204"/>
      <c r="P37" s="204"/>
      <c r="Q37" s="204"/>
      <c r="R37" s="204">
        <f t="shared" si="13"/>
        <v>5071145</v>
      </c>
      <c r="S37" s="204">
        <f t="shared" si="13"/>
        <v>80078405</v>
      </c>
      <c r="T37" s="204">
        <f t="shared" si="13"/>
        <v>85149550</v>
      </c>
      <c r="U37" s="204">
        <f t="shared" si="13"/>
        <v>85149550</v>
      </c>
      <c r="V37" s="204">
        <f t="shared" si="13"/>
        <v>85114490</v>
      </c>
      <c r="W37" s="204"/>
    </row>
    <row r="38" spans="1:23" ht="14.25">
      <c r="A38" s="99"/>
      <c r="B38" s="58" t="s">
        <v>339</v>
      </c>
      <c r="C38" s="206">
        <v>0</v>
      </c>
      <c r="D38" s="207">
        <v>17084546</v>
      </c>
      <c r="E38" s="207">
        <f t="shared" si="1"/>
        <v>17084546</v>
      </c>
      <c r="F38" s="207">
        <v>17084546</v>
      </c>
      <c r="G38" s="207">
        <v>17072202</v>
      </c>
      <c r="H38" s="207">
        <f t="shared" si="2"/>
        <v>0</v>
      </c>
      <c r="I38" s="88">
        <f t="shared" si="11"/>
        <v>17084546</v>
      </c>
      <c r="J38" s="88">
        <f t="shared" si="12"/>
        <v>17072202</v>
      </c>
      <c r="K38" s="204"/>
      <c r="L38" s="204"/>
      <c r="M38" s="204"/>
      <c r="N38" s="204"/>
      <c r="O38" s="204"/>
      <c r="P38" s="204"/>
      <c r="Q38" s="204"/>
      <c r="R38" s="204">
        <f t="shared" si="13"/>
        <v>0</v>
      </c>
      <c r="S38" s="204">
        <f t="shared" si="13"/>
        <v>17084546</v>
      </c>
      <c r="T38" s="204">
        <f t="shared" si="13"/>
        <v>17084546</v>
      </c>
      <c r="U38" s="204">
        <f t="shared" si="13"/>
        <v>17084546</v>
      </c>
      <c r="V38" s="204">
        <f t="shared" si="13"/>
        <v>17072202</v>
      </c>
      <c r="W38" s="204"/>
    </row>
    <row r="39" spans="1:23" ht="14.25">
      <c r="A39" s="326" t="s">
        <v>340</v>
      </c>
      <c r="B39" s="327"/>
      <c r="C39" s="205">
        <f aca="true" t="shared" si="14" ref="C39:H39">SUM(C40:C48)</f>
        <v>4098170</v>
      </c>
      <c r="D39" s="205">
        <f t="shared" si="14"/>
        <v>71624005</v>
      </c>
      <c r="E39" s="205">
        <f t="shared" si="14"/>
        <v>75722175</v>
      </c>
      <c r="F39" s="205">
        <f t="shared" si="14"/>
        <v>75722175</v>
      </c>
      <c r="G39" s="205">
        <f t="shared" si="14"/>
        <v>75722175</v>
      </c>
      <c r="H39" s="205">
        <f t="shared" si="14"/>
        <v>0</v>
      </c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</row>
    <row r="40" spans="1:23" ht="14.25">
      <c r="A40" s="99"/>
      <c r="B40" s="58" t="s">
        <v>341</v>
      </c>
      <c r="C40" s="206">
        <v>0</v>
      </c>
      <c r="D40" s="207">
        <v>70722605</v>
      </c>
      <c r="E40" s="207">
        <f t="shared" si="1"/>
        <v>70722605</v>
      </c>
      <c r="F40" s="207">
        <v>70722605</v>
      </c>
      <c r="G40" s="207">
        <v>70722605</v>
      </c>
      <c r="H40" s="207">
        <f t="shared" si="2"/>
        <v>0</v>
      </c>
      <c r="I40" s="88">
        <f>+ROUND(F40,0)</f>
        <v>70722605</v>
      </c>
      <c r="J40" s="88">
        <f>+ROUND(G40,0)</f>
        <v>70722605</v>
      </c>
      <c r="K40" s="204"/>
      <c r="L40" s="204"/>
      <c r="M40" s="204"/>
      <c r="N40" s="204"/>
      <c r="O40" s="204"/>
      <c r="P40" s="204"/>
      <c r="Q40" s="204"/>
      <c r="R40" s="204">
        <f aca="true" t="shared" si="15" ref="R40:V48">ROUND(C40,0)</f>
        <v>0</v>
      </c>
      <c r="S40" s="204">
        <f t="shared" si="15"/>
        <v>70722605</v>
      </c>
      <c r="T40" s="204">
        <f t="shared" si="15"/>
        <v>70722605</v>
      </c>
      <c r="U40" s="204">
        <f t="shared" si="15"/>
        <v>70722605</v>
      </c>
      <c r="V40" s="204">
        <f t="shared" si="15"/>
        <v>70722605</v>
      </c>
      <c r="W40" s="204"/>
    </row>
    <row r="41" spans="1:23" ht="14.25">
      <c r="A41" s="99"/>
      <c r="B41" s="58" t="s">
        <v>342</v>
      </c>
      <c r="C41" s="206">
        <v>0</v>
      </c>
      <c r="D41" s="206">
        <v>0</v>
      </c>
      <c r="E41" s="207">
        <f t="shared" si="1"/>
        <v>0</v>
      </c>
      <c r="F41" s="206">
        <v>0</v>
      </c>
      <c r="G41" s="206">
        <v>0</v>
      </c>
      <c r="H41" s="207">
        <f t="shared" si="2"/>
        <v>0</v>
      </c>
      <c r="I41" s="88">
        <f aca="true" t="shared" si="16" ref="I41:I48">+ROUND(F41,0)</f>
        <v>0</v>
      </c>
      <c r="J41" s="88">
        <f aca="true" t="shared" si="17" ref="J41:J48">+ROUND(G41,0)</f>
        <v>0</v>
      </c>
      <c r="K41" s="204"/>
      <c r="L41" s="204"/>
      <c r="M41" s="204"/>
      <c r="N41" s="204"/>
      <c r="O41" s="204"/>
      <c r="P41" s="204"/>
      <c r="Q41" s="204"/>
      <c r="R41" s="204">
        <f t="shared" si="15"/>
        <v>0</v>
      </c>
      <c r="S41" s="204">
        <f t="shared" si="15"/>
        <v>0</v>
      </c>
      <c r="T41" s="204">
        <f t="shared" si="15"/>
        <v>0</v>
      </c>
      <c r="U41" s="204">
        <f t="shared" si="15"/>
        <v>0</v>
      </c>
      <c r="V41" s="204">
        <f t="shared" si="15"/>
        <v>0</v>
      </c>
      <c r="W41" s="204"/>
    </row>
    <row r="42" spans="1:23" ht="14.25">
      <c r="A42" s="99"/>
      <c r="B42" s="58" t="s">
        <v>343</v>
      </c>
      <c r="C42" s="206">
        <v>0</v>
      </c>
      <c r="D42" s="206">
        <v>0</v>
      </c>
      <c r="E42" s="207">
        <f t="shared" si="1"/>
        <v>0</v>
      </c>
      <c r="F42" s="206">
        <v>0</v>
      </c>
      <c r="G42" s="206">
        <v>0</v>
      </c>
      <c r="H42" s="207">
        <f t="shared" si="2"/>
        <v>0</v>
      </c>
      <c r="I42" s="88">
        <f t="shared" si="16"/>
        <v>0</v>
      </c>
      <c r="J42" s="88">
        <f t="shared" si="17"/>
        <v>0</v>
      </c>
      <c r="K42" s="204"/>
      <c r="L42" s="204"/>
      <c r="M42" s="204"/>
      <c r="N42" s="204"/>
      <c r="O42" s="204"/>
      <c r="P42" s="204"/>
      <c r="Q42" s="204"/>
      <c r="R42" s="204">
        <f t="shared" si="15"/>
        <v>0</v>
      </c>
      <c r="S42" s="204">
        <f t="shared" si="15"/>
        <v>0</v>
      </c>
      <c r="T42" s="204">
        <f t="shared" si="15"/>
        <v>0</v>
      </c>
      <c r="U42" s="204">
        <f t="shared" si="15"/>
        <v>0</v>
      </c>
      <c r="V42" s="204">
        <f t="shared" si="15"/>
        <v>0</v>
      </c>
      <c r="W42" s="204"/>
    </row>
    <row r="43" spans="1:23" ht="14.25">
      <c r="A43" s="99"/>
      <c r="B43" s="58" t="s">
        <v>344</v>
      </c>
      <c r="C43" s="206">
        <v>4098170</v>
      </c>
      <c r="D43" s="206">
        <v>901400</v>
      </c>
      <c r="E43" s="207">
        <f t="shared" si="1"/>
        <v>4999570</v>
      </c>
      <c r="F43" s="206">
        <v>4999570</v>
      </c>
      <c r="G43" s="206">
        <v>4999570</v>
      </c>
      <c r="H43" s="207">
        <f t="shared" si="2"/>
        <v>0</v>
      </c>
      <c r="I43" s="88">
        <f t="shared" si="16"/>
        <v>4999570</v>
      </c>
      <c r="J43" s="88">
        <f t="shared" si="17"/>
        <v>4999570</v>
      </c>
      <c r="K43" s="204"/>
      <c r="L43" s="204"/>
      <c r="M43" s="204"/>
      <c r="N43" s="204"/>
      <c r="O43" s="204"/>
      <c r="P43" s="204"/>
      <c r="Q43" s="204"/>
      <c r="R43" s="204">
        <f t="shared" si="15"/>
        <v>4098170</v>
      </c>
      <c r="S43" s="204">
        <f t="shared" si="15"/>
        <v>901400</v>
      </c>
      <c r="T43" s="204">
        <f t="shared" si="15"/>
        <v>4999570</v>
      </c>
      <c r="U43" s="204">
        <f t="shared" si="15"/>
        <v>4999570</v>
      </c>
      <c r="V43" s="204">
        <f t="shared" si="15"/>
        <v>4999570</v>
      </c>
      <c r="W43" s="204"/>
    </row>
    <row r="44" spans="1:23" ht="14.25">
      <c r="A44" s="99"/>
      <c r="B44" s="58" t="s">
        <v>345</v>
      </c>
      <c r="C44" s="206">
        <v>0</v>
      </c>
      <c r="D44" s="206">
        <v>0</v>
      </c>
      <c r="E44" s="207">
        <f t="shared" si="1"/>
        <v>0</v>
      </c>
      <c r="F44" s="206">
        <v>0</v>
      </c>
      <c r="G44" s="206">
        <v>0</v>
      </c>
      <c r="H44" s="207">
        <f t="shared" si="2"/>
        <v>0</v>
      </c>
      <c r="I44" s="88">
        <f t="shared" si="16"/>
        <v>0</v>
      </c>
      <c r="J44" s="88">
        <f t="shared" si="17"/>
        <v>0</v>
      </c>
      <c r="K44" s="204"/>
      <c r="L44" s="204"/>
      <c r="M44" s="204"/>
      <c r="N44" s="204"/>
      <c r="O44" s="204"/>
      <c r="P44" s="204"/>
      <c r="Q44" s="204"/>
      <c r="R44" s="204">
        <f t="shared" si="15"/>
        <v>0</v>
      </c>
      <c r="S44" s="204">
        <f t="shared" si="15"/>
        <v>0</v>
      </c>
      <c r="T44" s="204">
        <f t="shared" si="15"/>
        <v>0</v>
      </c>
      <c r="U44" s="204">
        <f t="shared" si="15"/>
        <v>0</v>
      </c>
      <c r="V44" s="204">
        <f t="shared" si="15"/>
        <v>0</v>
      </c>
      <c r="W44" s="204"/>
    </row>
    <row r="45" spans="1:23" ht="14.25">
      <c r="A45" s="99"/>
      <c r="B45" s="58" t="s">
        <v>346</v>
      </c>
      <c r="C45" s="206">
        <v>0</v>
      </c>
      <c r="D45" s="206">
        <v>0</v>
      </c>
      <c r="E45" s="207">
        <f t="shared" si="1"/>
        <v>0</v>
      </c>
      <c r="F45" s="206">
        <v>0</v>
      </c>
      <c r="G45" s="206">
        <v>0</v>
      </c>
      <c r="H45" s="207">
        <f t="shared" si="2"/>
        <v>0</v>
      </c>
      <c r="I45" s="88">
        <f t="shared" si="16"/>
        <v>0</v>
      </c>
      <c r="J45" s="88">
        <f t="shared" si="17"/>
        <v>0</v>
      </c>
      <c r="K45" s="204"/>
      <c r="L45" s="204"/>
      <c r="M45" s="204"/>
      <c r="N45" s="204"/>
      <c r="O45" s="204"/>
      <c r="P45" s="204"/>
      <c r="Q45" s="204"/>
      <c r="R45" s="204">
        <f t="shared" si="15"/>
        <v>0</v>
      </c>
      <c r="S45" s="204">
        <f t="shared" si="15"/>
        <v>0</v>
      </c>
      <c r="T45" s="204">
        <f t="shared" si="15"/>
        <v>0</v>
      </c>
      <c r="U45" s="204">
        <f t="shared" si="15"/>
        <v>0</v>
      </c>
      <c r="V45" s="204">
        <f t="shared" si="15"/>
        <v>0</v>
      </c>
      <c r="W45" s="204"/>
    </row>
    <row r="46" spans="1:23" ht="14.25">
      <c r="A46" s="99"/>
      <c r="B46" s="58" t="s">
        <v>347</v>
      </c>
      <c r="C46" s="206">
        <v>0</v>
      </c>
      <c r="D46" s="206">
        <v>0</v>
      </c>
      <c r="E46" s="207">
        <f t="shared" si="1"/>
        <v>0</v>
      </c>
      <c r="F46" s="206">
        <v>0</v>
      </c>
      <c r="G46" s="206">
        <v>0</v>
      </c>
      <c r="H46" s="207">
        <f t="shared" si="2"/>
        <v>0</v>
      </c>
      <c r="I46" s="88">
        <f t="shared" si="16"/>
        <v>0</v>
      </c>
      <c r="J46" s="88">
        <f t="shared" si="17"/>
        <v>0</v>
      </c>
      <c r="K46" s="204"/>
      <c r="L46" s="204"/>
      <c r="M46" s="204"/>
      <c r="N46" s="204"/>
      <c r="O46" s="204"/>
      <c r="P46" s="204"/>
      <c r="Q46" s="204"/>
      <c r="R46" s="204">
        <f t="shared" si="15"/>
        <v>0</v>
      </c>
      <c r="S46" s="204">
        <f t="shared" si="15"/>
        <v>0</v>
      </c>
      <c r="T46" s="204">
        <f t="shared" si="15"/>
        <v>0</v>
      </c>
      <c r="U46" s="204">
        <f t="shared" si="15"/>
        <v>0</v>
      </c>
      <c r="V46" s="204">
        <f t="shared" si="15"/>
        <v>0</v>
      </c>
      <c r="W46" s="204"/>
    </row>
    <row r="47" spans="1:23" ht="14.25">
      <c r="A47" s="99"/>
      <c r="B47" s="58" t="s">
        <v>348</v>
      </c>
      <c r="C47" s="206">
        <v>0</v>
      </c>
      <c r="D47" s="206">
        <v>0</v>
      </c>
      <c r="E47" s="207">
        <f t="shared" si="1"/>
        <v>0</v>
      </c>
      <c r="F47" s="206">
        <v>0</v>
      </c>
      <c r="G47" s="206">
        <v>0</v>
      </c>
      <c r="H47" s="207">
        <f t="shared" si="2"/>
        <v>0</v>
      </c>
      <c r="I47" s="88">
        <f t="shared" si="16"/>
        <v>0</v>
      </c>
      <c r="J47" s="88">
        <f t="shared" si="17"/>
        <v>0</v>
      </c>
      <c r="K47" s="204"/>
      <c r="L47" s="204"/>
      <c r="M47" s="204"/>
      <c r="N47" s="204"/>
      <c r="O47" s="204"/>
      <c r="P47" s="204"/>
      <c r="Q47" s="204"/>
      <c r="R47" s="204">
        <f t="shared" si="15"/>
        <v>0</v>
      </c>
      <c r="S47" s="204">
        <f t="shared" si="15"/>
        <v>0</v>
      </c>
      <c r="T47" s="204">
        <f t="shared" si="15"/>
        <v>0</v>
      </c>
      <c r="U47" s="204">
        <f t="shared" si="15"/>
        <v>0</v>
      </c>
      <c r="V47" s="204">
        <f t="shared" si="15"/>
        <v>0</v>
      </c>
      <c r="W47" s="204"/>
    </row>
    <row r="48" spans="1:23" ht="14.25">
      <c r="A48" s="99"/>
      <c r="B48" s="58" t="s">
        <v>349</v>
      </c>
      <c r="C48" s="206">
        <v>0</v>
      </c>
      <c r="D48" s="206">
        <v>0</v>
      </c>
      <c r="E48" s="207">
        <f t="shared" si="1"/>
        <v>0</v>
      </c>
      <c r="F48" s="206">
        <v>0</v>
      </c>
      <c r="G48" s="206">
        <v>0</v>
      </c>
      <c r="H48" s="207">
        <f t="shared" si="2"/>
        <v>0</v>
      </c>
      <c r="I48" s="88">
        <f t="shared" si="16"/>
        <v>0</v>
      </c>
      <c r="J48" s="88">
        <f t="shared" si="17"/>
        <v>0</v>
      </c>
      <c r="K48" s="204"/>
      <c r="L48" s="204"/>
      <c r="M48" s="204"/>
      <c r="N48" s="204"/>
      <c r="O48" s="204"/>
      <c r="P48" s="204"/>
      <c r="Q48" s="204"/>
      <c r="R48" s="204">
        <f t="shared" si="15"/>
        <v>0</v>
      </c>
      <c r="S48" s="204">
        <f t="shared" si="15"/>
        <v>0</v>
      </c>
      <c r="T48" s="204">
        <f t="shared" si="15"/>
        <v>0</v>
      </c>
      <c r="U48" s="204">
        <f t="shared" si="15"/>
        <v>0</v>
      </c>
      <c r="V48" s="204">
        <f t="shared" si="15"/>
        <v>0</v>
      </c>
      <c r="W48" s="204"/>
    </row>
    <row r="49" spans="1:23" ht="14.25">
      <c r="A49" s="315" t="s">
        <v>350</v>
      </c>
      <c r="B49" s="316"/>
      <c r="C49" s="205">
        <f>SUM(C50:C58)</f>
        <v>1753692</v>
      </c>
      <c r="D49" s="205">
        <f>SUM(D50:D58)</f>
        <v>7200797</v>
      </c>
      <c r="E49" s="205">
        <f>SUM(E50:E58)</f>
        <v>8954489</v>
      </c>
      <c r="F49" s="205">
        <f>SUM(F50:F58)</f>
        <v>8334349</v>
      </c>
      <c r="G49" s="205">
        <f>SUM(G50:G58)</f>
        <v>8334350</v>
      </c>
      <c r="H49" s="210">
        <f t="shared" si="2"/>
        <v>620140</v>
      </c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</row>
    <row r="50" spans="1:23" ht="14.25">
      <c r="A50" s="99"/>
      <c r="B50" s="58" t="s">
        <v>351</v>
      </c>
      <c r="C50" s="206">
        <v>1120764</v>
      </c>
      <c r="D50" s="207">
        <v>6204691</v>
      </c>
      <c r="E50" s="207">
        <f t="shared" si="1"/>
        <v>7325455</v>
      </c>
      <c r="F50" s="207">
        <v>6705315</v>
      </c>
      <c r="G50" s="207">
        <v>6705315</v>
      </c>
      <c r="H50" s="207">
        <f t="shared" si="2"/>
        <v>620140</v>
      </c>
      <c r="I50" s="88">
        <f aca="true" t="shared" si="18" ref="I50:I58">+ROUND(F50,0)</f>
        <v>6705315</v>
      </c>
      <c r="J50" s="88">
        <f aca="true" t="shared" si="19" ref="J50:J58">+ROUND(G50,0)</f>
        <v>6705315</v>
      </c>
      <c r="K50" s="204"/>
      <c r="L50" s="204"/>
      <c r="M50" s="204"/>
      <c r="N50" s="204"/>
      <c r="O50" s="204"/>
      <c r="P50" s="204"/>
      <c r="Q50" s="204"/>
      <c r="R50" s="204">
        <f aca="true" t="shared" si="20" ref="R50:V83">ROUND(C50,0)</f>
        <v>1120764</v>
      </c>
      <c r="S50" s="204">
        <f t="shared" si="20"/>
        <v>6204691</v>
      </c>
      <c r="T50" s="204">
        <f t="shared" si="20"/>
        <v>7325455</v>
      </c>
      <c r="U50" s="204">
        <f t="shared" si="20"/>
        <v>6705315</v>
      </c>
      <c r="V50" s="204">
        <f t="shared" si="20"/>
        <v>6705315</v>
      </c>
      <c r="W50" s="204"/>
    </row>
    <row r="51" spans="1:23" ht="14.25">
      <c r="A51" s="99"/>
      <c r="B51" s="58" t="s">
        <v>352</v>
      </c>
      <c r="C51" s="206">
        <v>141671</v>
      </c>
      <c r="D51" s="207">
        <v>164435</v>
      </c>
      <c r="E51" s="207">
        <f t="shared" si="1"/>
        <v>306106</v>
      </c>
      <c r="F51" s="207">
        <v>306106</v>
      </c>
      <c r="G51" s="207">
        <v>306107</v>
      </c>
      <c r="H51" s="207">
        <f t="shared" si="2"/>
        <v>0</v>
      </c>
      <c r="I51" s="88">
        <f t="shared" si="18"/>
        <v>306106</v>
      </c>
      <c r="J51" s="88">
        <f t="shared" si="19"/>
        <v>306107</v>
      </c>
      <c r="K51" s="204"/>
      <c r="L51" s="204"/>
      <c r="M51" s="204"/>
      <c r="N51" s="204"/>
      <c r="O51" s="204"/>
      <c r="P51" s="204"/>
      <c r="Q51" s="204"/>
      <c r="R51" s="204">
        <f t="shared" si="20"/>
        <v>141671</v>
      </c>
      <c r="S51" s="204">
        <f t="shared" si="20"/>
        <v>164435</v>
      </c>
      <c r="T51" s="204">
        <f t="shared" si="20"/>
        <v>306106</v>
      </c>
      <c r="U51" s="204">
        <f t="shared" si="20"/>
        <v>306106</v>
      </c>
      <c r="V51" s="204">
        <f t="shared" si="20"/>
        <v>306107</v>
      </c>
      <c r="W51" s="204"/>
    </row>
    <row r="52" spans="1:23" ht="14.25">
      <c r="A52" s="99"/>
      <c r="B52" s="58" t="s">
        <v>353</v>
      </c>
      <c r="C52" s="206">
        <v>6837</v>
      </c>
      <c r="D52" s="207">
        <v>3295</v>
      </c>
      <c r="E52" s="207">
        <f t="shared" si="1"/>
        <v>10132</v>
      </c>
      <c r="F52" s="207">
        <v>10132</v>
      </c>
      <c r="G52" s="207">
        <v>10132</v>
      </c>
      <c r="H52" s="207">
        <f t="shared" si="2"/>
        <v>0</v>
      </c>
      <c r="I52" s="88">
        <f t="shared" si="18"/>
        <v>10132</v>
      </c>
      <c r="J52" s="88">
        <f t="shared" si="19"/>
        <v>10132</v>
      </c>
      <c r="K52" s="204"/>
      <c r="L52" s="204"/>
      <c r="M52" s="204"/>
      <c r="N52" s="204"/>
      <c r="O52" s="204"/>
      <c r="P52" s="204"/>
      <c r="Q52" s="204"/>
      <c r="R52" s="204">
        <f t="shared" si="20"/>
        <v>6837</v>
      </c>
      <c r="S52" s="204">
        <f t="shared" si="20"/>
        <v>3295</v>
      </c>
      <c r="T52" s="204">
        <f t="shared" si="20"/>
        <v>10132</v>
      </c>
      <c r="U52" s="204">
        <f t="shared" si="20"/>
        <v>10132</v>
      </c>
      <c r="V52" s="204">
        <f t="shared" si="20"/>
        <v>10132</v>
      </c>
      <c r="W52" s="204"/>
    </row>
    <row r="53" spans="1:23" ht="14.25">
      <c r="A53" s="99"/>
      <c r="B53" s="58" t="s">
        <v>354</v>
      </c>
      <c r="C53" s="206">
        <v>243800</v>
      </c>
      <c r="D53" s="207">
        <v>633274</v>
      </c>
      <c r="E53" s="207">
        <f t="shared" si="1"/>
        <v>877074</v>
      </c>
      <c r="F53" s="207">
        <v>877074</v>
      </c>
      <c r="G53" s="207">
        <v>877074</v>
      </c>
      <c r="H53" s="207">
        <f t="shared" si="2"/>
        <v>0</v>
      </c>
      <c r="I53" s="88">
        <f t="shared" si="18"/>
        <v>877074</v>
      </c>
      <c r="J53" s="88">
        <f t="shared" si="19"/>
        <v>877074</v>
      </c>
      <c r="K53" s="204"/>
      <c r="L53" s="204"/>
      <c r="M53" s="204"/>
      <c r="N53" s="204"/>
      <c r="O53" s="204"/>
      <c r="P53" s="204"/>
      <c r="Q53" s="204"/>
      <c r="R53" s="204">
        <f t="shared" si="20"/>
        <v>243800</v>
      </c>
      <c r="S53" s="204">
        <f t="shared" si="20"/>
        <v>633274</v>
      </c>
      <c r="T53" s="204">
        <f t="shared" si="20"/>
        <v>877074</v>
      </c>
      <c r="U53" s="204">
        <f t="shared" si="20"/>
        <v>877074</v>
      </c>
      <c r="V53" s="204">
        <f t="shared" si="20"/>
        <v>877074</v>
      </c>
      <c r="W53" s="204"/>
    </row>
    <row r="54" spans="1:23" ht="14.25">
      <c r="A54" s="99"/>
      <c r="B54" s="58" t="s">
        <v>355</v>
      </c>
      <c r="C54" s="206">
        <v>0</v>
      </c>
      <c r="D54" s="206">
        <v>0</v>
      </c>
      <c r="E54" s="207">
        <f t="shared" si="1"/>
        <v>0</v>
      </c>
      <c r="F54" s="206">
        <v>0</v>
      </c>
      <c r="G54" s="206">
        <v>0</v>
      </c>
      <c r="H54" s="207">
        <f t="shared" si="2"/>
        <v>0</v>
      </c>
      <c r="I54" s="88">
        <f t="shared" si="18"/>
        <v>0</v>
      </c>
      <c r="J54" s="88">
        <f t="shared" si="19"/>
        <v>0</v>
      </c>
      <c r="K54" s="204"/>
      <c r="L54" s="204"/>
      <c r="M54" s="204"/>
      <c r="N54" s="204"/>
      <c r="O54" s="204"/>
      <c r="P54" s="204"/>
      <c r="Q54" s="204"/>
      <c r="R54" s="204">
        <f t="shared" si="20"/>
        <v>0</v>
      </c>
      <c r="S54" s="204">
        <f t="shared" si="20"/>
        <v>0</v>
      </c>
      <c r="T54" s="204">
        <f t="shared" si="20"/>
        <v>0</v>
      </c>
      <c r="U54" s="204">
        <f t="shared" si="20"/>
        <v>0</v>
      </c>
      <c r="V54" s="204">
        <f t="shared" si="20"/>
        <v>0</v>
      </c>
      <c r="W54" s="204"/>
    </row>
    <row r="55" spans="1:23" ht="14.25">
      <c r="A55" s="99"/>
      <c r="B55" s="58" t="s">
        <v>356</v>
      </c>
      <c r="C55" s="206">
        <v>240620</v>
      </c>
      <c r="D55" s="206">
        <v>191972</v>
      </c>
      <c r="E55" s="207">
        <f t="shared" si="1"/>
        <v>432592</v>
      </c>
      <c r="F55" s="206">
        <v>432592</v>
      </c>
      <c r="G55" s="206">
        <v>432592</v>
      </c>
      <c r="H55" s="207">
        <f t="shared" si="2"/>
        <v>0</v>
      </c>
      <c r="I55" s="88">
        <f t="shared" si="18"/>
        <v>432592</v>
      </c>
      <c r="J55" s="88">
        <f t="shared" si="19"/>
        <v>432592</v>
      </c>
      <c r="K55" s="204"/>
      <c r="L55" s="204"/>
      <c r="M55" s="204"/>
      <c r="N55" s="204"/>
      <c r="O55" s="204"/>
      <c r="P55" s="204"/>
      <c r="Q55" s="204"/>
      <c r="R55" s="204">
        <f t="shared" si="20"/>
        <v>240620</v>
      </c>
      <c r="S55" s="204">
        <f t="shared" si="20"/>
        <v>191972</v>
      </c>
      <c r="T55" s="204">
        <f t="shared" si="20"/>
        <v>432592</v>
      </c>
      <c r="U55" s="204">
        <f t="shared" si="20"/>
        <v>432592</v>
      </c>
      <c r="V55" s="204">
        <f t="shared" si="20"/>
        <v>432592</v>
      </c>
      <c r="W55" s="204"/>
    </row>
    <row r="56" spans="1:23" ht="14.25">
      <c r="A56" s="99"/>
      <c r="B56" s="58" t="s">
        <v>357</v>
      </c>
      <c r="C56" s="206">
        <v>0</v>
      </c>
      <c r="D56" s="206">
        <v>0</v>
      </c>
      <c r="E56" s="207">
        <f t="shared" si="1"/>
        <v>0</v>
      </c>
      <c r="F56" s="206">
        <v>0</v>
      </c>
      <c r="G56" s="206">
        <v>0</v>
      </c>
      <c r="H56" s="207">
        <f t="shared" si="2"/>
        <v>0</v>
      </c>
      <c r="I56" s="88">
        <f t="shared" si="18"/>
        <v>0</v>
      </c>
      <c r="J56" s="88">
        <f t="shared" si="19"/>
        <v>0</v>
      </c>
      <c r="K56" s="204"/>
      <c r="L56" s="204"/>
      <c r="M56" s="204"/>
      <c r="N56" s="204"/>
      <c r="O56" s="204"/>
      <c r="P56" s="204"/>
      <c r="Q56" s="204"/>
      <c r="R56" s="204">
        <f t="shared" si="20"/>
        <v>0</v>
      </c>
      <c r="S56" s="204">
        <f t="shared" si="20"/>
        <v>0</v>
      </c>
      <c r="T56" s="204">
        <f t="shared" si="20"/>
        <v>0</v>
      </c>
      <c r="U56" s="204">
        <f t="shared" si="20"/>
        <v>0</v>
      </c>
      <c r="V56" s="204">
        <f t="shared" si="20"/>
        <v>0</v>
      </c>
      <c r="W56" s="204"/>
    </row>
    <row r="57" spans="1:23" ht="14.25">
      <c r="A57" s="99"/>
      <c r="B57" s="58" t="s">
        <v>358</v>
      </c>
      <c r="C57" s="206">
        <v>0</v>
      </c>
      <c r="D57" s="206">
        <v>0</v>
      </c>
      <c r="E57" s="207">
        <f t="shared" si="1"/>
        <v>0</v>
      </c>
      <c r="F57" s="206">
        <v>0</v>
      </c>
      <c r="G57" s="206">
        <v>0</v>
      </c>
      <c r="H57" s="207">
        <f t="shared" si="2"/>
        <v>0</v>
      </c>
      <c r="I57" s="88">
        <f t="shared" si="18"/>
        <v>0</v>
      </c>
      <c r="J57" s="88">
        <f t="shared" si="19"/>
        <v>0</v>
      </c>
      <c r="K57" s="204"/>
      <c r="L57" s="204"/>
      <c r="M57" s="204"/>
      <c r="N57" s="204"/>
      <c r="O57" s="204"/>
      <c r="P57" s="204"/>
      <c r="Q57" s="204"/>
      <c r="R57" s="204">
        <f t="shared" si="20"/>
        <v>0</v>
      </c>
      <c r="S57" s="204">
        <f t="shared" si="20"/>
        <v>0</v>
      </c>
      <c r="T57" s="204">
        <f t="shared" si="20"/>
        <v>0</v>
      </c>
      <c r="U57" s="204">
        <f t="shared" si="20"/>
        <v>0</v>
      </c>
      <c r="V57" s="204">
        <f t="shared" si="20"/>
        <v>0</v>
      </c>
      <c r="W57" s="204"/>
    </row>
    <row r="58" spans="1:23" ht="14.25">
      <c r="A58" s="99"/>
      <c r="B58" s="58" t="s">
        <v>359</v>
      </c>
      <c r="C58" s="206">
        <v>0</v>
      </c>
      <c r="D58" s="206">
        <v>3130</v>
      </c>
      <c r="E58" s="207">
        <f t="shared" si="1"/>
        <v>3130</v>
      </c>
      <c r="F58" s="206">
        <v>3130</v>
      </c>
      <c r="G58" s="206">
        <v>3130</v>
      </c>
      <c r="H58" s="207">
        <f t="shared" si="2"/>
        <v>0</v>
      </c>
      <c r="I58" s="88">
        <f t="shared" si="18"/>
        <v>3130</v>
      </c>
      <c r="J58" s="88">
        <f t="shared" si="19"/>
        <v>3130</v>
      </c>
      <c r="K58" s="204"/>
      <c r="L58" s="204"/>
      <c r="M58" s="204"/>
      <c r="N58" s="204"/>
      <c r="O58" s="204"/>
      <c r="P58" s="204"/>
      <c r="Q58" s="204"/>
      <c r="R58" s="204">
        <f t="shared" si="20"/>
        <v>0</v>
      </c>
      <c r="S58" s="204">
        <f t="shared" si="20"/>
        <v>3130</v>
      </c>
      <c r="T58" s="204">
        <f t="shared" si="20"/>
        <v>3130</v>
      </c>
      <c r="U58" s="204">
        <f t="shared" si="20"/>
        <v>3130</v>
      </c>
      <c r="V58" s="204">
        <f t="shared" si="20"/>
        <v>3130</v>
      </c>
      <c r="W58" s="204"/>
    </row>
    <row r="59" spans="1:23" ht="14.25">
      <c r="A59" s="315" t="s">
        <v>360</v>
      </c>
      <c r="B59" s="316"/>
      <c r="C59" s="205">
        <v>0</v>
      </c>
      <c r="D59" s="205">
        <v>0</v>
      </c>
      <c r="E59" s="205">
        <v>0</v>
      </c>
      <c r="F59" s="205">
        <v>0</v>
      </c>
      <c r="G59" s="205">
        <v>0</v>
      </c>
      <c r="H59" s="210">
        <f t="shared" si="2"/>
        <v>0</v>
      </c>
      <c r="I59" s="204"/>
      <c r="J59" s="204"/>
      <c r="K59" s="204"/>
      <c r="L59" s="204"/>
      <c r="M59" s="204"/>
      <c r="N59" s="204"/>
      <c r="O59" s="204"/>
      <c r="P59" s="204"/>
      <c r="Q59" s="204"/>
      <c r="R59" s="204">
        <f t="shared" si="20"/>
        <v>0</v>
      </c>
      <c r="S59" s="204">
        <f t="shared" si="20"/>
        <v>0</v>
      </c>
      <c r="T59" s="204">
        <f t="shared" si="20"/>
        <v>0</v>
      </c>
      <c r="U59" s="204">
        <f t="shared" si="20"/>
        <v>0</v>
      </c>
      <c r="V59" s="204">
        <f t="shared" si="20"/>
        <v>0</v>
      </c>
      <c r="W59" s="204"/>
    </row>
    <row r="60" spans="1:23" ht="14.25">
      <c r="A60" s="99"/>
      <c r="B60" s="58" t="s">
        <v>361</v>
      </c>
      <c r="C60" s="206">
        <v>0</v>
      </c>
      <c r="D60" s="206">
        <v>0</v>
      </c>
      <c r="E60" s="207">
        <f>C60+D60</f>
        <v>0</v>
      </c>
      <c r="F60" s="206">
        <v>0</v>
      </c>
      <c r="G60" s="206">
        <v>0</v>
      </c>
      <c r="H60" s="207">
        <f t="shared" si="2"/>
        <v>0</v>
      </c>
      <c r="I60" s="204"/>
      <c r="J60" s="204"/>
      <c r="K60" s="204"/>
      <c r="L60" s="204"/>
      <c r="M60" s="204"/>
      <c r="N60" s="204"/>
      <c r="O60" s="204"/>
      <c r="P60" s="204"/>
      <c r="Q60" s="204"/>
      <c r="R60" s="204">
        <f t="shared" si="20"/>
        <v>0</v>
      </c>
      <c r="S60" s="204">
        <f t="shared" si="20"/>
        <v>0</v>
      </c>
      <c r="T60" s="204">
        <f t="shared" si="20"/>
        <v>0</v>
      </c>
      <c r="U60" s="204">
        <f t="shared" si="20"/>
        <v>0</v>
      </c>
      <c r="V60" s="204">
        <f t="shared" si="20"/>
        <v>0</v>
      </c>
      <c r="W60" s="204"/>
    </row>
    <row r="61" spans="1:23" ht="14.25">
      <c r="A61" s="99"/>
      <c r="B61" s="58" t="s">
        <v>362</v>
      </c>
      <c r="C61" s="206">
        <v>0</v>
      </c>
      <c r="D61" s="206">
        <v>0</v>
      </c>
      <c r="E61" s="207">
        <f>C61+D61</f>
        <v>0</v>
      </c>
      <c r="F61" s="206">
        <v>0</v>
      </c>
      <c r="G61" s="206">
        <v>0</v>
      </c>
      <c r="H61" s="207">
        <f t="shared" si="2"/>
        <v>0</v>
      </c>
      <c r="I61" s="204"/>
      <c r="J61" s="204"/>
      <c r="K61" s="204"/>
      <c r="L61" s="204"/>
      <c r="M61" s="204"/>
      <c r="N61" s="204"/>
      <c r="O61" s="204"/>
      <c r="P61" s="204"/>
      <c r="Q61" s="204"/>
      <c r="R61" s="204">
        <f t="shared" si="20"/>
        <v>0</v>
      </c>
      <c r="S61" s="204">
        <f t="shared" si="20"/>
        <v>0</v>
      </c>
      <c r="T61" s="204">
        <f t="shared" si="20"/>
        <v>0</v>
      </c>
      <c r="U61" s="204">
        <f t="shared" si="20"/>
        <v>0</v>
      </c>
      <c r="V61" s="204">
        <f t="shared" si="20"/>
        <v>0</v>
      </c>
      <c r="W61" s="204"/>
    </row>
    <row r="62" spans="1:23" ht="14.25">
      <c r="A62" s="99"/>
      <c r="B62" s="58" t="s">
        <v>363</v>
      </c>
      <c r="C62" s="206">
        <v>0</v>
      </c>
      <c r="D62" s="206">
        <v>0</v>
      </c>
      <c r="E62" s="207">
        <f>C62+D62</f>
        <v>0</v>
      </c>
      <c r="F62" s="206">
        <v>0</v>
      </c>
      <c r="G62" s="206">
        <v>0</v>
      </c>
      <c r="H62" s="207">
        <f t="shared" si="2"/>
        <v>0</v>
      </c>
      <c r="I62" s="204"/>
      <c r="J62" s="204"/>
      <c r="K62" s="204"/>
      <c r="L62" s="204"/>
      <c r="M62" s="204"/>
      <c r="N62" s="204"/>
      <c r="O62" s="204"/>
      <c r="P62" s="204"/>
      <c r="Q62" s="204"/>
      <c r="R62" s="204">
        <f t="shared" si="20"/>
        <v>0</v>
      </c>
      <c r="S62" s="204">
        <f t="shared" si="20"/>
        <v>0</v>
      </c>
      <c r="T62" s="204">
        <f t="shared" si="20"/>
        <v>0</v>
      </c>
      <c r="U62" s="204">
        <f t="shared" si="20"/>
        <v>0</v>
      </c>
      <c r="V62" s="204">
        <f t="shared" si="20"/>
        <v>0</v>
      </c>
      <c r="W62" s="204"/>
    </row>
    <row r="63" spans="1:23" ht="14.25">
      <c r="A63" s="315" t="s">
        <v>364</v>
      </c>
      <c r="B63" s="316"/>
      <c r="C63" s="205">
        <v>0</v>
      </c>
      <c r="D63" s="205">
        <v>0</v>
      </c>
      <c r="E63" s="205">
        <v>0</v>
      </c>
      <c r="F63" s="205">
        <v>0</v>
      </c>
      <c r="G63" s="205">
        <v>0</v>
      </c>
      <c r="H63" s="210">
        <f t="shared" si="2"/>
        <v>0</v>
      </c>
      <c r="I63" s="204"/>
      <c r="J63" s="204"/>
      <c r="K63" s="204"/>
      <c r="L63" s="204"/>
      <c r="M63" s="204"/>
      <c r="N63" s="204"/>
      <c r="O63" s="204"/>
      <c r="P63" s="204"/>
      <c r="Q63" s="204"/>
      <c r="R63" s="204">
        <f t="shared" si="20"/>
        <v>0</v>
      </c>
      <c r="S63" s="204">
        <f t="shared" si="20"/>
        <v>0</v>
      </c>
      <c r="T63" s="204">
        <f t="shared" si="20"/>
        <v>0</v>
      </c>
      <c r="U63" s="204">
        <f t="shared" si="20"/>
        <v>0</v>
      </c>
      <c r="V63" s="204">
        <f t="shared" si="20"/>
        <v>0</v>
      </c>
      <c r="W63" s="204"/>
    </row>
    <row r="64" spans="1:23" ht="14.25">
      <c r="A64" s="99"/>
      <c r="B64" s="58" t="s">
        <v>365</v>
      </c>
      <c r="C64" s="206">
        <v>0</v>
      </c>
      <c r="D64" s="206">
        <v>0</v>
      </c>
      <c r="E64" s="207">
        <f aca="true" t="shared" si="21" ref="E64:E71">C64+D64</f>
        <v>0</v>
      </c>
      <c r="F64" s="206">
        <v>0</v>
      </c>
      <c r="G64" s="206">
        <v>0</v>
      </c>
      <c r="H64" s="207">
        <f t="shared" si="2"/>
        <v>0</v>
      </c>
      <c r="I64" s="204"/>
      <c r="J64" s="204"/>
      <c r="K64" s="204"/>
      <c r="L64" s="204"/>
      <c r="M64" s="204"/>
      <c r="N64" s="204"/>
      <c r="O64" s="204"/>
      <c r="P64" s="204"/>
      <c r="Q64" s="204"/>
      <c r="R64" s="204">
        <f t="shared" si="20"/>
        <v>0</v>
      </c>
      <c r="S64" s="204">
        <f t="shared" si="20"/>
        <v>0</v>
      </c>
      <c r="T64" s="204">
        <f t="shared" si="20"/>
        <v>0</v>
      </c>
      <c r="U64" s="204">
        <f t="shared" si="20"/>
        <v>0</v>
      </c>
      <c r="V64" s="204">
        <f t="shared" si="20"/>
        <v>0</v>
      </c>
      <c r="W64" s="204"/>
    </row>
    <row r="65" spans="1:23" ht="14.25">
      <c r="A65" s="99"/>
      <c r="B65" s="58" t="s">
        <v>366</v>
      </c>
      <c r="C65" s="206">
        <v>0</v>
      </c>
      <c r="D65" s="206">
        <v>0</v>
      </c>
      <c r="E65" s="207">
        <f t="shared" si="21"/>
        <v>0</v>
      </c>
      <c r="F65" s="206">
        <v>0</v>
      </c>
      <c r="G65" s="206">
        <v>0</v>
      </c>
      <c r="H65" s="207">
        <f t="shared" si="2"/>
        <v>0</v>
      </c>
      <c r="I65" s="204"/>
      <c r="J65" s="204"/>
      <c r="K65" s="204"/>
      <c r="L65" s="204"/>
      <c r="M65" s="204"/>
      <c r="N65" s="204"/>
      <c r="O65" s="204"/>
      <c r="P65" s="204"/>
      <c r="Q65" s="204"/>
      <c r="R65" s="204">
        <f t="shared" si="20"/>
        <v>0</v>
      </c>
      <c r="S65" s="204">
        <f t="shared" si="20"/>
        <v>0</v>
      </c>
      <c r="T65" s="204">
        <f t="shared" si="20"/>
        <v>0</v>
      </c>
      <c r="U65" s="204">
        <f t="shared" si="20"/>
        <v>0</v>
      </c>
      <c r="V65" s="204">
        <f t="shared" si="20"/>
        <v>0</v>
      </c>
      <c r="W65" s="204"/>
    </row>
    <row r="66" spans="1:23" ht="14.25">
      <c r="A66" s="99"/>
      <c r="B66" s="58" t="s">
        <v>367</v>
      </c>
      <c r="C66" s="206">
        <v>0</v>
      </c>
      <c r="D66" s="206">
        <v>0</v>
      </c>
      <c r="E66" s="207">
        <f t="shared" si="21"/>
        <v>0</v>
      </c>
      <c r="F66" s="206">
        <v>0</v>
      </c>
      <c r="G66" s="206">
        <v>0</v>
      </c>
      <c r="H66" s="207">
        <f t="shared" si="2"/>
        <v>0</v>
      </c>
      <c r="I66" s="204"/>
      <c r="J66" s="204"/>
      <c r="K66" s="204"/>
      <c r="L66" s="204"/>
      <c r="M66" s="204"/>
      <c r="N66" s="204"/>
      <c r="O66" s="204"/>
      <c r="P66" s="204"/>
      <c r="Q66" s="204"/>
      <c r="R66" s="204">
        <f t="shared" si="20"/>
        <v>0</v>
      </c>
      <c r="S66" s="204">
        <f t="shared" si="20"/>
        <v>0</v>
      </c>
      <c r="T66" s="204">
        <f t="shared" si="20"/>
        <v>0</v>
      </c>
      <c r="U66" s="204">
        <f t="shared" si="20"/>
        <v>0</v>
      </c>
      <c r="V66" s="204">
        <f t="shared" si="20"/>
        <v>0</v>
      </c>
      <c r="W66" s="204"/>
    </row>
    <row r="67" spans="1:23" ht="14.25">
      <c r="A67" s="99"/>
      <c r="B67" s="58" t="s">
        <v>368</v>
      </c>
      <c r="C67" s="206">
        <v>0</v>
      </c>
      <c r="D67" s="206">
        <v>0</v>
      </c>
      <c r="E67" s="207">
        <f t="shared" si="21"/>
        <v>0</v>
      </c>
      <c r="F67" s="206">
        <v>0</v>
      </c>
      <c r="G67" s="206">
        <v>0</v>
      </c>
      <c r="H67" s="207">
        <f t="shared" si="2"/>
        <v>0</v>
      </c>
      <c r="I67" s="204"/>
      <c r="J67" s="204"/>
      <c r="K67" s="204"/>
      <c r="L67" s="204"/>
      <c r="M67" s="204"/>
      <c r="N67" s="204"/>
      <c r="O67" s="204"/>
      <c r="P67" s="204"/>
      <c r="Q67" s="204"/>
      <c r="R67" s="204">
        <f t="shared" si="20"/>
        <v>0</v>
      </c>
      <c r="S67" s="204">
        <f t="shared" si="20"/>
        <v>0</v>
      </c>
      <c r="T67" s="204">
        <f t="shared" si="20"/>
        <v>0</v>
      </c>
      <c r="U67" s="204">
        <f t="shared" si="20"/>
        <v>0</v>
      </c>
      <c r="V67" s="204">
        <f t="shared" si="20"/>
        <v>0</v>
      </c>
      <c r="W67" s="204"/>
    </row>
    <row r="68" spans="1:23" ht="14.25">
      <c r="A68" s="99"/>
      <c r="B68" s="58" t="s">
        <v>369</v>
      </c>
      <c r="C68" s="206">
        <v>0</v>
      </c>
      <c r="D68" s="206">
        <v>0</v>
      </c>
      <c r="E68" s="207">
        <f t="shared" si="21"/>
        <v>0</v>
      </c>
      <c r="F68" s="206">
        <v>0</v>
      </c>
      <c r="G68" s="206">
        <v>0</v>
      </c>
      <c r="H68" s="207">
        <f t="shared" si="2"/>
        <v>0</v>
      </c>
      <c r="I68" s="204"/>
      <c r="J68" s="204"/>
      <c r="K68" s="204"/>
      <c r="L68" s="204"/>
      <c r="M68" s="204"/>
      <c r="N68" s="204"/>
      <c r="O68" s="204"/>
      <c r="P68" s="204"/>
      <c r="Q68" s="204"/>
      <c r="R68" s="204">
        <f t="shared" si="20"/>
        <v>0</v>
      </c>
      <c r="S68" s="204">
        <f t="shared" si="20"/>
        <v>0</v>
      </c>
      <c r="T68" s="204">
        <f t="shared" si="20"/>
        <v>0</v>
      </c>
      <c r="U68" s="204">
        <f t="shared" si="20"/>
        <v>0</v>
      </c>
      <c r="V68" s="204">
        <f t="shared" si="20"/>
        <v>0</v>
      </c>
      <c r="W68" s="204"/>
    </row>
    <row r="69" spans="1:23" ht="14.25">
      <c r="A69" s="99"/>
      <c r="B69" s="58" t="s">
        <v>370</v>
      </c>
      <c r="C69" s="206">
        <v>0</v>
      </c>
      <c r="D69" s="206">
        <v>0</v>
      </c>
      <c r="E69" s="207">
        <f t="shared" si="21"/>
        <v>0</v>
      </c>
      <c r="F69" s="206">
        <v>0</v>
      </c>
      <c r="G69" s="206">
        <v>0</v>
      </c>
      <c r="H69" s="207">
        <f t="shared" si="2"/>
        <v>0</v>
      </c>
      <c r="I69" s="204"/>
      <c r="J69" s="204"/>
      <c r="K69" s="204"/>
      <c r="L69" s="204"/>
      <c r="M69" s="204"/>
      <c r="N69" s="204"/>
      <c r="O69" s="204"/>
      <c r="P69" s="204"/>
      <c r="Q69" s="204"/>
      <c r="R69" s="204">
        <f t="shared" si="20"/>
        <v>0</v>
      </c>
      <c r="S69" s="204">
        <f t="shared" si="20"/>
        <v>0</v>
      </c>
      <c r="T69" s="204">
        <f t="shared" si="20"/>
        <v>0</v>
      </c>
      <c r="U69" s="204">
        <f t="shared" si="20"/>
        <v>0</v>
      </c>
      <c r="V69" s="204">
        <f t="shared" si="20"/>
        <v>0</v>
      </c>
      <c r="W69" s="204"/>
    </row>
    <row r="70" spans="1:23" ht="14.25">
      <c r="A70" s="99"/>
      <c r="B70" s="58" t="s">
        <v>371</v>
      </c>
      <c r="C70" s="206">
        <v>0</v>
      </c>
      <c r="D70" s="206">
        <v>0</v>
      </c>
      <c r="E70" s="207">
        <f t="shared" si="21"/>
        <v>0</v>
      </c>
      <c r="F70" s="206">
        <v>0</v>
      </c>
      <c r="G70" s="206">
        <v>0</v>
      </c>
      <c r="H70" s="207">
        <f t="shared" si="2"/>
        <v>0</v>
      </c>
      <c r="I70" s="204"/>
      <c r="J70" s="204"/>
      <c r="K70" s="204"/>
      <c r="L70" s="204"/>
      <c r="M70" s="204"/>
      <c r="N70" s="204"/>
      <c r="O70" s="204"/>
      <c r="P70" s="204"/>
      <c r="Q70" s="204"/>
      <c r="R70" s="204">
        <f t="shared" si="20"/>
        <v>0</v>
      </c>
      <c r="S70" s="204">
        <f t="shared" si="20"/>
        <v>0</v>
      </c>
      <c r="T70" s="204">
        <f t="shared" si="20"/>
        <v>0</v>
      </c>
      <c r="U70" s="204">
        <f t="shared" si="20"/>
        <v>0</v>
      </c>
      <c r="V70" s="204">
        <f t="shared" si="20"/>
        <v>0</v>
      </c>
      <c r="W70" s="204"/>
    </row>
    <row r="71" spans="1:23" ht="14.25">
      <c r="A71" s="99"/>
      <c r="B71" s="58" t="s">
        <v>372</v>
      </c>
      <c r="C71" s="206">
        <v>0</v>
      </c>
      <c r="D71" s="206">
        <v>0</v>
      </c>
      <c r="E71" s="207">
        <f t="shared" si="21"/>
        <v>0</v>
      </c>
      <c r="F71" s="206">
        <v>0</v>
      </c>
      <c r="G71" s="206">
        <v>0</v>
      </c>
      <c r="H71" s="207">
        <f t="shared" si="2"/>
        <v>0</v>
      </c>
      <c r="I71" s="204"/>
      <c r="J71" s="204"/>
      <c r="K71" s="204"/>
      <c r="L71" s="204"/>
      <c r="M71" s="204"/>
      <c r="N71" s="204"/>
      <c r="O71" s="204"/>
      <c r="P71" s="204"/>
      <c r="Q71" s="204"/>
      <c r="R71" s="204">
        <f t="shared" si="20"/>
        <v>0</v>
      </c>
      <c r="S71" s="204">
        <f t="shared" si="20"/>
        <v>0</v>
      </c>
      <c r="T71" s="204">
        <f t="shared" si="20"/>
        <v>0</v>
      </c>
      <c r="U71" s="204">
        <f t="shared" si="20"/>
        <v>0</v>
      </c>
      <c r="V71" s="204">
        <f t="shared" si="20"/>
        <v>0</v>
      </c>
      <c r="W71" s="204"/>
    </row>
    <row r="72" spans="1:23" ht="14.25">
      <c r="A72" s="315" t="s">
        <v>373</v>
      </c>
      <c r="B72" s="316"/>
      <c r="C72" s="205">
        <v>0</v>
      </c>
      <c r="D72" s="205">
        <v>0</v>
      </c>
      <c r="E72" s="205">
        <v>0</v>
      </c>
      <c r="F72" s="205">
        <v>0</v>
      </c>
      <c r="G72" s="205">
        <v>0</v>
      </c>
      <c r="H72" s="210">
        <f t="shared" si="2"/>
        <v>0</v>
      </c>
      <c r="I72" s="204"/>
      <c r="J72" s="204"/>
      <c r="K72" s="204"/>
      <c r="L72" s="204"/>
      <c r="M72" s="204"/>
      <c r="N72" s="204"/>
      <c r="O72" s="204"/>
      <c r="P72" s="204"/>
      <c r="Q72" s="204"/>
      <c r="R72" s="204">
        <f t="shared" si="20"/>
        <v>0</v>
      </c>
      <c r="S72" s="204">
        <f t="shared" si="20"/>
        <v>0</v>
      </c>
      <c r="T72" s="204">
        <f t="shared" si="20"/>
        <v>0</v>
      </c>
      <c r="U72" s="204">
        <f t="shared" si="20"/>
        <v>0</v>
      </c>
      <c r="V72" s="204">
        <f t="shared" si="20"/>
        <v>0</v>
      </c>
      <c r="W72" s="204"/>
    </row>
    <row r="73" spans="1:23" ht="14.25">
      <c r="A73" s="99"/>
      <c r="B73" s="58" t="s">
        <v>374</v>
      </c>
      <c r="C73" s="206">
        <v>0</v>
      </c>
      <c r="D73" s="206">
        <v>0</v>
      </c>
      <c r="E73" s="207">
        <f>C73+D73</f>
        <v>0</v>
      </c>
      <c r="F73" s="206">
        <v>0</v>
      </c>
      <c r="G73" s="206">
        <v>0</v>
      </c>
      <c r="H73" s="207">
        <f t="shared" si="2"/>
        <v>0</v>
      </c>
      <c r="I73" s="204"/>
      <c r="J73" s="204"/>
      <c r="K73" s="204"/>
      <c r="L73" s="204"/>
      <c r="M73" s="204"/>
      <c r="N73" s="204"/>
      <c r="O73" s="204"/>
      <c r="P73" s="204"/>
      <c r="Q73" s="204"/>
      <c r="R73" s="204">
        <f t="shared" si="20"/>
        <v>0</v>
      </c>
      <c r="S73" s="204">
        <f t="shared" si="20"/>
        <v>0</v>
      </c>
      <c r="T73" s="204">
        <f t="shared" si="20"/>
        <v>0</v>
      </c>
      <c r="U73" s="204">
        <f t="shared" si="20"/>
        <v>0</v>
      </c>
      <c r="V73" s="204">
        <f t="shared" si="20"/>
        <v>0</v>
      </c>
      <c r="W73" s="204"/>
    </row>
    <row r="74" spans="1:23" ht="14.25">
      <c r="A74" s="99"/>
      <c r="B74" s="58" t="s">
        <v>375</v>
      </c>
      <c r="C74" s="206">
        <v>0</v>
      </c>
      <c r="D74" s="206">
        <v>0</v>
      </c>
      <c r="E74" s="207">
        <f>C74+D74</f>
        <v>0</v>
      </c>
      <c r="F74" s="206">
        <v>0</v>
      </c>
      <c r="G74" s="206">
        <v>0</v>
      </c>
      <c r="H74" s="207">
        <f t="shared" si="2"/>
        <v>0</v>
      </c>
      <c r="I74" s="204"/>
      <c r="J74" s="204"/>
      <c r="K74" s="204"/>
      <c r="L74" s="204"/>
      <c r="M74" s="204"/>
      <c r="N74" s="204"/>
      <c r="O74" s="204"/>
      <c r="P74" s="204"/>
      <c r="Q74" s="204"/>
      <c r="R74" s="204">
        <f t="shared" si="20"/>
        <v>0</v>
      </c>
      <c r="S74" s="204">
        <f t="shared" si="20"/>
        <v>0</v>
      </c>
      <c r="T74" s="204">
        <f t="shared" si="20"/>
        <v>0</v>
      </c>
      <c r="U74" s="204">
        <f t="shared" si="20"/>
        <v>0</v>
      </c>
      <c r="V74" s="204">
        <f t="shared" si="20"/>
        <v>0</v>
      </c>
      <c r="W74" s="204"/>
    </row>
    <row r="75" spans="1:23" ht="14.25">
      <c r="A75" s="99"/>
      <c r="B75" s="58" t="s">
        <v>376</v>
      </c>
      <c r="C75" s="206">
        <v>0</v>
      </c>
      <c r="D75" s="206">
        <v>0</v>
      </c>
      <c r="E75" s="207">
        <f>C75+D75</f>
        <v>0</v>
      </c>
      <c r="F75" s="206">
        <v>0</v>
      </c>
      <c r="G75" s="206">
        <v>0</v>
      </c>
      <c r="H75" s="207">
        <f t="shared" si="2"/>
        <v>0</v>
      </c>
      <c r="I75" s="204"/>
      <c r="J75" s="204"/>
      <c r="K75" s="204"/>
      <c r="L75" s="204"/>
      <c r="M75" s="204"/>
      <c r="N75" s="204"/>
      <c r="O75" s="204"/>
      <c r="P75" s="204"/>
      <c r="Q75" s="204"/>
      <c r="R75" s="204">
        <f t="shared" si="20"/>
        <v>0</v>
      </c>
      <c r="S75" s="204">
        <f t="shared" si="20"/>
        <v>0</v>
      </c>
      <c r="T75" s="204">
        <f t="shared" si="20"/>
        <v>0</v>
      </c>
      <c r="U75" s="204">
        <f t="shared" si="20"/>
        <v>0</v>
      </c>
      <c r="V75" s="204">
        <f t="shared" si="20"/>
        <v>0</v>
      </c>
      <c r="W75" s="204"/>
    </row>
    <row r="76" spans="1:23" ht="14.25">
      <c r="A76" s="315" t="s">
        <v>377</v>
      </c>
      <c r="B76" s="316"/>
      <c r="C76" s="205">
        <v>0</v>
      </c>
      <c r="D76" s="205">
        <v>0</v>
      </c>
      <c r="E76" s="205">
        <v>0</v>
      </c>
      <c r="F76" s="205">
        <v>0</v>
      </c>
      <c r="G76" s="205">
        <v>0</v>
      </c>
      <c r="H76" s="210">
        <f t="shared" si="2"/>
        <v>0</v>
      </c>
      <c r="I76" s="204"/>
      <c r="J76" s="204"/>
      <c r="K76" s="204"/>
      <c r="L76" s="204"/>
      <c r="M76" s="204"/>
      <c r="N76" s="204"/>
      <c r="O76" s="204"/>
      <c r="P76" s="204"/>
      <c r="Q76" s="204"/>
      <c r="R76" s="204">
        <f t="shared" si="20"/>
        <v>0</v>
      </c>
      <c r="S76" s="204">
        <f t="shared" si="20"/>
        <v>0</v>
      </c>
      <c r="T76" s="204">
        <f t="shared" si="20"/>
        <v>0</v>
      </c>
      <c r="U76" s="204">
        <f t="shared" si="20"/>
        <v>0</v>
      </c>
      <c r="V76" s="204">
        <f t="shared" si="20"/>
        <v>0</v>
      </c>
      <c r="W76" s="204"/>
    </row>
    <row r="77" spans="1:23" ht="14.25">
      <c r="A77" s="99"/>
      <c r="B77" s="58" t="s">
        <v>378</v>
      </c>
      <c r="C77" s="206">
        <v>0</v>
      </c>
      <c r="D77" s="206">
        <v>0</v>
      </c>
      <c r="E77" s="207">
        <f aca="true" t="shared" si="22" ref="E77:E83">C77+D77</f>
        <v>0</v>
      </c>
      <c r="F77" s="206">
        <v>0</v>
      </c>
      <c r="G77" s="206">
        <v>0</v>
      </c>
      <c r="H77" s="207">
        <f aca="true" t="shared" si="23" ref="H77:H83">+E77-F77</f>
        <v>0</v>
      </c>
      <c r="I77" s="204"/>
      <c r="J77" s="204"/>
      <c r="K77" s="204"/>
      <c r="L77" s="204"/>
      <c r="M77" s="204"/>
      <c r="N77" s="204"/>
      <c r="O77" s="204"/>
      <c r="P77" s="204"/>
      <c r="Q77" s="204"/>
      <c r="R77" s="204">
        <f t="shared" si="20"/>
        <v>0</v>
      </c>
      <c r="S77" s="204">
        <f t="shared" si="20"/>
        <v>0</v>
      </c>
      <c r="T77" s="204">
        <f t="shared" si="20"/>
        <v>0</v>
      </c>
      <c r="U77" s="204">
        <f t="shared" si="20"/>
        <v>0</v>
      </c>
      <c r="V77" s="204">
        <f t="shared" si="20"/>
        <v>0</v>
      </c>
      <c r="W77" s="204"/>
    </row>
    <row r="78" spans="1:23" ht="14.25">
      <c r="A78" s="99"/>
      <c r="B78" s="58" t="s">
        <v>379</v>
      </c>
      <c r="C78" s="206">
        <v>0</v>
      </c>
      <c r="D78" s="206">
        <v>0</v>
      </c>
      <c r="E78" s="207">
        <f t="shared" si="22"/>
        <v>0</v>
      </c>
      <c r="F78" s="206">
        <v>0</v>
      </c>
      <c r="G78" s="206">
        <v>0</v>
      </c>
      <c r="H78" s="207">
        <f t="shared" si="23"/>
        <v>0</v>
      </c>
      <c r="I78" s="204"/>
      <c r="J78" s="204"/>
      <c r="K78" s="204"/>
      <c r="L78" s="204"/>
      <c r="M78" s="204"/>
      <c r="N78" s="204"/>
      <c r="O78" s="204"/>
      <c r="P78" s="204"/>
      <c r="Q78" s="204"/>
      <c r="R78" s="204">
        <f t="shared" si="20"/>
        <v>0</v>
      </c>
      <c r="S78" s="204">
        <f t="shared" si="20"/>
        <v>0</v>
      </c>
      <c r="T78" s="204">
        <f t="shared" si="20"/>
        <v>0</v>
      </c>
      <c r="U78" s="204">
        <f t="shared" si="20"/>
        <v>0</v>
      </c>
      <c r="V78" s="204">
        <f t="shared" si="20"/>
        <v>0</v>
      </c>
      <c r="W78" s="204"/>
    </row>
    <row r="79" spans="1:23" ht="14.25">
      <c r="A79" s="99"/>
      <c r="B79" s="58" t="s">
        <v>380</v>
      </c>
      <c r="C79" s="206">
        <v>0</v>
      </c>
      <c r="D79" s="206">
        <v>0</v>
      </c>
      <c r="E79" s="207">
        <f t="shared" si="22"/>
        <v>0</v>
      </c>
      <c r="F79" s="206">
        <v>0</v>
      </c>
      <c r="G79" s="206">
        <v>0</v>
      </c>
      <c r="H79" s="207">
        <f t="shared" si="23"/>
        <v>0</v>
      </c>
      <c r="I79" s="204"/>
      <c r="J79" s="204"/>
      <c r="K79" s="204"/>
      <c r="L79" s="204"/>
      <c r="M79" s="204"/>
      <c r="N79" s="204"/>
      <c r="O79" s="204"/>
      <c r="P79" s="204"/>
      <c r="Q79" s="204"/>
      <c r="R79" s="204">
        <f t="shared" si="20"/>
        <v>0</v>
      </c>
      <c r="S79" s="204">
        <f t="shared" si="20"/>
        <v>0</v>
      </c>
      <c r="T79" s="204">
        <f t="shared" si="20"/>
        <v>0</v>
      </c>
      <c r="U79" s="204">
        <f t="shared" si="20"/>
        <v>0</v>
      </c>
      <c r="V79" s="204">
        <f t="shared" si="20"/>
        <v>0</v>
      </c>
      <c r="W79" s="204"/>
    </row>
    <row r="80" spans="1:23" ht="14.25">
      <c r="A80" s="99"/>
      <c r="B80" s="58" t="s">
        <v>381</v>
      </c>
      <c r="C80" s="206">
        <v>0</v>
      </c>
      <c r="D80" s="206">
        <v>0</v>
      </c>
      <c r="E80" s="207">
        <f t="shared" si="22"/>
        <v>0</v>
      </c>
      <c r="F80" s="206">
        <v>0</v>
      </c>
      <c r="G80" s="206">
        <v>0</v>
      </c>
      <c r="H80" s="207">
        <f t="shared" si="23"/>
        <v>0</v>
      </c>
      <c r="I80" s="204"/>
      <c r="J80" s="204"/>
      <c r="K80" s="204"/>
      <c r="L80" s="204"/>
      <c r="M80" s="204"/>
      <c r="N80" s="204"/>
      <c r="O80" s="204"/>
      <c r="P80" s="204"/>
      <c r="Q80" s="204"/>
      <c r="R80" s="204">
        <f t="shared" si="20"/>
        <v>0</v>
      </c>
      <c r="S80" s="204">
        <f t="shared" si="20"/>
        <v>0</v>
      </c>
      <c r="T80" s="204">
        <f t="shared" si="20"/>
        <v>0</v>
      </c>
      <c r="U80" s="204">
        <f t="shared" si="20"/>
        <v>0</v>
      </c>
      <c r="V80" s="204">
        <f t="shared" si="20"/>
        <v>0</v>
      </c>
      <c r="W80" s="204"/>
    </row>
    <row r="81" spans="1:23" ht="14.25">
      <c r="A81" s="99"/>
      <c r="B81" s="58" t="s">
        <v>382</v>
      </c>
      <c r="C81" s="206">
        <v>0</v>
      </c>
      <c r="D81" s="206">
        <v>0</v>
      </c>
      <c r="E81" s="207">
        <f t="shared" si="22"/>
        <v>0</v>
      </c>
      <c r="F81" s="206">
        <v>0</v>
      </c>
      <c r="G81" s="206">
        <v>0</v>
      </c>
      <c r="H81" s="207">
        <f t="shared" si="23"/>
        <v>0</v>
      </c>
      <c r="I81" s="204"/>
      <c r="J81" s="204"/>
      <c r="K81" s="204"/>
      <c r="L81" s="204"/>
      <c r="M81" s="204"/>
      <c r="N81" s="204"/>
      <c r="O81" s="204"/>
      <c r="P81" s="204"/>
      <c r="Q81" s="204"/>
      <c r="R81" s="204">
        <f t="shared" si="20"/>
        <v>0</v>
      </c>
      <c r="S81" s="204">
        <f t="shared" si="20"/>
        <v>0</v>
      </c>
      <c r="T81" s="204">
        <f t="shared" si="20"/>
        <v>0</v>
      </c>
      <c r="U81" s="204">
        <f t="shared" si="20"/>
        <v>0</v>
      </c>
      <c r="V81" s="204">
        <f t="shared" si="20"/>
        <v>0</v>
      </c>
      <c r="W81" s="204"/>
    </row>
    <row r="82" spans="1:23" ht="14.25">
      <c r="A82" s="99"/>
      <c r="B82" s="58" t="s">
        <v>383</v>
      </c>
      <c r="C82" s="206">
        <v>0</v>
      </c>
      <c r="D82" s="206">
        <v>0</v>
      </c>
      <c r="E82" s="207">
        <f t="shared" si="22"/>
        <v>0</v>
      </c>
      <c r="F82" s="206">
        <v>0</v>
      </c>
      <c r="G82" s="206">
        <v>0</v>
      </c>
      <c r="H82" s="207">
        <f t="shared" si="23"/>
        <v>0</v>
      </c>
      <c r="I82" s="204"/>
      <c r="J82" s="204"/>
      <c r="K82" s="204"/>
      <c r="L82" s="204"/>
      <c r="M82" s="204"/>
      <c r="N82" s="204"/>
      <c r="O82" s="204"/>
      <c r="P82" s="204"/>
      <c r="Q82" s="204"/>
      <c r="R82" s="204">
        <f t="shared" si="20"/>
        <v>0</v>
      </c>
      <c r="S82" s="204">
        <f t="shared" si="20"/>
        <v>0</v>
      </c>
      <c r="T82" s="204">
        <f t="shared" si="20"/>
        <v>0</v>
      </c>
      <c r="U82" s="204">
        <f t="shared" si="20"/>
        <v>0</v>
      </c>
      <c r="V82" s="204">
        <f t="shared" si="20"/>
        <v>0</v>
      </c>
      <c r="W82" s="204"/>
    </row>
    <row r="83" spans="1:23" ht="15" thickBot="1">
      <c r="A83" s="196"/>
      <c r="B83" s="59" t="s">
        <v>384</v>
      </c>
      <c r="C83" s="211">
        <v>0</v>
      </c>
      <c r="D83" s="211">
        <v>0</v>
      </c>
      <c r="E83" s="212">
        <f t="shared" si="22"/>
        <v>0</v>
      </c>
      <c r="F83" s="211">
        <v>0</v>
      </c>
      <c r="G83" s="211">
        <v>0</v>
      </c>
      <c r="H83" s="212">
        <f t="shared" si="23"/>
        <v>0</v>
      </c>
      <c r="I83" s="204"/>
      <c r="J83" s="204"/>
      <c r="K83" s="204"/>
      <c r="L83" s="204"/>
      <c r="M83" s="204"/>
      <c r="N83" s="204"/>
      <c r="O83" s="204"/>
      <c r="P83" s="204"/>
      <c r="Q83" s="204"/>
      <c r="R83" s="204">
        <f t="shared" si="20"/>
        <v>0</v>
      </c>
      <c r="S83" s="204">
        <f t="shared" si="20"/>
        <v>0</v>
      </c>
      <c r="T83" s="204">
        <f t="shared" si="20"/>
        <v>0</v>
      </c>
      <c r="U83" s="204">
        <f t="shared" si="20"/>
        <v>0</v>
      </c>
      <c r="V83" s="204">
        <f t="shared" si="20"/>
        <v>0</v>
      </c>
      <c r="W83" s="204"/>
    </row>
    <row r="84" spans="1:23" ht="14.25">
      <c r="A84" s="324" t="s">
        <v>385</v>
      </c>
      <c r="B84" s="325"/>
      <c r="C84" s="213">
        <f>+C85+C93+C103+C113+C123+C133+C137+C146+C150</f>
        <v>4891004883</v>
      </c>
      <c r="D84" s="213">
        <f>+D85+D93+D103+D113+D123+D133+D137+D146+D150</f>
        <v>287590321</v>
      </c>
      <c r="E84" s="213">
        <f>+E85+E93+E103+E113+E123+E133+E137+E146+E150</f>
        <v>5178595204</v>
      </c>
      <c r="F84" s="213">
        <f>+F85+F93+F103+F113+F123+F133+F137+F146+F150</f>
        <v>5177246766</v>
      </c>
      <c r="G84" s="213">
        <f>+G85+G93+G103+G113+G123+G133+G137+G146+G150</f>
        <v>5162760780</v>
      </c>
      <c r="H84" s="213">
        <f>+E84-F84</f>
        <v>1348438</v>
      </c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</row>
    <row r="85" spans="1:23" ht="14.25">
      <c r="A85" s="315" t="s">
        <v>312</v>
      </c>
      <c r="B85" s="316"/>
      <c r="C85" s="205">
        <f>SUM(C86:C92)</f>
        <v>4760133684</v>
      </c>
      <c r="D85" s="205">
        <f>SUM(D86:D92)</f>
        <v>-57583398</v>
      </c>
      <c r="E85" s="205">
        <f>SUM(E86:E92)</f>
        <v>4702550286</v>
      </c>
      <c r="F85" s="205">
        <f>SUM(F86:F92)</f>
        <v>4701624651</v>
      </c>
      <c r="G85" s="205">
        <f>SUM(G86:G92)</f>
        <v>4699440834</v>
      </c>
      <c r="H85" s="210">
        <f aca="true" t="shared" si="24" ref="H85:H148">+E85-F85</f>
        <v>925635</v>
      </c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</row>
    <row r="86" spans="1:23" ht="14.25">
      <c r="A86" s="99"/>
      <c r="B86" s="58" t="s">
        <v>313</v>
      </c>
      <c r="C86" s="206">
        <v>3561319825</v>
      </c>
      <c r="D86" s="207">
        <v>-905946063</v>
      </c>
      <c r="E86" s="207">
        <f>+D86+C86</f>
        <v>2655373762</v>
      </c>
      <c r="F86" s="207">
        <v>2655373762</v>
      </c>
      <c r="G86" s="207">
        <v>2655373762</v>
      </c>
      <c r="H86" s="207">
        <f t="shared" si="24"/>
        <v>0</v>
      </c>
      <c r="I86" s="88">
        <f>+ROUND(F86,0)</f>
        <v>2655373762</v>
      </c>
      <c r="J86" s="88">
        <f>+ROUND(G86,0)</f>
        <v>2655373762</v>
      </c>
      <c r="K86" s="204"/>
      <c r="L86" s="204"/>
      <c r="M86" s="204"/>
      <c r="N86" s="204"/>
      <c r="O86" s="204"/>
      <c r="P86" s="204"/>
      <c r="Q86" s="204"/>
      <c r="R86" s="204">
        <f aca="true" t="shared" si="25" ref="R86:V92">ROUND(C86,0)</f>
        <v>3561319825</v>
      </c>
      <c r="S86" s="204">
        <f t="shared" si="25"/>
        <v>-905946063</v>
      </c>
      <c r="T86" s="204">
        <f t="shared" si="25"/>
        <v>2655373762</v>
      </c>
      <c r="U86" s="204">
        <f t="shared" si="25"/>
        <v>2655373762</v>
      </c>
      <c r="V86" s="204">
        <f t="shared" si="25"/>
        <v>2655373762</v>
      </c>
      <c r="W86" s="204"/>
    </row>
    <row r="87" spans="1:23" ht="14.25">
      <c r="A87" s="99"/>
      <c r="B87" s="58" t="s">
        <v>314</v>
      </c>
      <c r="C87" s="206">
        <v>64965356</v>
      </c>
      <c r="D87" s="207">
        <v>-51130621</v>
      </c>
      <c r="E87" s="207">
        <f aca="true" t="shared" si="26" ref="E87:E122">+D87+C87</f>
        <v>13834735</v>
      </c>
      <c r="F87" s="207">
        <v>13834735</v>
      </c>
      <c r="G87" s="207">
        <v>13834735</v>
      </c>
      <c r="H87" s="207">
        <f t="shared" si="24"/>
        <v>0</v>
      </c>
      <c r="I87" s="88">
        <f aca="true" t="shared" si="27" ref="I87:I92">+ROUND(F87,0)</f>
        <v>13834735</v>
      </c>
      <c r="J87" s="88">
        <f aca="true" t="shared" si="28" ref="J87:J92">+ROUND(G87,0)</f>
        <v>13834735</v>
      </c>
      <c r="K87" s="204"/>
      <c r="L87" s="204"/>
      <c r="M87" s="204"/>
      <c r="N87" s="204"/>
      <c r="O87" s="204"/>
      <c r="P87" s="204"/>
      <c r="Q87" s="204"/>
      <c r="R87" s="204">
        <f t="shared" si="25"/>
        <v>64965356</v>
      </c>
      <c r="S87" s="204">
        <f t="shared" si="25"/>
        <v>-51130621</v>
      </c>
      <c r="T87" s="204">
        <f t="shared" si="25"/>
        <v>13834735</v>
      </c>
      <c r="U87" s="204">
        <f t="shared" si="25"/>
        <v>13834735</v>
      </c>
      <c r="V87" s="204">
        <f t="shared" si="25"/>
        <v>13834735</v>
      </c>
      <c r="W87" s="204"/>
    </row>
    <row r="88" spans="1:23" ht="14.25">
      <c r="A88" s="99"/>
      <c r="B88" s="58" t="s">
        <v>315</v>
      </c>
      <c r="C88" s="206">
        <v>614145287</v>
      </c>
      <c r="D88" s="207">
        <v>414973284</v>
      </c>
      <c r="E88" s="207">
        <f t="shared" si="26"/>
        <v>1029118571</v>
      </c>
      <c r="F88" s="207">
        <v>1028192936</v>
      </c>
      <c r="G88" s="207">
        <v>1028192936</v>
      </c>
      <c r="H88" s="207">
        <f t="shared" si="24"/>
        <v>925635</v>
      </c>
      <c r="I88" s="88">
        <f t="shared" si="27"/>
        <v>1028192936</v>
      </c>
      <c r="J88" s="88">
        <f t="shared" si="28"/>
        <v>1028192936</v>
      </c>
      <c r="K88" s="204"/>
      <c r="L88" s="204"/>
      <c r="M88" s="204"/>
      <c r="N88" s="204"/>
      <c r="O88" s="204"/>
      <c r="P88" s="204"/>
      <c r="Q88" s="204"/>
      <c r="R88" s="204">
        <f t="shared" si="25"/>
        <v>614145287</v>
      </c>
      <c r="S88" s="204">
        <f t="shared" si="25"/>
        <v>414973284</v>
      </c>
      <c r="T88" s="204">
        <f t="shared" si="25"/>
        <v>1029118571</v>
      </c>
      <c r="U88" s="204">
        <f t="shared" si="25"/>
        <v>1028192936</v>
      </c>
      <c r="V88" s="204">
        <f t="shared" si="25"/>
        <v>1028192936</v>
      </c>
      <c r="W88" s="204"/>
    </row>
    <row r="89" spans="1:23" ht="14.25">
      <c r="A89" s="99"/>
      <c r="B89" s="58" t="s">
        <v>316</v>
      </c>
      <c r="C89" s="206">
        <v>0</v>
      </c>
      <c r="D89" s="207">
        <v>0</v>
      </c>
      <c r="E89" s="207">
        <f t="shared" si="26"/>
        <v>0</v>
      </c>
      <c r="F89" s="207">
        <v>0</v>
      </c>
      <c r="G89" s="207">
        <v>0</v>
      </c>
      <c r="H89" s="207">
        <f t="shared" si="24"/>
        <v>0</v>
      </c>
      <c r="I89" s="88">
        <f t="shared" si="27"/>
        <v>0</v>
      </c>
      <c r="J89" s="88">
        <f t="shared" si="28"/>
        <v>0</v>
      </c>
      <c r="K89" s="204"/>
      <c r="L89" s="204"/>
      <c r="M89" s="204"/>
      <c r="N89" s="204"/>
      <c r="O89" s="204"/>
      <c r="P89" s="204"/>
      <c r="Q89" s="204"/>
      <c r="R89" s="204">
        <f t="shared" si="25"/>
        <v>0</v>
      </c>
      <c r="S89" s="204">
        <f t="shared" si="25"/>
        <v>0</v>
      </c>
      <c r="T89" s="204">
        <f t="shared" si="25"/>
        <v>0</v>
      </c>
      <c r="U89" s="204">
        <f t="shared" si="25"/>
        <v>0</v>
      </c>
      <c r="V89" s="204">
        <f t="shared" si="25"/>
        <v>0</v>
      </c>
      <c r="W89" s="204"/>
    </row>
    <row r="90" spans="1:23" ht="14.25">
      <c r="A90" s="99"/>
      <c r="B90" s="58" t="s">
        <v>317</v>
      </c>
      <c r="C90" s="206">
        <v>468627024</v>
      </c>
      <c r="D90" s="207">
        <v>477321960</v>
      </c>
      <c r="E90" s="207">
        <f t="shared" si="26"/>
        <v>945948984</v>
      </c>
      <c r="F90" s="207">
        <v>945948984</v>
      </c>
      <c r="G90" s="207">
        <v>943765167</v>
      </c>
      <c r="H90" s="207">
        <f t="shared" si="24"/>
        <v>0</v>
      </c>
      <c r="I90" s="88">
        <f t="shared" si="27"/>
        <v>945948984</v>
      </c>
      <c r="J90" s="88">
        <f t="shared" si="28"/>
        <v>943765167</v>
      </c>
      <c r="K90" s="204"/>
      <c r="L90" s="204"/>
      <c r="M90" s="204"/>
      <c r="N90" s="204"/>
      <c r="O90" s="204"/>
      <c r="P90" s="204"/>
      <c r="Q90" s="204"/>
      <c r="R90" s="204">
        <f t="shared" si="25"/>
        <v>468627024</v>
      </c>
      <c r="S90" s="204">
        <f t="shared" si="25"/>
        <v>477321960</v>
      </c>
      <c r="T90" s="204">
        <f t="shared" si="25"/>
        <v>945948984</v>
      </c>
      <c r="U90" s="204">
        <f t="shared" si="25"/>
        <v>945948984</v>
      </c>
      <c r="V90" s="204">
        <f t="shared" si="25"/>
        <v>943765167</v>
      </c>
      <c r="W90" s="204"/>
    </row>
    <row r="91" spans="1:23" ht="14.25">
      <c r="A91" s="99"/>
      <c r="B91" s="58" t="s">
        <v>318</v>
      </c>
      <c r="C91" s="206">
        <v>0</v>
      </c>
      <c r="D91" s="207">
        <v>0</v>
      </c>
      <c r="E91" s="207">
        <f t="shared" si="26"/>
        <v>0</v>
      </c>
      <c r="F91" s="207">
        <v>0</v>
      </c>
      <c r="G91" s="207">
        <v>0</v>
      </c>
      <c r="H91" s="207">
        <f t="shared" si="24"/>
        <v>0</v>
      </c>
      <c r="I91" s="88">
        <f t="shared" si="27"/>
        <v>0</v>
      </c>
      <c r="J91" s="88">
        <f t="shared" si="28"/>
        <v>0</v>
      </c>
      <c r="K91" s="204"/>
      <c r="L91" s="204"/>
      <c r="M91" s="204"/>
      <c r="N91" s="204"/>
      <c r="O91" s="204"/>
      <c r="P91" s="204"/>
      <c r="Q91" s="204"/>
      <c r="R91" s="204">
        <f t="shared" si="25"/>
        <v>0</v>
      </c>
      <c r="S91" s="204">
        <f t="shared" si="25"/>
        <v>0</v>
      </c>
      <c r="T91" s="204">
        <f t="shared" si="25"/>
        <v>0</v>
      </c>
      <c r="U91" s="204">
        <f t="shared" si="25"/>
        <v>0</v>
      </c>
      <c r="V91" s="204">
        <f t="shared" si="25"/>
        <v>0</v>
      </c>
      <c r="W91" s="204"/>
    </row>
    <row r="92" spans="1:23" ht="14.25">
      <c r="A92" s="99"/>
      <c r="B92" s="58" t="s">
        <v>319</v>
      </c>
      <c r="C92" s="206">
        <v>51076192</v>
      </c>
      <c r="D92" s="207">
        <v>7198042</v>
      </c>
      <c r="E92" s="207">
        <f t="shared" si="26"/>
        <v>58274234</v>
      </c>
      <c r="F92" s="207">
        <v>58274234</v>
      </c>
      <c r="G92" s="207">
        <v>58274234</v>
      </c>
      <c r="H92" s="207">
        <f t="shared" si="24"/>
        <v>0</v>
      </c>
      <c r="I92" s="88">
        <f t="shared" si="27"/>
        <v>58274234</v>
      </c>
      <c r="J92" s="88">
        <f t="shared" si="28"/>
        <v>58274234</v>
      </c>
      <c r="K92" s="204"/>
      <c r="L92" s="204"/>
      <c r="M92" s="204"/>
      <c r="N92" s="204"/>
      <c r="O92" s="204"/>
      <c r="P92" s="204"/>
      <c r="Q92" s="204"/>
      <c r="R92" s="204">
        <f t="shared" si="25"/>
        <v>51076192</v>
      </c>
      <c r="S92" s="204">
        <f t="shared" si="25"/>
        <v>7198042</v>
      </c>
      <c r="T92" s="204">
        <f t="shared" si="25"/>
        <v>58274234</v>
      </c>
      <c r="U92" s="204">
        <f t="shared" si="25"/>
        <v>58274234</v>
      </c>
      <c r="V92" s="204">
        <f t="shared" si="25"/>
        <v>58274234</v>
      </c>
      <c r="W92" s="204"/>
    </row>
    <row r="93" spans="1:23" ht="14.25">
      <c r="A93" s="315" t="s">
        <v>320</v>
      </c>
      <c r="B93" s="316"/>
      <c r="C93" s="205">
        <f>SUM(C94:C102)</f>
        <v>69370194</v>
      </c>
      <c r="D93" s="205">
        <f>SUM(D94:D102)</f>
        <v>4163616</v>
      </c>
      <c r="E93" s="205">
        <f>SUM(E94:E102)</f>
        <v>73533810</v>
      </c>
      <c r="F93" s="205">
        <f>SUM(F94:F102)</f>
        <v>73533810</v>
      </c>
      <c r="G93" s="205">
        <f>SUM(G94:G102)</f>
        <v>73172775</v>
      </c>
      <c r="H93" s="210">
        <f>+E93-F93</f>
        <v>0</v>
      </c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</row>
    <row r="94" spans="1:23" ht="14.25">
      <c r="A94" s="99"/>
      <c r="B94" s="58" t="s">
        <v>321</v>
      </c>
      <c r="C94" s="206">
        <v>14106517</v>
      </c>
      <c r="D94" s="207">
        <v>-398818</v>
      </c>
      <c r="E94" s="207">
        <f t="shared" si="26"/>
        <v>13707699</v>
      </c>
      <c r="F94" s="207">
        <v>13707699</v>
      </c>
      <c r="G94" s="207">
        <v>13667373</v>
      </c>
      <c r="H94" s="207">
        <f t="shared" si="24"/>
        <v>0</v>
      </c>
      <c r="I94" s="88">
        <f aca="true" t="shared" si="29" ref="I94:I102">+ROUND(F94,0)</f>
        <v>13707699</v>
      </c>
      <c r="J94" s="88">
        <f aca="true" t="shared" si="30" ref="J94:J102">+ROUND(G94,0)</f>
        <v>13667373</v>
      </c>
      <c r="K94" s="204"/>
      <c r="L94" s="204"/>
      <c r="M94" s="204"/>
      <c r="N94" s="204"/>
      <c r="O94" s="204"/>
      <c r="P94" s="204"/>
      <c r="Q94" s="204"/>
      <c r="R94" s="204">
        <f aca="true" t="shared" si="31" ref="R94:V102">ROUND(C94,0)</f>
        <v>14106517</v>
      </c>
      <c r="S94" s="204">
        <f t="shared" si="31"/>
        <v>-398818</v>
      </c>
      <c r="T94" s="204">
        <f t="shared" si="31"/>
        <v>13707699</v>
      </c>
      <c r="U94" s="204">
        <f t="shared" si="31"/>
        <v>13707699</v>
      </c>
      <c r="V94" s="204">
        <f t="shared" si="31"/>
        <v>13667373</v>
      </c>
      <c r="W94" s="204"/>
    </row>
    <row r="95" spans="1:23" ht="14.25">
      <c r="A95" s="99"/>
      <c r="B95" s="58" t="s">
        <v>322</v>
      </c>
      <c r="C95" s="206">
        <v>50794808</v>
      </c>
      <c r="D95" s="207">
        <v>4285396</v>
      </c>
      <c r="E95" s="207">
        <f t="shared" si="26"/>
        <v>55080204</v>
      </c>
      <c r="F95" s="207">
        <v>55080204</v>
      </c>
      <c r="G95" s="207">
        <v>54759495</v>
      </c>
      <c r="H95" s="207">
        <f t="shared" si="24"/>
        <v>0</v>
      </c>
      <c r="I95" s="88">
        <f t="shared" si="29"/>
        <v>55080204</v>
      </c>
      <c r="J95" s="88">
        <f t="shared" si="30"/>
        <v>54759495</v>
      </c>
      <c r="K95" s="204"/>
      <c r="L95" s="204"/>
      <c r="M95" s="204"/>
      <c r="N95" s="204"/>
      <c r="O95" s="204"/>
      <c r="P95" s="204"/>
      <c r="Q95" s="204"/>
      <c r="R95" s="204">
        <f t="shared" si="31"/>
        <v>50794808</v>
      </c>
      <c r="S95" s="204">
        <f t="shared" si="31"/>
        <v>4285396</v>
      </c>
      <c r="T95" s="204">
        <f t="shared" si="31"/>
        <v>55080204</v>
      </c>
      <c r="U95" s="204">
        <f t="shared" si="31"/>
        <v>55080204</v>
      </c>
      <c r="V95" s="204">
        <f t="shared" si="31"/>
        <v>54759495</v>
      </c>
      <c r="W95" s="204"/>
    </row>
    <row r="96" spans="1:23" ht="14.25">
      <c r="A96" s="99"/>
      <c r="B96" s="58" t="s">
        <v>323</v>
      </c>
      <c r="C96" s="206">
        <v>0</v>
      </c>
      <c r="D96" s="207">
        <v>1253</v>
      </c>
      <c r="E96" s="207">
        <f t="shared" si="26"/>
        <v>1253</v>
      </c>
      <c r="F96" s="207">
        <v>1253</v>
      </c>
      <c r="G96" s="207">
        <v>1253</v>
      </c>
      <c r="H96" s="207">
        <f t="shared" si="24"/>
        <v>0</v>
      </c>
      <c r="I96" s="88">
        <f t="shared" si="29"/>
        <v>1253</v>
      </c>
      <c r="J96" s="88">
        <f t="shared" si="30"/>
        <v>1253</v>
      </c>
      <c r="K96" s="204"/>
      <c r="L96" s="204"/>
      <c r="M96" s="204"/>
      <c r="N96" s="204"/>
      <c r="O96" s="204"/>
      <c r="P96" s="204"/>
      <c r="Q96" s="204"/>
      <c r="R96" s="204">
        <f t="shared" si="31"/>
        <v>0</v>
      </c>
      <c r="S96" s="204">
        <f t="shared" si="31"/>
        <v>1253</v>
      </c>
      <c r="T96" s="204">
        <f t="shared" si="31"/>
        <v>1253</v>
      </c>
      <c r="U96" s="204">
        <f t="shared" si="31"/>
        <v>1253</v>
      </c>
      <c r="V96" s="204">
        <f t="shared" si="31"/>
        <v>1253</v>
      </c>
      <c r="W96" s="204"/>
    </row>
    <row r="97" spans="1:23" ht="14.25">
      <c r="A97" s="99"/>
      <c r="B97" s="58" t="s">
        <v>324</v>
      </c>
      <c r="C97" s="206">
        <v>480564</v>
      </c>
      <c r="D97" s="207">
        <v>227775</v>
      </c>
      <c r="E97" s="207">
        <f t="shared" si="26"/>
        <v>708339</v>
      </c>
      <c r="F97" s="207">
        <v>708339</v>
      </c>
      <c r="G97" s="207">
        <v>708339</v>
      </c>
      <c r="H97" s="207">
        <f t="shared" si="24"/>
        <v>0</v>
      </c>
      <c r="I97" s="88">
        <f t="shared" si="29"/>
        <v>708339</v>
      </c>
      <c r="J97" s="88">
        <f t="shared" si="30"/>
        <v>708339</v>
      </c>
      <c r="K97" s="204"/>
      <c r="L97" s="204"/>
      <c r="M97" s="204"/>
      <c r="N97" s="204"/>
      <c r="O97" s="204"/>
      <c r="P97" s="204"/>
      <c r="Q97" s="204"/>
      <c r="R97" s="204">
        <f t="shared" si="31"/>
        <v>480564</v>
      </c>
      <c r="S97" s="204">
        <f t="shared" si="31"/>
        <v>227775</v>
      </c>
      <c r="T97" s="204">
        <f t="shared" si="31"/>
        <v>708339</v>
      </c>
      <c r="U97" s="204">
        <f t="shared" si="31"/>
        <v>708339</v>
      </c>
      <c r="V97" s="204">
        <f t="shared" si="31"/>
        <v>708339</v>
      </c>
      <c r="W97" s="204"/>
    </row>
    <row r="98" spans="1:23" ht="14.25">
      <c r="A98" s="99"/>
      <c r="B98" s="58" t="s">
        <v>325</v>
      </c>
      <c r="C98" s="206">
        <v>2102994</v>
      </c>
      <c r="D98" s="207">
        <v>-226197</v>
      </c>
      <c r="E98" s="207">
        <f t="shared" si="26"/>
        <v>1876797</v>
      </c>
      <c r="F98" s="207">
        <v>1876797</v>
      </c>
      <c r="G98" s="207">
        <v>1876797</v>
      </c>
      <c r="H98" s="207">
        <f t="shared" si="24"/>
        <v>0</v>
      </c>
      <c r="I98" s="88">
        <f t="shared" si="29"/>
        <v>1876797</v>
      </c>
      <c r="J98" s="88">
        <f t="shared" si="30"/>
        <v>1876797</v>
      </c>
      <c r="K98" s="204"/>
      <c r="L98" s="204"/>
      <c r="M98" s="204"/>
      <c r="N98" s="204"/>
      <c r="O98" s="204"/>
      <c r="P98" s="204"/>
      <c r="Q98" s="204"/>
      <c r="R98" s="204">
        <f t="shared" si="31"/>
        <v>2102994</v>
      </c>
      <c r="S98" s="204">
        <f t="shared" si="31"/>
        <v>-226197</v>
      </c>
      <c r="T98" s="204">
        <f t="shared" si="31"/>
        <v>1876797</v>
      </c>
      <c r="U98" s="204">
        <f t="shared" si="31"/>
        <v>1876797</v>
      </c>
      <c r="V98" s="204">
        <f t="shared" si="31"/>
        <v>1876797</v>
      </c>
      <c r="W98" s="204"/>
    </row>
    <row r="99" spans="1:23" ht="14.25">
      <c r="A99" s="99"/>
      <c r="B99" s="58" t="s">
        <v>326</v>
      </c>
      <c r="C99" s="206">
        <v>627220</v>
      </c>
      <c r="D99" s="207">
        <v>140397</v>
      </c>
      <c r="E99" s="207">
        <f t="shared" si="26"/>
        <v>767617</v>
      </c>
      <c r="F99" s="207">
        <v>767617</v>
      </c>
      <c r="G99" s="207">
        <v>767617</v>
      </c>
      <c r="H99" s="207">
        <f t="shared" si="24"/>
        <v>0</v>
      </c>
      <c r="I99" s="88">
        <f t="shared" si="29"/>
        <v>767617</v>
      </c>
      <c r="J99" s="88">
        <f t="shared" si="30"/>
        <v>767617</v>
      </c>
      <c r="K99" s="204"/>
      <c r="L99" s="204"/>
      <c r="M99" s="204"/>
      <c r="N99" s="204"/>
      <c r="O99" s="204"/>
      <c r="P99" s="204"/>
      <c r="Q99" s="204"/>
      <c r="R99" s="204">
        <f t="shared" si="31"/>
        <v>627220</v>
      </c>
      <c r="S99" s="204">
        <f t="shared" si="31"/>
        <v>140397</v>
      </c>
      <c r="T99" s="204">
        <f t="shared" si="31"/>
        <v>767617</v>
      </c>
      <c r="U99" s="204">
        <f t="shared" si="31"/>
        <v>767617</v>
      </c>
      <c r="V99" s="204">
        <f t="shared" si="31"/>
        <v>767617</v>
      </c>
      <c r="W99" s="204"/>
    </row>
    <row r="100" spans="1:23" ht="14.25">
      <c r="A100" s="99"/>
      <c r="B100" s="58" t="s">
        <v>327</v>
      </c>
      <c r="C100" s="206">
        <v>1120081</v>
      </c>
      <c r="D100" s="207">
        <v>19128</v>
      </c>
      <c r="E100" s="207">
        <f t="shared" si="26"/>
        <v>1139209</v>
      </c>
      <c r="F100" s="207">
        <v>1139209</v>
      </c>
      <c r="G100" s="207">
        <v>1139209</v>
      </c>
      <c r="H100" s="207">
        <f t="shared" si="24"/>
        <v>0</v>
      </c>
      <c r="I100" s="88">
        <f t="shared" si="29"/>
        <v>1139209</v>
      </c>
      <c r="J100" s="88">
        <f t="shared" si="30"/>
        <v>1139209</v>
      </c>
      <c r="K100" s="204"/>
      <c r="L100" s="204"/>
      <c r="M100" s="204"/>
      <c r="N100" s="204"/>
      <c r="O100" s="204"/>
      <c r="P100" s="204"/>
      <c r="Q100" s="204"/>
      <c r="R100" s="204">
        <f t="shared" si="31"/>
        <v>1120081</v>
      </c>
      <c r="S100" s="204">
        <f t="shared" si="31"/>
        <v>19128</v>
      </c>
      <c r="T100" s="204">
        <f t="shared" si="31"/>
        <v>1139209</v>
      </c>
      <c r="U100" s="204">
        <f t="shared" si="31"/>
        <v>1139209</v>
      </c>
      <c r="V100" s="204">
        <f t="shared" si="31"/>
        <v>1139209</v>
      </c>
      <c r="W100" s="204"/>
    </row>
    <row r="101" spans="1:23" ht="14.25">
      <c r="A101" s="99"/>
      <c r="B101" s="58" t="s">
        <v>328</v>
      </c>
      <c r="C101" s="206">
        <v>0</v>
      </c>
      <c r="D101" s="207">
        <v>0</v>
      </c>
      <c r="E101" s="207">
        <f t="shared" si="26"/>
        <v>0</v>
      </c>
      <c r="F101" s="207">
        <v>0</v>
      </c>
      <c r="G101" s="207">
        <v>0</v>
      </c>
      <c r="H101" s="207">
        <f t="shared" si="24"/>
        <v>0</v>
      </c>
      <c r="I101" s="88">
        <f t="shared" si="29"/>
        <v>0</v>
      </c>
      <c r="J101" s="88">
        <f t="shared" si="30"/>
        <v>0</v>
      </c>
      <c r="K101" s="204"/>
      <c r="L101" s="204"/>
      <c r="M101" s="204"/>
      <c r="N101" s="204"/>
      <c r="O101" s="204"/>
      <c r="P101" s="204"/>
      <c r="Q101" s="204"/>
      <c r="R101" s="204">
        <f t="shared" si="31"/>
        <v>0</v>
      </c>
      <c r="S101" s="204">
        <f t="shared" si="31"/>
        <v>0</v>
      </c>
      <c r="T101" s="204">
        <f t="shared" si="31"/>
        <v>0</v>
      </c>
      <c r="U101" s="204">
        <f t="shared" si="31"/>
        <v>0</v>
      </c>
      <c r="V101" s="204">
        <f t="shared" si="31"/>
        <v>0</v>
      </c>
      <c r="W101" s="204"/>
    </row>
    <row r="102" spans="1:23" ht="14.25">
      <c r="A102" s="99"/>
      <c r="B102" s="58" t="s">
        <v>329</v>
      </c>
      <c r="C102" s="206">
        <v>138010</v>
      </c>
      <c r="D102" s="207">
        <v>114682</v>
      </c>
      <c r="E102" s="207">
        <f t="shared" si="26"/>
        <v>252692</v>
      </c>
      <c r="F102" s="207">
        <v>252692</v>
      </c>
      <c r="G102" s="207">
        <v>252692</v>
      </c>
      <c r="H102" s="207">
        <f>+E102-F102</f>
        <v>0</v>
      </c>
      <c r="I102" s="88">
        <f t="shared" si="29"/>
        <v>252692</v>
      </c>
      <c r="J102" s="88">
        <f t="shared" si="30"/>
        <v>252692</v>
      </c>
      <c r="K102" s="204"/>
      <c r="L102" s="204"/>
      <c r="M102" s="204"/>
      <c r="N102" s="204"/>
      <c r="O102" s="204"/>
      <c r="P102" s="204"/>
      <c r="Q102" s="204"/>
      <c r="R102" s="204">
        <f t="shared" si="31"/>
        <v>138010</v>
      </c>
      <c r="S102" s="204">
        <f t="shared" si="31"/>
        <v>114682</v>
      </c>
      <c r="T102" s="204">
        <f t="shared" si="31"/>
        <v>252692</v>
      </c>
      <c r="U102" s="204">
        <f t="shared" si="31"/>
        <v>252692</v>
      </c>
      <c r="V102" s="204">
        <f t="shared" si="31"/>
        <v>252692</v>
      </c>
      <c r="W102" s="204"/>
    </row>
    <row r="103" spans="1:23" ht="14.25">
      <c r="A103" s="315" t="s">
        <v>330</v>
      </c>
      <c r="B103" s="316"/>
      <c r="C103" s="205">
        <f>SUM(C104:C112)</f>
        <v>61501005</v>
      </c>
      <c r="D103" s="205">
        <f>SUM(D104:D112)</f>
        <v>57622272</v>
      </c>
      <c r="E103" s="205">
        <f>SUM(E104:E112)</f>
        <v>119123277</v>
      </c>
      <c r="F103" s="205">
        <f>SUM(F104:F112)</f>
        <v>119123277</v>
      </c>
      <c r="G103" s="205">
        <f>SUM(G104:G112)</f>
        <v>107182143</v>
      </c>
      <c r="H103" s="210">
        <f>+E103-F103</f>
        <v>0</v>
      </c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</row>
    <row r="104" spans="1:23" ht="14.25">
      <c r="A104" s="99"/>
      <c r="B104" s="58" t="s">
        <v>331</v>
      </c>
      <c r="C104" s="206">
        <v>41513659</v>
      </c>
      <c r="D104" s="207">
        <v>-2298230</v>
      </c>
      <c r="E104" s="207">
        <f t="shared" si="26"/>
        <v>39215429</v>
      </c>
      <c r="F104" s="207">
        <v>39215429</v>
      </c>
      <c r="G104" s="207">
        <v>39201129</v>
      </c>
      <c r="H104" s="207">
        <f t="shared" si="24"/>
        <v>0</v>
      </c>
      <c r="I104" s="88">
        <f aca="true" t="shared" si="32" ref="I104:I112">+ROUND(F104,0)</f>
        <v>39215429</v>
      </c>
      <c r="J104" s="88">
        <f aca="true" t="shared" si="33" ref="J104:J112">+ROUND(G104,0)</f>
        <v>39201129</v>
      </c>
      <c r="K104" s="204"/>
      <c r="L104" s="204"/>
      <c r="M104" s="204"/>
      <c r="N104" s="204"/>
      <c r="O104" s="204"/>
      <c r="P104" s="204"/>
      <c r="Q104" s="204"/>
      <c r="R104" s="204">
        <f aca="true" t="shared" si="34" ref="R104:V112">ROUND(C104,0)</f>
        <v>41513659</v>
      </c>
      <c r="S104" s="204">
        <f t="shared" si="34"/>
        <v>-2298230</v>
      </c>
      <c r="T104" s="204">
        <f t="shared" si="34"/>
        <v>39215429</v>
      </c>
      <c r="U104" s="204">
        <f t="shared" si="34"/>
        <v>39215429</v>
      </c>
      <c r="V104" s="204">
        <f t="shared" si="34"/>
        <v>39201129</v>
      </c>
      <c r="W104" s="204"/>
    </row>
    <row r="105" spans="1:23" ht="14.25">
      <c r="A105" s="99"/>
      <c r="B105" s="58" t="s">
        <v>332</v>
      </c>
      <c r="C105" s="206">
        <v>2913553</v>
      </c>
      <c r="D105" s="207">
        <v>-665821</v>
      </c>
      <c r="E105" s="207">
        <f t="shared" si="26"/>
        <v>2247732</v>
      </c>
      <c r="F105" s="207">
        <v>2247732</v>
      </c>
      <c r="G105" s="207">
        <v>2247732</v>
      </c>
      <c r="H105" s="207">
        <f t="shared" si="24"/>
        <v>0</v>
      </c>
      <c r="I105" s="88">
        <f t="shared" si="32"/>
        <v>2247732</v>
      </c>
      <c r="J105" s="88">
        <f t="shared" si="33"/>
        <v>2247732</v>
      </c>
      <c r="K105" s="204"/>
      <c r="L105" s="204"/>
      <c r="M105" s="204"/>
      <c r="N105" s="204"/>
      <c r="O105" s="204"/>
      <c r="P105" s="204"/>
      <c r="Q105" s="204"/>
      <c r="R105" s="204">
        <f t="shared" si="34"/>
        <v>2913553</v>
      </c>
      <c r="S105" s="204">
        <f t="shared" si="34"/>
        <v>-665821</v>
      </c>
      <c r="T105" s="204">
        <f t="shared" si="34"/>
        <v>2247732</v>
      </c>
      <c r="U105" s="204">
        <f t="shared" si="34"/>
        <v>2247732</v>
      </c>
      <c r="V105" s="204">
        <f t="shared" si="34"/>
        <v>2247732</v>
      </c>
      <c r="W105" s="204"/>
    </row>
    <row r="106" spans="1:23" ht="14.25">
      <c r="A106" s="99"/>
      <c r="B106" s="58" t="s">
        <v>333</v>
      </c>
      <c r="C106" s="206">
        <v>7582120</v>
      </c>
      <c r="D106" s="207">
        <v>2206936</v>
      </c>
      <c r="E106" s="207">
        <f t="shared" si="26"/>
        <v>9789056</v>
      </c>
      <c r="F106" s="207">
        <v>9789056</v>
      </c>
      <c r="G106" s="207">
        <v>9789056</v>
      </c>
      <c r="H106" s="207">
        <f t="shared" si="24"/>
        <v>0</v>
      </c>
      <c r="I106" s="88">
        <f t="shared" si="32"/>
        <v>9789056</v>
      </c>
      <c r="J106" s="88">
        <f t="shared" si="33"/>
        <v>9789056</v>
      </c>
      <c r="K106" s="204"/>
      <c r="L106" s="204"/>
      <c r="M106" s="204"/>
      <c r="N106" s="204"/>
      <c r="O106" s="204"/>
      <c r="P106" s="204"/>
      <c r="Q106" s="204"/>
      <c r="R106" s="204">
        <f t="shared" si="34"/>
        <v>7582120</v>
      </c>
      <c r="S106" s="204">
        <f t="shared" si="34"/>
        <v>2206936</v>
      </c>
      <c r="T106" s="204">
        <f t="shared" si="34"/>
        <v>9789056</v>
      </c>
      <c r="U106" s="204">
        <f t="shared" si="34"/>
        <v>9789056</v>
      </c>
      <c r="V106" s="204">
        <f t="shared" si="34"/>
        <v>9789056</v>
      </c>
      <c r="W106" s="204"/>
    </row>
    <row r="107" spans="1:23" ht="14.25">
      <c r="A107" s="99"/>
      <c r="B107" s="58" t="s">
        <v>334</v>
      </c>
      <c r="C107" s="206">
        <v>760216</v>
      </c>
      <c r="D107" s="207">
        <v>-652270</v>
      </c>
      <c r="E107" s="207">
        <f t="shared" si="26"/>
        <v>107946</v>
      </c>
      <c r="F107" s="207">
        <v>107946</v>
      </c>
      <c r="G107" s="207">
        <v>107946</v>
      </c>
      <c r="H107" s="207">
        <f t="shared" si="24"/>
        <v>0</v>
      </c>
      <c r="I107" s="88">
        <f t="shared" si="32"/>
        <v>107946</v>
      </c>
      <c r="J107" s="88">
        <f t="shared" si="33"/>
        <v>107946</v>
      </c>
      <c r="K107" s="204"/>
      <c r="L107" s="204"/>
      <c r="M107" s="204"/>
      <c r="N107" s="204"/>
      <c r="O107" s="204"/>
      <c r="P107" s="204"/>
      <c r="Q107" s="204"/>
      <c r="R107" s="204">
        <f t="shared" si="34"/>
        <v>760216</v>
      </c>
      <c r="S107" s="204">
        <f t="shared" si="34"/>
        <v>-652270</v>
      </c>
      <c r="T107" s="204">
        <f t="shared" si="34"/>
        <v>107946</v>
      </c>
      <c r="U107" s="204">
        <f t="shared" si="34"/>
        <v>107946</v>
      </c>
      <c r="V107" s="204">
        <f t="shared" si="34"/>
        <v>107946</v>
      </c>
      <c r="W107" s="204"/>
    </row>
    <row r="108" spans="1:23" ht="14.25">
      <c r="A108" s="99"/>
      <c r="B108" s="58" t="s">
        <v>335</v>
      </c>
      <c r="C108" s="206">
        <v>6654195</v>
      </c>
      <c r="D108" s="207">
        <v>-2298368</v>
      </c>
      <c r="E108" s="207">
        <f t="shared" si="26"/>
        <v>4355827</v>
      </c>
      <c r="F108" s="207">
        <v>4355827</v>
      </c>
      <c r="G108" s="207">
        <v>4355827</v>
      </c>
      <c r="H108" s="207">
        <f t="shared" si="24"/>
        <v>0</v>
      </c>
      <c r="I108" s="88">
        <f t="shared" si="32"/>
        <v>4355827</v>
      </c>
      <c r="J108" s="88">
        <f t="shared" si="33"/>
        <v>4355827</v>
      </c>
      <c r="K108" s="204"/>
      <c r="L108" s="204"/>
      <c r="M108" s="204"/>
      <c r="N108" s="204"/>
      <c r="O108" s="204"/>
      <c r="P108" s="204"/>
      <c r="Q108" s="204"/>
      <c r="R108" s="204">
        <f t="shared" si="34"/>
        <v>6654195</v>
      </c>
      <c r="S108" s="204">
        <f t="shared" si="34"/>
        <v>-2298368</v>
      </c>
      <c r="T108" s="204">
        <f t="shared" si="34"/>
        <v>4355827</v>
      </c>
      <c r="U108" s="204">
        <f t="shared" si="34"/>
        <v>4355827</v>
      </c>
      <c r="V108" s="204">
        <f t="shared" si="34"/>
        <v>4355827</v>
      </c>
      <c r="W108" s="204"/>
    </row>
    <row r="109" spans="1:23" ht="14.25">
      <c r="A109" s="99"/>
      <c r="B109" s="58" t="s">
        <v>336</v>
      </c>
      <c r="C109" s="206">
        <v>267041</v>
      </c>
      <c r="D109" s="207">
        <v>132146</v>
      </c>
      <c r="E109" s="207">
        <f t="shared" si="26"/>
        <v>399187</v>
      </c>
      <c r="F109" s="207">
        <v>399187</v>
      </c>
      <c r="G109" s="207">
        <v>399187</v>
      </c>
      <c r="H109" s="207">
        <f t="shared" si="24"/>
        <v>0</v>
      </c>
      <c r="I109" s="88">
        <f t="shared" si="32"/>
        <v>399187</v>
      </c>
      <c r="J109" s="88">
        <f t="shared" si="33"/>
        <v>399187</v>
      </c>
      <c r="K109" s="204"/>
      <c r="L109" s="204"/>
      <c r="M109" s="204"/>
      <c r="N109" s="204"/>
      <c r="O109" s="204"/>
      <c r="P109" s="204"/>
      <c r="Q109" s="204"/>
      <c r="R109" s="204">
        <f t="shared" si="34"/>
        <v>267041</v>
      </c>
      <c r="S109" s="204">
        <f t="shared" si="34"/>
        <v>132146</v>
      </c>
      <c r="T109" s="204">
        <f t="shared" si="34"/>
        <v>399187</v>
      </c>
      <c r="U109" s="204">
        <f t="shared" si="34"/>
        <v>399187</v>
      </c>
      <c r="V109" s="204">
        <f t="shared" si="34"/>
        <v>399187</v>
      </c>
      <c r="W109" s="204"/>
    </row>
    <row r="110" spans="1:23" ht="14.25">
      <c r="A110" s="99"/>
      <c r="B110" s="58" t="s">
        <v>337</v>
      </c>
      <c r="C110" s="206">
        <v>428802</v>
      </c>
      <c r="D110" s="207">
        <v>93985</v>
      </c>
      <c r="E110" s="207">
        <f t="shared" si="26"/>
        <v>522787</v>
      </c>
      <c r="F110" s="207">
        <v>522787</v>
      </c>
      <c r="G110" s="207">
        <v>521811</v>
      </c>
      <c r="H110" s="207">
        <f t="shared" si="24"/>
        <v>0</v>
      </c>
      <c r="I110" s="88">
        <f t="shared" si="32"/>
        <v>522787</v>
      </c>
      <c r="J110" s="88">
        <f t="shared" si="33"/>
        <v>521811</v>
      </c>
      <c r="K110" s="204"/>
      <c r="L110" s="204"/>
      <c r="M110" s="204"/>
      <c r="N110" s="204"/>
      <c r="O110" s="204"/>
      <c r="P110" s="204"/>
      <c r="Q110" s="204"/>
      <c r="R110" s="204">
        <f t="shared" si="34"/>
        <v>428802</v>
      </c>
      <c r="S110" s="204">
        <f t="shared" si="34"/>
        <v>93985</v>
      </c>
      <c r="T110" s="204">
        <f t="shared" si="34"/>
        <v>522787</v>
      </c>
      <c r="U110" s="204">
        <f t="shared" si="34"/>
        <v>522787</v>
      </c>
      <c r="V110" s="204">
        <f t="shared" si="34"/>
        <v>521811</v>
      </c>
      <c r="W110" s="204"/>
    </row>
    <row r="111" spans="1:23" ht="14.25">
      <c r="A111" s="99"/>
      <c r="B111" s="58" t="s">
        <v>338</v>
      </c>
      <c r="C111" s="206">
        <v>1282141</v>
      </c>
      <c r="D111" s="207">
        <v>-524713</v>
      </c>
      <c r="E111" s="207">
        <f t="shared" si="26"/>
        <v>757428</v>
      </c>
      <c r="F111" s="207">
        <v>757428</v>
      </c>
      <c r="G111" s="207">
        <v>757428</v>
      </c>
      <c r="H111" s="207">
        <f t="shared" si="24"/>
        <v>0</v>
      </c>
      <c r="I111" s="88">
        <f t="shared" si="32"/>
        <v>757428</v>
      </c>
      <c r="J111" s="88">
        <f t="shared" si="33"/>
        <v>757428</v>
      </c>
      <c r="K111" s="204"/>
      <c r="L111" s="204"/>
      <c r="M111" s="204"/>
      <c r="N111" s="204"/>
      <c r="O111" s="204"/>
      <c r="P111" s="204"/>
      <c r="Q111" s="204"/>
      <c r="R111" s="204">
        <f t="shared" si="34"/>
        <v>1282141</v>
      </c>
      <c r="S111" s="204">
        <f t="shared" si="34"/>
        <v>-524713</v>
      </c>
      <c r="T111" s="204">
        <f t="shared" si="34"/>
        <v>757428</v>
      </c>
      <c r="U111" s="204">
        <f t="shared" si="34"/>
        <v>757428</v>
      </c>
      <c r="V111" s="204">
        <f t="shared" si="34"/>
        <v>757428</v>
      </c>
      <c r="W111" s="204"/>
    </row>
    <row r="112" spans="1:23" ht="14.25">
      <c r="A112" s="99"/>
      <c r="B112" s="58" t="s">
        <v>339</v>
      </c>
      <c r="C112" s="206">
        <v>99278</v>
      </c>
      <c r="D112" s="207">
        <v>61628607</v>
      </c>
      <c r="E112" s="207">
        <f t="shared" si="26"/>
        <v>61727885</v>
      </c>
      <c r="F112" s="207">
        <v>61727885</v>
      </c>
      <c r="G112" s="207">
        <v>49802027</v>
      </c>
      <c r="H112" s="207">
        <f t="shared" si="24"/>
        <v>0</v>
      </c>
      <c r="I112" s="88">
        <f t="shared" si="32"/>
        <v>61727885</v>
      </c>
      <c r="J112" s="88">
        <f t="shared" si="33"/>
        <v>49802027</v>
      </c>
      <c r="K112" s="204"/>
      <c r="L112" s="204"/>
      <c r="M112" s="204"/>
      <c r="N112" s="204"/>
      <c r="O112" s="204"/>
      <c r="P112" s="204"/>
      <c r="Q112" s="204"/>
      <c r="R112" s="204">
        <f t="shared" si="34"/>
        <v>99278</v>
      </c>
      <c r="S112" s="204">
        <f t="shared" si="34"/>
        <v>61628607</v>
      </c>
      <c r="T112" s="204">
        <f t="shared" si="34"/>
        <v>61727885</v>
      </c>
      <c r="U112" s="204">
        <f t="shared" si="34"/>
        <v>61727885</v>
      </c>
      <c r="V112" s="204">
        <f t="shared" si="34"/>
        <v>49802027</v>
      </c>
      <c r="W112" s="204"/>
    </row>
    <row r="113" spans="1:23" ht="14.25">
      <c r="A113" s="315" t="s">
        <v>340</v>
      </c>
      <c r="B113" s="316"/>
      <c r="C113" s="205">
        <f>SUM(C114:C122)</f>
        <v>0</v>
      </c>
      <c r="D113" s="205">
        <f>SUM(D114:D122)</f>
        <v>283387831</v>
      </c>
      <c r="E113" s="205">
        <f>SUM(E114:E122)</f>
        <v>283387831</v>
      </c>
      <c r="F113" s="205">
        <f>SUM(F114:F122)</f>
        <v>282965028</v>
      </c>
      <c r="G113" s="205">
        <f>SUM(G114:G122)</f>
        <v>282965028</v>
      </c>
      <c r="H113" s="210">
        <f>+E113-F113</f>
        <v>422803</v>
      </c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</row>
    <row r="114" spans="1:23" ht="14.25">
      <c r="A114" s="99"/>
      <c r="B114" s="58" t="s">
        <v>341</v>
      </c>
      <c r="C114" s="206">
        <v>0</v>
      </c>
      <c r="D114" s="207">
        <v>283387831</v>
      </c>
      <c r="E114" s="207">
        <f t="shared" si="26"/>
        <v>283387831</v>
      </c>
      <c r="F114" s="207">
        <v>282965028</v>
      </c>
      <c r="G114" s="207">
        <v>282965028</v>
      </c>
      <c r="H114" s="207">
        <f t="shared" si="24"/>
        <v>422803</v>
      </c>
      <c r="I114" s="88">
        <f>+ROUND(F114,0)</f>
        <v>282965028</v>
      </c>
      <c r="J114" s="88">
        <f>+ROUND(G114,0)</f>
        <v>282965028</v>
      </c>
      <c r="K114" s="204"/>
      <c r="L114" s="204"/>
      <c r="M114" s="204"/>
      <c r="N114" s="204"/>
      <c r="O114" s="204"/>
      <c r="P114" s="204"/>
      <c r="Q114" s="204"/>
      <c r="R114" s="204">
        <f aca="true" t="shared" si="35" ref="R114:V122">ROUND(C114,0)</f>
        <v>0</v>
      </c>
      <c r="S114" s="204">
        <f t="shared" si="35"/>
        <v>283387831</v>
      </c>
      <c r="T114" s="204">
        <f t="shared" si="35"/>
        <v>283387831</v>
      </c>
      <c r="U114" s="204">
        <f t="shared" si="35"/>
        <v>282965028</v>
      </c>
      <c r="V114" s="204">
        <f t="shared" si="35"/>
        <v>282965028</v>
      </c>
      <c r="W114" s="204"/>
    </row>
    <row r="115" spans="1:23" ht="14.25">
      <c r="A115" s="99"/>
      <c r="B115" s="58" t="s">
        <v>342</v>
      </c>
      <c r="C115" s="206">
        <v>0</v>
      </c>
      <c r="D115" s="206">
        <v>0</v>
      </c>
      <c r="E115" s="207">
        <f t="shared" si="26"/>
        <v>0</v>
      </c>
      <c r="F115" s="206">
        <v>0</v>
      </c>
      <c r="G115" s="206">
        <v>0</v>
      </c>
      <c r="H115" s="207">
        <f t="shared" si="24"/>
        <v>0</v>
      </c>
      <c r="I115" s="204"/>
      <c r="J115" s="204"/>
      <c r="K115" s="204"/>
      <c r="L115" s="204"/>
      <c r="M115" s="204"/>
      <c r="N115" s="204"/>
      <c r="O115" s="204"/>
      <c r="P115" s="204"/>
      <c r="Q115" s="204"/>
      <c r="R115" s="204">
        <f t="shared" si="35"/>
        <v>0</v>
      </c>
      <c r="S115" s="204">
        <f t="shared" si="35"/>
        <v>0</v>
      </c>
      <c r="T115" s="204">
        <f t="shared" si="35"/>
        <v>0</v>
      </c>
      <c r="U115" s="204">
        <f t="shared" si="35"/>
        <v>0</v>
      </c>
      <c r="V115" s="204">
        <f t="shared" si="35"/>
        <v>0</v>
      </c>
      <c r="W115" s="204"/>
    </row>
    <row r="116" spans="1:23" ht="14.25">
      <c r="A116" s="99"/>
      <c r="B116" s="58" t="s">
        <v>343</v>
      </c>
      <c r="C116" s="206">
        <v>0</v>
      </c>
      <c r="D116" s="206">
        <v>0</v>
      </c>
      <c r="E116" s="207">
        <f t="shared" si="26"/>
        <v>0</v>
      </c>
      <c r="F116" s="206">
        <v>0</v>
      </c>
      <c r="G116" s="206">
        <v>0</v>
      </c>
      <c r="H116" s="207">
        <f t="shared" si="24"/>
        <v>0</v>
      </c>
      <c r="I116" s="204"/>
      <c r="J116" s="204"/>
      <c r="K116" s="204"/>
      <c r="L116" s="204"/>
      <c r="M116" s="204"/>
      <c r="N116" s="204"/>
      <c r="O116" s="204"/>
      <c r="P116" s="204"/>
      <c r="Q116" s="204"/>
      <c r="R116" s="204">
        <f t="shared" si="35"/>
        <v>0</v>
      </c>
      <c r="S116" s="204">
        <f t="shared" si="35"/>
        <v>0</v>
      </c>
      <c r="T116" s="204">
        <f t="shared" si="35"/>
        <v>0</v>
      </c>
      <c r="U116" s="204">
        <f t="shared" si="35"/>
        <v>0</v>
      </c>
      <c r="V116" s="204">
        <f t="shared" si="35"/>
        <v>0</v>
      </c>
      <c r="W116" s="204"/>
    </row>
    <row r="117" spans="1:23" ht="14.25">
      <c r="A117" s="99"/>
      <c r="B117" s="58" t="s">
        <v>344</v>
      </c>
      <c r="C117" s="206">
        <v>0</v>
      </c>
      <c r="D117" s="206">
        <v>0</v>
      </c>
      <c r="E117" s="207">
        <f t="shared" si="26"/>
        <v>0</v>
      </c>
      <c r="F117" s="206">
        <v>0</v>
      </c>
      <c r="G117" s="206">
        <v>0</v>
      </c>
      <c r="H117" s="207">
        <f t="shared" si="24"/>
        <v>0</v>
      </c>
      <c r="I117" s="204"/>
      <c r="J117" s="204"/>
      <c r="K117" s="204"/>
      <c r="L117" s="204"/>
      <c r="M117" s="204"/>
      <c r="N117" s="204"/>
      <c r="O117" s="204"/>
      <c r="P117" s="204"/>
      <c r="Q117" s="204"/>
      <c r="R117" s="204">
        <f t="shared" si="35"/>
        <v>0</v>
      </c>
      <c r="S117" s="204">
        <f t="shared" si="35"/>
        <v>0</v>
      </c>
      <c r="T117" s="204">
        <f t="shared" si="35"/>
        <v>0</v>
      </c>
      <c r="U117" s="204">
        <f t="shared" si="35"/>
        <v>0</v>
      </c>
      <c r="V117" s="204">
        <f t="shared" si="35"/>
        <v>0</v>
      </c>
      <c r="W117" s="204"/>
    </row>
    <row r="118" spans="1:23" ht="14.25">
      <c r="A118" s="99"/>
      <c r="B118" s="58" t="s">
        <v>345</v>
      </c>
      <c r="C118" s="206">
        <v>0</v>
      </c>
      <c r="D118" s="206">
        <v>0</v>
      </c>
      <c r="E118" s="207">
        <f t="shared" si="26"/>
        <v>0</v>
      </c>
      <c r="F118" s="206">
        <v>0</v>
      </c>
      <c r="G118" s="206">
        <v>0</v>
      </c>
      <c r="H118" s="207">
        <f t="shared" si="24"/>
        <v>0</v>
      </c>
      <c r="I118" s="204"/>
      <c r="J118" s="204"/>
      <c r="K118" s="204"/>
      <c r="L118" s="204"/>
      <c r="M118" s="204"/>
      <c r="N118" s="204"/>
      <c r="O118" s="204"/>
      <c r="P118" s="204"/>
      <c r="Q118" s="204"/>
      <c r="R118" s="204">
        <f t="shared" si="35"/>
        <v>0</v>
      </c>
      <c r="S118" s="204">
        <f t="shared" si="35"/>
        <v>0</v>
      </c>
      <c r="T118" s="204">
        <f t="shared" si="35"/>
        <v>0</v>
      </c>
      <c r="U118" s="204">
        <f t="shared" si="35"/>
        <v>0</v>
      </c>
      <c r="V118" s="204">
        <f t="shared" si="35"/>
        <v>0</v>
      </c>
      <c r="W118" s="204"/>
    </row>
    <row r="119" spans="1:23" ht="14.25">
      <c r="A119" s="99"/>
      <c r="B119" s="58" t="s">
        <v>346</v>
      </c>
      <c r="C119" s="206">
        <v>0</v>
      </c>
      <c r="D119" s="206">
        <v>0</v>
      </c>
      <c r="E119" s="207">
        <f t="shared" si="26"/>
        <v>0</v>
      </c>
      <c r="F119" s="206">
        <v>0</v>
      </c>
      <c r="G119" s="206">
        <v>0</v>
      </c>
      <c r="H119" s="207">
        <f t="shared" si="24"/>
        <v>0</v>
      </c>
      <c r="I119" s="204"/>
      <c r="J119" s="204"/>
      <c r="K119" s="204"/>
      <c r="L119" s="204"/>
      <c r="M119" s="204"/>
      <c r="N119" s="204"/>
      <c r="O119" s="204"/>
      <c r="P119" s="204"/>
      <c r="Q119" s="204"/>
      <c r="R119" s="204">
        <f t="shared" si="35"/>
        <v>0</v>
      </c>
      <c r="S119" s="204">
        <f t="shared" si="35"/>
        <v>0</v>
      </c>
      <c r="T119" s="204">
        <f t="shared" si="35"/>
        <v>0</v>
      </c>
      <c r="U119" s="204">
        <f t="shared" si="35"/>
        <v>0</v>
      </c>
      <c r="V119" s="204">
        <f t="shared" si="35"/>
        <v>0</v>
      </c>
      <c r="W119" s="204"/>
    </row>
    <row r="120" spans="1:23" ht="14.25">
      <c r="A120" s="99"/>
      <c r="B120" s="58" t="s">
        <v>347</v>
      </c>
      <c r="C120" s="206">
        <v>0</v>
      </c>
      <c r="D120" s="206">
        <v>0</v>
      </c>
      <c r="E120" s="207">
        <f t="shared" si="26"/>
        <v>0</v>
      </c>
      <c r="F120" s="206">
        <v>0</v>
      </c>
      <c r="G120" s="206">
        <v>0</v>
      </c>
      <c r="H120" s="207">
        <f t="shared" si="24"/>
        <v>0</v>
      </c>
      <c r="I120" s="204"/>
      <c r="J120" s="204"/>
      <c r="K120" s="204"/>
      <c r="L120" s="204"/>
      <c r="M120" s="204"/>
      <c r="N120" s="204"/>
      <c r="O120" s="204"/>
      <c r="P120" s="204"/>
      <c r="Q120" s="204"/>
      <c r="R120" s="204">
        <f t="shared" si="35"/>
        <v>0</v>
      </c>
      <c r="S120" s="204">
        <f t="shared" si="35"/>
        <v>0</v>
      </c>
      <c r="T120" s="204">
        <f t="shared" si="35"/>
        <v>0</v>
      </c>
      <c r="U120" s="204">
        <f t="shared" si="35"/>
        <v>0</v>
      </c>
      <c r="V120" s="204">
        <f t="shared" si="35"/>
        <v>0</v>
      </c>
      <c r="W120" s="204"/>
    </row>
    <row r="121" spans="1:23" ht="14.25">
      <c r="A121" s="99"/>
      <c r="B121" s="58" t="s">
        <v>348</v>
      </c>
      <c r="C121" s="206">
        <v>0</v>
      </c>
      <c r="D121" s="206">
        <v>0</v>
      </c>
      <c r="E121" s="207">
        <f t="shared" si="26"/>
        <v>0</v>
      </c>
      <c r="F121" s="206">
        <v>0</v>
      </c>
      <c r="G121" s="206">
        <v>0</v>
      </c>
      <c r="H121" s="207">
        <f t="shared" si="24"/>
        <v>0</v>
      </c>
      <c r="I121" s="204"/>
      <c r="J121" s="204"/>
      <c r="K121" s="204"/>
      <c r="L121" s="204"/>
      <c r="M121" s="204"/>
      <c r="N121" s="204"/>
      <c r="O121" s="204"/>
      <c r="P121" s="204"/>
      <c r="Q121" s="204"/>
      <c r="R121" s="204">
        <f t="shared" si="35"/>
        <v>0</v>
      </c>
      <c r="S121" s="204">
        <f t="shared" si="35"/>
        <v>0</v>
      </c>
      <c r="T121" s="204">
        <f t="shared" si="35"/>
        <v>0</v>
      </c>
      <c r="U121" s="204">
        <f t="shared" si="35"/>
        <v>0</v>
      </c>
      <c r="V121" s="204">
        <f t="shared" si="35"/>
        <v>0</v>
      </c>
      <c r="W121" s="204"/>
    </row>
    <row r="122" spans="1:23" ht="14.25">
      <c r="A122" s="99"/>
      <c r="B122" s="58" t="s">
        <v>349</v>
      </c>
      <c r="C122" s="206">
        <v>0</v>
      </c>
      <c r="D122" s="206">
        <v>0</v>
      </c>
      <c r="E122" s="207">
        <f t="shared" si="26"/>
        <v>0</v>
      </c>
      <c r="F122" s="206">
        <v>0</v>
      </c>
      <c r="G122" s="206">
        <v>0</v>
      </c>
      <c r="H122" s="207">
        <f t="shared" si="24"/>
        <v>0</v>
      </c>
      <c r="I122" s="204"/>
      <c r="J122" s="204"/>
      <c r="K122" s="204"/>
      <c r="L122" s="204"/>
      <c r="M122" s="204"/>
      <c r="N122" s="204"/>
      <c r="O122" s="204"/>
      <c r="P122" s="204"/>
      <c r="Q122" s="204"/>
      <c r="R122" s="204">
        <f t="shared" si="35"/>
        <v>0</v>
      </c>
      <c r="S122" s="204">
        <f t="shared" si="35"/>
        <v>0</v>
      </c>
      <c r="T122" s="204">
        <f t="shared" si="35"/>
        <v>0</v>
      </c>
      <c r="U122" s="204">
        <f t="shared" si="35"/>
        <v>0</v>
      </c>
      <c r="V122" s="204">
        <f t="shared" si="35"/>
        <v>0</v>
      </c>
      <c r="W122" s="204"/>
    </row>
    <row r="123" spans="1:23" ht="14.25">
      <c r="A123" s="315" t="s">
        <v>350</v>
      </c>
      <c r="B123" s="316"/>
      <c r="C123" s="205">
        <v>0</v>
      </c>
      <c r="D123" s="205">
        <v>0</v>
      </c>
      <c r="E123" s="205">
        <v>0</v>
      </c>
      <c r="F123" s="205">
        <v>0</v>
      </c>
      <c r="G123" s="205">
        <v>0</v>
      </c>
      <c r="H123" s="210">
        <f t="shared" si="24"/>
        <v>0</v>
      </c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</row>
    <row r="124" spans="1:23" ht="14.25">
      <c r="A124" s="99"/>
      <c r="B124" s="58" t="s">
        <v>351</v>
      </c>
      <c r="C124" s="206">
        <v>0</v>
      </c>
      <c r="D124" s="206">
        <v>0</v>
      </c>
      <c r="E124" s="207">
        <f aca="true" t="shared" si="36" ref="E124:E132">C124+D124</f>
        <v>0</v>
      </c>
      <c r="F124" s="206">
        <v>0</v>
      </c>
      <c r="G124" s="206">
        <v>0</v>
      </c>
      <c r="H124" s="207">
        <f t="shared" si="24"/>
        <v>0</v>
      </c>
      <c r="I124" s="204"/>
      <c r="J124" s="204"/>
      <c r="K124" s="204"/>
      <c r="L124" s="204"/>
      <c r="M124" s="204"/>
      <c r="N124" s="204"/>
      <c r="O124" s="204"/>
      <c r="P124" s="204"/>
      <c r="Q124" s="204"/>
      <c r="R124" s="204">
        <f aca="true" t="shared" si="37" ref="R124:V132">ROUND(C124,0)</f>
        <v>0</v>
      </c>
      <c r="S124" s="204">
        <f t="shared" si="37"/>
        <v>0</v>
      </c>
      <c r="T124" s="204">
        <f t="shared" si="37"/>
        <v>0</v>
      </c>
      <c r="U124" s="204">
        <f t="shared" si="37"/>
        <v>0</v>
      </c>
      <c r="V124" s="204">
        <f t="shared" si="37"/>
        <v>0</v>
      </c>
      <c r="W124" s="204"/>
    </row>
    <row r="125" spans="1:23" ht="14.25">
      <c r="A125" s="99"/>
      <c r="B125" s="58" t="s">
        <v>352</v>
      </c>
      <c r="C125" s="206">
        <v>0</v>
      </c>
      <c r="D125" s="206">
        <v>0</v>
      </c>
      <c r="E125" s="207">
        <f t="shared" si="36"/>
        <v>0</v>
      </c>
      <c r="F125" s="206">
        <v>0</v>
      </c>
      <c r="G125" s="206">
        <v>0</v>
      </c>
      <c r="H125" s="207">
        <f t="shared" si="24"/>
        <v>0</v>
      </c>
      <c r="I125" s="204"/>
      <c r="J125" s="204"/>
      <c r="K125" s="204"/>
      <c r="L125" s="204"/>
      <c r="M125" s="204"/>
      <c r="N125" s="204"/>
      <c r="O125" s="204"/>
      <c r="P125" s="204"/>
      <c r="Q125" s="204"/>
      <c r="R125" s="204">
        <f t="shared" si="37"/>
        <v>0</v>
      </c>
      <c r="S125" s="204">
        <f t="shared" si="37"/>
        <v>0</v>
      </c>
      <c r="T125" s="204">
        <f t="shared" si="37"/>
        <v>0</v>
      </c>
      <c r="U125" s="204">
        <f t="shared" si="37"/>
        <v>0</v>
      </c>
      <c r="V125" s="204">
        <f t="shared" si="37"/>
        <v>0</v>
      </c>
      <c r="W125" s="204"/>
    </row>
    <row r="126" spans="1:23" ht="14.25">
      <c r="A126" s="99"/>
      <c r="B126" s="58" t="s">
        <v>353</v>
      </c>
      <c r="C126" s="206">
        <v>0</v>
      </c>
      <c r="D126" s="206">
        <v>0</v>
      </c>
      <c r="E126" s="207">
        <f t="shared" si="36"/>
        <v>0</v>
      </c>
      <c r="F126" s="206">
        <v>0</v>
      </c>
      <c r="G126" s="206">
        <v>0</v>
      </c>
      <c r="H126" s="207">
        <f t="shared" si="24"/>
        <v>0</v>
      </c>
      <c r="I126" s="204"/>
      <c r="J126" s="204"/>
      <c r="K126" s="204"/>
      <c r="L126" s="204"/>
      <c r="M126" s="204"/>
      <c r="N126" s="204"/>
      <c r="O126" s="204"/>
      <c r="P126" s="204"/>
      <c r="Q126" s="204"/>
      <c r="R126" s="204">
        <f t="shared" si="37"/>
        <v>0</v>
      </c>
      <c r="S126" s="204">
        <f t="shared" si="37"/>
        <v>0</v>
      </c>
      <c r="T126" s="204">
        <f t="shared" si="37"/>
        <v>0</v>
      </c>
      <c r="U126" s="204">
        <f t="shared" si="37"/>
        <v>0</v>
      </c>
      <c r="V126" s="204">
        <f t="shared" si="37"/>
        <v>0</v>
      </c>
      <c r="W126" s="204"/>
    </row>
    <row r="127" spans="1:23" ht="14.25">
      <c r="A127" s="99"/>
      <c r="B127" s="58" t="s">
        <v>354</v>
      </c>
      <c r="C127" s="206">
        <v>0</v>
      </c>
      <c r="D127" s="206">
        <v>0</v>
      </c>
      <c r="E127" s="207">
        <f t="shared" si="36"/>
        <v>0</v>
      </c>
      <c r="F127" s="206">
        <v>0</v>
      </c>
      <c r="G127" s="206">
        <v>0</v>
      </c>
      <c r="H127" s="207">
        <f t="shared" si="24"/>
        <v>0</v>
      </c>
      <c r="I127" s="204"/>
      <c r="J127" s="204"/>
      <c r="K127" s="204"/>
      <c r="L127" s="204"/>
      <c r="M127" s="204"/>
      <c r="N127" s="204"/>
      <c r="O127" s="204"/>
      <c r="P127" s="204"/>
      <c r="Q127" s="204"/>
      <c r="R127" s="204">
        <f t="shared" si="37"/>
        <v>0</v>
      </c>
      <c r="S127" s="204">
        <f t="shared" si="37"/>
        <v>0</v>
      </c>
      <c r="T127" s="204">
        <f t="shared" si="37"/>
        <v>0</v>
      </c>
      <c r="U127" s="204">
        <f t="shared" si="37"/>
        <v>0</v>
      </c>
      <c r="V127" s="204">
        <f t="shared" si="37"/>
        <v>0</v>
      </c>
      <c r="W127" s="204"/>
    </row>
    <row r="128" spans="1:23" ht="14.25">
      <c r="A128" s="99"/>
      <c r="B128" s="58" t="s">
        <v>355</v>
      </c>
      <c r="C128" s="206">
        <v>0</v>
      </c>
      <c r="D128" s="206">
        <v>0</v>
      </c>
      <c r="E128" s="207">
        <f t="shared" si="36"/>
        <v>0</v>
      </c>
      <c r="F128" s="206">
        <v>0</v>
      </c>
      <c r="G128" s="206">
        <v>0</v>
      </c>
      <c r="H128" s="207">
        <f t="shared" si="24"/>
        <v>0</v>
      </c>
      <c r="I128" s="204"/>
      <c r="J128" s="204"/>
      <c r="K128" s="204"/>
      <c r="L128" s="204"/>
      <c r="M128" s="204"/>
      <c r="N128" s="204"/>
      <c r="O128" s="204"/>
      <c r="P128" s="204"/>
      <c r="Q128" s="204"/>
      <c r="R128" s="204">
        <f t="shared" si="37"/>
        <v>0</v>
      </c>
      <c r="S128" s="204">
        <f t="shared" si="37"/>
        <v>0</v>
      </c>
      <c r="T128" s="204">
        <f t="shared" si="37"/>
        <v>0</v>
      </c>
      <c r="U128" s="204">
        <f t="shared" si="37"/>
        <v>0</v>
      </c>
      <c r="V128" s="204">
        <f t="shared" si="37"/>
        <v>0</v>
      </c>
      <c r="W128" s="204"/>
    </row>
    <row r="129" spans="1:23" ht="14.25">
      <c r="A129" s="99"/>
      <c r="B129" s="58" t="s">
        <v>356</v>
      </c>
      <c r="C129" s="206">
        <v>0</v>
      </c>
      <c r="D129" s="206">
        <v>0</v>
      </c>
      <c r="E129" s="207">
        <f t="shared" si="36"/>
        <v>0</v>
      </c>
      <c r="F129" s="206">
        <v>0</v>
      </c>
      <c r="G129" s="206">
        <v>0</v>
      </c>
      <c r="H129" s="207">
        <f t="shared" si="24"/>
        <v>0</v>
      </c>
      <c r="I129" s="204"/>
      <c r="J129" s="204"/>
      <c r="K129" s="204"/>
      <c r="L129" s="204"/>
      <c r="M129" s="204"/>
      <c r="N129" s="204"/>
      <c r="O129" s="204"/>
      <c r="P129" s="204"/>
      <c r="Q129" s="204"/>
      <c r="R129" s="204">
        <f t="shared" si="37"/>
        <v>0</v>
      </c>
      <c r="S129" s="204">
        <f t="shared" si="37"/>
        <v>0</v>
      </c>
      <c r="T129" s="204">
        <f t="shared" si="37"/>
        <v>0</v>
      </c>
      <c r="U129" s="204">
        <f t="shared" si="37"/>
        <v>0</v>
      </c>
      <c r="V129" s="204">
        <f t="shared" si="37"/>
        <v>0</v>
      </c>
      <c r="W129" s="204"/>
    </row>
    <row r="130" spans="1:23" ht="14.25">
      <c r="A130" s="99"/>
      <c r="B130" s="58" t="s">
        <v>357</v>
      </c>
      <c r="C130" s="206">
        <v>0</v>
      </c>
      <c r="D130" s="206">
        <v>0</v>
      </c>
      <c r="E130" s="207">
        <f t="shared" si="36"/>
        <v>0</v>
      </c>
      <c r="F130" s="206">
        <v>0</v>
      </c>
      <c r="G130" s="206">
        <v>0</v>
      </c>
      <c r="H130" s="207">
        <f t="shared" si="24"/>
        <v>0</v>
      </c>
      <c r="I130" s="204"/>
      <c r="J130" s="204"/>
      <c r="K130" s="204"/>
      <c r="L130" s="204"/>
      <c r="M130" s="204"/>
      <c r="N130" s="204"/>
      <c r="O130" s="204"/>
      <c r="P130" s="204"/>
      <c r="Q130" s="204"/>
      <c r="R130" s="204">
        <f t="shared" si="37"/>
        <v>0</v>
      </c>
      <c r="S130" s="204">
        <f t="shared" si="37"/>
        <v>0</v>
      </c>
      <c r="T130" s="204">
        <f t="shared" si="37"/>
        <v>0</v>
      </c>
      <c r="U130" s="204">
        <f t="shared" si="37"/>
        <v>0</v>
      </c>
      <c r="V130" s="204">
        <f t="shared" si="37"/>
        <v>0</v>
      </c>
      <c r="W130" s="204"/>
    </row>
    <row r="131" spans="1:23" ht="14.25">
      <c r="A131" s="99"/>
      <c r="B131" s="58" t="s">
        <v>358</v>
      </c>
      <c r="C131" s="206">
        <v>0</v>
      </c>
      <c r="D131" s="206">
        <v>0</v>
      </c>
      <c r="E131" s="207">
        <f t="shared" si="36"/>
        <v>0</v>
      </c>
      <c r="F131" s="206">
        <v>0</v>
      </c>
      <c r="G131" s="206">
        <v>0</v>
      </c>
      <c r="H131" s="207">
        <f t="shared" si="24"/>
        <v>0</v>
      </c>
      <c r="I131" s="204"/>
      <c r="J131" s="204"/>
      <c r="K131" s="204"/>
      <c r="L131" s="204"/>
      <c r="M131" s="204"/>
      <c r="N131" s="204"/>
      <c r="O131" s="204"/>
      <c r="P131" s="204"/>
      <c r="Q131" s="204"/>
      <c r="R131" s="204">
        <f t="shared" si="37"/>
        <v>0</v>
      </c>
      <c r="S131" s="204">
        <f t="shared" si="37"/>
        <v>0</v>
      </c>
      <c r="T131" s="204">
        <f t="shared" si="37"/>
        <v>0</v>
      </c>
      <c r="U131" s="204">
        <f t="shared" si="37"/>
        <v>0</v>
      </c>
      <c r="V131" s="204">
        <f t="shared" si="37"/>
        <v>0</v>
      </c>
      <c r="W131" s="204"/>
    </row>
    <row r="132" spans="1:23" ht="14.25">
      <c r="A132" s="99"/>
      <c r="B132" s="58" t="s">
        <v>359</v>
      </c>
      <c r="C132" s="206">
        <v>0</v>
      </c>
      <c r="D132" s="206">
        <v>0</v>
      </c>
      <c r="E132" s="207">
        <f t="shared" si="36"/>
        <v>0</v>
      </c>
      <c r="F132" s="206">
        <v>0</v>
      </c>
      <c r="G132" s="206">
        <v>0</v>
      </c>
      <c r="H132" s="207">
        <f t="shared" si="24"/>
        <v>0</v>
      </c>
      <c r="I132" s="204"/>
      <c r="J132" s="204"/>
      <c r="K132" s="204"/>
      <c r="L132" s="204"/>
      <c r="M132" s="204"/>
      <c r="N132" s="204"/>
      <c r="O132" s="204"/>
      <c r="P132" s="204"/>
      <c r="Q132" s="204"/>
      <c r="R132" s="204">
        <f t="shared" si="37"/>
        <v>0</v>
      </c>
      <c r="S132" s="204">
        <f t="shared" si="37"/>
        <v>0</v>
      </c>
      <c r="T132" s="204">
        <f t="shared" si="37"/>
        <v>0</v>
      </c>
      <c r="U132" s="204">
        <f t="shared" si="37"/>
        <v>0</v>
      </c>
      <c r="V132" s="204">
        <f t="shared" si="37"/>
        <v>0</v>
      </c>
      <c r="W132" s="204"/>
    </row>
    <row r="133" spans="1:23" ht="14.25">
      <c r="A133" s="315" t="s">
        <v>360</v>
      </c>
      <c r="B133" s="316"/>
      <c r="C133" s="205">
        <v>0</v>
      </c>
      <c r="D133" s="205">
        <v>0</v>
      </c>
      <c r="E133" s="205">
        <v>0</v>
      </c>
      <c r="F133" s="205">
        <v>0</v>
      </c>
      <c r="G133" s="205">
        <v>0</v>
      </c>
      <c r="H133" s="210">
        <f t="shared" si="24"/>
        <v>0</v>
      </c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</row>
    <row r="134" spans="1:23" ht="14.25">
      <c r="A134" s="99"/>
      <c r="B134" s="58" t="s">
        <v>361</v>
      </c>
      <c r="C134" s="206">
        <v>0</v>
      </c>
      <c r="D134" s="206">
        <v>0</v>
      </c>
      <c r="E134" s="207">
        <f>C134+D134</f>
        <v>0</v>
      </c>
      <c r="F134" s="206">
        <v>0</v>
      </c>
      <c r="G134" s="206">
        <v>0</v>
      </c>
      <c r="H134" s="207">
        <f t="shared" si="24"/>
        <v>0</v>
      </c>
      <c r="I134" s="204"/>
      <c r="J134" s="204"/>
      <c r="K134" s="204"/>
      <c r="L134" s="204"/>
      <c r="M134" s="204"/>
      <c r="N134" s="204"/>
      <c r="O134" s="204"/>
      <c r="P134" s="204"/>
      <c r="Q134" s="204"/>
      <c r="R134" s="204">
        <f aca="true" t="shared" si="38" ref="R134:V136">ROUND(C134,0)</f>
        <v>0</v>
      </c>
      <c r="S134" s="204">
        <f t="shared" si="38"/>
        <v>0</v>
      </c>
      <c r="T134" s="204">
        <f t="shared" si="38"/>
        <v>0</v>
      </c>
      <c r="U134" s="204">
        <f t="shared" si="38"/>
        <v>0</v>
      </c>
      <c r="V134" s="204">
        <f t="shared" si="38"/>
        <v>0</v>
      </c>
      <c r="W134" s="204"/>
    </row>
    <row r="135" spans="1:23" ht="14.25">
      <c r="A135" s="99"/>
      <c r="B135" s="58" t="s">
        <v>362</v>
      </c>
      <c r="C135" s="206">
        <v>0</v>
      </c>
      <c r="D135" s="206">
        <v>0</v>
      </c>
      <c r="E135" s="207">
        <f>C135+D135</f>
        <v>0</v>
      </c>
      <c r="F135" s="206">
        <v>0</v>
      </c>
      <c r="G135" s="206">
        <v>0</v>
      </c>
      <c r="H135" s="207">
        <f t="shared" si="24"/>
        <v>0</v>
      </c>
      <c r="I135" s="204"/>
      <c r="J135" s="204"/>
      <c r="K135" s="204"/>
      <c r="L135" s="204"/>
      <c r="M135" s="204"/>
      <c r="N135" s="204"/>
      <c r="O135" s="204"/>
      <c r="P135" s="204"/>
      <c r="Q135" s="204"/>
      <c r="R135" s="204">
        <f t="shared" si="38"/>
        <v>0</v>
      </c>
      <c r="S135" s="204">
        <f t="shared" si="38"/>
        <v>0</v>
      </c>
      <c r="T135" s="204">
        <f t="shared" si="38"/>
        <v>0</v>
      </c>
      <c r="U135" s="204">
        <f t="shared" si="38"/>
        <v>0</v>
      </c>
      <c r="V135" s="204">
        <f t="shared" si="38"/>
        <v>0</v>
      </c>
      <c r="W135" s="204"/>
    </row>
    <row r="136" spans="1:23" ht="14.25">
      <c r="A136" s="99"/>
      <c r="B136" s="58" t="s">
        <v>363</v>
      </c>
      <c r="C136" s="206">
        <v>0</v>
      </c>
      <c r="D136" s="206">
        <v>0</v>
      </c>
      <c r="E136" s="207">
        <f>C136+D136</f>
        <v>0</v>
      </c>
      <c r="F136" s="206">
        <v>0</v>
      </c>
      <c r="G136" s="206">
        <v>0</v>
      </c>
      <c r="H136" s="207">
        <f t="shared" si="24"/>
        <v>0</v>
      </c>
      <c r="I136" s="204"/>
      <c r="J136" s="204"/>
      <c r="K136" s="204"/>
      <c r="L136" s="204"/>
      <c r="M136" s="204"/>
      <c r="N136" s="204"/>
      <c r="O136" s="204"/>
      <c r="P136" s="204"/>
      <c r="Q136" s="204"/>
      <c r="R136" s="204">
        <f t="shared" si="38"/>
        <v>0</v>
      </c>
      <c r="S136" s="204">
        <f t="shared" si="38"/>
        <v>0</v>
      </c>
      <c r="T136" s="204">
        <f t="shared" si="38"/>
        <v>0</v>
      </c>
      <c r="U136" s="204">
        <f t="shared" si="38"/>
        <v>0</v>
      </c>
      <c r="V136" s="204">
        <f t="shared" si="38"/>
        <v>0</v>
      </c>
      <c r="W136" s="204"/>
    </row>
    <row r="137" spans="1:23" ht="14.25">
      <c r="A137" s="315" t="s">
        <v>364</v>
      </c>
      <c r="B137" s="316"/>
      <c r="C137" s="205">
        <v>0</v>
      </c>
      <c r="D137" s="205">
        <v>0</v>
      </c>
      <c r="E137" s="205">
        <v>0</v>
      </c>
      <c r="F137" s="205">
        <v>0</v>
      </c>
      <c r="G137" s="205">
        <v>0</v>
      </c>
      <c r="H137" s="210">
        <f t="shared" si="24"/>
        <v>0</v>
      </c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</row>
    <row r="138" spans="1:23" ht="14.25">
      <c r="A138" s="99"/>
      <c r="B138" s="58" t="s">
        <v>365</v>
      </c>
      <c r="C138" s="206">
        <v>0</v>
      </c>
      <c r="D138" s="206">
        <v>0</v>
      </c>
      <c r="E138" s="207">
        <f aca="true" t="shared" si="39" ref="E138:E145">C138+D138</f>
        <v>0</v>
      </c>
      <c r="F138" s="206">
        <v>0</v>
      </c>
      <c r="G138" s="206">
        <v>0</v>
      </c>
      <c r="H138" s="207">
        <f t="shared" si="24"/>
        <v>0</v>
      </c>
      <c r="I138" s="204"/>
      <c r="J138" s="204"/>
      <c r="K138" s="204"/>
      <c r="L138" s="204"/>
      <c r="M138" s="204"/>
      <c r="N138" s="204"/>
      <c r="O138" s="204"/>
      <c r="P138" s="204"/>
      <c r="Q138" s="204"/>
      <c r="R138" s="204">
        <f aca="true" t="shared" si="40" ref="R138:V145">ROUND(C138,0)</f>
        <v>0</v>
      </c>
      <c r="S138" s="204">
        <f t="shared" si="40"/>
        <v>0</v>
      </c>
      <c r="T138" s="204">
        <f t="shared" si="40"/>
        <v>0</v>
      </c>
      <c r="U138" s="204">
        <f t="shared" si="40"/>
        <v>0</v>
      </c>
      <c r="V138" s="204">
        <f t="shared" si="40"/>
        <v>0</v>
      </c>
      <c r="W138" s="204"/>
    </row>
    <row r="139" spans="1:23" ht="14.25">
      <c r="A139" s="99"/>
      <c r="B139" s="58" t="s">
        <v>366</v>
      </c>
      <c r="C139" s="206">
        <v>0</v>
      </c>
      <c r="D139" s="206">
        <v>0</v>
      </c>
      <c r="E139" s="207">
        <f t="shared" si="39"/>
        <v>0</v>
      </c>
      <c r="F139" s="206">
        <v>0</v>
      </c>
      <c r="G139" s="206">
        <v>0</v>
      </c>
      <c r="H139" s="207">
        <f t="shared" si="24"/>
        <v>0</v>
      </c>
      <c r="I139" s="204"/>
      <c r="J139" s="204"/>
      <c r="K139" s="204"/>
      <c r="L139" s="204"/>
      <c r="M139" s="204"/>
      <c r="N139" s="204"/>
      <c r="O139" s="204"/>
      <c r="P139" s="204"/>
      <c r="Q139" s="204"/>
      <c r="R139" s="204">
        <f t="shared" si="40"/>
        <v>0</v>
      </c>
      <c r="S139" s="204">
        <f t="shared" si="40"/>
        <v>0</v>
      </c>
      <c r="T139" s="204">
        <f t="shared" si="40"/>
        <v>0</v>
      </c>
      <c r="U139" s="204">
        <f t="shared" si="40"/>
        <v>0</v>
      </c>
      <c r="V139" s="204">
        <f t="shared" si="40"/>
        <v>0</v>
      </c>
      <c r="W139" s="204"/>
    </row>
    <row r="140" spans="1:23" ht="14.25">
      <c r="A140" s="99"/>
      <c r="B140" s="58" t="s">
        <v>367</v>
      </c>
      <c r="C140" s="206">
        <v>0</v>
      </c>
      <c r="D140" s="206">
        <v>0</v>
      </c>
      <c r="E140" s="207">
        <f t="shared" si="39"/>
        <v>0</v>
      </c>
      <c r="F140" s="206">
        <v>0</v>
      </c>
      <c r="G140" s="206">
        <v>0</v>
      </c>
      <c r="H140" s="207">
        <f t="shared" si="24"/>
        <v>0</v>
      </c>
      <c r="I140" s="204"/>
      <c r="J140" s="204"/>
      <c r="K140" s="204"/>
      <c r="L140" s="204"/>
      <c r="M140" s="204"/>
      <c r="N140" s="204"/>
      <c r="O140" s="204"/>
      <c r="P140" s="204"/>
      <c r="Q140" s="204"/>
      <c r="R140" s="204">
        <f t="shared" si="40"/>
        <v>0</v>
      </c>
      <c r="S140" s="204">
        <f t="shared" si="40"/>
        <v>0</v>
      </c>
      <c r="T140" s="204">
        <f t="shared" si="40"/>
        <v>0</v>
      </c>
      <c r="U140" s="204">
        <f t="shared" si="40"/>
        <v>0</v>
      </c>
      <c r="V140" s="204">
        <f t="shared" si="40"/>
        <v>0</v>
      </c>
      <c r="W140" s="204"/>
    </row>
    <row r="141" spans="1:23" ht="14.25">
      <c r="A141" s="99"/>
      <c r="B141" s="58" t="s">
        <v>368</v>
      </c>
      <c r="C141" s="206">
        <v>0</v>
      </c>
      <c r="D141" s="206">
        <v>0</v>
      </c>
      <c r="E141" s="207">
        <f t="shared" si="39"/>
        <v>0</v>
      </c>
      <c r="F141" s="206">
        <v>0</v>
      </c>
      <c r="G141" s="206">
        <v>0</v>
      </c>
      <c r="H141" s="207">
        <f t="shared" si="24"/>
        <v>0</v>
      </c>
      <c r="I141" s="204"/>
      <c r="J141" s="204"/>
      <c r="K141" s="204"/>
      <c r="L141" s="204"/>
      <c r="M141" s="204"/>
      <c r="N141" s="204"/>
      <c r="O141" s="204"/>
      <c r="P141" s="204"/>
      <c r="Q141" s="204"/>
      <c r="R141" s="204">
        <f t="shared" si="40"/>
        <v>0</v>
      </c>
      <c r="S141" s="204">
        <f t="shared" si="40"/>
        <v>0</v>
      </c>
      <c r="T141" s="204">
        <f t="shared" si="40"/>
        <v>0</v>
      </c>
      <c r="U141" s="204">
        <f t="shared" si="40"/>
        <v>0</v>
      </c>
      <c r="V141" s="204">
        <f t="shared" si="40"/>
        <v>0</v>
      </c>
      <c r="W141" s="204"/>
    </row>
    <row r="142" spans="1:23" ht="14.25">
      <c r="A142" s="99"/>
      <c r="B142" s="58" t="s">
        <v>369</v>
      </c>
      <c r="C142" s="206">
        <v>0</v>
      </c>
      <c r="D142" s="206">
        <v>0</v>
      </c>
      <c r="E142" s="207">
        <f t="shared" si="39"/>
        <v>0</v>
      </c>
      <c r="F142" s="206">
        <v>0</v>
      </c>
      <c r="G142" s="206">
        <v>0</v>
      </c>
      <c r="H142" s="207">
        <f t="shared" si="24"/>
        <v>0</v>
      </c>
      <c r="I142" s="204"/>
      <c r="J142" s="204"/>
      <c r="K142" s="204"/>
      <c r="L142" s="204"/>
      <c r="M142" s="204"/>
      <c r="N142" s="204"/>
      <c r="O142" s="204"/>
      <c r="P142" s="204"/>
      <c r="Q142" s="204"/>
      <c r="R142" s="204">
        <f t="shared" si="40"/>
        <v>0</v>
      </c>
      <c r="S142" s="204">
        <f t="shared" si="40"/>
        <v>0</v>
      </c>
      <c r="T142" s="204">
        <f t="shared" si="40"/>
        <v>0</v>
      </c>
      <c r="U142" s="204">
        <f t="shared" si="40"/>
        <v>0</v>
      </c>
      <c r="V142" s="204">
        <f t="shared" si="40"/>
        <v>0</v>
      </c>
      <c r="W142" s="204"/>
    </row>
    <row r="143" spans="1:23" ht="14.25">
      <c r="A143" s="99"/>
      <c r="B143" s="58" t="s">
        <v>370</v>
      </c>
      <c r="C143" s="206">
        <v>0</v>
      </c>
      <c r="D143" s="206">
        <v>0</v>
      </c>
      <c r="E143" s="207">
        <f t="shared" si="39"/>
        <v>0</v>
      </c>
      <c r="F143" s="206">
        <v>0</v>
      </c>
      <c r="G143" s="206">
        <v>0</v>
      </c>
      <c r="H143" s="207">
        <f t="shared" si="24"/>
        <v>0</v>
      </c>
      <c r="I143" s="204"/>
      <c r="J143" s="204"/>
      <c r="K143" s="204"/>
      <c r="L143" s="204"/>
      <c r="M143" s="204"/>
      <c r="N143" s="204"/>
      <c r="O143" s="204"/>
      <c r="P143" s="204"/>
      <c r="Q143" s="204"/>
      <c r="R143" s="204">
        <f t="shared" si="40"/>
        <v>0</v>
      </c>
      <c r="S143" s="204">
        <f t="shared" si="40"/>
        <v>0</v>
      </c>
      <c r="T143" s="204">
        <f t="shared" si="40"/>
        <v>0</v>
      </c>
      <c r="U143" s="204">
        <f t="shared" si="40"/>
        <v>0</v>
      </c>
      <c r="V143" s="204">
        <f t="shared" si="40"/>
        <v>0</v>
      </c>
      <c r="W143" s="204"/>
    </row>
    <row r="144" spans="1:23" ht="14.25">
      <c r="A144" s="99"/>
      <c r="B144" s="58" t="s">
        <v>371</v>
      </c>
      <c r="C144" s="206">
        <v>0</v>
      </c>
      <c r="D144" s="206">
        <v>0</v>
      </c>
      <c r="E144" s="207">
        <f t="shared" si="39"/>
        <v>0</v>
      </c>
      <c r="F144" s="206">
        <v>0</v>
      </c>
      <c r="G144" s="206">
        <v>0</v>
      </c>
      <c r="H144" s="207">
        <f t="shared" si="24"/>
        <v>0</v>
      </c>
      <c r="I144" s="204"/>
      <c r="J144" s="204"/>
      <c r="K144" s="204"/>
      <c r="L144" s="204"/>
      <c r="M144" s="204"/>
      <c r="N144" s="204"/>
      <c r="O144" s="204"/>
      <c r="P144" s="204"/>
      <c r="Q144" s="204"/>
      <c r="R144" s="204">
        <f t="shared" si="40"/>
        <v>0</v>
      </c>
      <c r="S144" s="204">
        <f t="shared" si="40"/>
        <v>0</v>
      </c>
      <c r="T144" s="204">
        <f t="shared" si="40"/>
        <v>0</v>
      </c>
      <c r="U144" s="204">
        <f t="shared" si="40"/>
        <v>0</v>
      </c>
      <c r="V144" s="204">
        <f t="shared" si="40"/>
        <v>0</v>
      </c>
      <c r="W144" s="204"/>
    </row>
    <row r="145" spans="1:23" ht="14.25">
      <c r="A145" s="99"/>
      <c r="B145" s="58" t="s">
        <v>372</v>
      </c>
      <c r="C145" s="206">
        <v>0</v>
      </c>
      <c r="D145" s="206">
        <v>0</v>
      </c>
      <c r="E145" s="207">
        <f t="shared" si="39"/>
        <v>0</v>
      </c>
      <c r="F145" s="206">
        <v>0</v>
      </c>
      <c r="G145" s="206">
        <v>0</v>
      </c>
      <c r="H145" s="207">
        <f t="shared" si="24"/>
        <v>0</v>
      </c>
      <c r="I145" s="204"/>
      <c r="J145" s="204"/>
      <c r="K145" s="204"/>
      <c r="L145" s="204"/>
      <c r="M145" s="204"/>
      <c r="N145" s="204"/>
      <c r="O145" s="204"/>
      <c r="P145" s="204"/>
      <c r="Q145" s="204"/>
      <c r="R145" s="204">
        <f t="shared" si="40"/>
        <v>0</v>
      </c>
      <c r="S145" s="204">
        <f t="shared" si="40"/>
        <v>0</v>
      </c>
      <c r="T145" s="204">
        <f t="shared" si="40"/>
        <v>0</v>
      </c>
      <c r="U145" s="204">
        <f t="shared" si="40"/>
        <v>0</v>
      </c>
      <c r="V145" s="204">
        <f t="shared" si="40"/>
        <v>0</v>
      </c>
      <c r="W145" s="204"/>
    </row>
    <row r="146" spans="1:23" ht="14.25">
      <c r="A146" s="315" t="s">
        <v>373</v>
      </c>
      <c r="B146" s="316"/>
      <c r="C146" s="205">
        <v>0</v>
      </c>
      <c r="D146" s="205">
        <v>0</v>
      </c>
      <c r="E146" s="205">
        <v>0</v>
      </c>
      <c r="F146" s="205">
        <v>0</v>
      </c>
      <c r="G146" s="205">
        <v>0</v>
      </c>
      <c r="H146" s="210">
        <f t="shared" si="24"/>
        <v>0</v>
      </c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</row>
    <row r="147" spans="1:23" ht="14.25">
      <c r="A147" s="99"/>
      <c r="B147" s="58" t="s">
        <v>374</v>
      </c>
      <c r="C147" s="206">
        <v>0</v>
      </c>
      <c r="D147" s="206">
        <v>0</v>
      </c>
      <c r="E147" s="207">
        <f>C147+D147</f>
        <v>0</v>
      </c>
      <c r="F147" s="206">
        <v>0</v>
      </c>
      <c r="G147" s="206">
        <v>0</v>
      </c>
      <c r="H147" s="207">
        <f t="shared" si="24"/>
        <v>0</v>
      </c>
      <c r="I147" s="204"/>
      <c r="J147" s="204"/>
      <c r="K147" s="204"/>
      <c r="L147" s="204"/>
      <c r="M147" s="204"/>
      <c r="N147" s="204"/>
      <c r="O147" s="204"/>
      <c r="P147" s="204"/>
      <c r="Q147" s="204"/>
      <c r="R147" s="204">
        <f aca="true" t="shared" si="41" ref="R147:V157">ROUND(C147,0)</f>
        <v>0</v>
      </c>
      <c r="S147" s="204">
        <f t="shared" si="41"/>
        <v>0</v>
      </c>
      <c r="T147" s="204">
        <f t="shared" si="41"/>
        <v>0</v>
      </c>
      <c r="U147" s="204">
        <f t="shared" si="41"/>
        <v>0</v>
      </c>
      <c r="V147" s="204">
        <f t="shared" si="41"/>
        <v>0</v>
      </c>
      <c r="W147" s="204"/>
    </row>
    <row r="148" spans="1:23" ht="14.25">
      <c r="A148" s="99"/>
      <c r="B148" s="58" t="s">
        <v>375</v>
      </c>
      <c r="C148" s="206">
        <v>0</v>
      </c>
      <c r="D148" s="206">
        <v>0</v>
      </c>
      <c r="E148" s="207">
        <f>C148+D148</f>
        <v>0</v>
      </c>
      <c r="F148" s="206">
        <v>0</v>
      </c>
      <c r="G148" s="206">
        <v>0</v>
      </c>
      <c r="H148" s="207">
        <f t="shared" si="24"/>
        <v>0</v>
      </c>
      <c r="I148" s="204"/>
      <c r="J148" s="204"/>
      <c r="K148" s="204"/>
      <c r="L148" s="204"/>
      <c r="M148" s="204"/>
      <c r="N148" s="204"/>
      <c r="O148" s="204"/>
      <c r="P148" s="204"/>
      <c r="Q148" s="204"/>
      <c r="R148" s="204">
        <f t="shared" si="41"/>
        <v>0</v>
      </c>
      <c r="S148" s="204">
        <f t="shared" si="41"/>
        <v>0</v>
      </c>
      <c r="T148" s="204">
        <f t="shared" si="41"/>
        <v>0</v>
      </c>
      <c r="U148" s="204">
        <f t="shared" si="41"/>
        <v>0</v>
      </c>
      <c r="V148" s="204">
        <f t="shared" si="41"/>
        <v>0</v>
      </c>
      <c r="W148" s="204"/>
    </row>
    <row r="149" spans="1:23" ht="14.25">
      <c r="A149" s="99"/>
      <c r="B149" s="58" t="s">
        <v>376</v>
      </c>
      <c r="C149" s="206">
        <v>0</v>
      </c>
      <c r="D149" s="206">
        <v>0</v>
      </c>
      <c r="E149" s="207">
        <f>C149+D149</f>
        <v>0</v>
      </c>
      <c r="F149" s="206">
        <v>0</v>
      </c>
      <c r="G149" s="206">
        <v>0</v>
      </c>
      <c r="H149" s="207">
        <f aca="true" t="shared" si="42" ref="H149:H157">+E149-F149</f>
        <v>0</v>
      </c>
      <c r="I149" s="204"/>
      <c r="J149" s="204"/>
      <c r="K149" s="204"/>
      <c r="L149" s="204"/>
      <c r="M149" s="204"/>
      <c r="N149" s="204"/>
      <c r="O149" s="204"/>
      <c r="P149" s="204"/>
      <c r="Q149" s="204"/>
      <c r="R149" s="204">
        <f t="shared" si="41"/>
        <v>0</v>
      </c>
      <c r="S149" s="204">
        <f t="shared" si="41"/>
        <v>0</v>
      </c>
      <c r="T149" s="204">
        <f t="shared" si="41"/>
        <v>0</v>
      </c>
      <c r="U149" s="204">
        <f t="shared" si="41"/>
        <v>0</v>
      </c>
      <c r="V149" s="204">
        <f t="shared" si="41"/>
        <v>0</v>
      </c>
      <c r="W149" s="204"/>
    </row>
    <row r="150" spans="1:23" ht="14.25">
      <c r="A150" s="315" t="s">
        <v>377</v>
      </c>
      <c r="B150" s="316"/>
      <c r="C150" s="205">
        <v>0</v>
      </c>
      <c r="D150" s="205">
        <v>0</v>
      </c>
      <c r="E150" s="205">
        <v>0</v>
      </c>
      <c r="F150" s="205">
        <v>0</v>
      </c>
      <c r="G150" s="205">
        <v>0</v>
      </c>
      <c r="H150" s="210">
        <f t="shared" si="42"/>
        <v>0</v>
      </c>
      <c r="I150" s="204"/>
      <c r="J150" s="204"/>
      <c r="K150" s="204"/>
      <c r="L150" s="204"/>
      <c r="M150" s="204"/>
      <c r="N150" s="204"/>
      <c r="O150" s="204"/>
      <c r="P150" s="204"/>
      <c r="Q150" s="204"/>
      <c r="R150" s="204">
        <f t="shared" si="41"/>
        <v>0</v>
      </c>
      <c r="S150" s="204">
        <f t="shared" si="41"/>
        <v>0</v>
      </c>
      <c r="T150" s="204">
        <f t="shared" si="41"/>
        <v>0</v>
      </c>
      <c r="U150" s="204">
        <f t="shared" si="41"/>
        <v>0</v>
      </c>
      <c r="V150" s="204">
        <f t="shared" si="41"/>
        <v>0</v>
      </c>
      <c r="W150" s="204"/>
    </row>
    <row r="151" spans="1:23" ht="14.25">
      <c r="A151" s="99"/>
      <c r="B151" s="58" t="s">
        <v>378</v>
      </c>
      <c r="C151" s="206">
        <v>0</v>
      </c>
      <c r="D151" s="206">
        <v>0</v>
      </c>
      <c r="E151" s="207">
        <f aca="true" t="shared" si="43" ref="E151:E157">C151+D151</f>
        <v>0</v>
      </c>
      <c r="F151" s="206">
        <v>0</v>
      </c>
      <c r="G151" s="206">
        <v>0</v>
      </c>
      <c r="H151" s="207">
        <f t="shared" si="42"/>
        <v>0</v>
      </c>
      <c r="I151" s="204"/>
      <c r="J151" s="204"/>
      <c r="K151" s="204"/>
      <c r="L151" s="204"/>
      <c r="M151" s="204"/>
      <c r="N151" s="204"/>
      <c r="O151" s="204"/>
      <c r="P151" s="204"/>
      <c r="Q151" s="204"/>
      <c r="R151" s="204">
        <f t="shared" si="41"/>
        <v>0</v>
      </c>
      <c r="S151" s="204">
        <f t="shared" si="41"/>
        <v>0</v>
      </c>
      <c r="T151" s="204">
        <f t="shared" si="41"/>
        <v>0</v>
      </c>
      <c r="U151" s="204">
        <f t="shared" si="41"/>
        <v>0</v>
      </c>
      <c r="V151" s="204">
        <f t="shared" si="41"/>
        <v>0</v>
      </c>
      <c r="W151" s="204"/>
    </row>
    <row r="152" spans="1:23" ht="14.25">
      <c r="A152" s="99"/>
      <c r="B152" s="58" t="s">
        <v>379</v>
      </c>
      <c r="C152" s="206">
        <v>0</v>
      </c>
      <c r="D152" s="206">
        <v>0</v>
      </c>
      <c r="E152" s="207">
        <f t="shared" si="43"/>
        <v>0</v>
      </c>
      <c r="F152" s="206">
        <v>0</v>
      </c>
      <c r="G152" s="206">
        <v>0</v>
      </c>
      <c r="H152" s="207">
        <f t="shared" si="42"/>
        <v>0</v>
      </c>
      <c r="I152" s="204"/>
      <c r="J152" s="204"/>
      <c r="K152" s="204"/>
      <c r="L152" s="204"/>
      <c r="M152" s="204"/>
      <c r="N152" s="204"/>
      <c r="O152" s="204"/>
      <c r="P152" s="204"/>
      <c r="Q152" s="204"/>
      <c r="R152" s="204">
        <f t="shared" si="41"/>
        <v>0</v>
      </c>
      <c r="S152" s="204">
        <f t="shared" si="41"/>
        <v>0</v>
      </c>
      <c r="T152" s="204">
        <f t="shared" si="41"/>
        <v>0</v>
      </c>
      <c r="U152" s="204">
        <f t="shared" si="41"/>
        <v>0</v>
      </c>
      <c r="V152" s="204">
        <f t="shared" si="41"/>
        <v>0</v>
      </c>
      <c r="W152" s="204"/>
    </row>
    <row r="153" spans="1:23" ht="14.25">
      <c r="A153" s="99"/>
      <c r="B153" s="58" t="s">
        <v>380</v>
      </c>
      <c r="C153" s="206">
        <v>0</v>
      </c>
      <c r="D153" s="206">
        <v>0</v>
      </c>
      <c r="E153" s="207">
        <f t="shared" si="43"/>
        <v>0</v>
      </c>
      <c r="F153" s="206">
        <v>0</v>
      </c>
      <c r="G153" s="206">
        <v>0</v>
      </c>
      <c r="H153" s="207">
        <f t="shared" si="42"/>
        <v>0</v>
      </c>
      <c r="I153" s="204"/>
      <c r="J153" s="204"/>
      <c r="K153" s="204"/>
      <c r="L153" s="204"/>
      <c r="M153" s="204"/>
      <c r="N153" s="204"/>
      <c r="O153" s="204"/>
      <c r="P153" s="204"/>
      <c r="Q153" s="204"/>
      <c r="R153" s="204">
        <f t="shared" si="41"/>
        <v>0</v>
      </c>
      <c r="S153" s="204">
        <f t="shared" si="41"/>
        <v>0</v>
      </c>
      <c r="T153" s="204">
        <f t="shared" si="41"/>
        <v>0</v>
      </c>
      <c r="U153" s="204">
        <f t="shared" si="41"/>
        <v>0</v>
      </c>
      <c r="V153" s="204">
        <f t="shared" si="41"/>
        <v>0</v>
      </c>
      <c r="W153" s="204"/>
    </row>
    <row r="154" spans="1:23" ht="14.25">
      <c r="A154" s="99"/>
      <c r="B154" s="58" t="s">
        <v>381</v>
      </c>
      <c r="C154" s="206">
        <v>0</v>
      </c>
      <c r="D154" s="206">
        <v>0</v>
      </c>
      <c r="E154" s="207">
        <f t="shared" si="43"/>
        <v>0</v>
      </c>
      <c r="F154" s="206">
        <v>0</v>
      </c>
      <c r="G154" s="206">
        <v>0</v>
      </c>
      <c r="H154" s="207">
        <f t="shared" si="42"/>
        <v>0</v>
      </c>
      <c r="I154" s="204"/>
      <c r="J154" s="204"/>
      <c r="K154" s="204"/>
      <c r="L154" s="204"/>
      <c r="M154" s="204"/>
      <c r="N154" s="204"/>
      <c r="O154" s="204"/>
      <c r="P154" s="204"/>
      <c r="Q154" s="204"/>
      <c r="R154" s="204">
        <f t="shared" si="41"/>
        <v>0</v>
      </c>
      <c r="S154" s="204">
        <f t="shared" si="41"/>
        <v>0</v>
      </c>
      <c r="T154" s="204">
        <f t="shared" si="41"/>
        <v>0</v>
      </c>
      <c r="U154" s="204">
        <f t="shared" si="41"/>
        <v>0</v>
      </c>
      <c r="V154" s="204">
        <f t="shared" si="41"/>
        <v>0</v>
      </c>
      <c r="W154" s="204"/>
    </row>
    <row r="155" spans="1:23" ht="14.25">
      <c r="A155" s="99"/>
      <c r="B155" s="58" t="s">
        <v>382</v>
      </c>
      <c r="C155" s="206">
        <v>0</v>
      </c>
      <c r="D155" s="206">
        <v>0</v>
      </c>
      <c r="E155" s="207">
        <f t="shared" si="43"/>
        <v>0</v>
      </c>
      <c r="F155" s="206">
        <v>0</v>
      </c>
      <c r="G155" s="206">
        <v>0</v>
      </c>
      <c r="H155" s="207">
        <f t="shared" si="42"/>
        <v>0</v>
      </c>
      <c r="I155" s="204"/>
      <c r="J155" s="204"/>
      <c r="K155" s="204"/>
      <c r="L155" s="204"/>
      <c r="M155" s="204"/>
      <c r="N155" s="204"/>
      <c r="O155" s="204"/>
      <c r="P155" s="204"/>
      <c r="Q155" s="204"/>
      <c r="R155" s="204">
        <f t="shared" si="41"/>
        <v>0</v>
      </c>
      <c r="S155" s="204">
        <f t="shared" si="41"/>
        <v>0</v>
      </c>
      <c r="T155" s="204">
        <f t="shared" si="41"/>
        <v>0</v>
      </c>
      <c r="U155" s="204">
        <f t="shared" si="41"/>
        <v>0</v>
      </c>
      <c r="V155" s="204">
        <f t="shared" si="41"/>
        <v>0</v>
      </c>
      <c r="W155" s="204"/>
    </row>
    <row r="156" spans="1:23" ht="14.25">
      <c r="A156" s="99"/>
      <c r="B156" s="58" t="s">
        <v>383</v>
      </c>
      <c r="C156" s="206">
        <v>0</v>
      </c>
      <c r="D156" s="206">
        <v>0</v>
      </c>
      <c r="E156" s="207">
        <f t="shared" si="43"/>
        <v>0</v>
      </c>
      <c r="F156" s="206">
        <v>0</v>
      </c>
      <c r="G156" s="206">
        <v>0</v>
      </c>
      <c r="H156" s="207">
        <f t="shared" si="42"/>
        <v>0</v>
      </c>
      <c r="I156" s="204"/>
      <c r="J156" s="204"/>
      <c r="K156" s="204"/>
      <c r="L156" s="204"/>
      <c r="M156" s="204"/>
      <c r="N156" s="204"/>
      <c r="O156" s="204"/>
      <c r="P156" s="204"/>
      <c r="Q156" s="204"/>
      <c r="R156" s="204">
        <f t="shared" si="41"/>
        <v>0</v>
      </c>
      <c r="S156" s="204">
        <f t="shared" si="41"/>
        <v>0</v>
      </c>
      <c r="T156" s="204">
        <f t="shared" si="41"/>
        <v>0</v>
      </c>
      <c r="U156" s="204">
        <f t="shared" si="41"/>
        <v>0</v>
      </c>
      <c r="V156" s="204">
        <f t="shared" si="41"/>
        <v>0</v>
      </c>
      <c r="W156" s="204"/>
    </row>
    <row r="157" spans="1:23" ht="14.25">
      <c r="A157" s="99"/>
      <c r="B157" s="58" t="s">
        <v>384</v>
      </c>
      <c r="C157" s="206">
        <v>0</v>
      </c>
      <c r="D157" s="206">
        <v>0</v>
      </c>
      <c r="E157" s="207">
        <f t="shared" si="43"/>
        <v>0</v>
      </c>
      <c r="F157" s="206">
        <v>0</v>
      </c>
      <c r="G157" s="206">
        <v>0</v>
      </c>
      <c r="H157" s="207">
        <f t="shared" si="42"/>
        <v>0</v>
      </c>
      <c r="I157" s="204"/>
      <c r="J157" s="204"/>
      <c r="K157" s="204"/>
      <c r="L157" s="204"/>
      <c r="M157" s="204"/>
      <c r="N157" s="204"/>
      <c r="O157" s="204"/>
      <c r="P157" s="204"/>
      <c r="Q157" s="204"/>
      <c r="R157" s="204">
        <f>ROUND(C157,0)</f>
        <v>0</v>
      </c>
      <c r="S157" s="204">
        <f>ROUND(D157,0)</f>
        <v>0</v>
      </c>
      <c r="T157" s="204">
        <f>ROUND(E157,0)</f>
        <v>0</v>
      </c>
      <c r="U157" s="204">
        <f t="shared" si="41"/>
        <v>0</v>
      </c>
      <c r="V157" s="204">
        <f t="shared" si="41"/>
        <v>0</v>
      </c>
      <c r="W157" s="204"/>
    </row>
    <row r="158" spans="1:23" ht="14.25">
      <c r="A158" s="99"/>
      <c r="B158" s="58"/>
      <c r="C158" s="214"/>
      <c r="D158" s="215"/>
      <c r="E158" s="215"/>
      <c r="F158" s="215"/>
      <c r="G158" s="215"/>
      <c r="H158" s="215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</row>
    <row r="159" spans="1:23" ht="14.25">
      <c r="A159" s="315" t="s">
        <v>386</v>
      </c>
      <c r="B159" s="316"/>
      <c r="C159" s="216">
        <f aca="true" t="shared" si="44" ref="C159:H159">+C10+C84</f>
        <v>5020225883</v>
      </c>
      <c r="D159" s="216">
        <f t="shared" si="44"/>
        <v>450375423</v>
      </c>
      <c r="E159" s="216">
        <f t="shared" si="44"/>
        <v>5470601306</v>
      </c>
      <c r="F159" s="216">
        <f t="shared" si="44"/>
        <v>5468632726</v>
      </c>
      <c r="G159" s="216">
        <f t="shared" si="44"/>
        <v>5453825834</v>
      </c>
      <c r="H159" s="216">
        <f t="shared" si="44"/>
        <v>1968580</v>
      </c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</row>
    <row r="160" spans="1:23" ht="15" thickBot="1">
      <c r="A160" s="188"/>
      <c r="B160" s="59"/>
      <c r="C160" s="217"/>
      <c r="D160" s="218"/>
      <c r="E160" s="218"/>
      <c r="F160" s="218"/>
      <c r="G160" s="218"/>
      <c r="H160" s="218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</row>
    <row r="161" spans="3:23" ht="14.25" hidden="1">
      <c r="C161" s="88">
        <v>5020225883</v>
      </c>
      <c r="D161" s="88">
        <v>547350943</v>
      </c>
      <c r="E161" s="88">
        <v>5567576826</v>
      </c>
      <c r="F161" s="88">
        <v>4045776905</v>
      </c>
      <c r="G161" s="88">
        <v>4028071593</v>
      </c>
      <c r="H161" s="88">
        <f>+E161-F161</f>
        <v>1521799921</v>
      </c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</row>
    <row r="162" spans="3:23" ht="14.25" hidden="1">
      <c r="C162" s="88">
        <f aca="true" t="shared" si="45" ref="C162:H162">+C161-C159</f>
        <v>0</v>
      </c>
      <c r="D162" s="88">
        <f t="shared" si="45"/>
        <v>96975520</v>
      </c>
      <c r="E162" s="88">
        <f t="shared" si="45"/>
        <v>96975520</v>
      </c>
      <c r="F162" s="88">
        <f t="shared" si="45"/>
        <v>-1422855821</v>
      </c>
      <c r="G162" s="88">
        <f t="shared" si="45"/>
        <v>-1425754241</v>
      </c>
      <c r="H162" s="88">
        <f t="shared" si="45"/>
        <v>1519831341</v>
      </c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</row>
    <row r="163" spans="3:23" ht="14.25">
      <c r="C163" s="88"/>
      <c r="D163" s="88"/>
      <c r="E163" s="88"/>
      <c r="F163" s="88"/>
      <c r="G163" s="88"/>
      <c r="H163" s="88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</row>
    <row r="164" spans="3:23" ht="14.25">
      <c r="C164" s="88"/>
      <c r="D164" s="88"/>
      <c r="E164" s="88"/>
      <c r="F164" s="88"/>
      <c r="G164" s="88"/>
      <c r="H164" s="88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</row>
    <row r="165" spans="2:23" ht="14.25">
      <c r="B165" s="148" t="s">
        <v>481</v>
      </c>
      <c r="C165" s="204"/>
      <c r="D165" s="204"/>
      <c r="E165" s="204"/>
      <c r="F165" s="219" t="s">
        <v>484</v>
      </c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</row>
    <row r="166" spans="2:23" ht="14.25">
      <c r="B166" s="151" t="s">
        <v>482</v>
      </c>
      <c r="C166" s="204"/>
      <c r="D166" s="204"/>
      <c r="E166" s="204"/>
      <c r="F166" s="220" t="s">
        <v>485</v>
      </c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</row>
    <row r="167" spans="2:23" ht="14.25">
      <c r="B167" s="151" t="s">
        <v>483</v>
      </c>
      <c r="C167" s="204"/>
      <c r="D167" s="204"/>
      <c r="E167" s="204"/>
      <c r="F167" s="220" t="s">
        <v>486</v>
      </c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</row>
    <row r="168" spans="3:23" ht="14.25"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</row>
    <row r="169" spans="3:23" ht="14.25">
      <c r="C169" s="204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</row>
    <row r="170" spans="3:23" ht="14.25"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</row>
    <row r="171" spans="3:23" ht="14.25"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</row>
    <row r="172" spans="3:23" ht="14.25"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</row>
    <row r="173" spans="3:23" ht="14.25">
      <c r="C173" s="88">
        <f aca="true" t="shared" si="46" ref="C173:H173">+C159</f>
        <v>5020225883</v>
      </c>
      <c r="D173" s="88">
        <f t="shared" si="46"/>
        <v>450375423</v>
      </c>
      <c r="E173" s="88">
        <f t="shared" si="46"/>
        <v>5470601306</v>
      </c>
      <c r="F173" s="88">
        <f t="shared" si="46"/>
        <v>5468632726</v>
      </c>
      <c r="G173" s="88">
        <f t="shared" si="46"/>
        <v>5453825834</v>
      </c>
      <c r="H173" s="88">
        <f t="shared" si="46"/>
        <v>1968580</v>
      </c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</row>
  </sheetData>
  <sheetProtection/>
  <mergeCells count="30">
    <mergeCell ref="A159:B159"/>
    <mergeCell ref="A84:B84"/>
    <mergeCell ref="A85:B85"/>
    <mergeCell ref="A93:B93"/>
    <mergeCell ref="A150:B150"/>
    <mergeCell ref="A103:B103"/>
    <mergeCell ref="A146:B146"/>
    <mergeCell ref="A137:B137"/>
    <mergeCell ref="A63:B63"/>
    <mergeCell ref="A133:B133"/>
    <mergeCell ref="A76:B76"/>
    <mergeCell ref="A59:B59"/>
    <mergeCell ref="A123:B123"/>
    <mergeCell ref="A113:B113"/>
    <mergeCell ref="A19:B19"/>
    <mergeCell ref="A8:B9"/>
    <mergeCell ref="A10:B10"/>
    <mergeCell ref="A39:B39"/>
    <mergeCell ref="A72:B72"/>
    <mergeCell ref="A49:B49"/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</mergeCells>
  <printOptions horizontalCentered="1"/>
  <pageMargins left="0.5905511811023623" right="0.31496062992125984" top="0.35433070866141736" bottom="0.5511811023622047" header="0.31496062992125984" footer="0.31496062992125984"/>
  <pageSetup fitToHeight="2" orientation="portrait" scale="52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view="pageBreakPreview" zoomScale="130" zoomScaleSheetLayoutView="130" zoomScalePageLayoutView="0" workbookViewId="0" topLeftCell="A1">
      <selection activeCell="A7" sqref="A7:G7"/>
    </sheetView>
  </sheetViews>
  <sheetFormatPr defaultColWidth="11.421875" defaultRowHeight="15"/>
  <cols>
    <col min="1" max="1" width="32.00390625" style="0" customWidth="1"/>
    <col min="2" max="2" width="13.8515625" style="0" customWidth="1"/>
    <col min="3" max="3" width="12.57421875" style="0" customWidth="1"/>
    <col min="4" max="7" width="13.8515625" style="0" customWidth="1"/>
  </cols>
  <sheetData>
    <row r="1" spans="1:7" ht="51.75" customHeight="1">
      <c r="A1" s="328" t="s">
        <v>387</v>
      </c>
      <c r="B1" s="328"/>
      <c r="C1" s="328"/>
      <c r="D1" s="328"/>
      <c r="E1" s="328"/>
      <c r="F1" s="328"/>
      <c r="G1" s="328"/>
    </row>
    <row r="3" ht="15" thickBot="1"/>
    <row r="4" spans="1:7" ht="14.25">
      <c r="A4" s="329" t="s">
        <v>453</v>
      </c>
      <c r="B4" s="330"/>
      <c r="C4" s="330"/>
      <c r="D4" s="330"/>
      <c r="E4" s="330"/>
      <c r="F4" s="330"/>
      <c r="G4" s="331"/>
    </row>
    <row r="5" spans="1:7" ht="14.25">
      <c r="A5" s="225" t="s">
        <v>304</v>
      </c>
      <c r="B5" s="226"/>
      <c r="C5" s="226"/>
      <c r="D5" s="226"/>
      <c r="E5" s="226"/>
      <c r="F5" s="226"/>
      <c r="G5" s="227"/>
    </row>
    <row r="6" spans="1:7" ht="14.25">
      <c r="A6" s="225" t="s">
        <v>388</v>
      </c>
      <c r="B6" s="226"/>
      <c r="C6" s="226"/>
      <c r="D6" s="226"/>
      <c r="E6" s="226"/>
      <c r="F6" s="226"/>
      <c r="G6" s="227"/>
    </row>
    <row r="7" spans="1:7" ht="14.25">
      <c r="A7" s="225" t="str">
        <f>+6a!A6:H6</f>
        <v>Del 01 de Enero al 31 de Diciembre de 2016</v>
      </c>
      <c r="B7" s="226"/>
      <c r="C7" s="226"/>
      <c r="D7" s="226"/>
      <c r="E7" s="226"/>
      <c r="F7" s="226"/>
      <c r="G7" s="227"/>
    </row>
    <row r="8" spans="1:7" ht="15" thickBot="1">
      <c r="A8" s="228" t="s">
        <v>1</v>
      </c>
      <c r="B8" s="229"/>
      <c r="C8" s="229"/>
      <c r="D8" s="229"/>
      <c r="E8" s="229"/>
      <c r="F8" s="229"/>
      <c r="G8" s="230"/>
    </row>
    <row r="9" spans="1:7" ht="15" thickBot="1">
      <c r="A9" s="274" t="s">
        <v>2</v>
      </c>
      <c r="B9" s="261" t="s">
        <v>307</v>
      </c>
      <c r="C9" s="262"/>
      <c r="D9" s="262"/>
      <c r="E9" s="262"/>
      <c r="F9" s="263"/>
      <c r="G9" s="274" t="s">
        <v>308</v>
      </c>
    </row>
    <row r="10" spans="1:7" ht="15.75" thickBot="1">
      <c r="A10" s="275"/>
      <c r="B10" s="187" t="s">
        <v>191</v>
      </c>
      <c r="C10" s="187" t="s">
        <v>237</v>
      </c>
      <c r="D10" s="187" t="s">
        <v>238</v>
      </c>
      <c r="E10" s="187" t="s">
        <v>192</v>
      </c>
      <c r="F10" s="187" t="s">
        <v>210</v>
      </c>
      <c r="G10" s="275"/>
    </row>
    <row r="11" spans="1:7" ht="14.25">
      <c r="A11" s="22" t="s">
        <v>389</v>
      </c>
      <c r="B11" s="95"/>
      <c r="C11" s="95"/>
      <c r="D11" s="95"/>
      <c r="E11" s="95"/>
      <c r="F11" s="95"/>
      <c r="G11" s="95"/>
    </row>
    <row r="12" spans="1:7" ht="14.25">
      <c r="A12" s="22" t="s">
        <v>390</v>
      </c>
      <c r="B12" s="106">
        <f>+B13</f>
        <v>129221000</v>
      </c>
      <c r="C12" s="106">
        <f>+C13</f>
        <v>162785102</v>
      </c>
      <c r="D12" s="106">
        <f>+D13</f>
        <v>292006102</v>
      </c>
      <c r="E12" s="106">
        <f>+E13</f>
        <v>291385960</v>
      </c>
      <c r="F12" s="106">
        <f>+F13</f>
        <v>291065054</v>
      </c>
      <c r="G12" s="106">
        <f>+D12-E12</f>
        <v>620142</v>
      </c>
    </row>
    <row r="13" spans="1:7" ht="15">
      <c r="A13" s="26" t="s">
        <v>480</v>
      </c>
      <c r="B13" s="96">
        <f>6a!C10</f>
        <v>129221000</v>
      </c>
      <c r="C13" s="96">
        <f>6a!D10</f>
        <v>162785102</v>
      </c>
      <c r="D13" s="96">
        <f>+B13+C13</f>
        <v>292006102</v>
      </c>
      <c r="E13" s="96">
        <f>6a!F10</f>
        <v>291385960</v>
      </c>
      <c r="F13" s="96">
        <f>6a!G10</f>
        <v>291065054</v>
      </c>
      <c r="G13" s="96">
        <f>+D13-E13</f>
        <v>620142</v>
      </c>
    </row>
    <row r="14" spans="1:7" ht="14.25">
      <c r="A14" s="93" t="s">
        <v>391</v>
      </c>
      <c r="B14" s="60"/>
      <c r="C14" s="60"/>
      <c r="D14" s="60"/>
      <c r="E14" s="60"/>
      <c r="F14" s="60"/>
      <c r="G14" s="60"/>
    </row>
    <row r="15" spans="1:7" ht="14.25">
      <c r="A15" s="93" t="s">
        <v>392</v>
      </c>
      <c r="B15" s="60"/>
      <c r="C15" s="60"/>
      <c r="D15" s="60"/>
      <c r="E15" s="60"/>
      <c r="F15" s="60"/>
      <c r="G15" s="60"/>
    </row>
    <row r="16" spans="1:7" ht="14.25">
      <c r="A16" s="93" t="s">
        <v>393</v>
      </c>
      <c r="B16" s="60"/>
      <c r="C16" s="60"/>
      <c r="D16" s="60"/>
      <c r="E16" s="60"/>
      <c r="F16" s="60"/>
      <c r="G16" s="60"/>
    </row>
    <row r="17" spans="1:7" ht="14.25">
      <c r="A17" s="93" t="s">
        <v>394</v>
      </c>
      <c r="B17" s="60"/>
      <c r="C17" s="60"/>
      <c r="D17" s="60"/>
      <c r="E17" s="60"/>
      <c r="F17" s="60"/>
      <c r="G17" s="60"/>
    </row>
    <row r="18" spans="1:7" ht="14.25">
      <c r="A18" s="93" t="s">
        <v>395</v>
      </c>
      <c r="B18" s="60"/>
      <c r="C18" s="60"/>
      <c r="D18" s="60"/>
      <c r="E18" s="60"/>
      <c r="F18" s="60"/>
      <c r="G18" s="60"/>
    </row>
    <row r="19" spans="1:7" ht="14.25">
      <c r="A19" s="93" t="s">
        <v>396</v>
      </c>
      <c r="B19" s="60"/>
      <c r="C19" s="60"/>
      <c r="D19" s="60"/>
      <c r="E19" s="60"/>
      <c r="F19" s="60"/>
      <c r="G19" s="60"/>
    </row>
    <row r="20" spans="1:7" ht="14.25">
      <c r="A20" s="93" t="s">
        <v>397</v>
      </c>
      <c r="B20" s="60"/>
      <c r="C20" s="60"/>
      <c r="D20" s="60"/>
      <c r="E20" s="60"/>
      <c r="F20" s="60"/>
      <c r="G20" s="60"/>
    </row>
    <row r="21" spans="1:7" ht="14.25" hidden="1">
      <c r="A21" s="26"/>
      <c r="B21" s="60"/>
      <c r="C21" s="60"/>
      <c r="D21" s="60"/>
      <c r="E21" s="60"/>
      <c r="F21" s="60"/>
      <c r="G21" s="60"/>
    </row>
    <row r="22" spans="1:7" ht="14.25">
      <c r="A22" s="24" t="s">
        <v>398</v>
      </c>
      <c r="B22" s="98"/>
      <c r="C22" s="98"/>
      <c r="D22" s="98"/>
      <c r="E22" s="98"/>
      <c r="F22" s="98"/>
      <c r="G22" s="98"/>
    </row>
    <row r="23" spans="1:7" ht="14.25">
      <c r="A23" s="24" t="s">
        <v>399</v>
      </c>
      <c r="B23" s="106">
        <f>+B24</f>
        <v>4891004883</v>
      </c>
      <c r="C23" s="106">
        <f>+C24</f>
        <v>287590321</v>
      </c>
      <c r="D23" s="106">
        <f>+D24</f>
        <v>5178595204</v>
      </c>
      <c r="E23" s="106">
        <f>+E24</f>
        <v>5177246766</v>
      </c>
      <c r="F23" s="106">
        <f>+F24</f>
        <v>5162760780</v>
      </c>
      <c r="G23" s="106">
        <f>+D23-E23</f>
        <v>1348438</v>
      </c>
    </row>
    <row r="24" spans="1:7" ht="15">
      <c r="A24" s="26" t="s">
        <v>480</v>
      </c>
      <c r="B24" s="96">
        <f>6a!C84</f>
        <v>4891004883</v>
      </c>
      <c r="C24" s="96">
        <f>6a!D84</f>
        <v>287590321</v>
      </c>
      <c r="D24" s="96">
        <f>+B24+C24</f>
        <v>5178595204</v>
      </c>
      <c r="E24" s="96">
        <f>6a!F84</f>
        <v>5177246766</v>
      </c>
      <c r="F24" s="96">
        <f>6a!G84</f>
        <v>5162760780</v>
      </c>
      <c r="G24" s="96">
        <f>+D24-E24</f>
        <v>1348438</v>
      </c>
    </row>
    <row r="25" spans="1:7" ht="14.25">
      <c r="A25" s="94" t="s">
        <v>391</v>
      </c>
      <c r="B25" s="60"/>
      <c r="C25" s="60"/>
      <c r="D25" s="60"/>
      <c r="E25" s="60"/>
      <c r="F25" s="60"/>
      <c r="G25" s="60"/>
    </row>
    <row r="26" spans="1:7" ht="14.25">
      <c r="A26" s="94" t="s">
        <v>392</v>
      </c>
      <c r="B26" s="60"/>
      <c r="C26" s="60"/>
      <c r="D26" s="60"/>
      <c r="E26" s="60"/>
      <c r="F26" s="60"/>
      <c r="G26" s="60"/>
    </row>
    <row r="27" spans="1:7" ht="14.25">
      <c r="A27" s="94" t="s">
        <v>393</v>
      </c>
      <c r="B27" s="60"/>
      <c r="C27" s="60"/>
      <c r="D27" s="60"/>
      <c r="E27" s="60"/>
      <c r="F27" s="60"/>
      <c r="G27" s="60"/>
    </row>
    <row r="28" spans="1:7" ht="14.25">
      <c r="A28" s="94" t="s">
        <v>394</v>
      </c>
      <c r="B28" s="60"/>
      <c r="C28" s="60"/>
      <c r="D28" s="60"/>
      <c r="E28" s="60"/>
      <c r="F28" s="60"/>
      <c r="G28" s="60"/>
    </row>
    <row r="29" spans="1:7" ht="14.25">
      <c r="A29" s="94" t="s">
        <v>395</v>
      </c>
      <c r="B29" s="60"/>
      <c r="C29" s="60"/>
      <c r="D29" s="60"/>
      <c r="E29" s="60"/>
      <c r="F29" s="60"/>
      <c r="G29" s="60"/>
    </row>
    <row r="30" spans="1:7" ht="14.25">
      <c r="A30" s="94" t="s">
        <v>396</v>
      </c>
      <c r="B30" s="60"/>
      <c r="C30" s="60"/>
      <c r="D30" s="60"/>
      <c r="E30" s="60"/>
      <c r="F30" s="60"/>
      <c r="G30" s="60"/>
    </row>
    <row r="31" spans="1:7" ht="14.25">
      <c r="A31" s="94" t="s">
        <v>397</v>
      </c>
      <c r="B31" s="60"/>
      <c r="C31" s="60"/>
      <c r="D31" s="60"/>
      <c r="E31" s="60"/>
      <c r="F31" s="60"/>
      <c r="G31" s="60"/>
    </row>
    <row r="32" spans="1:7" ht="14.25">
      <c r="A32" s="61"/>
      <c r="B32" s="60"/>
      <c r="C32" s="60"/>
      <c r="D32" s="60"/>
      <c r="E32" s="60"/>
      <c r="F32" s="60"/>
      <c r="G32" s="60"/>
    </row>
    <row r="33" spans="1:7" ht="14.25">
      <c r="A33" s="22" t="s">
        <v>386</v>
      </c>
      <c r="B33" s="107">
        <f aca="true" t="shared" si="0" ref="B33:G33">+B23+B12</f>
        <v>5020225883</v>
      </c>
      <c r="C33" s="107">
        <f t="shared" si="0"/>
        <v>450375423</v>
      </c>
      <c r="D33" s="107">
        <f t="shared" si="0"/>
        <v>5470601306</v>
      </c>
      <c r="E33" s="107">
        <f t="shared" si="0"/>
        <v>5468632726</v>
      </c>
      <c r="F33" s="107">
        <f t="shared" si="0"/>
        <v>5453825834</v>
      </c>
      <c r="G33" s="107">
        <f t="shared" si="0"/>
        <v>1968580</v>
      </c>
    </row>
    <row r="34" spans="1:7" ht="15" thickBot="1">
      <c r="A34" s="27"/>
      <c r="B34" s="62"/>
      <c r="C34" s="62"/>
      <c r="D34" s="62"/>
      <c r="E34" s="62"/>
      <c r="F34" s="62"/>
      <c r="G34" s="62"/>
    </row>
    <row r="35" spans="2:7" ht="14.25" hidden="1">
      <c r="B35" s="108">
        <v>5020225883</v>
      </c>
      <c r="C35" s="108">
        <v>547350942.34</v>
      </c>
      <c r="D35" s="108">
        <v>5567576825.34</v>
      </c>
      <c r="E35" s="108">
        <v>4045776904.84</v>
      </c>
      <c r="F35" s="108">
        <v>4028071592.54</v>
      </c>
      <c r="G35" s="108">
        <v>1521799920.5</v>
      </c>
    </row>
    <row r="36" spans="2:7" ht="14.25" hidden="1">
      <c r="B36" s="109">
        <f aca="true" t="shared" si="1" ref="B36:G36">+B35-B33</f>
        <v>0</v>
      </c>
      <c r="C36" s="83">
        <f t="shared" si="1"/>
        <v>96975519.34000003</v>
      </c>
      <c r="D36" s="109">
        <f t="shared" si="1"/>
        <v>96975519.34000015</v>
      </c>
      <c r="E36" s="109">
        <f t="shared" si="1"/>
        <v>-1422855821.1599998</v>
      </c>
      <c r="F36" s="109">
        <f t="shared" si="1"/>
        <v>-1425754241.46</v>
      </c>
      <c r="G36" s="109">
        <f t="shared" si="1"/>
        <v>1519831340.5</v>
      </c>
    </row>
    <row r="37" spans="2:7" ht="14.25">
      <c r="B37" s="88"/>
      <c r="C37" s="88"/>
      <c r="D37" s="88"/>
      <c r="E37" s="88"/>
      <c r="F37" s="88"/>
      <c r="G37" s="88"/>
    </row>
    <row r="38" spans="2:7" ht="14.25">
      <c r="B38" s="109"/>
      <c r="C38" s="109"/>
      <c r="D38" s="109"/>
      <c r="E38" s="109"/>
      <c r="F38" s="109"/>
      <c r="G38" s="109"/>
    </row>
    <row r="39" spans="1:6" ht="14.25">
      <c r="A39" s="148" t="s">
        <v>481</v>
      </c>
      <c r="F39" s="148" t="s">
        <v>484</v>
      </c>
    </row>
    <row r="40" spans="1:6" ht="14.25">
      <c r="A40" s="151" t="s">
        <v>482</v>
      </c>
      <c r="F40" s="151" t="s">
        <v>485</v>
      </c>
    </row>
    <row r="41" spans="1:6" ht="14.25">
      <c r="A41" s="151" t="s">
        <v>483</v>
      </c>
      <c r="F41" s="151" t="s">
        <v>486</v>
      </c>
    </row>
  </sheetData>
  <sheetProtection/>
  <mergeCells count="9">
    <mergeCell ref="G9:G10"/>
    <mergeCell ref="A9:A10"/>
    <mergeCell ref="B9:F9"/>
    <mergeCell ref="A1:G1"/>
    <mergeCell ref="A4:G4"/>
    <mergeCell ref="A5:G5"/>
    <mergeCell ref="A6:G6"/>
    <mergeCell ref="A7:G7"/>
    <mergeCell ref="A8:G8"/>
  </mergeCells>
  <printOptions horizontalCentered="1"/>
  <pageMargins left="0.3937007874015748" right="0.5118110236220472" top="0.5511811023622047" bottom="0.5511811023622047" header="0.31496062992125984" footer="0.31496062992125984"/>
  <pageSetup fitToHeight="1" fitToWidth="1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view="pageBreakPreview" zoomScale="180" zoomScaleNormal="85" zoomScaleSheetLayoutView="180" zoomScalePageLayoutView="0" workbookViewId="0" topLeftCell="C1">
      <pane ySplit="9" topLeftCell="A79" activePane="bottomLeft" state="frozen"/>
      <selection pane="topLeft" activeCell="A7" sqref="A7:G7"/>
      <selection pane="bottomLeft" activeCell="A7" sqref="A7:G7"/>
    </sheetView>
  </sheetViews>
  <sheetFormatPr defaultColWidth="11.421875" defaultRowHeight="15"/>
  <cols>
    <col min="1" max="1" width="4.57421875" style="0" customWidth="1"/>
    <col min="2" max="2" width="40.57421875" style="0" customWidth="1"/>
    <col min="3" max="3" width="19.28125" style="0" bestFit="1" customWidth="1"/>
    <col min="4" max="4" width="17.57421875" style="0" bestFit="1" customWidth="1"/>
    <col min="5" max="8" width="19.28125" style="0" bestFit="1" customWidth="1"/>
    <col min="9" max="14" width="17.57421875" style="0" bestFit="1" customWidth="1"/>
    <col min="15" max="16" width="11.57421875" style="0" bestFit="1" customWidth="1"/>
  </cols>
  <sheetData>
    <row r="1" spans="1:8" ht="39.75" customHeight="1">
      <c r="A1" s="305" t="s">
        <v>400</v>
      </c>
      <c r="B1" s="305"/>
      <c r="C1" s="305"/>
      <c r="D1" s="305"/>
      <c r="E1" s="305"/>
      <c r="F1" s="305"/>
      <c r="G1" s="305"/>
      <c r="H1" s="305"/>
    </row>
    <row r="2" ht="15" thickBot="1"/>
    <row r="3" spans="1:8" ht="14.25">
      <c r="A3" s="222" t="s">
        <v>453</v>
      </c>
      <c r="B3" s="223"/>
      <c r="C3" s="223"/>
      <c r="D3" s="223"/>
      <c r="E3" s="223"/>
      <c r="F3" s="223"/>
      <c r="G3" s="223"/>
      <c r="H3" s="335"/>
    </row>
    <row r="4" spans="1:8" ht="14.25">
      <c r="A4" s="277" t="s">
        <v>304</v>
      </c>
      <c r="B4" s="278"/>
      <c r="C4" s="278"/>
      <c r="D4" s="278"/>
      <c r="E4" s="278"/>
      <c r="F4" s="278"/>
      <c r="G4" s="278"/>
      <c r="H4" s="334"/>
    </row>
    <row r="5" spans="1:8" ht="14.25">
      <c r="A5" s="277" t="s">
        <v>401</v>
      </c>
      <c r="B5" s="278"/>
      <c r="C5" s="278"/>
      <c r="D5" s="278"/>
      <c r="E5" s="278"/>
      <c r="F5" s="278"/>
      <c r="G5" s="278"/>
      <c r="H5" s="334"/>
    </row>
    <row r="6" spans="1:8" ht="14.25">
      <c r="A6" s="277" t="str">
        <f>+2!A6:I6</f>
        <v>Del 01 de Enero al 31 de Diciembre de 2016</v>
      </c>
      <c r="B6" s="278"/>
      <c r="C6" s="278"/>
      <c r="D6" s="278"/>
      <c r="E6" s="278"/>
      <c r="F6" s="278"/>
      <c r="G6" s="278"/>
      <c r="H6" s="334"/>
    </row>
    <row r="7" spans="1:8" ht="15" thickBot="1">
      <c r="A7" s="280" t="s">
        <v>1</v>
      </c>
      <c r="B7" s="281"/>
      <c r="C7" s="281"/>
      <c r="D7" s="281"/>
      <c r="E7" s="281"/>
      <c r="F7" s="281"/>
      <c r="G7" s="281"/>
      <c r="H7" s="336"/>
    </row>
    <row r="8" spans="1:8" ht="15" thickBot="1">
      <c r="A8" s="222" t="s">
        <v>2</v>
      </c>
      <c r="B8" s="224"/>
      <c r="C8" s="261" t="s">
        <v>307</v>
      </c>
      <c r="D8" s="262"/>
      <c r="E8" s="262"/>
      <c r="F8" s="262"/>
      <c r="G8" s="263"/>
      <c r="H8" s="274" t="s">
        <v>308</v>
      </c>
    </row>
    <row r="9" spans="1:8" ht="15.75" thickBot="1">
      <c r="A9" s="280"/>
      <c r="B9" s="282"/>
      <c r="C9" s="187" t="s">
        <v>191</v>
      </c>
      <c r="D9" s="187" t="s">
        <v>309</v>
      </c>
      <c r="E9" s="187" t="s">
        <v>310</v>
      </c>
      <c r="F9" s="187" t="s">
        <v>192</v>
      </c>
      <c r="G9" s="187" t="s">
        <v>210</v>
      </c>
      <c r="H9" s="275"/>
    </row>
    <row r="10" spans="1:8" ht="14.25">
      <c r="A10" s="337"/>
      <c r="B10" s="338"/>
      <c r="C10" s="110"/>
      <c r="D10" s="110"/>
      <c r="E10" s="110"/>
      <c r="F10" s="110"/>
      <c r="G10" s="110"/>
      <c r="H10" s="110"/>
    </row>
    <row r="11" spans="1:9" ht="14.25">
      <c r="A11" s="339" t="s">
        <v>402</v>
      </c>
      <c r="B11" s="340"/>
      <c r="C11" s="111">
        <f>C12+C22+C30+C41</f>
        <v>129221000</v>
      </c>
      <c r="D11" s="111">
        <f>D12+D22+D30+D41</f>
        <v>162785102</v>
      </c>
      <c r="E11" s="111">
        <f>E12+E22+E30+E41</f>
        <v>292006102</v>
      </c>
      <c r="F11" s="111">
        <f>F12+F22+F30+F41</f>
        <v>291385960</v>
      </c>
      <c r="G11" s="111">
        <f>G12+G22+G30+G41</f>
        <v>291065054</v>
      </c>
      <c r="H11" s="112">
        <f>+E11-F11</f>
        <v>620142</v>
      </c>
      <c r="I11" s="80"/>
    </row>
    <row r="12" spans="1:8" ht="14.25">
      <c r="A12" s="332" t="s">
        <v>403</v>
      </c>
      <c r="B12" s="333"/>
      <c r="C12" s="113">
        <f>C13+C14+C15+C16+C17+C18+C19+C20</f>
        <v>0</v>
      </c>
      <c r="D12" s="113">
        <f>D13+D14+D15+D16+D17+D18+D19+D20</f>
        <v>0</v>
      </c>
      <c r="E12" s="113">
        <f>E13+E14+E15+E16+E17+E18+E19+E20</f>
        <v>0</v>
      </c>
      <c r="F12" s="113">
        <f>F13+F14+F15+F16+F17+F18+F19+F20</f>
        <v>0</v>
      </c>
      <c r="G12" s="113">
        <f>G13+G14+G15+G16+G17+G18+G19+G20</f>
        <v>0</v>
      </c>
      <c r="H12" s="112">
        <f aca="true" t="shared" si="0" ref="H12:H20">E12-G12</f>
        <v>0</v>
      </c>
    </row>
    <row r="13" spans="1:8" ht="14.25">
      <c r="A13" s="97"/>
      <c r="B13" s="53" t="s">
        <v>404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14">
        <f t="shared" si="0"/>
        <v>0</v>
      </c>
    </row>
    <row r="14" spans="1:8" ht="14.25">
      <c r="A14" s="97"/>
      <c r="B14" s="53" t="s">
        <v>405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14">
        <f t="shared" si="0"/>
        <v>0</v>
      </c>
    </row>
    <row r="15" spans="1:8" ht="14.25">
      <c r="A15" s="97"/>
      <c r="B15" s="53" t="s">
        <v>406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14">
        <f t="shared" si="0"/>
        <v>0</v>
      </c>
    </row>
    <row r="16" spans="1:8" ht="14.25">
      <c r="A16" s="97"/>
      <c r="B16" s="53" t="s">
        <v>407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14">
        <f t="shared" si="0"/>
        <v>0</v>
      </c>
    </row>
    <row r="17" spans="1:8" ht="14.25">
      <c r="A17" s="97"/>
      <c r="B17" s="53" t="s">
        <v>408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14">
        <f t="shared" si="0"/>
        <v>0</v>
      </c>
    </row>
    <row r="18" spans="1:8" ht="14.25">
      <c r="A18" s="97"/>
      <c r="B18" s="53" t="s">
        <v>409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14">
        <f t="shared" si="0"/>
        <v>0</v>
      </c>
    </row>
    <row r="19" spans="1:8" ht="14.25">
      <c r="A19" s="97"/>
      <c r="B19" s="53" t="s">
        <v>410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14">
        <f t="shared" si="0"/>
        <v>0</v>
      </c>
    </row>
    <row r="20" spans="1:8" ht="14.25">
      <c r="A20" s="97"/>
      <c r="B20" s="53" t="s">
        <v>411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14">
        <f t="shared" si="0"/>
        <v>0</v>
      </c>
    </row>
    <row r="21" spans="1:8" ht="14.25">
      <c r="A21" s="97"/>
      <c r="B21" s="53"/>
      <c r="C21" s="100"/>
      <c r="D21" s="100"/>
      <c r="E21" s="100"/>
      <c r="F21" s="100"/>
      <c r="G21" s="100"/>
      <c r="H21" s="103"/>
    </row>
    <row r="22" spans="1:8" ht="14.25">
      <c r="A22" s="332" t="s">
        <v>412</v>
      </c>
      <c r="B22" s="333"/>
      <c r="C22" s="113">
        <f>C23+C24+C25+C26+C27+C28+C29</f>
        <v>129221000</v>
      </c>
      <c r="D22" s="113">
        <f>D23+D24+D25+D26+D27+D28+D29</f>
        <v>162785102</v>
      </c>
      <c r="E22" s="113">
        <f>E23+E24+E25+E26+E27+E28+E29</f>
        <v>292006102</v>
      </c>
      <c r="F22" s="113">
        <f>F23+F24+F25+F26+F27+F28+F29</f>
        <v>291385960</v>
      </c>
      <c r="G22" s="113">
        <f>G23+G24+G25+G26+G27+G28+G29</f>
        <v>291065054</v>
      </c>
      <c r="H22" s="112">
        <f>+E22-F22</f>
        <v>620142</v>
      </c>
    </row>
    <row r="23" spans="1:8" ht="14.25">
      <c r="A23" s="97"/>
      <c r="B23" s="53" t="s">
        <v>413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14">
        <f aca="true" t="shared" si="1" ref="H23:H29">E23-G23</f>
        <v>0</v>
      </c>
    </row>
    <row r="24" spans="1:8" ht="14.25">
      <c r="A24" s="97"/>
      <c r="B24" s="53" t="s">
        <v>414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14">
        <f t="shared" si="1"/>
        <v>0</v>
      </c>
    </row>
    <row r="25" spans="1:8" ht="14.25">
      <c r="A25" s="97"/>
      <c r="B25" s="53" t="s">
        <v>415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14">
        <f t="shared" si="1"/>
        <v>0</v>
      </c>
    </row>
    <row r="26" spans="1:8" ht="14.25">
      <c r="A26" s="97"/>
      <c r="B26" s="53" t="s">
        <v>416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14">
        <f t="shared" si="1"/>
        <v>0</v>
      </c>
    </row>
    <row r="27" spans="1:8" ht="14.25">
      <c r="A27" s="97"/>
      <c r="B27" s="86" t="s">
        <v>417</v>
      </c>
      <c r="C27" s="100">
        <f>6a!C10</f>
        <v>129221000</v>
      </c>
      <c r="D27" s="100">
        <f>6a!D10</f>
        <v>162785102</v>
      </c>
      <c r="E27" s="100">
        <f>+C27+D27</f>
        <v>292006102</v>
      </c>
      <c r="F27" s="100">
        <f>6a!F10</f>
        <v>291385960</v>
      </c>
      <c r="G27" s="100">
        <f>6a!G10</f>
        <v>291065054</v>
      </c>
      <c r="H27" s="100">
        <f>+E27-F27</f>
        <v>620142</v>
      </c>
    </row>
    <row r="28" spans="1:8" ht="14.25">
      <c r="A28" s="97"/>
      <c r="B28" s="53" t="s">
        <v>418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14">
        <f t="shared" si="1"/>
        <v>0</v>
      </c>
    </row>
    <row r="29" spans="1:8" ht="14.25">
      <c r="A29" s="97"/>
      <c r="B29" s="53" t="s">
        <v>419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14">
        <f t="shared" si="1"/>
        <v>0</v>
      </c>
    </row>
    <row r="30" spans="1:8" ht="14.25">
      <c r="A30" s="332" t="s">
        <v>420</v>
      </c>
      <c r="B30" s="333"/>
      <c r="C30" s="113">
        <f>C31+C32+C33+C34+C35+C36+C37+C38+C39</f>
        <v>0</v>
      </c>
      <c r="D30" s="113">
        <f>D31+D32+D33+D34+D35+D36+D37+D38+D39</f>
        <v>0</v>
      </c>
      <c r="E30" s="113">
        <f>E31+E32+E33+E34+E35+E36+E37+E38+E39</f>
        <v>0</v>
      </c>
      <c r="F30" s="113">
        <f>F31+F32+F33+F34+F35+F36+F37+F38+F39</f>
        <v>0</v>
      </c>
      <c r="G30" s="113">
        <f>G31+G32+G33+G34+G35+G36+G37+G38+G39</f>
        <v>0</v>
      </c>
      <c r="H30" s="191">
        <f>E30-G30</f>
        <v>0</v>
      </c>
    </row>
    <row r="31" spans="1:8" ht="14.25">
      <c r="A31" s="97"/>
      <c r="B31" s="53" t="s">
        <v>421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f>E31-G31</f>
        <v>0</v>
      </c>
    </row>
    <row r="32" spans="1:8" ht="14.25">
      <c r="A32" s="97"/>
      <c r="B32" s="53" t="s">
        <v>422</v>
      </c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f aca="true" t="shared" si="2" ref="H32:H39">E32-G32</f>
        <v>0</v>
      </c>
    </row>
    <row r="33" spans="1:8" ht="14.25">
      <c r="A33" s="97"/>
      <c r="B33" s="53" t="s">
        <v>423</v>
      </c>
      <c r="C33" s="100">
        <v>0</v>
      </c>
      <c r="D33" s="100">
        <v>0</v>
      </c>
      <c r="E33" s="100">
        <v>0</v>
      </c>
      <c r="F33" s="100">
        <v>0</v>
      </c>
      <c r="G33" s="100">
        <v>0</v>
      </c>
      <c r="H33" s="100">
        <f t="shared" si="2"/>
        <v>0</v>
      </c>
    </row>
    <row r="34" spans="1:8" ht="14.25">
      <c r="A34" s="97"/>
      <c r="B34" s="53" t="s">
        <v>424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f t="shared" si="2"/>
        <v>0</v>
      </c>
    </row>
    <row r="35" spans="1:8" ht="14.25">
      <c r="A35" s="97"/>
      <c r="B35" s="53" t="s">
        <v>425</v>
      </c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100">
        <f t="shared" si="2"/>
        <v>0</v>
      </c>
    </row>
    <row r="36" spans="1:8" ht="14.25">
      <c r="A36" s="97"/>
      <c r="B36" s="53" t="s">
        <v>426</v>
      </c>
      <c r="C36" s="100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f t="shared" si="2"/>
        <v>0</v>
      </c>
    </row>
    <row r="37" spans="1:8" ht="14.25">
      <c r="A37" s="97"/>
      <c r="B37" s="53" t="s">
        <v>427</v>
      </c>
      <c r="C37" s="100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f t="shared" si="2"/>
        <v>0</v>
      </c>
    </row>
    <row r="38" spans="1:8" ht="14.25">
      <c r="A38" s="97"/>
      <c r="B38" s="53" t="s">
        <v>428</v>
      </c>
      <c r="C38" s="100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f t="shared" si="2"/>
        <v>0</v>
      </c>
    </row>
    <row r="39" spans="1:8" ht="14.25">
      <c r="A39" s="97"/>
      <c r="B39" s="53" t="s">
        <v>429</v>
      </c>
      <c r="C39" s="100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f t="shared" si="2"/>
        <v>0</v>
      </c>
    </row>
    <row r="40" spans="1:8" ht="14.25">
      <c r="A40" s="97"/>
      <c r="B40" s="53"/>
      <c r="C40" s="100"/>
      <c r="D40" s="100"/>
      <c r="E40" s="100"/>
      <c r="F40" s="100"/>
      <c r="G40" s="100"/>
      <c r="H40" s="103"/>
    </row>
    <row r="41" spans="1:8" ht="14.25">
      <c r="A41" s="332" t="s">
        <v>430</v>
      </c>
      <c r="B41" s="333"/>
      <c r="C41" s="100">
        <f>C42+C43+C44+C45</f>
        <v>0</v>
      </c>
      <c r="D41" s="100">
        <f>D42+D43+D44+D45</f>
        <v>0</v>
      </c>
      <c r="E41" s="100">
        <f>E42+E43+E44+E45</f>
        <v>0</v>
      </c>
      <c r="F41" s="100">
        <f>F42+F43+F44+F45</f>
        <v>0</v>
      </c>
      <c r="G41" s="100">
        <f>G42+G43+G44+G45</f>
        <v>0</v>
      </c>
      <c r="H41" s="100">
        <f>E41-G41</f>
        <v>0</v>
      </c>
    </row>
    <row r="42" spans="1:8" ht="14.25">
      <c r="A42" s="97"/>
      <c r="B42" s="53" t="s">
        <v>431</v>
      </c>
      <c r="C42" s="100">
        <v>0</v>
      </c>
      <c r="D42" s="100">
        <v>0</v>
      </c>
      <c r="E42" s="100">
        <v>0</v>
      </c>
      <c r="F42" s="100">
        <v>0</v>
      </c>
      <c r="G42" s="100">
        <v>0</v>
      </c>
      <c r="H42" s="100">
        <f>E42-G42</f>
        <v>0</v>
      </c>
    </row>
    <row r="43" spans="1:8" ht="15">
      <c r="A43" s="97"/>
      <c r="B43" s="55" t="s">
        <v>432</v>
      </c>
      <c r="C43" s="100">
        <v>0</v>
      </c>
      <c r="D43" s="100">
        <v>0</v>
      </c>
      <c r="E43" s="100">
        <v>0</v>
      </c>
      <c r="F43" s="100">
        <v>0</v>
      </c>
      <c r="G43" s="100">
        <v>0</v>
      </c>
      <c r="H43" s="100">
        <f>E43-G43</f>
        <v>0</v>
      </c>
    </row>
    <row r="44" spans="1:8" ht="14.25">
      <c r="A44" s="97"/>
      <c r="B44" s="53" t="s">
        <v>433</v>
      </c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f>E44-G44</f>
        <v>0</v>
      </c>
    </row>
    <row r="45" spans="1:8" ht="14.25">
      <c r="A45" s="97"/>
      <c r="B45" s="53" t="s">
        <v>434</v>
      </c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f>E45-G45</f>
        <v>0</v>
      </c>
    </row>
    <row r="46" spans="1:8" ht="14.25">
      <c r="A46" s="97"/>
      <c r="B46" s="53"/>
      <c r="C46" s="100"/>
      <c r="D46" s="100"/>
      <c r="E46" s="100"/>
      <c r="F46" s="100"/>
      <c r="G46" s="100"/>
      <c r="H46" s="103"/>
    </row>
    <row r="47" spans="1:13" ht="14.25">
      <c r="A47" s="332" t="s">
        <v>435</v>
      </c>
      <c r="B47" s="333"/>
      <c r="C47" s="113">
        <f aca="true" t="shared" si="3" ref="C47:H47">C48+C58+C67+C78</f>
        <v>4891004883</v>
      </c>
      <c r="D47" s="113">
        <f t="shared" si="3"/>
        <v>287590321</v>
      </c>
      <c r="E47" s="113">
        <f t="shared" si="3"/>
        <v>5178595204</v>
      </c>
      <c r="F47" s="113">
        <f t="shared" si="3"/>
        <v>5177246766</v>
      </c>
      <c r="G47" s="113">
        <f t="shared" si="3"/>
        <v>5162760780</v>
      </c>
      <c r="H47" s="113">
        <f t="shared" si="3"/>
        <v>1348438</v>
      </c>
      <c r="I47" s="80">
        <f>+ROUND(C47,0)</f>
        <v>4891004883</v>
      </c>
      <c r="J47" s="80">
        <f>+ROUND(D47,0)</f>
        <v>287590321</v>
      </c>
      <c r="K47" s="80">
        <f>+ROUND(E47,0)</f>
        <v>5178595204</v>
      </c>
      <c r="L47" s="80">
        <f>+ROUND(F47,0)</f>
        <v>5177246766</v>
      </c>
      <c r="M47" s="80">
        <f>+ROUND(G47,0)</f>
        <v>5162760780</v>
      </c>
    </row>
    <row r="48" spans="1:8" ht="14.25">
      <c r="A48" s="332" t="s">
        <v>403</v>
      </c>
      <c r="B48" s="333"/>
      <c r="C48" s="113">
        <f>C49+C50+C51+C52+C53+C54+C55+C56</f>
        <v>0</v>
      </c>
      <c r="D48" s="113">
        <f>D49+D50+D51+D52+D53+D54+D55+D56</f>
        <v>0</v>
      </c>
      <c r="E48" s="113">
        <f>E49+E50+E51+E52+E53+E54+E55+E56</f>
        <v>0</v>
      </c>
      <c r="F48" s="113">
        <f>F49+F50+F51+F52+F53+F54+F55+F56</f>
        <v>0</v>
      </c>
      <c r="G48" s="113">
        <f>G49+G50+G51+G52+G53+G54+G55+G56</f>
        <v>0</v>
      </c>
      <c r="H48" s="113">
        <f aca="true" t="shared" si="4" ref="H48:H56">E48-G48</f>
        <v>0</v>
      </c>
    </row>
    <row r="49" spans="1:8" ht="14.25">
      <c r="A49" s="97"/>
      <c r="B49" s="53" t="s">
        <v>404</v>
      </c>
      <c r="C49" s="100">
        <v>0</v>
      </c>
      <c r="D49" s="100"/>
      <c r="E49" s="100"/>
      <c r="F49" s="100"/>
      <c r="G49" s="100"/>
      <c r="H49" s="100">
        <f t="shared" si="4"/>
        <v>0</v>
      </c>
    </row>
    <row r="50" spans="1:8" ht="14.25">
      <c r="A50" s="97"/>
      <c r="B50" s="53" t="s">
        <v>405</v>
      </c>
      <c r="C50" s="100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f t="shared" si="4"/>
        <v>0</v>
      </c>
    </row>
    <row r="51" spans="1:8" ht="14.25">
      <c r="A51" s="97"/>
      <c r="B51" s="53" t="s">
        <v>406</v>
      </c>
      <c r="C51" s="100">
        <v>0</v>
      </c>
      <c r="D51" s="100">
        <v>0</v>
      </c>
      <c r="E51" s="100">
        <v>0</v>
      </c>
      <c r="F51" s="100">
        <v>0</v>
      </c>
      <c r="G51" s="100">
        <v>0</v>
      </c>
      <c r="H51" s="100">
        <f t="shared" si="4"/>
        <v>0</v>
      </c>
    </row>
    <row r="52" spans="1:8" ht="14.25">
      <c r="A52" s="97"/>
      <c r="B52" s="53" t="s">
        <v>407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f t="shared" si="4"/>
        <v>0</v>
      </c>
    </row>
    <row r="53" spans="1:8" ht="14.25">
      <c r="A53" s="97"/>
      <c r="B53" s="53" t="s">
        <v>408</v>
      </c>
      <c r="C53" s="100">
        <v>0</v>
      </c>
      <c r="D53" s="100">
        <v>0</v>
      </c>
      <c r="E53" s="100">
        <v>0</v>
      </c>
      <c r="F53" s="100">
        <v>0</v>
      </c>
      <c r="G53" s="100">
        <v>0</v>
      </c>
      <c r="H53" s="100">
        <f t="shared" si="4"/>
        <v>0</v>
      </c>
    </row>
    <row r="54" spans="1:8" ht="14.25">
      <c r="A54" s="97"/>
      <c r="B54" s="53" t="s">
        <v>409</v>
      </c>
      <c r="C54" s="100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f t="shared" si="4"/>
        <v>0</v>
      </c>
    </row>
    <row r="55" spans="1:8" ht="14.25">
      <c r="A55" s="97"/>
      <c r="B55" s="53" t="s">
        <v>410</v>
      </c>
      <c r="C55" s="100">
        <v>0</v>
      </c>
      <c r="D55" s="100">
        <v>0</v>
      </c>
      <c r="E55" s="100">
        <v>0</v>
      </c>
      <c r="F55" s="100">
        <v>0</v>
      </c>
      <c r="G55" s="100">
        <v>0</v>
      </c>
      <c r="H55" s="100">
        <f t="shared" si="4"/>
        <v>0</v>
      </c>
    </row>
    <row r="56" spans="1:8" ht="14.25">
      <c r="A56" s="97"/>
      <c r="B56" s="53" t="s">
        <v>411</v>
      </c>
      <c r="C56" s="100">
        <v>0</v>
      </c>
      <c r="D56" s="100">
        <v>0</v>
      </c>
      <c r="E56" s="100">
        <v>0</v>
      </c>
      <c r="F56" s="100">
        <v>0</v>
      </c>
      <c r="G56" s="100">
        <v>0</v>
      </c>
      <c r="H56" s="100">
        <f t="shared" si="4"/>
        <v>0</v>
      </c>
    </row>
    <row r="57" spans="1:8" ht="14.25">
      <c r="A57" s="97"/>
      <c r="B57" s="53"/>
      <c r="C57" s="100"/>
      <c r="D57" s="100"/>
      <c r="E57" s="100"/>
      <c r="F57" s="100"/>
      <c r="G57" s="100"/>
      <c r="H57" s="103"/>
    </row>
    <row r="58" spans="1:8" ht="14.25">
      <c r="A58" s="332" t="s">
        <v>412</v>
      </c>
      <c r="B58" s="333"/>
      <c r="C58" s="113">
        <f>C59+C60+C61+C62+C63+C64+C65</f>
        <v>4891004883</v>
      </c>
      <c r="D58" s="113">
        <f>D59+D60+D61+D62+D63+D64+D65</f>
        <v>287590321</v>
      </c>
      <c r="E58" s="113">
        <f>E59+E60+E61+E62+E63+E64+E65</f>
        <v>5178595204</v>
      </c>
      <c r="F58" s="113">
        <f>F59+F60+F61+F62+F63+F64+F65</f>
        <v>5177246766</v>
      </c>
      <c r="G58" s="113">
        <f>G59+G60+G61+G62+G63+G64+G65</f>
        <v>5162760780</v>
      </c>
      <c r="H58" s="112">
        <f>+E58-F58</f>
        <v>1348438</v>
      </c>
    </row>
    <row r="59" spans="1:8" ht="14.25">
      <c r="A59" s="97"/>
      <c r="B59" s="53" t="s">
        <v>413</v>
      </c>
      <c r="C59" s="100">
        <v>0</v>
      </c>
      <c r="D59" s="100">
        <v>0</v>
      </c>
      <c r="E59" s="100">
        <v>0</v>
      </c>
      <c r="F59" s="100">
        <v>0</v>
      </c>
      <c r="G59" s="100">
        <v>0</v>
      </c>
      <c r="H59" s="100">
        <f aca="true" t="shared" si="5" ref="H59:H65">E59-G59</f>
        <v>0</v>
      </c>
    </row>
    <row r="60" spans="1:8" ht="14.25">
      <c r="A60" s="97"/>
      <c r="B60" s="53" t="s">
        <v>414</v>
      </c>
      <c r="C60" s="100">
        <v>0</v>
      </c>
      <c r="D60" s="100">
        <v>0</v>
      </c>
      <c r="E60" s="100">
        <v>0</v>
      </c>
      <c r="F60" s="100">
        <v>0</v>
      </c>
      <c r="G60" s="100">
        <v>0</v>
      </c>
      <c r="H60" s="100">
        <f t="shared" si="5"/>
        <v>0</v>
      </c>
    </row>
    <row r="61" spans="1:8" ht="14.25">
      <c r="A61" s="97"/>
      <c r="B61" s="53" t="s">
        <v>415</v>
      </c>
      <c r="C61" s="100">
        <v>0</v>
      </c>
      <c r="D61" s="100">
        <v>0</v>
      </c>
      <c r="E61" s="100">
        <v>0</v>
      </c>
      <c r="F61" s="100">
        <v>0</v>
      </c>
      <c r="G61" s="100">
        <v>0</v>
      </c>
      <c r="H61" s="100">
        <f t="shared" si="5"/>
        <v>0</v>
      </c>
    </row>
    <row r="62" spans="1:8" ht="14.25">
      <c r="A62" s="97"/>
      <c r="B62" s="53" t="s">
        <v>416</v>
      </c>
      <c r="C62" s="100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f t="shared" si="5"/>
        <v>0</v>
      </c>
    </row>
    <row r="63" spans="1:13" ht="14.25">
      <c r="A63" s="97"/>
      <c r="B63" s="53" t="s">
        <v>417</v>
      </c>
      <c r="C63" s="100">
        <f>6a!C84</f>
        <v>4891004883</v>
      </c>
      <c r="D63" s="100">
        <f>6a!D84</f>
        <v>287590321</v>
      </c>
      <c r="E63" s="100">
        <f>+C63+D63</f>
        <v>5178595204</v>
      </c>
      <c r="F63" s="100">
        <f>6a!F84</f>
        <v>5177246766</v>
      </c>
      <c r="G63" s="100">
        <f>6a!G84</f>
        <v>5162760780</v>
      </c>
      <c r="H63" s="100">
        <f>+E63-F63</f>
        <v>1348438</v>
      </c>
      <c r="I63" s="80"/>
      <c r="J63" s="80"/>
      <c r="K63" s="80"/>
      <c r="L63" s="80"/>
      <c r="M63" s="100"/>
    </row>
    <row r="64" spans="1:8" ht="14.25">
      <c r="A64" s="97"/>
      <c r="B64" s="53" t="s">
        <v>418</v>
      </c>
      <c r="C64" s="100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f t="shared" si="5"/>
        <v>0</v>
      </c>
    </row>
    <row r="65" spans="1:8" ht="14.25">
      <c r="A65" s="97"/>
      <c r="B65" s="53" t="s">
        <v>419</v>
      </c>
      <c r="C65" s="100">
        <v>0</v>
      </c>
      <c r="D65" s="100">
        <v>0</v>
      </c>
      <c r="E65" s="100">
        <v>0</v>
      </c>
      <c r="F65" s="100">
        <v>0</v>
      </c>
      <c r="G65" s="100">
        <v>0</v>
      </c>
      <c r="H65" s="100">
        <f t="shared" si="5"/>
        <v>0</v>
      </c>
    </row>
    <row r="66" spans="1:8" ht="14.25">
      <c r="A66" s="97"/>
      <c r="B66" s="53"/>
      <c r="C66" s="100"/>
      <c r="D66" s="100"/>
      <c r="E66" s="100"/>
      <c r="F66" s="100"/>
      <c r="G66" s="100"/>
      <c r="H66" s="103"/>
    </row>
    <row r="67" spans="1:8" ht="14.25">
      <c r="A67" s="332" t="s">
        <v>420</v>
      </c>
      <c r="B67" s="333"/>
      <c r="C67" s="113">
        <f>C68+C69+C70+C71+C72+C73+C74+C75+C76</f>
        <v>0</v>
      </c>
      <c r="D67" s="113">
        <f>D68+D69+D70+D71+D72+D73+D74+D75+D76</f>
        <v>0</v>
      </c>
      <c r="E67" s="113">
        <f>E68+E69+E70+E71+E72+E73+E74+E75+E76</f>
        <v>0</v>
      </c>
      <c r="F67" s="113">
        <f>F68+F69+F70+F71+F72+F73+F74+F75+F76</f>
        <v>0</v>
      </c>
      <c r="G67" s="113">
        <f>G68+G69+G70+G71+G72+G73+G74+G75+G76</f>
        <v>0</v>
      </c>
      <c r="H67" s="113">
        <f aca="true" t="shared" si="6" ref="H67:H76">E67-G67</f>
        <v>0</v>
      </c>
    </row>
    <row r="68" spans="1:8" ht="14.25">
      <c r="A68" s="97"/>
      <c r="B68" s="53" t="s">
        <v>421</v>
      </c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f t="shared" si="6"/>
        <v>0</v>
      </c>
    </row>
    <row r="69" spans="1:8" ht="14.25">
      <c r="A69" s="97"/>
      <c r="B69" s="53" t="s">
        <v>422</v>
      </c>
      <c r="C69" s="100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f t="shared" si="6"/>
        <v>0</v>
      </c>
    </row>
    <row r="70" spans="1:8" ht="14.25">
      <c r="A70" s="97"/>
      <c r="B70" s="53" t="s">
        <v>423</v>
      </c>
      <c r="C70" s="100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f t="shared" si="6"/>
        <v>0</v>
      </c>
    </row>
    <row r="71" spans="1:8" ht="14.25">
      <c r="A71" s="97"/>
      <c r="B71" s="53" t="s">
        <v>424</v>
      </c>
      <c r="C71" s="100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f t="shared" si="6"/>
        <v>0</v>
      </c>
    </row>
    <row r="72" spans="1:8" ht="14.25">
      <c r="A72" s="97"/>
      <c r="B72" s="53" t="s">
        <v>425</v>
      </c>
      <c r="C72" s="100">
        <v>0</v>
      </c>
      <c r="D72" s="100">
        <v>0</v>
      </c>
      <c r="E72" s="100">
        <v>0</v>
      </c>
      <c r="F72" s="100">
        <v>0</v>
      </c>
      <c r="G72" s="100">
        <v>0</v>
      </c>
      <c r="H72" s="100">
        <f t="shared" si="6"/>
        <v>0</v>
      </c>
    </row>
    <row r="73" spans="1:8" ht="14.25">
      <c r="A73" s="97"/>
      <c r="B73" s="53" t="s">
        <v>426</v>
      </c>
      <c r="C73" s="100">
        <v>0</v>
      </c>
      <c r="D73" s="100">
        <v>0</v>
      </c>
      <c r="E73" s="100">
        <v>0</v>
      </c>
      <c r="F73" s="100">
        <v>0</v>
      </c>
      <c r="G73" s="100">
        <v>0</v>
      </c>
      <c r="H73" s="100">
        <f t="shared" si="6"/>
        <v>0</v>
      </c>
    </row>
    <row r="74" spans="1:8" ht="14.25">
      <c r="A74" s="97"/>
      <c r="B74" s="53" t="s">
        <v>427</v>
      </c>
      <c r="C74" s="100">
        <v>0</v>
      </c>
      <c r="D74" s="100">
        <v>0</v>
      </c>
      <c r="E74" s="100">
        <v>0</v>
      </c>
      <c r="F74" s="100">
        <v>0</v>
      </c>
      <c r="G74" s="100">
        <v>0</v>
      </c>
      <c r="H74" s="100">
        <f t="shared" si="6"/>
        <v>0</v>
      </c>
    </row>
    <row r="75" spans="1:8" ht="14.25">
      <c r="A75" s="97"/>
      <c r="B75" s="53" t="s">
        <v>428</v>
      </c>
      <c r="C75" s="100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f t="shared" si="6"/>
        <v>0</v>
      </c>
    </row>
    <row r="76" spans="1:8" ht="14.25">
      <c r="A76" s="97"/>
      <c r="B76" s="53" t="s">
        <v>429</v>
      </c>
      <c r="C76" s="100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f t="shared" si="6"/>
        <v>0</v>
      </c>
    </row>
    <row r="77" spans="1:8" ht="14.25">
      <c r="A77" s="97"/>
      <c r="B77" s="53"/>
      <c r="C77" s="100"/>
      <c r="D77" s="100"/>
      <c r="E77" s="100"/>
      <c r="F77" s="100"/>
      <c r="G77" s="100"/>
      <c r="H77" s="103"/>
    </row>
    <row r="78" spans="1:8" ht="14.25">
      <c r="A78" s="332" t="s">
        <v>430</v>
      </c>
      <c r="B78" s="333"/>
      <c r="C78" s="113">
        <f>C79+C80+C81+C82</f>
        <v>0</v>
      </c>
      <c r="D78" s="113">
        <f>D79+D80+D81+D82</f>
        <v>0</v>
      </c>
      <c r="E78" s="113">
        <f>E79+E80+E81+E82</f>
        <v>0</v>
      </c>
      <c r="F78" s="113">
        <f>F79+F80+F81+F82</f>
        <v>0</v>
      </c>
      <c r="G78" s="113">
        <f>G79+G80+G81+G82</f>
        <v>0</v>
      </c>
      <c r="H78" s="113">
        <f>E78-G78</f>
        <v>0</v>
      </c>
    </row>
    <row r="79" spans="1:8" ht="14.25">
      <c r="A79" s="97"/>
      <c r="B79" s="53" t="s">
        <v>431</v>
      </c>
      <c r="C79" s="100">
        <v>0</v>
      </c>
      <c r="D79" s="100"/>
      <c r="E79" s="100"/>
      <c r="F79" s="100"/>
      <c r="G79" s="100"/>
      <c r="H79" s="100">
        <f>E79-G79</f>
        <v>0</v>
      </c>
    </row>
    <row r="80" spans="1:8" ht="14.25">
      <c r="A80" s="97"/>
      <c r="B80" s="53" t="s">
        <v>432</v>
      </c>
      <c r="C80" s="100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f>E80-G80</f>
        <v>0</v>
      </c>
    </row>
    <row r="81" spans="1:8" ht="14.25">
      <c r="A81" s="97"/>
      <c r="B81" s="53" t="s">
        <v>433</v>
      </c>
      <c r="C81" s="100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f>E81-G81</f>
        <v>0</v>
      </c>
    </row>
    <row r="82" spans="1:8" ht="14.25">
      <c r="A82" s="97"/>
      <c r="B82" s="53" t="s">
        <v>434</v>
      </c>
      <c r="C82" s="100">
        <v>0</v>
      </c>
      <c r="D82" s="100">
        <v>0</v>
      </c>
      <c r="E82" s="100">
        <v>0</v>
      </c>
      <c r="F82" s="100">
        <v>0</v>
      </c>
      <c r="G82" s="100">
        <v>0</v>
      </c>
      <c r="H82" s="100">
        <f>E82-G82</f>
        <v>0</v>
      </c>
    </row>
    <row r="83" spans="1:8" ht="14.25">
      <c r="A83" s="97"/>
      <c r="B83" s="53"/>
      <c r="C83" s="100"/>
      <c r="D83" s="100"/>
      <c r="E83" s="100"/>
      <c r="F83" s="100"/>
      <c r="G83" s="100"/>
      <c r="H83" s="103"/>
    </row>
    <row r="84" spans="1:8" ht="14.25">
      <c r="A84" s="332" t="s">
        <v>386</v>
      </c>
      <c r="B84" s="333"/>
      <c r="C84" s="113">
        <f aca="true" t="shared" si="7" ref="C84:H84">C11+C47</f>
        <v>5020225883</v>
      </c>
      <c r="D84" s="113">
        <f t="shared" si="7"/>
        <v>450375423</v>
      </c>
      <c r="E84" s="113">
        <f t="shared" si="7"/>
        <v>5470601306</v>
      </c>
      <c r="F84" s="113">
        <f t="shared" si="7"/>
        <v>5468632726</v>
      </c>
      <c r="G84" s="113">
        <f t="shared" si="7"/>
        <v>5453825834</v>
      </c>
      <c r="H84" s="113">
        <f t="shared" si="7"/>
        <v>1968580</v>
      </c>
    </row>
    <row r="85" spans="1:8" ht="15" thickBot="1">
      <c r="A85" s="52"/>
      <c r="B85" s="63"/>
      <c r="C85" s="115"/>
      <c r="D85" s="115"/>
      <c r="E85" s="115"/>
      <c r="F85" s="115"/>
      <c r="G85" s="115"/>
      <c r="H85" s="116"/>
    </row>
    <row r="86" spans="1:8" ht="14.25" hidden="1">
      <c r="A86" s="117"/>
      <c r="B86" s="117"/>
      <c r="C86" s="118">
        <v>5020225883</v>
      </c>
      <c r="D86" s="118">
        <f>1544013589-1010004989</f>
        <v>534008600</v>
      </c>
      <c r="E86" s="118">
        <v>5554234484</v>
      </c>
      <c r="F86" s="118">
        <v>3972409648</v>
      </c>
      <c r="G86" s="118">
        <v>3949948358</v>
      </c>
      <c r="H86" s="118">
        <v>1581824836</v>
      </c>
    </row>
    <row r="87" spans="1:8" ht="14.25" hidden="1">
      <c r="A87" s="117"/>
      <c r="B87" s="117"/>
      <c r="C87" s="118">
        <f aca="true" t="shared" si="8" ref="C87:H87">+C86-C84</f>
        <v>0</v>
      </c>
      <c r="D87" s="118">
        <f t="shared" si="8"/>
        <v>83633177</v>
      </c>
      <c r="E87" s="118">
        <f t="shared" si="8"/>
        <v>83633178</v>
      </c>
      <c r="F87" s="118">
        <f t="shared" si="8"/>
        <v>-1496223078</v>
      </c>
      <c r="G87" s="118">
        <f t="shared" si="8"/>
        <v>-1503877476</v>
      </c>
      <c r="H87" s="118">
        <f t="shared" si="8"/>
        <v>1579856256</v>
      </c>
    </row>
    <row r="88" spans="1:8" ht="14.25" hidden="1">
      <c r="A88" s="117"/>
      <c r="B88" s="117"/>
      <c r="C88" s="119"/>
      <c r="D88" s="119"/>
      <c r="E88" s="119"/>
      <c r="F88" s="119"/>
      <c r="G88" s="119"/>
      <c r="H88" s="120"/>
    </row>
    <row r="89" spans="1:8" ht="14.25" hidden="1">
      <c r="A89" s="117"/>
      <c r="B89" s="117"/>
      <c r="C89" s="119"/>
      <c r="D89" s="119"/>
      <c r="E89" s="119"/>
      <c r="F89" s="119"/>
      <c r="G89" s="119"/>
      <c r="H89" s="120"/>
    </row>
    <row r="90" spans="1:8" ht="14.25" hidden="1">
      <c r="A90" s="117"/>
      <c r="B90" s="117"/>
      <c r="C90" s="119"/>
      <c r="D90" s="119"/>
      <c r="E90" s="119"/>
      <c r="F90" s="119"/>
      <c r="G90" s="119"/>
      <c r="H90" s="120"/>
    </row>
    <row r="91" spans="3:12" ht="14.25" hidden="1">
      <c r="C91" s="91">
        <f aca="true" t="shared" si="9" ref="C91:H91">+C112+C117</f>
        <v>5020225883</v>
      </c>
      <c r="D91" s="91">
        <f t="shared" si="9"/>
        <v>534008600.09000003</v>
      </c>
      <c r="E91" s="91">
        <f t="shared" si="9"/>
        <v>5554234484.09</v>
      </c>
      <c r="F91" s="91">
        <f t="shared" si="9"/>
        <v>3972409648.3099995</v>
      </c>
      <c r="G91" s="91">
        <f t="shared" si="9"/>
        <v>3949948357.92</v>
      </c>
      <c r="H91" s="91">
        <f t="shared" si="9"/>
        <v>1581824835.7800002</v>
      </c>
      <c r="I91" s="87">
        <v>1544013589</v>
      </c>
      <c r="J91" s="87">
        <v>1010004989</v>
      </c>
      <c r="K91" s="87">
        <f>+I91-J91</f>
        <v>534008600</v>
      </c>
      <c r="L91" s="80">
        <f>+K91-D91</f>
        <v>-0.09000003337860107</v>
      </c>
    </row>
    <row r="92" spans="3:8" ht="14.25" hidden="1">
      <c r="C92" s="80">
        <f aca="true" t="shared" si="10" ref="C92:H92">+C91-C84</f>
        <v>0</v>
      </c>
      <c r="D92" s="80">
        <f t="shared" si="10"/>
        <v>83633177.09000003</v>
      </c>
      <c r="E92" s="80">
        <f t="shared" si="10"/>
        <v>83633178.09000015</v>
      </c>
      <c r="F92" s="80">
        <f t="shared" si="10"/>
        <v>-1496223077.6900005</v>
      </c>
      <c r="G92" s="80">
        <f t="shared" si="10"/>
        <v>-1503877476.08</v>
      </c>
      <c r="H92" s="89">
        <f t="shared" si="10"/>
        <v>1579856255.7800002</v>
      </c>
    </row>
    <row r="93" ht="14.25" hidden="1">
      <c r="B93" s="30" t="s">
        <v>458</v>
      </c>
    </row>
    <row r="94" spans="2:14" ht="14.25" hidden="1">
      <c r="B94" t="s">
        <v>459</v>
      </c>
      <c r="C94" s="88">
        <v>4663262408</v>
      </c>
      <c r="D94" s="88">
        <v>101650491.84</v>
      </c>
      <c r="E94" s="88">
        <v>4764912899.84</v>
      </c>
      <c r="F94" s="88">
        <v>3304025723.99</v>
      </c>
      <c r="G94" s="88">
        <v>3304025723.99</v>
      </c>
      <c r="H94" s="88">
        <f aca="true" t="shared" si="11" ref="H94:H111">+E94-F94</f>
        <v>1460887175.8500004</v>
      </c>
      <c r="I94" s="80">
        <f aca="true" t="shared" si="12" ref="I94:N109">+ROUND(C94,0)</f>
        <v>4663262408</v>
      </c>
      <c r="J94" s="80">
        <f t="shared" si="12"/>
        <v>101650492</v>
      </c>
      <c r="K94" s="80">
        <f t="shared" si="12"/>
        <v>4764912900</v>
      </c>
      <c r="L94" s="80">
        <f t="shared" si="12"/>
        <v>3304025724</v>
      </c>
      <c r="M94" s="80">
        <f t="shared" si="12"/>
        <v>3304025724</v>
      </c>
      <c r="N94" s="80">
        <f t="shared" si="12"/>
        <v>1460887176</v>
      </c>
    </row>
    <row r="95" spans="2:14" ht="14.25" hidden="1">
      <c r="B95" t="s">
        <v>460</v>
      </c>
      <c r="C95" s="88">
        <v>96871276</v>
      </c>
      <c r="D95" s="88">
        <v>0</v>
      </c>
      <c r="E95" s="88">
        <v>96871276</v>
      </c>
      <c r="F95" s="88">
        <v>55601292.72</v>
      </c>
      <c r="G95" s="88">
        <v>55601292.72</v>
      </c>
      <c r="H95" s="88">
        <f t="shared" si="11"/>
        <v>41269983.28</v>
      </c>
      <c r="I95" s="80">
        <f t="shared" si="12"/>
        <v>96871276</v>
      </c>
      <c r="J95" s="80">
        <f t="shared" si="12"/>
        <v>0</v>
      </c>
      <c r="K95" s="80">
        <f t="shared" si="12"/>
        <v>96871276</v>
      </c>
      <c r="L95" s="80">
        <f t="shared" si="12"/>
        <v>55601293</v>
      </c>
      <c r="M95" s="80">
        <f t="shared" si="12"/>
        <v>55601293</v>
      </c>
      <c r="N95" s="80">
        <f t="shared" si="12"/>
        <v>41269983</v>
      </c>
    </row>
    <row r="96" spans="2:14" ht="14.25" hidden="1">
      <c r="B96" t="s">
        <v>464</v>
      </c>
      <c r="C96" s="88">
        <v>130871199</v>
      </c>
      <c r="D96" s="88">
        <v>0</v>
      </c>
      <c r="E96" s="88">
        <v>130871199</v>
      </c>
      <c r="F96" s="88">
        <v>121701392.83</v>
      </c>
      <c r="G96" s="88">
        <v>109069357.44</v>
      </c>
      <c r="H96" s="88">
        <f t="shared" si="11"/>
        <v>9169806.170000002</v>
      </c>
      <c r="I96" s="80">
        <f t="shared" si="12"/>
        <v>130871199</v>
      </c>
      <c r="J96" s="80">
        <f t="shared" si="12"/>
        <v>0</v>
      </c>
      <c r="K96" s="80">
        <f t="shared" si="12"/>
        <v>130871199</v>
      </c>
      <c r="L96" s="80">
        <f t="shared" si="12"/>
        <v>121701393</v>
      </c>
      <c r="M96" s="80">
        <f t="shared" si="12"/>
        <v>109069357</v>
      </c>
      <c r="N96" s="80">
        <f t="shared" si="12"/>
        <v>9169806</v>
      </c>
    </row>
    <row r="97" spans="2:14" ht="14.25" hidden="1">
      <c r="B97" t="s">
        <v>465</v>
      </c>
      <c r="C97" s="88">
        <v>0</v>
      </c>
      <c r="D97" s="88">
        <v>1751384.19</v>
      </c>
      <c r="E97" s="88">
        <v>1751384.19</v>
      </c>
      <c r="F97" s="88">
        <v>1751384.19</v>
      </c>
      <c r="G97" s="88">
        <v>1751384.19</v>
      </c>
      <c r="H97" s="88">
        <f t="shared" si="11"/>
        <v>0</v>
      </c>
      <c r="I97" s="80">
        <f t="shared" si="12"/>
        <v>0</v>
      </c>
      <c r="J97" s="80">
        <f t="shared" si="12"/>
        <v>1751384</v>
      </c>
      <c r="K97" s="80">
        <f t="shared" si="12"/>
        <v>1751384</v>
      </c>
      <c r="L97" s="80">
        <f t="shared" si="12"/>
        <v>1751384</v>
      </c>
      <c r="M97" s="80">
        <f t="shared" si="12"/>
        <v>1751384</v>
      </c>
      <c r="N97" s="80">
        <f t="shared" si="12"/>
        <v>0</v>
      </c>
    </row>
    <row r="98" spans="2:14" ht="14.25" hidden="1">
      <c r="B98" t="s">
        <v>466</v>
      </c>
      <c r="C98" s="88">
        <v>0</v>
      </c>
      <c r="D98" s="88">
        <v>219310105.81</v>
      </c>
      <c r="E98" s="88">
        <v>219310105.81</v>
      </c>
      <c r="F98" s="88">
        <v>196127033.74</v>
      </c>
      <c r="G98" s="88">
        <v>196127033.74</v>
      </c>
      <c r="H98" s="88">
        <f t="shared" si="11"/>
        <v>23183072.069999993</v>
      </c>
      <c r="I98" s="80">
        <f t="shared" si="12"/>
        <v>0</v>
      </c>
      <c r="J98" s="80">
        <f t="shared" si="12"/>
        <v>219310106</v>
      </c>
      <c r="K98" s="80">
        <f t="shared" si="12"/>
        <v>219310106</v>
      </c>
      <c r="L98" s="80">
        <f t="shared" si="12"/>
        <v>196127034</v>
      </c>
      <c r="M98" s="80">
        <f t="shared" si="12"/>
        <v>196127034</v>
      </c>
      <c r="N98" s="80">
        <f t="shared" si="12"/>
        <v>23183072</v>
      </c>
    </row>
    <row r="99" spans="2:14" ht="14.25" hidden="1">
      <c r="B99" t="s">
        <v>467</v>
      </c>
      <c r="C99" s="88">
        <v>0</v>
      </c>
      <c r="D99" s="88">
        <v>1599381.76</v>
      </c>
      <c r="E99" s="88">
        <v>1599381.76</v>
      </c>
      <c r="F99" s="88">
        <v>1599381.76</v>
      </c>
      <c r="G99" s="88">
        <v>1599381.76</v>
      </c>
      <c r="H99" s="88">
        <f t="shared" si="11"/>
        <v>0</v>
      </c>
      <c r="I99" s="80">
        <f t="shared" si="12"/>
        <v>0</v>
      </c>
      <c r="J99" s="80">
        <f t="shared" si="12"/>
        <v>1599382</v>
      </c>
      <c r="K99" s="80">
        <f t="shared" si="12"/>
        <v>1599382</v>
      </c>
      <c r="L99" s="80">
        <f t="shared" si="12"/>
        <v>1599382</v>
      </c>
      <c r="M99" s="80">
        <f t="shared" si="12"/>
        <v>1599382</v>
      </c>
      <c r="N99" s="80">
        <f t="shared" si="12"/>
        <v>0</v>
      </c>
    </row>
    <row r="100" spans="2:14" ht="14.25" hidden="1">
      <c r="B100" t="s">
        <v>468</v>
      </c>
      <c r="C100" s="88">
        <v>0</v>
      </c>
      <c r="D100" s="88">
        <v>2474995.29</v>
      </c>
      <c r="E100" s="88">
        <v>2474995.29</v>
      </c>
      <c r="F100" s="88">
        <v>2314609.28</v>
      </c>
      <c r="G100" s="88">
        <v>2314609.28</v>
      </c>
      <c r="H100" s="88">
        <f t="shared" si="11"/>
        <v>160386.01000000024</v>
      </c>
      <c r="I100" s="80">
        <f t="shared" si="12"/>
        <v>0</v>
      </c>
      <c r="J100" s="80">
        <f t="shared" si="12"/>
        <v>2474995</v>
      </c>
      <c r="K100" s="80">
        <f t="shared" si="12"/>
        <v>2474995</v>
      </c>
      <c r="L100" s="80">
        <f t="shared" si="12"/>
        <v>2314609</v>
      </c>
      <c r="M100" s="80">
        <f t="shared" si="12"/>
        <v>2314609</v>
      </c>
      <c r="N100" s="80">
        <f t="shared" si="12"/>
        <v>160386</v>
      </c>
    </row>
    <row r="101" spans="2:14" ht="14.25" hidden="1">
      <c r="B101" t="s">
        <v>469</v>
      </c>
      <c r="C101" s="88">
        <v>0</v>
      </c>
      <c r="D101" s="88">
        <v>784581.98</v>
      </c>
      <c r="E101" s="88">
        <v>784581.98</v>
      </c>
      <c r="F101" s="88">
        <v>361779.19</v>
      </c>
      <c r="G101" s="88">
        <v>361779.19</v>
      </c>
      <c r="H101" s="88">
        <f t="shared" si="11"/>
        <v>422802.79</v>
      </c>
      <c r="I101" s="80">
        <f t="shared" si="12"/>
        <v>0</v>
      </c>
      <c r="J101" s="80">
        <f t="shared" si="12"/>
        <v>784582</v>
      </c>
      <c r="K101" s="80">
        <f t="shared" si="12"/>
        <v>784582</v>
      </c>
      <c r="L101" s="80">
        <f t="shared" si="12"/>
        <v>361779</v>
      </c>
      <c r="M101" s="80">
        <f t="shared" si="12"/>
        <v>361779</v>
      </c>
      <c r="N101" s="80">
        <f t="shared" si="12"/>
        <v>422803</v>
      </c>
    </row>
    <row r="102" spans="2:14" ht="14.25" hidden="1">
      <c r="B102" t="s">
        <v>470</v>
      </c>
      <c r="C102" s="88">
        <v>0</v>
      </c>
      <c r="D102" s="88">
        <v>225000</v>
      </c>
      <c r="E102" s="88">
        <v>225000</v>
      </c>
      <c r="F102" s="88">
        <v>225000</v>
      </c>
      <c r="G102" s="88">
        <v>225000</v>
      </c>
      <c r="H102" s="88">
        <f t="shared" si="11"/>
        <v>0</v>
      </c>
      <c r="I102" s="80">
        <f t="shared" si="12"/>
        <v>0</v>
      </c>
      <c r="J102" s="80">
        <f t="shared" si="12"/>
        <v>225000</v>
      </c>
      <c r="K102" s="80">
        <f t="shared" si="12"/>
        <v>225000</v>
      </c>
      <c r="L102" s="80">
        <f t="shared" si="12"/>
        <v>225000</v>
      </c>
      <c r="M102" s="80">
        <f t="shared" si="12"/>
        <v>225000</v>
      </c>
      <c r="N102" s="80">
        <f t="shared" si="12"/>
        <v>0</v>
      </c>
    </row>
    <row r="103" spans="2:14" ht="14.25" hidden="1">
      <c r="B103" t="s">
        <v>471</v>
      </c>
      <c r="C103" s="88">
        <v>0</v>
      </c>
      <c r="D103" s="88">
        <v>6119762.58</v>
      </c>
      <c r="E103" s="88">
        <v>6119762.58</v>
      </c>
      <c r="F103" s="88">
        <v>6119762.58</v>
      </c>
      <c r="G103" s="88">
        <v>6119762.58</v>
      </c>
      <c r="H103" s="88">
        <f t="shared" si="11"/>
        <v>0</v>
      </c>
      <c r="I103" s="80">
        <f t="shared" si="12"/>
        <v>0</v>
      </c>
      <c r="J103" s="80">
        <f t="shared" si="12"/>
        <v>6119763</v>
      </c>
      <c r="K103" s="80">
        <f t="shared" si="12"/>
        <v>6119763</v>
      </c>
      <c r="L103" s="80">
        <f t="shared" si="12"/>
        <v>6119763</v>
      </c>
      <c r="M103" s="80">
        <f t="shared" si="12"/>
        <v>6119763</v>
      </c>
      <c r="N103" s="80">
        <f t="shared" si="12"/>
        <v>0</v>
      </c>
    </row>
    <row r="104" spans="2:14" ht="14.25" hidden="1">
      <c r="B104" t="s">
        <v>472</v>
      </c>
      <c r="C104" s="88">
        <v>0</v>
      </c>
      <c r="D104" s="88">
        <v>6366517</v>
      </c>
      <c r="E104" s="88">
        <v>6366517</v>
      </c>
      <c r="F104" s="88">
        <v>6366517</v>
      </c>
      <c r="G104" s="88">
        <v>6366517</v>
      </c>
      <c r="H104" s="88">
        <f t="shared" si="11"/>
        <v>0</v>
      </c>
      <c r="I104" s="80">
        <f t="shared" si="12"/>
        <v>0</v>
      </c>
      <c r="J104" s="80">
        <f t="shared" si="12"/>
        <v>6366517</v>
      </c>
      <c r="K104" s="80">
        <f t="shared" si="12"/>
        <v>6366517</v>
      </c>
      <c r="L104" s="80">
        <f t="shared" si="12"/>
        <v>6366517</v>
      </c>
      <c r="M104" s="80">
        <f t="shared" si="12"/>
        <v>6366517</v>
      </c>
      <c r="N104" s="80">
        <f t="shared" si="12"/>
        <v>0</v>
      </c>
    </row>
    <row r="105" spans="2:14" ht="14.25" hidden="1">
      <c r="B105" t="s">
        <v>473</v>
      </c>
      <c r="C105" s="88">
        <v>0</v>
      </c>
      <c r="D105" s="88">
        <v>560484</v>
      </c>
      <c r="E105" s="88">
        <v>560484</v>
      </c>
      <c r="F105" s="88">
        <v>560484</v>
      </c>
      <c r="G105" s="88">
        <v>560484</v>
      </c>
      <c r="H105" s="88">
        <f t="shared" si="11"/>
        <v>0</v>
      </c>
      <c r="I105" s="80">
        <f t="shared" si="12"/>
        <v>0</v>
      </c>
      <c r="J105" s="80">
        <f t="shared" si="12"/>
        <v>560484</v>
      </c>
      <c r="K105" s="80">
        <f t="shared" si="12"/>
        <v>560484</v>
      </c>
      <c r="L105" s="80">
        <f t="shared" si="12"/>
        <v>560484</v>
      </c>
      <c r="M105" s="80">
        <f t="shared" si="12"/>
        <v>560484</v>
      </c>
      <c r="N105" s="80">
        <f t="shared" si="12"/>
        <v>0</v>
      </c>
    </row>
    <row r="106" spans="2:14" ht="14.25" hidden="1">
      <c r="B106" t="s">
        <v>474</v>
      </c>
      <c r="C106" s="88">
        <v>0</v>
      </c>
      <c r="D106" s="88">
        <v>2032800</v>
      </c>
      <c r="E106" s="88">
        <v>2032800</v>
      </c>
      <c r="F106" s="88">
        <v>1744165.41</v>
      </c>
      <c r="G106" s="88">
        <v>1744165.41</v>
      </c>
      <c r="H106" s="88">
        <f t="shared" si="11"/>
        <v>288634.5900000001</v>
      </c>
      <c r="I106" s="80">
        <f t="shared" si="12"/>
        <v>0</v>
      </c>
      <c r="J106" s="80">
        <f t="shared" si="12"/>
        <v>2032800</v>
      </c>
      <c r="K106" s="80">
        <f t="shared" si="12"/>
        <v>2032800</v>
      </c>
      <c r="L106" s="80">
        <f t="shared" si="12"/>
        <v>1744165</v>
      </c>
      <c r="M106" s="80">
        <f t="shared" si="12"/>
        <v>1744165</v>
      </c>
      <c r="N106" s="80">
        <f t="shared" si="12"/>
        <v>288635</v>
      </c>
    </row>
    <row r="107" spans="2:14" ht="14.25" hidden="1">
      <c r="B107" t="s">
        <v>475</v>
      </c>
      <c r="C107" s="88">
        <v>0</v>
      </c>
      <c r="D107" s="88">
        <v>2580221.12</v>
      </c>
      <c r="E107" s="88">
        <v>2580221.12</v>
      </c>
      <c r="F107" s="88">
        <v>2472716.1</v>
      </c>
      <c r="G107" s="88">
        <v>2472716.1</v>
      </c>
      <c r="H107" s="88">
        <f t="shared" si="11"/>
        <v>107505.02000000002</v>
      </c>
      <c r="I107" s="80">
        <f t="shared" si="12"/>
        <v>0</v>
      </c>
      <c r="J107" s="80">
        <f t="shared" si="12"/>
        <v>2580221</v>
      </c>
      <c r="K107" s="80">
        <f t="shared" si="12"/>
        <v>2580221</v>
      </c>
      <c r="L107" s="80">
        <f t="shared" si="12"/>
        <v>2472716</v>
      </c>
      <c r="M107" s="80">
        <f t="shared" si="12"/>
        <v>2472716</v>
      </c>
      <c r="N107" s="80">
        <f t="shared" si="12"/>
        <v>107505</v>
      </c>
    </row>
    <row r="108" spans="2:14" ht="14.25" hidden="1">
      <c r="B108" t="s">
        <v>476</v>
      </c>
      <c r="C108" s="88">
        <v>0</v>
      </c>
      <c r="D108" s="88">
        <v>31959559.52</v>
      </c>
      <c r="E108" s="88">
        <v>31959559.52</v>
      </c>
      <c r="F108" s="88">
        <v>31959559.52</v>
      </c>
      <c r="G108" s="88">
        <v>31959559.52</v>
      </c>
      <c r="H108" s="88">
        <f t="shared" si="11"/>
        <v>0</v>
      </c>
      <c r="I108" s="80">
        <f t="shared" si="12"/>
        <v>0</v>
      </c>
      <c r="J108" s="80">
        <f t="shared" si="12"/>
        <v>31959560</v>
      </c>
      <c r="K108" s="80">
        <f t="shared" si="12"/>
        <v>31959560</v>
      </c>
      <c r="L108" s="80">
        <f t="shared" si="12"/>
        <v>31959560</v>
      </c>
      <c r="M108" s="80">
        <f t="shared" si="12"/>
        <v>31959560</v>
      </c>
      <c r="N108" s="80">
        <f t="shared" si="12"/>
        <v>0</v>
      </c>
    </row>
    <row r="109" spans="2:14" ht="14.25" hidden="1">
      <c r="B109" t="s">
        <v>477</v>
      </c>
      <c r="C109" s="88">
        <v>0</v>
      </c>
      <c r="D109" s="88">
        <v>1713180</v>
      </c>
      <c r="E109" s="88">
        <v>1713180</v>
      </c>
      <c r="F109" s="88">
        <v>1713180</v>
      </c>
      <c r="G109" s="88">
        <v>1713180</v>
      </c>
      <c r="H109" s="88">
        <f t="shared" si="11"/>
        <v>0</v>
      </c>
      <c r="I109" s="80">
        <f t="shared" si="12"/>
        <v>0</v>
      </c>
      <c r="J109" s="80">
        <f t="shared" si="12"/>
        <v>1713180</v>
      </c>
      <c r="K109" s="80">
        <f t="shared" si="12"/>
        <v>1713180</v>
      </c>
      <c r="L109" s="80">
        <f t="shared" si="12"/>
        <v>1713180</v>
      </c>
      <c r="M109" s="80">
        <f t="shared" si="12"/>
        <v>1713180</v>
      </c>
      <c r="N109" s="80">
        <f t="shared" si="12"/>
        <v>0</v>
      </c>
    </row>
    <row r="110" spans="2:14" ht="14.25" hidden="1">
      <c r="B110" t="s">
        <v>478</v>
      </c>
      <c r="C110" s="88">
        <v>0</v>
      </c>
      <c r="D110" s="88">
        <v>1610279</v>
      </c>
      <c r="E110" s="88">
        <v>1610279</v>
      </c>
      <c r="F110" s="88">
        <v>1610279</v>
      </c>
      <c r="G110" s="88">
        <v>1610279</v>
      </c>
      <c r="H110" s="88">
        <f t="shared" si="11"/>
        <v>0</v>
      </c>
      <c r="I110" s="80">
        <f aca="true" t="shared" si="13" ref="I110:N111">+ROUND(C110,0)</f>
        <v>0</v>
      </c>
      <c r="J110" s="80">
        <f t="shared" si="13"/>
        <v>1610279</v>
      </c>
      <c r="K110" s="80">
        <f t="shared" si="13"/>
        <v>1610279</v>
      </c>
      <c r="L110" s="80">
        <f t="shared" si="13"/>
        <v>1610279</v>
      </c>
      <c r="M110" s="80">
        <f t="shared" si="13"/>
        <v>1610279</v>
      </c>
      <c r="N110" s="80">
        <f t="shared" si="13"/>
        <v>0</v>
      </c>
    </row>
    <row r="111" spans="2:14" ht="14.25" hidden="1">
      <c r="B111" t="s">
        <v>479</v>
      </c>
      <c r="C111" s="88">
        <v>0</v>
      </c>
      <c r="D111" s="88">
        <v>297066</v>
      </c>
      <c r="E111" s="88">
        <v>297066</v>
      </c>
      <c r="F111" s="88">
        <v>297066</v>
      </c>
      <c r="G111" s="88">
        <v>297066</v>
      </c>
      <c r="H111" s="88">
        <f t="shared" si="11"/>
        <v>0</v>
      </c>
      <c r="I111" s="80">
        <f t="shared" si="13"/>
        <v>0</v>
      </c>
      <c r="J111" s="80">
        <f t="shared" si="13"/>
        <v>297066</v>
      </c>
      <c r="K111" s="80">
        <f t="shared" si="13"/>
        <v>297066</v>
      </c>
      <c r="L111" s="80">
        <f t="shared" si="13"/>
        <v>297066</v>
      </c>
      <c r="M111" s="80">
        <f t="shared" si="13"/>
        <v>297066</v>
      </c>
      <c r="N111" s="80">
        <f t="shared" si="13"/>
        <v>0</v>
      </c>
    </row>
    <row r="112" spans="3:8" ht="14.25" hidden="1">
      <c r="C112" s="85">
        <f aca="true" t="shared" si="14" ref="C112:H112">SUM(C94:C111)</f>
        <v>4891004883</v>
      </c>
      <c r="D112" s="85">
        <f t="shared" si="14"/>
        <v>381035810.09000003</v>
      </c>
      <c r="E112" s="85">
        <f t="shared" si="14"/>
        <v>5272040693.09</v>
      </c>
      <c r="F112" s="85">
        <f t="shared" si="14"/>
        <v>3736551327.3099995</v>
      </c>
      <c r="G112" s="85">
        <f t="shared" si="14"/>
        <v>3723919291.92</v>
      </c>
      <c r="H112" s="92">
        <f t="shared" si="14"/>
        <v>1535489365.7800002</v>
      </c>
    </row>
    <row r="113" spans="3:7" ht="14.25" hidden="1">
      <c r="C113" s="87"/>
      <c r="D113" s="87"/>
      <c r="E113" s="87"/>
      <c r="F113" s="87"/>
      <c r="G113" s="87"/>
    </row>
    <row r="114" spans="2:7" ht="14.25" hidden="1">
      <c r="B114" s="30" t="s">
        <v>461</v>
      </c>
      <c r="C114" s="87"/>
      <c r="D114" s="87"/>
      <c r="E114" s="87"/>
      <c r="F114" s="87"/>
      <c r="G114" s="87"/>
    </row>
    <row r="115" spans="2:14" ht="14.25" hidden="1">
      <c r="B115" t="s">
        <v>462</v>
      </c>
      <c r="C115" s="83">
        <v>129221000</v>
      </c>
      <c r="D115" s="83">
        <v>147947998</v>
      </c>
      <c r="E115" s="83">
        <v>277168998</v>
      </c>
      <c r="F115" s="83">
        <v>232712713</v>
      </c>
      <c r="G115" s="83">
        <v>223659140</v>
      </c>
      <c r="H115" s="88">
        <v>44456285</v>
      </c>
      <c r="I115" s="80">
        <f>+ROUND(C115,0)</f>
        <v>129221000</v>
      </c>
      <c r="J115" s="80">
        <f aca="true" t="shared" si="15" ref="J115:N116">+ROUND(D115,0)</f>
        <v>147947998</v>
      </c>
      <c r="K115" s="80">
        <f t="shared" si="15"/>
        <v>277168998</v>
      </c>
      <c r="L115" s="80">
        <f t="shared" si="15"/>
        <v>232712713</v>
      </c>
      <c r="M115" s="80">
        <f t="shared" si="15"/>
        <v>223659140</v>
      </c>
      <c r="N115" s="80">
        <f t="shared" si="15"/>
        <v>44456285</v>
      </c>
    </row>
    <row r="116" spans="2:14" ht="14.25" hidden="1">
      <c r="B116" t="s">
        <v>463</v>
      </c>
      <c r="C116" s="83">
        <v>0</v>
      </c>
      <c r="D116" s="83">
        <v>5024793</v>
      </c>
      <c r="E116" s="83">
        <v>5024793</v>
      </c>
      <c r="F116" s="83">
        <v>3145608</v>
      </c>
      <c r="G116" s="83">
        <v>2369926</v>
      </c>
      <c r="H116" s="88">
        <v>1879185</v>
      </c>
      <c r="I116" s="80">
        <f>+ROUND(C116,0)</f>
        <v>0</v>
      </c>
      <c r="J116" s="80">
        <f t="shared" si="15"/>
        <v>5024793</v>
      </c>
      <c r="K116" s="80">
        <f t="shared" si="15"/>
        <v>5024793</v>
      </c>
      <c r="L116" s="80">
        <f t="shared" si="15"/>
        <v>3145608</v>
      </c>
      <c r="M116" s="80">
        <f t="shared" si="15"/>
        <v>2369926</v>
      </c>
      <c r="N116" s="80">
        <f t="shared" si="15"/>
        <v>1879185</v>
      </c>
    </row>
    <row r="117" spans="3:8" ht="14.25" hidden="1">
      <c r="C117" s="90">
        <f aca="true" t="shared" si="16" ref="C117:H117">SUM(C115:C116)</f>
        <v>129221000</v>
      </c>
      <c r="D117" s="90">
        <f>SUM(D115:D116)-1</f>
        <v>152972790</v>
      </c>
      <c r="E117" s="90">
        <f t="shared" si="16"/>
        <v>282193791</v>
      </c>
      <c r="F117" s="90">
        <f t="shared" si="16"/>
        <v>235858321</v>
      </c>
      <c r="G117" s="90">
        <f t="shared" si="16"/>
        <v>226029066</v>
      </c>
      <c r="H117" s="90">
        <f t="shared" si="16"/>
        <v>46335470</v>
      </c>
    </row>
    <row r="118" ht="15" customHeight="1" hidden="1"/>
    <row r="119" ht="15" customHeight="1" hidden="1"/>
    <row r="120" ht="15" customHeight="1" hidden="1"/>
    <row r="121" spans="3:16" ht="15" customHeight="1" hidden="1">
      <c r="C121" s="147">
        <f>+C112+C117</f>
        <v>5020225883</v>
      </c>
      <c r="D121" s="147">
        <f aca="true" t="shared" si="17" ref="D121:P121">+D112+D117</f>
        <v>534008600.09000003</v>
      </c>
      <c r="E121" s="147">
        <f t="shared" si="17"/>
        <v>5554234484.09</v>
      </c>
      <c r="F121" s="147">
        <f t="shared" si="17"/>
        <v>3972409648.3099995</v>
      </c>
      <c r="G121" s="147">
        <f t="shared" si="17"/>
        <v>3949948357.92</v>
      </c>
      <c r="H121" s="147">
        <f t="shared" si="17"/>
        <v>1581824835.7800002</v>
      </c>
      <c r="I121" s="147">
        <f t="shared" si="17"/>
        <v>0</v>
      </c>
      <c r="J121" s="147">
        <f t="shared" si="17"/>
        <v>0</v>
      </c>
      <c r="K121" s="147">
        <f t="shared" si="17"/>
        <v>0</v>
      </c>
      <c r="L121" s="147">
        <f t="shared" si="17"/>
        <v>0</v>
      </c>
      <c r="M121" s="147">
        <f t="shared" si="17"/>
        <v>0</v>
      </c>
      <c r="N121" s="147">
        <f t="shared" si="17"/>
        <v>0</v>
      </c>
      <c r="O121" s="147">
        <f t="shared" si="17"/>
        <v>0</v>
      </c>
      <c r="P121" s="147">
        <f t="shared" si="17"/>
        <v>0</v>
      </c>
    </row>
    <row r="122" ht="15" customHeight="1" hidden="1"/>
    <row r="123" ht="15" customHeight="1" hidden="1"/>
    <row r="124" ht="15" customHeight="1" hidden="1">
      <c r="B124">
        <v>1000</v>
      </c>
    </row>
    <row r="125" ht="15" customHeight="1" hidden="1">
      <c r="B125">
        <v>2000</v>
      </c>
    </row>
    <row r="126" spans="3:8" ht="14.25">
      <c r="C126" s="88"/>
      <c r="D126" s="88"/>
      <c r="E126" s="88"/>
      <c r="F126" s="88"/>
      <c r="G126" s="88"/>
      <c r="H126" s="88"/>
    </row>
    <row r="127" spans="3:8" ht="14.25">
      <c r="C127" s="186"/>
      <c r="D127" s="186"/>
      <c r="E127" s="186"/>
      <c r="F127" s="186"/>
      <c r="G127" s="186"/>
      <c r="H127" s="186"/>
    </row>
    <row r="130" spans="2:6" ht="14.25">
      <c r="B130" s="148" t="s">
        <v>481</v>
      </c>
      <c r="F130" s="148" t="s">
        <v>484</v>
      </c>
    </row>
    <row r="131" spans="2:6" ht="14.25">
      <c r="B131" s="151" t="s">
        <v>482</v>
      </c>
      <c r="F131" s="151" t="s">
        <v>485</v>
      </c>
    </row>
    <row r="132" spans="2:6" ht="14.25">
      <c r="B132" s="151" t="s">
        <v>483</v>
      </c>
      <c r="F132" s="151" t="s">
        <v>486</v>
      </c>
    </row>
  </sheetData>
  <sheetProtection/>
  <mergeCells count="21">
    <mergeCell ref="A67:B67"/>
    <mergeCell ref="A78:B78"/>
    <mergeCell ref="H8:H9"/>
    <mergeCell ref="A58:B58"/>
    <mergeCell ref="A48:B48"/>
    <mergeCell ref="A3:H3"/>
    <mergeCell ref="A4:H4"/>
    <mergeCell ref="A7:H7"/>
    <mergeCell ref="A41:B41"/>
    <mergeCell ref="A84:B84"/>
    <mergeCell ref="A10:B10"/>
    <mergeCell ref="A11:B11"/>
    <mergeCell ref="A12:B12"/>
    <mergeCell ref="A22:B22"/>
    <mergeCell ref="A30:B30"/>
    <mergeCell ref="A8:B9"/>
    <mergeCell ref="A6:H6"/>
    <mergeCell ref="C8:G8"/>
    <mergeCell ref="A1:H1"/>
    <mergeCell ref="A47:B47"/>
    <mergeCell ref="A5:H5"/>
  </mergeCells>
  <printOptions horizontalCentered="1"/>
  <pageMargins left="0.3937007874015748" right="0.5118110236220472" top="0.5511811023622047" bottom="0.5511811023622047" header="0.31496062992125984" footer="0.31496062992125984"/>
  <pageSetup fitToHeight="1" fitToWidth="1" orientation="portrait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view="pageBreakPreview" zoomScale="130" zoomScaleSheetLayoutView="130" zoomScalePageLayoutView="0" workbookViewId="0" topLeftCell="A1">
      <pane xSplit="7" ySplit="9" topLeftCell="H16" activePane="bottomRight" state="frozen"/>
      <selection pane="topLeft" activeCell="A7" sqref="A7:G7"/>
      <selection pane="topRight" activeCell="A7" sqref="A7:G7"/>
      <selection pane="bottomLeft" activeCell="A7" sqref="A7:G7"/>
      <selection pane="bottomRight" activeCell="A7" sqref="A7:G7"/>
    </sheetView>
  </sheetViews>
  <sheetFormatPr defaultColWidth="11.421875" defaultRowHeight="15"/>
  <cols>
    <col min="1" max="1" width="26.7109375" style="0" customWidth="1"/>
    <col min="2" max="2" width="18.00390625" style="0" customWidth="1"/>
    <col min="3" max="3" width="12.57421875" style="0" customWidth="1"/>
    <col min="4" max="7" width="13.8515625" style="0" customWidth="1"/>
  </cols>
  <sheetData>
    <row r="1" spans="1:7" ht="39.75" customHeight="1">
      <c r="A1" s="305" t="s">
        <v>436</v>
      </c>
      <c r="B1" s="305"/>
      <c r="C1" s="305"/>
      <c r="D1" s="305"/>
      <c r="E1" s="305"/>
      <c r="F1" s="305"/>
      <c r="G1" s="305"/>
    </row>
    <row r="2" ht="15" thickBot="1"/>
    <row r="3" spans="1:7" ht="14.25">
      <c r="A3" s="222" t="s">
        <v>453</v>
      </c>
      <c r="B3" s="223"/>
      <c r="C3" s="223"/>
      <c r="D3" s="223"/>
      <c r="E3" s="223"/>
      <c r="F3" s="223"/>
      <c r="G3" s="335"/>
    </row>
    <row r="4" spans="1:7" ht="14.25">
      <c r="A4" s="277" t="s">
        <v>304</v>
      </c>
      <c r="B4" s="278"/>
      <c r="C4" s="278"/>
      <c r="D4" s="278"/>
      <c r="E4" s="278"/>
      <c r="F4" s="278"/>
      <c r="G4" s="334"/>
    </row>
    <row r="5" spans="1:7" ht="14.25">
      <c r="A5" s="277" t="s">
        <v>437</v>
      </c>
      <c r="B5" s="278"/>
      <c r="C5" s="278"/>
      <c r="D5" s="278"/>
      <c r="E5" s="278"/>
      <c r="F5" s="278"/>
      <c r="G5" s="334"/>
    </row>
    <row r="6" spans="1:7" ht="14.25">
      <c r="A6" s="277" t="str">
        <f>+2!A6:I6</f>
        <v>Del 01 de Enero al 31 de Diciembre de 2016</v>
      </c>
      <c r="B6" s="278"/>
      <c r="C6" s="278"/>
      <c r="D6" s="278"/>
      <c r="E6" s="278"/>
      <c r="F6" s="278"/>
      <c r="G6" s="334"/>
    </row>
    <row r="7" spans="1:7" ht="15" thickBot="1">
      <c r="A7" s="280" t="s">
        <v>1</v>
      </c>
      <c r="B7" s="281"/>
      <c r="C7" s="281"/>
      <c r="D7" s="281"/>
      <c r="E7" s="281"/>
      <c r="F7" s="281"/>
      <c r="G7" s="336"/>
    </row>
    <row r="8" spans="1:7" ht="15" thickBot="1">
      <c r="A8" s="272" t="s">
        <v>2</v>
      </c>
      <c r="B8" s="261" t="s">
        <v>307</v>
      </c>
      <c r="C8" s="262"/>
      <c r="D8" s="262"/>
      <c r="E8" s="262"/>
      <c r="F8" s="263"/>
      <c r="G8" s="274" t="s">
        <v>308</v>
      </c>
    </row>
    <row r="9" spans="1:7" ht="15.75" thickBot="1">
      <c r="A9" s="273"/>
      <c r="B9" s="187" t="s">
        <v>191</v>
      </c>
      <c r="C9" s="187" t="s">
        <v>309</v>
      </c>
      <c r="D9" s="187" t="s">
        <v>310</v>
      </c>
      <c r="E9" s="187" t="s">
        <v>438</v>
      </c>
      <c r="F9" s="187" t="s">
        <v>210</v>
      </c>
      <c r="G9" s="275"/>
    </row>
    <row r="10" spans="1:7" ht="14.25">
      <c r="A10" s="190" t="s">
        <v>439</v>
      </c>
      <c r="B10" s="197">
        <f>B11+B12+B13+B16+B17+B20</f>
        <v>66710114</v>
      </c>
      <c r="C10" s="197">
        <f>C11+C12+C13+C16+C17+C20</f>
        <v>-11508175</v>
      </c>
      <c r="D10" s="197">
        <f>D11+D12+D13+D16+D17+D20</f>
        <v>55201939</v>
      </c>
      <c r="E10" s="197">
        <f>E11+E12+E13+E16+E17+E20</f>
        <v>55201937</v>
      </c>
      <c r="F10" s="197">
        <f>F11+F12+F13+F16+F17+F20</f>
        <v>55201937</v>
      </c>
      <c r="G10" s="131">
        <f>D10-E10</f>
        <v>2</v>
      </c>
    </row>
    <row r="11" spans="1:7" ht="14.25">
      <c r="A11" s="64" t="s">
        <v>440</v>
      </c>
      <c r="B11" s="198"/>
      <c r="C11" s="198"/>
      <c r="D11" s="198"/>
      <c r="E11" s="198"/>
      <c r="F11" s="198"/>
      <c r="G11" s="132">
        <f aca="true" t="shared" si="0" ref="G11:G20">D11-E11</f>
        <v>0</v>
      </c>
    </row>
    <row r="12" spans="1:7" ht="14.25">
      <c r="A12" s="64" t="s">
        <v>441</v>
      </c>
      <c r="B12" s="198">
        <f>6a!C11</f>
        <v>66710114</v>
      </c>
      <c r="C12" s="198">
        <f>6a!D11</f>
        <v>-11508175</v>
      </c>
      <c r="D12" s="198">
        <f>6a!E11</f>
        <v>55201939</v>
      </c>
      <c r="E12" s="198">
        <f>6a!F11</f>
        <v>55201937</v>
      </c>
      <c r="F12" s="198">
        <f>6a!G11</f>
        <v>55201937</v>
      </c>
      <c r="G12" s="132">
        <f t="shared" si="0"/>
        <v>2</v>
      </c>
    </row>
    <row r="13" spans="1:7" ht="14.25">
      <c r="A13" s="64" t="s">
        <v>442</v>
      </c>
      <c r="B13" s="198">
        <f>B14+B15</f>
        <v>0</v>
      </c>
      <c r="C13" s="198">
        <f>C14+C15</f>
        <v>0</v>
      </c>
      <c r="D13" s="198">
        <f>D14+D15</f>
        <v>0</v>
      </c>
      <c r="E13" s="198">
        <f>E14+E15</f>
        <v>0</v>
      </c>
      <c r="F13" s="198">
        <f>F14+F15</f>
        <v>0</v>
      </c>
      <c r="G13" s="132">
        <f t="shared" si="0"/>
        <v>0</v>
      </c>
    </row>
    <row r="14" spans="1:7" ht="14.25">
      <c r="A14" s="64" t="s">
        <v>443</v>
      </c>
      <c r="B14" s="198"/>
      <c r="C14" s="198"/>
      <c r="D14" s="198"/>
      <c r="E14" s="198"/>
      <c r="F14" s="198"/>
      <c r="G14" s="132">
        <f t="shared" si="0"/>
        <v>0</v>
      </c>
    </row>
    <row r="15" spans="1:7" ht="14.25">
      <c r="A15" s="64" t="s">
        <v>444</v>
      </c>
      <c r="B15" s="198"/>
      <c r="C15" s="198"/>
      <c r="D15" s="198"/>
      <c r="E15" s="198"/>
      <c r="F15" s="198"/>
      <c r="G15" s="132">
        <f t="shared" si="0"/>
        <v>0</v>
      </c>
    </row>
    <row r="16" spans="1:7" ht="14.25">
      <c r="A16" s="64" t="s">
        <v>445</v>
      </c>
      <c r="B16" s="198"/>
      <c r="C16" s="198"/>
      <c r="D16" s="198"/>
      <c r="E16" s="198"/>
      <c r="F16" s="198"/>
      <c r="G16" s="132">
        <f t="shared" si="0"/>
        <v>0</v>
      </c>
    </row>
    <row r="17" spans="1:7" s="56" customFormat="1" ht="24.75">
      <c r="A17" s="68" t="s">
        <v>446</v>
      </c>
      <c r="B17" s="199">
        <f>B18+B19</f>
        <v>0</v>
      </c>
      <c r="C17" s="199">
        <f>C18+C19</f>
        <v>0</v>
      </c>
      <c r="D17" s="199">
        <f>D18+D19</f>
        <v>0</v>
      </c>
      <c r="E17" s="199">
        <f>E18+E19</f>
        <v>0</v>
      </c>
      <c r="F17" s="199">
        <f>F18+F19</f>
        <v>0</v>
      </c>
      <c r="G17" s="132">
        <f t="shared" si="0"/>
        <v>0</v>
      </c>
    </row>
    <row r="18" spans="1:7" ht="14.25">
      <c r="A18" s="65" t="s">
        <v>447</v>
      </c>
      <c r="B18" s="198"/>
      <c r="C18" s="198"/>
      <c r="D18" s="198"/>
      <c r="E18" s="198"/>
      <c r="F18" s="198"/>
      <c r="G18" s="132">
        <f t="shared" si="0"/>
        <v>0</v>
      </c>
    </row>
    <row r="19" spans="1:7" ht="14.25">
      <c r="A19" s="65" t="s">
        <v>448</v>
      </c>
      <c r="B19" s="198"/>
      <c r="C19" s="198"/>
      <c r="D19" s="198"/>
      <c r="E19" s="198"/>
      <c r="F19" s="198"/>
      <c r="G19" s="132">
        <f t="shared" si="0"/>
        <v>0</v>
      </c>
    </row>
    <row r="20" spans="1:7" ht="14.25">
      <c r="A20" s="64" t="s">
        <v>449</v>
      </c>
      <c r="B20" s="198"/>
      <c r="C20" s="198"/>
      <c r="D20" s="198"/>
      <c r="E20" s="198"/>
      <c r="F20" s="198"/>
      <c r="G20" s="132">
        <f t="shared" si="0"/>
        <v>0</v>
      </c>
    </row>
    <row r="21" spans="1:7" ht="14.25">
      <c r="A21" s="64"/>
      <c r="B21" s="197"/>
      <c r="C21" s="197"/>
      <c r="D21" s="197"/>
      <c r="E21" s="197"/>
      <c r="F21" s="197"/>
      <c r="G21" s="131"/>
    </row>
    <row r="22" spans="1:7" ht="14.25">
      <c r="A22" s="190" t="s">
        <v>450</v>
      </c>
      <c r="B22" s="197">
        <f>B23+B24+B25+B28+B29+B32</f>
        <v>4760133684</v>
      </c>
      <c r="C22" s="197">
        <f>C23+C24+C25+C28+C29+C32</f>
        <v>-57583398</v>
      </c>
      <c r="D22" s="197">
        <f>D23+D24+D25+D28+D29+D32</f>
        <v>4702550286</v>
      </c>
      <c r="E22" s="197">
        <f>E23+E24+E25+E28+E29+E32</f>
        <v>4701624651</v>
      </c>
      <c r="F22" s="197">
        <f>F23+F24+F25+F28+F29+F32</f>
        <v>4699440834</v>
      </c>
      <c r="G22" s="131">
        <f>D22-E22</f>
        <v>925635</v>
      </c>
    </row>
    <row r="23" spans="1:7" ht="14.25">
      <c r="A23" s="64" t="s">
        <v>440</v>
      </c>
      <c r="B23" s="197"/>
      <c r="C23" s="197"/>
      <c r="D23" s="197"/>
      <c r="E23" s="197"/>
      <c r="F23" s="197"/>
      <c r="G23" s="132">
        <f aca="true" t="shared" si="1" ref="G23:G32">D23-E23</f>
        <v>0</v>
      </c>
    </row>
    <row r="24" spans="1:7" ht="14.25">
      <c r="A24" s="64" t="s">
        <v>441</v>
      </c>
      <c r="B24" s="198">
        <f>6a!C85</f>
        <v>4760133684</v>
      </c>
      <c r="C24" s="198">
        <f>6a!D85</f>
        <v>-57583398</v>
      </c>
      <c r="D24" s="198">
        <f>6a!E85</f>
        <v>4702550286</v>
      </c>
      <c r="E24" s="198">
        <f>6a!F85</f>
        <v>4701624651</v>
      </c>
      <c r="F24" s="198">
        <f>6a!G85</f>
        <v>4699440834</v>
      </c>
      <c r="G24" s="132">
        <f t="shared" si="1"/>
        <v>925635</v>
      </c>
    </row>
    <row r="25" spans="1:7" ht="14.25">
      <c r="A25" s="64" t="s">
        <v>442</v>
      </c>
      <c r="B25" s="197">
        <f>B26+B27</f>
        <v>0</v>
      </c>
      <c r="C25" s="197">
        <f>C26+C27</f>
        <v>0</v>
      </c>
      <c r="D25" s="197">
        <f>D26+D27</f>
        <v>0</v>
      </c>
      <c r="E25" s="197">
        <f>E26+E27</f>
        <v>0</v>
      </c>
      <c r="F25" s="197">
        <f>F26+F27</f>
        <v>0</v>
      </c>
      <c r="G25" s="132">
        <f t="shared" si="1"/>
        <v>0</v>
      </c>
    </row>
    <row r="26" spans="1:7" ht="14.25">
      <c r="A26" s="64" t="s">
        <v>443</v>
      </c>
      <c r="B26" s="197"/>
      <c r="C26" s="197"/>
      <c r="D26" s="197"/>
      <c r="E26" s="197"/>
      <c r="F26" s="197"/>
      <c r="G26" s="132">
        <f t="shared" si="1"/>
        <v>0</v>
      </c>
    </row>
    <row r="27" spans="1:7" ht="14.25">
      <c r="A27" s="64" t="s">
        <v>444</v>
      </c>
      <c r="B27" s="197"/>
      <c r="C27" s="197"/>
      <c r="D27" s="197"/>
      <c r="E27" s="197"/>
      <c r="F27" s="197"/>
      <c r="G27" s="132">
        <f t="shared" si="1"/>
        <v>0</v>
      </c>
    </row>
    <row r="28" spans="1:7" ht="14.25">
      <c r="A28" s="64" t="s">
        <v>445</v>
      </c>
      <c r="B28" s="197"/>
      <c r="C28" s="197"/>
      <c r="D28" s="197"/>
      <c r="E28" s="197"/>
      <c r="F28" s="197"/>
      <c r="G28" s="132">
        <f t="shared" si="1"/>
        <v>0</v>
      </c>
    </row>
    <row r="29" spans="1:7" ht="23.25">
      <c r="A29" s="64" t="s">
        <v>446</v>
      </c>
      <c r="B29" s="197">
        <f>B30+B31</f>
        <v>0</v>
      </c>
      <c r="C29" s="197">
        <f>C30+C31</f>
        <v>0</v>
      </c>
      <c r="D29" s="197">
        <f>D30+D31</f>
        <v>0</v>
      </c>
      <c r="E29" s="197">
        <f>E30+E31</f>
        <v>0</v>
      </c>
      <c r="F29" s="197">
        <f>F30+F31</f>
        <v>0</v>
      </c>
      <c r="G29" s="132">
        <f t="shared" si="1"/>
        <v>0</v>
      </c>
    </row>
    <row r="30" spans="1:7" ht="14.25">
      <c r="A30" s="65" t="s">
        <v>447</v>
      </c>
      <c r="B30" s="197"/>
      <c r="C30" s="197"/>
      <c r="D30" s="197"/>
      <c r="E30" s="197"/>
      <c r="F30" s="197"/>
      <c r="G30" s="132">
        <f t="shared" si="1"/>
        <v>0</v>
      </c>
    </row>
    <row r="31" spans="1:7" ht="14.25">
      <c r="A31" s="65" t="s">
        <v>448</v>
      </c>
      <c r="B31" s="197"/>
      <c r="C31" s="197"/>
      <c r="D31" s="197"/>
      <c r="E31" s="197"/>
      <c r="F31" s="197"/>
      <c r="G31" s="132">
        <f t="shared" si="1"/>
        <v>0</v>
      </c>
    </row>
    <row r="32" spans="1:7" ht="14.25">
      <c r="A32" s="64" t="s">
        <v>449</v>
      </c>
      <c r="B32" s="197"/>
      <c r="C32" s="197"/>
      <c r="D32" s="197"/>
      <c r="E32" s="197"/>
      <c r="F32" s="197"/>
      <c r="G32" s="132">
        <f t="shared" si="1"/>
        <v>0</v>
      </c>
    </row>
    <row r="33" spans="1:7" ht="15">
      <c r="A33" s="190" t="s">
        <v>451</v>
      </c>
      <c r="B33" s="197">
        <f>B10+B22</f>
        <v>4826843798</v>
      </c>
      <c r="C33" s="197">
        <f>C10+C22</f>
        <v>-69091573</v>
      </c>
      <c r="D33" s="197">
        <f>D10+D22</f>
        <v>4757752225</v>
      </c>
      <c r="E33" s="197">
        <f>E10+E22</f>
        <v>4756826588</v>
      </c>
      <c r="F33" s="197">
        <f>F10+F22</f>
        <v>4754642771</v>
      </c>
      <c r="G33" s="131">
        <f>D33-E33</f>
        <v>925637</v>
      </c>
    </row>
    <row r="34" spans="1:7" ht="15" thickBot="1">
      <c r="A34" s="66"/>
      <c r="B34" s="67"/>
      <c r="C34" s="67"/>
      <c r="D34" s="67"/>
      <c r="E34" s="67"/>
      <c r="F34" s="67"/>
      <c r="G34" s="2"/>
    </row>
    <row r="35" spans="1:7" ht="14.25" hidden="1">
      <c r="A35" s="30" t="s">
        <v>488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t="14.25" hidden="1">
      <c r="A36" t="s">
        <v>458</v>
      </c>
      <c r="B36" s="83">
        <v>4760133684</v>
      </c>
      <c r="C36" s="83">
        <v>43136702</v>
      </c>
      <c r="D36" s="83">
        <v>4803270386</v>
      </c>
      <c r="E36" s="83">
        <v>3332877666</v>
      </c>
      <c r="F36" s="83">
        <v>3332877666</v>
      </c>
      <c r="G36">
        <f>+D36-E36</f>
        <v>1470392720</v>
      </c>
    </row>
    <row r="37" spans="2:7" ht="14.25" hidden="1">
      <c r="B37" s="83">
        <f aca="true" t="shared" si="2" ref="B37:G37">+B36+B35</f>
        <v>4826843798</v>
      </c>
      <c r="C37" s="83">
        <f t="shared" si="2"/>
        <v>45456522</v>
      </c>
      <c r="D37" s="83">
        <f t="shared" si="2"/>
        <v>4872300320</v>
      </c>
      <c r="E37" s="83">
        <f t="shared" si="2"/>
        <v>3386259074</v>
      </c>
      <c r="F37" s="83">
        <f t="shared" si="2"/>
        <v>3384011477</v>
      </c>
      <c r="G37" s="83">
        <f t="shared" si="2"/>
        <v>1486041246</v>
      </c>
    </row>
    <row r="38" spans="2:7" ht="14.25" hidden="1">
      <c r="B38" s="83">
        <f aca="true" t="shared" si="3" ref="B38:G38">+B37-B33</f>
        <v>0</v>
      </c>
      <c r="C38" s="83">
        <f t="shared" si="3"/>
        <v>114548095</v>
      </c>
      <c r="D38" s="83">
        <f t="shared" si="3"/>
        <v>114548095</v>
      </c>
      <c r="E38" s="83">
        <f t="shared" si="3"/>
        <v>-1370567514</v>
      </c>
      <c r="F38" s="83">
        <f t="shared" si="3"/>
        <v>-1370631294</v>
      </c>
      <c r="G38" s="83">
        <f t="shared" si="3"/>
        <v>1485115609</v>
      </c>
    </row>
    <row r="39" spans="2:7" ht="14.25">
      <c r="B39" s="85"/>
      <c r="C39" s="85"/>
      <c r="D39" s="85"/>
      <c r="E39" s="85"/>
      <c r="F39" s="85"/>
      <c r="G39" s="85"/>
    </row>
    <row r="40" spans="2:7" ht="14.25">
      <c r="B40" s="85"/>
      <c r="C40" s="85"/>
      <c r="D40" s="85"/>
      <c r="E40" s="85"/>
      <c r="F40" s="85"/>
      <c r="G40" s="85"/>
    </row>
    <row r="41" spans="2:7" ht="14.25">
      <c r="B41" s="85"/>
      <c r="C41" s="85"/>
      <c r="D41" s="85"/>
      <c r="E41" s="85"/>
      <c r="F41" s="85"/>
      <c r="G41" s="85"/>
    </row>
    <row r="42" spans="2:7" ht="14.25">
      <c r="B42" s="85"/>
      <c r="C42" s="85"/>
      <c r="D42" s="85"/>
      <c r="E42" s="85"/>
      <c r="F42" s="85"/>
      <c r="G42" s="85"/>
    </row>
    <row r="43" spans="2:7" ht="14.25">
      <c r="B43" s="85"/>
      <c r="C43" s="85"/>
      <c r="D43" s="85"/>
      <c r="E43" s="85"/>
      <c r="F43" s="85"/>
      <c r="G43" s="85"/>
    </row>
    <row r="44" spans="1:7" ht="14.25">
      <c r="A44" s="30"/>
      <c r="B44" s="83"/>
      <c r="C44" s="83"/>
      <c r="D44" s="83"/>
      <c r="E44" s="83"/>
      <c r="F44" s="83"/>
      <c r="G44" s="83"/>
    </row>
    <row r="45" spans="2:7" ht="14.25">
      <c r="B45" s="148" t="s">
        <v>481</v>
      </c>
      <c r="C45" s="83"/>
      <c r="D45" s="83"/>
      <c r="F45" s="148" t="s">
        <v>484</v>
      </c>
      <c r="G45" s="83"/>
    </row>
    <row r="46" spans="2:7" ht="14.25">
      <c r="B46" s="151" t="s">
        <v>482</v>
      </c>
      <c r="C46" s="83"/>
      <c r="D46" s="83"/>
      <c r="F46" s="151" t="s">
        <v>485</v>
      </c>
      <c r="G46" s="83"/>
    </row>
    <row r="47" spans="2:8" ht="14.25">
      <c r="B47" s="151" t="s">
        <v>483</v>
      </c>
      <c r="C47" s="83"/>
      <c r="D47" s="83"/>
      <c r="F47" s="151" t="s">
        <v>486</v>
      </c>
      <c r="G47" s="83"/>
      <c r="H47" s="84"/>
    </row>
    <row r="48" spans="2:7" ht="14.25">
      <c r="B48" s="85"/>
      <c r="C48" s="85"/>
      <c r="D48" s="85"/>
      <c r="E48" s="85"/>
      <c r="F48" s="85"/>
      <c r="G48" s="85"/>
    </row>
    <row r="49" spans="2:7" ht="14.25">
      <c r="B49" s="83"/>
      <c r="C49" s="83"/>
      <c r="D49" s="83"/>
      <c r="E49" s="83"/>
      <c r="F49" s="83"/>
      <c r="G49" s="83"/>
    </row>
    <row r="50" spans="2:7" ht="14.25">
      <c r="B50" s="83"/>
      <c r="C50" s="83"/>
      <c r="D50" s="83"/>
      <c r="E50" s="83"/>
      <c r="F50" s="83"/>
      <c r="G50" s="83"/>
    </row>
    <row r="51" spans="2:7" ht="14.25">
      <c r="B51" s="83"/>
      <c r="C51" s="83"/>
      <c r="D51" s="83"/>
      <c r="E51" s="83"/>
      <c r="F51" s="83"/>
      <c r="G51" s="83"/>
    </row>
    <row r="52" spans="2:7" ht="14.25">
      <c r="B52" s="83"/>
      <c r="C52" s="83"/>
      <c r="D52" s="83"/>
      <c r="E52" s="83"/>
      <c r="F52" s="83"/>
      <c r="G52" s="83"/>
    </row>
    <row r="53" spans="2:7" ht="14.25">
      <c r="B53" s="83"/>
      <c r="C53" s="83"/>
      <c r="D53" s="83"/>
      <c r="E53" s="83"/>
      <c r="F53" s="83"/>
      <c r="G53" s="83"/>
    </row>
    <row r="54" spans="2:7" ht="14.25">
      <c r="B54" s="83"/>
      <c r="C54" s="83"/>
      <c r="D54" s="83"/>
      <c r="E54" s="83"/>
      <c r="F54" s="83"/>
      <c r="G54" s="83"/>
    </row>
    <row r="55" spans="2:7" ht="14.25">
      <c r="B55" s="83"/>
      <c r="C55" s="83"/>
      <c r="D55" s="83"/>
      <c r="E55" s="83"/>
      <c r="F55" s="83"/>
      <c r="G55" s="83"/>
    </row>
    <row r="56" spans="2:7" ht="14.25">
      <c r="B56" s="83"/>
      <c r="C56" s="83"/>
      <c r="D56" s="83"/>
      <c r="E56" s="83"/>
      <c r="F56" s="83"/>
      <c r="G56" s="83"/>
    </row>
    <row r="57" spans="2:7" ht="14.25">
      <c r="B57" s="83"/>
      <c r="C57" s="83"/>
      <c r="D57" s="83"/>
      <c r="E57" s="83"/>
      <c r="F57" s="83"/>
      <c r="G57" s="83"/>
    </row>
    <row r="58" spans="2:7" ht="14.25">
      <c r="B58" s="83"/>
      <c r="C58" s="83"/>
      <c r="D58" s="83"/>
      <c r="E58" s="83"/>
      <c r="F58" s="83"/>
      <c r="G58" s="83"/>
    </row>
    <row r="59" spans="2:7" ht="14.25">
      <c r="B59" s="83"/>
      <c r="C59" s="83"/>
      <c r="D59" s="83"/>
      <c r="E59" s="83"/>
      <c r="F59" s="83"/>
      <c r="G59" s="83"/>
    </row>
    <row r="60" spans="2:7" ht="14.25">
      <c r="B60" s="83"/>
      <c r="C60" s="83"/>
      <c r="D60" s="83"/>
      <c r="E60" s="83"/>
      <c r="F60" s="83"/>
      <c r="G60" s="83"/>
    </row>
    <row r="61" spans="2:7" ht="14.25">
      <c r="B61" s="83"/>
      <c r="C61" s="83"/>
      <c r="D61" s="83"/>
      <c r="E61" s="83"/>
      <c r="F61" s="83"/>
      <c r="G61" s="83"/>
    </row>
    <row r="62" spans="2:7" ht="14.25">
      <c r="B62" s="83"/>
      <c r="C62" s="83"/>
      <c r="D62" s="83"/>
      <c r="E62" s="83"/>
      <c r="F62" s="83"/>
      <c r="G62" s="83"/>
    </row>
    <row r="63" spans="2:7" ht="14.25">
      <c r="B63" s="83"/>
      <c r="C63" s="83"/>
      <c r="D63" s="83"/>
      <c r="E63" s="83"/>
      <c r="F63" s="83"/>
      <c r="G63" s="83"/>
    </row>
    <row r="64" spans="2:7" ht="14.25">
      <c r="B64" s="83"/>
      <c r="C64" s="83"/>
      <c r="D64" s="83"/>
      <c r="E64" s="83"/>
      <c r="F64" s="83"/>
      <c r="G64" s="83"/>
    </row>
    <row r="65" spans="2:7" ht="14.25">
      <c r="B65" s="83"/>
      <c r="C65" s="83"/>
      <c r="D65" s="83"/>
      <c r="E65" s="83"/>
      <c r="F65" s="83"/>
      <c r="G65" s="83"/>
    </row>
    <row r="66" spans="2:7" ht="14.25">
      <c r="B66" s="83"/>
      <c r="C66" s="83"/>
      <c r="D66" s="83"/>
      <c r="E66" s="83"/>
      <c r="F66" s="83"/>
      <c r="G66" s="83"/>
    </row>
    <row r="67" spans="2:7" ht="14.25">
      <c r="B67" s="83"/>
      <c r="C67" s="83"/>
      <c r="D67" s="83"/>
      <c r="E67" s="83"/>
      <c r="F67" s="83"/>
      <c r="G67" s="83"/>
    </row>
    <row r="68" spans="2:7" ht="14.25">
      <c r="B68" s="83"/>
      <c r="C68" s="83"/>
      <c r="D68" s="83"/>
      <c r="E68" s="83"/>
      <c r="F68" s="83"/>
      <c r="G68" s="83"/>
    </row>
    <row r="69" spans="2:7" ht="14.25">
      <c r="B69" s="83"/>
      <c r="C69" s="83"/>
      <c r="D69" s="83"/>
      <c r="E69" s="83"/>
      <c r="F69" s="83"/>
      <c r="G69" s="83"/>
    </row>
    <row r="70" spans="2:7" ht="14.25">
      <c r="B70" s="83"/>
      <c r="C70" s="83"/>
      <c r="D70" s="83"/>
      <c r="E70" s="83"/>
      <c r="F70" s="83"/>
      <c r="G70" s="83"/>
    </row>
    <row r="71" spans="2:7" ht="14.25">
      <c r="B71" s="83"/>
      <c r="C71" s="83"/>
      <c r="D71" s="83"/>
      <c r="E71" s="83"/>
      <c r="F71" s="83"/>
      <c r="G71" s="83"/>
    </row>
    <row r="72" spans="2:7" ht="14.25">
      <c r="B72" s="83"/>
      <c r="C72" s="83"/>
      <c r="D72" s="83"/>
      <c r="E72" s="83"/>
      <c r="F72" s="83"/>
      <c r="G72" s="83"/>
    </row>
    <row r="73" spans="2:7" ht="14.25">
      <c r="B73" s="83"/>
      <c r="C73" s="83"/>
      <c r="D73" s="83"/>
      <c r="E73" s="83"/>
      <c r="F73" s="83"/>
      <c r="G73" s="83"/>
    </row>
  </sheetData>
  <sheetProtection/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3937007874015748" right="0.5118110236220472" top="0.5511811023622047" bottom="0.5511811023622047" header="0.31496062992125984" footer="0.31496062992125984"/>
  <pageSetup fitToHeight="2" fitToWidth="1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Aztatzi</dc:creator>
  <cp:keywords/>
  <dc:description/>
  <cp:lastModifiedBy>User4</cp:lastModifiedBy>
  <cp:lastPrinted>2017-01-12T09:05:53Z</cp:lastPrinted>
  <dcterms:created xsi:type="dcterms:W3CDTF">2016-11-11T22:08:30Z</dcterms:created>
  <dcterms:modified xsi:type="dcterms:W3CDTF">2017-01-26T23:23:03Z</dcterms:modified>
  <cp:category/>
  <cp:version/>
  <cp:contentType/>
  <cp:contentStatus/>
</cp:coreProperties>
</file>