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6\CUENTA PUBLICA ARMONIZADA\PRIMER TRIMESTRE\"/>
    </mc:Choice>
  </mc:AlternateContent>
  <bookViews>
    <workbookView xWindow="600" yWindow="750" windowWidth="19875" windowHeight="10920" tabRatio="750" firstSheet="6" activeTab="1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doAnaIng" sheetId="16" r:id="rId9"/>
    <sheet name="ClasAdmtiva" sheetId="11" r:id="rId10"/>
    <sheet name="EdoAnEg" sheetId="14" r:id="rId11"/>
    <sheet name="ClasEcon" sheetId="12" r:id="rId12"/>
    <sheet name="ClasFunc" sheetId="13" r:id="rId13"/>
    <sheet name="EndNeto" sheetId="15" r:id="rId14"/>
    <sheet name="IntDeuda" sheetId="18" r:id="rId15"/>
    <sheet name="IndPosFisc" sheetId="17" r:id="rId16"/>
    <sheet name="GtoCatProg" sheetId="19" r:id="rId17"/>
  </sheets>
  <externalReferences>
    <externalReference r:id="rId18"/>
  </externalReference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10">EdoAnEg!$A$1:$I$84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I16" i="19" l="1"/>
  <c r="E19" i="17"/>
  <c r="E13" i="17"/>
  <c r="E9" i="17"/>
  <c r="C7" i="17"/>
  <c r="F84" i="14"/>
  <c r="I84" i="14" s="1"/>
  <c r="F83" i="14"/>
  <c r="I44" i="14"/>
  <c r="I22" i="16"/>
  <c r="I24" i="16"/>
  <c r="P43" i="10" l="1"/>
  <c r="E35" i="7" l="1"/>
  <c r="F35" i="7"/>
  <c r="E23" i="7" l="1"/>
  <c r="F22" i="7"/>
  <c r="E22" i="5"/>
  <c r="D22" i="5"/>
  <c r="E33" i="5"/>
  <c r="J53" i="5"/>
  <c r="G40" i="19" l="1"/>
  <c r="J40" i="19" s="1"/>
  <c r="G39" i="19"/>
  <c r="J39" i="19" s="1"/>
  <c r="G38" i="19"/>
  <c r="J38" i="19" s="1"/>
  <c r="G37" i="19"/>
  <c r="J37" i="19" s="1"/>
  <c r="J36" i="19" s="1"/>
  <c r="I36" i="19"/>
  <c r="H36" i="19"/>
  <c r="G36" i="19"/>
  <c r="F36" i="19"/>
  <c r="E36" i="19"/>
  <c r="G35" i="19"/>
  <c r="J35" i="19" s="1"/>
  <c r="G34" i="19"/>
  <c r="J34" i="19" s="1"/>
  <c r="G33" i="19"/>
  <c r="J33" i="19" s="1"/>
  <c r="G32" i="19"/>
  <c r="J32" i="19" s="1"/>
  <c r="I31" i="19"/>
  <c r="H31" i="19"/>
  <c r="G31" i="19"/>
  <c r="F31" i="19"/>
  <c r="E31" i="19"/>
  <c r="G30" i="19"/>
  <c r="J30" i="19" s="1"/>
  <c r="G29" i="19"/>
  <c r="J29" i="19" s="1"/>
  <c r="J28" i="19" s="1"/>
  <c r="I28" i="19"/>
  <c r="H28" i="19"/>
  <c r="G28" i="19"/>
  <c r="F28" i="19"/>
  <c r="E28" i="19"/>
  <c r="G27" i="19"/>
  <c r="J27" i="19" s="1"/>
  <c r="G26" i="19"/>
  <c r="J26" i="19" s="1"/>
  <c r="G25" i="19"/>
  <c r="J25" i="19" s="1"/>
  <c r="J24" i="19" s="1"/>
  <c r="I24" i="19"/>
  <c r="H24" i="19"/>
  <c r="G24" i="19"/>
  <c r="F24" i="19"/>
  <c r="E24" i="19"/>
  <c r="G23" i="19"/>
  <c r="J23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5" i="19"/>
  <c r="I11" i="19" s="1"/>
  <c r="I42" i="19" s="1"/>
  <c r="H15" i="19"/>
  <c r="G15" i="19"/>
  <c r="G11" i="19" s="1"/>
  <c r="G42" i="19" s="1"/>
  <c r="F15" i="19"/>
  <c r="E15" i="19"/>
  <c r="E11" i="19" s="1"/>
  <c r="E42" i="19" s="1"/>
  <c r="J14" i="19"/>
  <c r="J13" i="19"/>
  <c r="G13" i="19"/>
  <c r="J12" i="19"/>
  <c r="I12" i="19"/>
  <c r="H12" i="19"/>
  <c r="G12" i="19"/>
  <c r="F12" i="19"/>
  <c r="E12" i="19"/>
  <c r="H11" i="19"/>
  <c r="H42" i="19" s="1"/>
  <c r="F11" i="19"/>
  <c r="F42" i="19" s="1"/>
  <c r="F30" i="18"/>
  <c r="F32" i="18" s="1"/>
  <c r="D30" i="18"/>
  <c r="D32" i="18" s="1"/>
  <c r="F18" i="18"/>
  <c r="D18" i="18"/>
  <c r="E31" i="17"/>
  <c r="D31" i="17"/>
  <c r="C31" i="17"/>
  <c r="E23" i="17"/>
  <c r="D23" i="17"/>
  <c r="C23" i="17"/>
  <c r="E11" i="17"/>
  <c r="D11" i="17"/>
  <c r="C11" i="17"/>
  <c r="C15" i="17" s="1"/>
  <c r="E7" i="17"/>
  <c r="D7" i="17"/>
  <c r="D15" i="17" s="1"/>
  <c r="J54" i="16"/>
  <c r="G54" i="16"/>
  <c r="J53" i="16"/>
  <c r="I53" i="16"/>
  <c r="H53" i="16"/>
  <c r="G53" i="16"/>
  <c r="F53" i="16"/>
  <c r="E53" i="16"/>
  <c r="J51" i="16"/>
  <c r="G51" i="16"/>
  <c r="J50" i="16"/>
  <c r="G50" i="16"/>
  <c r="J49" i="16"/>
  <c r="G49" i="16"/>
  <c r="J48" i="16"/>
  <c r="I48" i="16"/>
  <c r="H48" i="16"/>
  <c r="G48" i="16"/>
  <c r="F48" i="16"/>
  <c r="E48" i="16"/>
  <c r="J45" i="16"/>
  <c r="G45" i="16"/>
  <c r="J44" i="16"/>
  <c r="G44" i="16"/>
  <c r="J43" i="16"/>
  <c r="G43" i="16"/>
  <c r="J42" i="16"/>
  <c r="I42" i="16"/>
  <c r="H42" i="16"/>
  <c r="G42" i="16"/>
  <c r="F42" i="16"/>
  <c r="E42" i="16"/>
  <c r="J41" i="16"/>
  <c r="G41" i="16"/>
  <c r="J40" i="16"/>
  <c r="G40" i="16"/>
  <c r="J39" i="16"/>
  <c r="I39" i="16"/>
  <c r="H39" i="16"/>
  <c r="G39" i="16"/>
  <c r="F39" i="16"/>
  <c r="E39" i="16"/>
  <c r="J38" i="16"/>
  <c r="G38" i="16"/>
  <c r="J37" i="16"/>
  <c r="G37" i="16"/>
  <c r="J36" i="16"/>
  <c r="G36" i="16"/>
  <c r="J35" i="16"/>
  <c r="J56" i="16" s="1"/>
  <c r="I35" i="16"/>
  <c r="I56" i="16" s="1"/>
  <c r="H35" i="16"/>
  <c r="H56" i="16" s="1"/>
  <c r="G35" i="16"/>
  <c r="G56" i="16" s="1"/>
  <c r="F35" i="16"/>
  <c r="F56" i="16" s="1"/>
  <c r="E35" i="16"/>
  <c r="E56" i="16" s="1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I19" i="16"/>
  <c r="H19" i="16"/>
  <c r="G19" i="16"/>
  <c r="F19" i="16"/>
  <c r="E19" i="16"/>
  <c r="J18" i="16"/>
  <c r="G18" i="16"/>
  <c r="J17" i="16"/>
  <c r="G17" i="16"/>
  <c r="J16" i="16"/>
  <c r="I16" i="16"/>
  <c r="I27" i="16" s="1"/>
  <c r="H16" i="16"/>
  <c r="H27" i="16" s="1"/>
  <c r="G16" i="16"/>
  <c r="F16" i="16"/>
  <c r="F27" i="16" s="1"/>
  <c r="E16" i="16"/>
  <c r="E27" i="16" s="1"/>
  <c r="J15" i="16"/>
  <c r="G15" i="16"/>
  <c r="J14" i="16"/>
  <c r="G14" i="16"/>
  <c r="J13" i="16"/>
  <c r="G13" i="16"/>
  <c r="J12" i="16"/>
  <c r="J27" i="16" s="1"/>
  <c r="G12" i="16"/>
  <c r="G27" i="16" s="1"/>
  <c r="F31" i="15"/>
  <c r="D31" i="15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F19" i="15"/>
  <c r="F33" i="15" s="1"/>
  <c r="D19" i="15"/>
  <c r="D33" i="15" s="1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H19" i="15" s="1"/>
  <c r="I83" i="14"/>
  <c r="F82" i="14"/>
  <c r="I82" i="14" s="1"/>
  <c r="F81" i="14"/>
  <c r="I81" i="14" s="1"/>
  <c r="F80" i="14"/>
  <c r="I80" i="14" s="1"/>
  <c r="F79" i="14"/>
  <c r="I79" i="14" s="1"/>
  <c r="F78" i="14"/>
  <c r="I78" i="14" s="1"/>
  <c r="F77" i="14"/>
  <c r="I77" i="14" s="1"/>
  <c r="H76" i="14"/>
  <c r="G76" i="14"/>
  <c r="F76" i="14"/>
  <c r="E76" i="14"/>
  <c r="D76" i="14"/>
  <c r="F75" i="14"/>
  <c r="I75" i="14" s="1"/>
  <c r="F74" i="14"/>
  <c r="I74" i="14" s="1"/>
  <c r="F73" i="14"/>
  <c r="I73" i="14" s="1"/>
  <c r="H72" i="14"/>
  <c r="G72" i="14"/>
  <c r="F72" i="14"/>
  <c r="E72" i="14"/>
  <c r="D72" i="14"/>
  <c r="F71" i="14"/>
  <c r="I71" i="14" s="1"/>
  <c r="F70" i="14"/>
  <c r="I70" i="14" s="1"/>
  <c r="F69" i="14"/>
  <c r="I69" i="14" s="1"/>
  <c r="F68" i="14"/>
  <c r="I68" i="14" s="1"/>
  <c r="F67" i="14"/>
  <c r="I67" i="14" s="1"/>
  <c r="F66" i="14"/>
  <c r="I66" i="14" s="1"/>
  <c r="F65" i="14"/>
  <c r="I65" i="14" s="1"/>
  <c r="H64" i="14"/>
  <c r="G64" i="14"/>
  <c r="F64" i="14"/>
  <c r="E64" i="14"/>
  <c r="D64" i="14"/>
  <c r="F63" i="14"/>
  <c r="I63" i="14" s="1"/>
  <c r="F62" i="14"/>
  <c r="I62" i="14" s="1"/>
  <c r="F61" i="14"/>
  <c r="I61" i="14" s="1"/>
  <c r="H60" i="14"/>
  <c r="G60" i="14"/>
  <c r="F60" i="14"/>
  <c r="E60" i="14"/>
  <c r="D60" i="14"/>
  <c r="F59" i="14"/>
  <c r="I59" i="14" s="1"/>
  <c r="F58" i="14"/>
  <c r="I58" i="14" s="1"/>
  <c r="F57" i="14"/>
  <c r="I57" i="14" s="1"/>
  <c r="F56" i="14"/>
  <c r="I56" i="14" s="1"/>
  <c r="F55" i="14"/>
  <c r="I55" i="14" s="1"/>
  <c r="F54" i="14"/>
  <c r="I54" i="14" s="1"/>
  <c r="F53" i="14"/>
  <c r="I53" i="14" s="1"/>
  <c r="F52" i="14"/>
  <c r="I52" i="14" s="1"/>
  <c r="F51" i="14"/>
  <c r="I51" i="14" s="1"/>
  <c r="H50" i="14"/>
  <c r="G50" i="14"/>
  <c r="F50" i="14"/>
  <c r="E50" i="14"/>
  <c r="D50" i="14"/>
  <c r="F49" i="14"/>
  <c r="I49" i="14" s="1"/>
  <c r="F48" i="14"/>
  <c r="I48" i="14" s="1"/>
  <c r="F47" i="14"/>
  <c r="I47" i="14" s="1"/>
  <c r="F46" i="14"/>
  <c r="I46" i="14" s="1"/>
  <c r="F45" i="14"/>
  <c r="I45" i="14" s="1"/>
  <c r="F44" i="14"/>
  <c r="F43" i="14"/>
  <c r="I43" i="14" s="1"/>
  <c r="F42" i="14"/>
  <c r="I42" i="14" s="1"/>
  <c r="F41" i="14"/>
  <c r="I41" i="14" s="1"/>
  <c r="H40" i="14"/>
  <c r="G40" i="14"/>
  <c r="F40" i="14"/>
  <c r="E40" i="14"/>
  <c r="D40" i="14"/>
  <c r="F39" i="14"/>
  <c r="I39" i="14" s="1"/>
  <c r="F38" i="14"/>
  <c r="I38" i="14" s="1"/>
  <c r="F37" i="14"/>
  <c r="I37" i="14" s="1"/>
  <c r="F36" i="14"/>
  <c r="I36" i="14" s="1"/>
  <c r="F35" i="14"/>
  <c r="I35" i="14" s="1"/>
  <c r="F34" i="14"/>
  <c r="I34" i="14" s="1"/>
  <c r="F33" i="14"/>
  <c r="I33" i="14" s="1"/>
  <c r="F32" i="14"/>
  <c r="I32" i="14" s="1"/>
  <c r="F31" i="14"/>
  <c r="I31" i="14" s="1"/>
  <c r="H30" i="14"/>
  <c r="G30" i="14"/>
  <c r="E30" i="14"/>
  <c r="D30" i="14"/>
  <c r="I29" i="14"/>
  <c r="F29" i="14"/>
  <c r="I28" i="14"/>
  <c r="F28" i="14"/>
  <c r="D27" i="14"/>
  <c r="F27" i="14" s="1"/>
  <c r="I27" i="14" s="1"/>
  <c r="F26" i="14"/>
  <c r="I26" i="14" s="1"/>
  <c r="D25" i="14"/>
  <c r="F25" i="14" s="1"/>
  <c r="I25" i="14" s="1"/>
  <c r="F24" i="14"/>
  <c r="I24" i="14" s="1"/>
  <c r="I23" i="14"/>
  <c r="F23" i="14"/>
  <c r="F22" i="14"/>
  <c r="I22" i="14" s="1"/>
  <c r="F21" i="14"/>
  <c r="I21" i="14" s="1"/>
  <c r="H20" i="14"/>
  <c r="G20" i="14"/>
  <c r="E20" i="14"/>
  <c r="I19" i="14"/>
  <c r="F19" i="14"/>
  <c r="F18" i="14"/>
  <c r="I18" i="14" s="1"/>
  <c r="F17" i="14"/>
  <c r="I17" i="14" s="1"/>
  <c r="F16" i="14"/>
  <c r="I16" i="14" s="1"/>
  <c r="F15" i="14"/>
  <c r="I15" i="14" s="1"/>
  <c r="F14" i="14"/>
  <c r="I14" i="14" s="1"/>
  <c r="F13" i="14"/>
  <c r="H12" i="14"/>
  <c r="G12" i="14"/>
  <c r="E12" i="14"/>
  <c r="D12" i="14"/>
  <c r="F45" i="13"/>
  <c r="I45" i="13" s="1"/>
  <c r="F44" i="13"/>
  <c r="I44" i="13" s="1"/>
  <c r="F43" i="13"/>
  <c r="I43" i="13" s="1"/>
  <c r="F42" i="13"/>
  <c r="I42" i="13" s="1"/>
  <c r="H41" i="13"/>
  <c r="G41" i="13"/>
  <c r="F41" i="13"/>
  <c r="E41" i="13"/>
  <c r="D41" i="13"/>
  <c r="F39" i="13"/>
  <c r="I39" i="13" s="1"/>
  <c r="F38" i="13"/>
  <c r="I38" i="13" s="1"/>
  <c r="F37" i="13"/>
  <c r="I37" i="13" s="1"/>
  <c r="F36" i="13"/>
  <c r="I36" i="13" s="1"/>
  <c r="F35" i="13"/>
  <c r="I35" i="13" s="1"/>
  <c r="F34" i="13"/>
  <c r="I34" i="13" s="1"/>
  <c r="F33" i="13"/>
  <c r="I33" i="13" s="1"/>
  <c r="F32" i="13"/>
  <c r="I32" i="13" s="1"/>
  <c r="F31" i="13"/>
  <c r="I31" i="13" s="1"/>
  <c r="H30" i="13"/>
  <c r="G30" i="13"/>
  <c r="F30" i="13"/>
  <c r="E30" i="13"/>
  <c r="D30" i="13"/>
  <c r="F28" i="13"/>
  <c r="I28" i="13" s="1"/>
  <c r="F27" i="13"/>
  <c r="I27" i="13" s="1"/>
  <c r="F26" i="13"/>
  <c r="I26" i="13" s="1"/>
  <c r="F25" i="13"/>
  <c r="I25" i="13" s="1"/>
  <c r="F24" i="13"/>
  <c r="I24" i="13" s="1"/>
  <c r="F23" i="13"/>
  <c r="I23" i="13" s="1"/>
  <c r="F22" i="13"/>
  <c r="I22" i="13" s="1"/>
  <c r="H21" i="13"/>
  <c r="G21" i="13"/>
  <c r="E21" i="13"/>
  <c r="D21" i="13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I11" i="13" s="1"/>
  <c r="H11" i="13"/>
  <c r="H47" i="13" s="1"/>
  <c r="G11" i="13"/>
  <c r="G47" i="13" s="1"/>
  <c r="F11" i="13"/>
  <c r="E11" i="13"/>
  <c r="D11" i="13"/>
  <c r="D47" i="13" s="1"/>
  <c r="H18" i="12"/>
  <c r="G18" i="12"/>
  <c r="E18" i="12"/>
  <c r="D18" i="12"/>
  <c r="F16" i="12"/>
  <c r="I16" i="12" s="1"/>
  <c r="F14" i="12"/>
  <c r="I14" i="12" s="1"/>
  <c r="F12" i="12"/>
  <c r="I12" i="12" s="1"/>
  <c r="H48" i="11"/>
  <c r="G48" i="11"/>
  <c r="E48" i="11"/>
  <c r="D48" i="11"/>
  <c r="F16" i="11"/>
  <c r="I16" i="11" s="1"/>
  <c r="I48" i="11" s="1"/>
  <c r="E15" i="17" l="1"/>
  <c r="E47" i="13"/>
  <c r="F47" i="13"/>
  <c r="F21" i="13"/>
  <c r="G84" i="14"/>
  <c r="H84" i="14"/>
  <c r="E84" i="14"/>
  <c r="J15" i="19"/>
  <c r="J11" i="19" s="1"/>
  <c r="J42" i="19" s="1"/>
  <c r="J31" i="19"/>
  <c r="H31" i="15"/>
  <c r="H33" i="15" s="1"/>
  <c r="I13" i="14"/>
  <c r="I12" i="14" s="1"/>
  <c r="F12" i="14"/>
  <c r="I20" i="14"/>
  <c r="I30" i="14"/>
  <c r="I40" i="14"/>
  <c r="I50" i="14"/>
  <c r="I60" i="14"/>
  <c r="I64" i="14"/>
  <c r="I72" i="14"/>
  <c r="I76" i="14"/>
  <c r="D20" i="14"/>
  <c r="F20" i="14"/>
  <c r="F30" i="14"/>
  <c r="I21" i="13"/>
  <c r="I47" i="13" s="1"/>
  <c r="I30" i="13"/>
  <c r="I41" i="13"/>
  <c r="I18" i="12"/>
  <c r="F18" i="12"/>
  <c r="F48" i="11"/>
  <c r="J17" i="5" l="1"/>
  <c r="I17" i="5"/>
  <c r="I12" i="5" l="1"/>
  <c r="I51" i="5" s="1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K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P35" i="10"/>
  <c r="O35" i="10"/>
  <c r="O34" i="10" s="1"/>
  <c r="P29" i="10"/>
  <c r="P28" i="10" s="1"/>
  <c r="O29" i="10"/>
  <c r="O28" i="10" s="1"/>
  <c r="H27" i="10"/>
  <c r="G27" i="10"/>
  <c r="P19" i="10"/>
  <c r="O19" i="10"/>
  <c r="P14" i="10"/>
  <c r="P23" i="10" s="1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F16" i="8"/>
  <c r="E16" i="8"/>
  <c r="H38" i="7"/>
  <c r="H37" i="7"/>
  <c r="G34" i="7"/>
  <c r="D34" i="7"/>
  <c r="H32" i="7"/>
  <c r="H31" i="7"/>
  <c r="H30" i="7"/>
  <c r="G29" i="7"/>
  <c r="F29" i="7"/>
  <c r="E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J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J32" i="2" s="1"/>
  <c r="E201" i="3" s="1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E143" i="3" s="1"/>
  <c r="I23" i="2"/>
  <c r="J23" i="2" s="1"/>
  <c r="E194" i="3" s="1"/>
  <c r="I24" i="2"/>
  <c r="J24" i="2" s="1"/>
  <c r="E195" i="3" s="1"/>
  <c r="I25" i="2"/>
  <c r="E146" i="3"/>
  <c r="J21" i="2"/>
  <c r="E192" i="3" s="1"/>
  <c r="E144" i="3"/>
  <c r="E163" i="3"/>
  <c r="J48" i="2"/>
  <c r="E212" i="3" s="1"/>
  <c r="J22" i="2"/>
  <c r="E193" i="3" s="1"/>
  <c r="J25" i="2"/>
  <c r="E196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20" i="2"/>
  <c r="E172" i="3" s="1"/>
  <c r="E122" i="3"/>
  <c r="E19" i="2"/>
  <c r="E171" i="3" s="1"/>
  <c r="E126" i="3"/>
  <c r="E35" i="2"/>
  <c r="E185" i="3" s="1"/>
  <c r="E30" i="2"/>
  <c r="E180" i="3" s="1"/>
  <c r="J58" i="1"/>
  <c r="E105" i="3" s="1"/>
  <c r="I58" i="1"/>
  <c r="E53" i="3" s="1"/>
  <c r="J44" i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F14" i="8" l="1"/>
  <c r="H29" i="7"/>
  <c r="E14" i="8"/>
  <c r="E21" i="7"/>
  <c r="H23" i="7"/>
  <c r="G18" i="8"/>
  <c r="K18" i="8" s="1"/>
  <c r="E139" i="3"/>
  <c r="E166" i="3"/>
  <c r="I52" i="2"/>
  <c r="E165" i="3" s="1"/>
  <c r="P34" i="10"/>
  <c r="P40" i="10" s="1"/>
  <c r="E125" i="3"/>
  <c r="E134" i="3"/>
  <c r="E132" i="3"/>
  <c r="E151" i="3"/>
  <c r="E145" i="3"/>
  <c r="E27" i="7"/>
  <c r="H27" i="7" s="1"/>
  <c r="K20" i="8"/>
  <c r="E95" i="3"/>
  <c r="E164" i="3"/>
  <c r="J40" i="2"/>
  <c r="E206" i="3" s="1"/>
  <c r="H29" i="8"/>
  <c r="K29" i="8"/>
  <c r="E34" i="7"/>
  <c r="H36" i="7"/>
  <c r="E136" i="3"/>
  <c r="J29" i="2"/>
  <c r="J51" i="5"/>
  <c r="J52" i="1" s="1"/>
  <c r="J50" i="1" s="1"/>
  <c r="J63" i="1" s="1"/>
  <c r="H16" i="7"/>
  <c r="I42" i="9"/>
  <c r="E129" i="3"/>
  <c r="E149" i="3"/>
  <c r="K35" i="8"/>
  <c r="I38" i="2"/>
  <c r="E155" i="3" s="1"/>
  <c r="E128" i="3"/>
  <c r="J16" i="2"/>
  <c r="E188" i="3" s="1"/>
  <c r="E141" i="3"/>
  <c r="E152" i="3"/>
  <c r="I16" i="2"/>
  <c r="E138" i="3" s="1"/>
  <c r="E158" i="3"/>
  <c r="G40" i="7"/>
  <c r="I28" i="9"/>
  <c r="J54" i="2"/>
  <c r="D33" i="5"/>
  <c r="I53" i="5" s="1"/>
  <c r="I52" i="1" s="1"/>
  <c r="H35" i="7" s="1"/>
  <c r="D27" i="7"/>
  <c r="D40" i="7" s="1"/>
  <c r="O23" i="10"/>
  <c r="H19" i="8"/>
  <c r="K23" i="8"/>
  <c r="H23" i="8"/>
  <c r="K31" i="8"/>
  <c r="K24" i="8"/>
  <c r="K34" i="8"/>
  <c r="K21" i="8"/>
  <c r="K30" i="8"/>
  <c r="K36" i="8"/>
  <c r="O40" i="10"/>
  <c r="O43" i="10" s="1"/>
  <c r="O48" i="10" s="1"/>
  <c r="O54" i="10" s="1"/>
  <c r="G48" i="10"/>
  <c r="H48" i="10"/>
  <c r="I40" i="1"/>
  <c r="E43" i="1"/>
  <c r="E77" i="3" s="1"/>
  <c r="J40" i="1"/>
  <c r="E94" i="3" s="1"/>
  <c r="E189" i="3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H50" i="9" s="1"/>
  <c r="P48" i="10" l="1"/>
  <c r="O47" i="10" s="1"/>
  <c r="E40" i="7"/>
  <c r="D14" i="8"/>
  <c r="H18" i="8"/>
  <c r="J65" i="1"/>
  <c r="I46" i="9"/>
  <c r="I50" i="9" s="1"/>
  <c r="J38" i="2"/>
  <c r="E205" i="3" s="1"/>
  <c r="H22" i="7"/>
  <c r="E100" i="3"/>
  <c r="F21" i="7"/>
  <c r="H21" i="7" s="1"/>
  <c r="J52" i="2"/>
  <c r="E215" i="3" s="1"/>
  <c r="E216" i="3"/>
  <c r="G16" i="8"/>
  <c r="G14" i="8" s="1"/>
  <c r="F34" i="7"/>
  <c r="F40" i="7" s="1"/>
  <c r="H40" i="7" s="1"/>
  <c r="K40" i="7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O53" i="10" l="1"/>
  <c r="E99" i="3"/>
  <c r="H34" i="7"/>
  <c r="F27" i="7"/>
  <c r="K27" i="7" s="1"/>
  <c r="H16" i="8"/>
  <c r="H14" i="8" s="1"/>
  <c r="E197" i="3"/>
  <c r="E169" i="3"/>
  <c r="E14" i="2"/>
  <c r="E168" i="3" s="1"/>
  <c r="E160" i="3"/>
  <c r="I44" i="2"/>
  <c r="J46" i="2"/>
  <c r="E47" i="3"/>
  <c r="I63" i="1"/>
  <c r="E108" i="3" l="1"/>
  <c r="E109" i="3"/>
  <c r="E210" i="3"/>
  <c r="J44" i="2"/>
  <c r="E159" i="3"/>
  <c r="I36" i="2"/>
  <c r="E154" i="3" s="1"/>
  <c r="E56" i="3"/>
  <c r="I65" i="1"/>
  <c r="E57" i="3" l="1"/>
  <c r="J36" i="2"/>
  <c r="E204" i="3" s="1"/>
  <c r="E209" i="3"/>
</calcChain>
</file>

<file path=xl/sharedStrings.xml><?xml version="1.0" encoding="utf-8"?>
<sst xmlns="http://schemas.openxmlformats.org/spreadsheetml/2006/main" count="986" uniqueCount="420">
  <si>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</si>
  <si>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</si>
  <si>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</si>
  <si>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</si>
  <si>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</si>
  <si>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</si>
  <si>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</si>
  <si>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</si>
  <si>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</si>
  <si>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</si>
  <si>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</si>
  <si>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</si>
  <si>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</si>
  <si>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</si>
  <si>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</si>
  <si>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</si>
  <si>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</si>
  <si>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</si>
  <si>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</si>
  <si>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</si>
  <si>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</si>
  <si>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</si>
  <si>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</si>
  <si>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</si>
  <si>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</si>
  <si>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</si>
  <si>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</si>
  <si>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</si>
  <si>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</si>
  <si>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</si>
  <si>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</si>
  <si>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</si>
  <si>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</si>
  <si>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</si>
  <si>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</si>
  <si>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</si>
  <si>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</si>
  <si>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</si>
  <si>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</si>
  <si>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</si>
  <si>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</si>
  <si>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</si>
  <si>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</si>
  <si>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</si>
  <si>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</si>
  <si>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</si>
  <si>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</si>
  <si>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</si>
  <si>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</si>
  <si>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</si>
  <si>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</si>
  <si>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</si>
  <si>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</si>
  <si>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</si>
  <si>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</si>
  <si>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</si>
  <si>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</si>
  <si>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</si>
  <si>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</si>
  <si>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</si>
  <si>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</si>
  <si>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</si>
  <si>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</si>
  <si>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</si>
  <si>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</si>
  <si>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</si>
  <si>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</si>
  <si>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</si>
  <si>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</si>
  <si>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</si>
  <si>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</si>
  <si>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</si>
  <si>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</si>
  <si>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</si>
  <si>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</si>
  <si>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</si>
  <si>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</si>
  <si>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</si>
  <si>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</si>
  <si>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</si>
  <si>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</si>
  <si>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</si>
  <si>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</si>
  <si>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</si>
  <si>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</si>
  <si>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</si>
  <si>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</si>
  <si>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</si>
  <si>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</si>
  <si>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</si>
  <si>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</si>
  <si>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</si>
  <si>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</si>
  <si>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</si>
  <si>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</si>
  <si>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</si>
  <si>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</si>
  <si>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</si>
  <si>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</si>
  <si>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</si>
  <si>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</si>
  <si>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</si>
  <si>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</si>
  <si>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</si>
  <si>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</si>
  <si>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</si>
  <si>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</si>
  <si>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</si>
  <si>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</si>
  <si>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</si>
  <si>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</si>
  <si>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</si>
  <si>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</si>
  <si>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</si>
  <si>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</si>
  <si>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</si>
  <si>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</si>
  <si>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</si>
  <si>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</si>
  <si>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</si>
  <si>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</si>
  <si>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</si>
  <si>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</si>
  <si>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</si>
  <si>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</si>
  <si>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</si>
  <si>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</si>
  <si>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</si>
  <si>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</si>
  <si>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</si>
  <si>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</si>
  <si>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</si>
  <si>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</si>
  <si>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</si>
  <si>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</si>
  <si>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</si>
  <si>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</si>
  <si>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</si>
  <si>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</si>
  <si>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</si>
  <si>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</si>
  <si>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</si>
  <si>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</si>
  <si>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</si>
  <si>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</si>
  <si>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</si>
  <si>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</si>
  <si>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</si>
  <si>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</si>
  <si>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</si>
  <si>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</si>
  <si>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</si>
  <si>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</si>
  <si>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</si>
  <si>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</si>
  <si>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</si>
  <si>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</si>
  <si>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</si>
  <si>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</si>
  <si>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</si>
  <si>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</si>
  <si>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</si>
  <si>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</si>
  <si>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</si>
  <si>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</si>
  <si>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</si>
  <si>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</si>
  <si>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</si>
  <si>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</si>
  <si>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</si>
  <si>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</si>
  <si>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</si>
  <si>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</si>
  <si>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</si>
  <si>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</si>
  <si>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</si>
  <si>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</si>
  <si>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</si>
  <si>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</si>
  <si>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</si>
  <si>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</si>
  <si>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</si>
  <si>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</si>
  <si>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</si>
  <si>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</si>
  <si>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</si>
  <si>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</si>
  <si>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</si>
  <si>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</si>
  <si>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</si>
  <si>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</si>
  <si>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</si>
  <si>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</si>
  <si>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</si>
  <si>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</si>
  <si>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</si>
  <si>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</si>
  <si>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</si>
  <si>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</si>
  <si>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</si>
  <si>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</si>
  <si>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</si>
  <si>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</si>
  <si>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</si>
  <si>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</si>
  <si>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</si>
  <si>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Instituto Tlaxcalteca para Personas con Discapacidad</t>
  </si>
  <si>
    <t>Mtra. María del Carmen Mazarrasa Corona</t>
  </si>
  <si>
    <t>Directora General</t>
  </si>
  <si>
    <t>Jefe del Departamento Administrativo</t>
  </si>
  <si>
    <t>Instituto tlaxcalteca para Personas con Discapacidad</t>
  </si>
  <si>
    <t>Instituto Tlaxcalteca Para Personas con Discapacidad</t>
  </si>
  <si>
    <t>Mtra. María Celia Concepción Sánchez Islas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</si>
  <si>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</si>
  <si>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</si>
  <si>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</si>
  <si>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</si>
  <si>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</si>
  <si>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</si>
  <si>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</si>
  <si>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</si>
  <si>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</si>
  <si>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</si>
  <si>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</si>
  <si>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</si>
  <si>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Cuenta Pública 2014</t>
  </si>
  <si>
    <t>Clasificación Económica (por Tipo de Gasto)</t>
  </si>
  <si>
    <t>Del 1 de enero al 31 de diciembre de 2014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</si>
  <si>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</si>
  <si>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</si>
  <si>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</si>
  <si>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</si>
  <si>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</si>
  <si>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</si>
  <si>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</si>
  <si>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</si>
  <si>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</si>
  <si>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</si>
  <si>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</si>
  <si>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</si>
  <si>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</si>
  <si>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</si>
  <si>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</si>
  <si>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</si>
  <si>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</si>
  <si>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</si>
  <si>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</si>
  <si>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</si>
  <si>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</si>
  <si>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</si>
  <si>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</si>
  <si>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</si>
  <si>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</si>
  <si>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</si>
  <si>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</si>
  <si>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</si>
  <si>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</si>
  <si>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</si>
  <si>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</si>
  <si>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</si>
  <si>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</si>
  <si>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</si>
  <si>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</si>
  <si>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</si>
  <si>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</si>
  <si>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</si>
  <si>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</si>
  <si>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</si>
  <si>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</si>
  <si>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</si>
  <si>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</si>
  <si>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</si>
  <si>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</si>
  <si>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</si>
  <si>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</si>
  <si>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</si>
  <si>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</si>
  <si>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</si>
  <si>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</si>
  <si>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</si>
  <si>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</si>
  <si>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</si>
  <si>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</si>
  <si>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</si>
  <si>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</si>
  <si>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</si>
  <si>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</si>
  <si>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</si>
  <si>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</si>
  <si>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</si>
  <si>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</si>
  <si>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</si>
  <si>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</si>
  <si>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</si>
  <si>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</si>
  <si>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</si>
  <si>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</si>
  <si>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</si>
  <si>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</si>
  <si>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</si>
  <si>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</si>
  <si>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</si>
  <si>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</si>
  <si>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</si>
  <si>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</si>
  <si>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</si>
  <si>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</si>
  <si>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</si>
  <si>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</si>
  <si>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</si>
  <si>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</si>
  <si>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</si>
  <si>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</si>
  <si>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</si>
  <si>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</si>
  <si>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</si>
  <si>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</si>
  <si>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</si>
  <si>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</si>
  <si>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</si>
  <si>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</si>
  <si>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</si>
  <si>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</si>
  <si>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</si>
  <si>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</si>
  <si>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</si>
  <si>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</si>
  <si>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</si>
  <si>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</si>
  <si>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</si>
  <si>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</si>
  <si>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</si>
  <si>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</si>
  <si>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</si>
  <si>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</si>
  <si>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</si>
  <si>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 1 + 2)</t>
  </si>
  <si>
    <t>(4)</t>
  </si>
  <si>
    <t>(5)</t>
  </si>
  <si>
    <t>(7= 5 - 1 )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</si>
  <si>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</si>
  <si>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</si>
  <si>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</si>
  <si>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</si>
  <si>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</si>
  <si>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</si>
  <si>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</si>
  <si>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</si>
  <si>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</si>
  <si>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</si>
  <si>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</si>
  <si>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</si>
  <si>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</si>
  <si>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</si>
  <si>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</si>
  <si>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Indicadores de Postura Fiscal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</si>
  <si>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</si>
  <si>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</si>
  <si>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</si>
  <si>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</si>
  <si>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</si>
  <si>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</si>
  <si>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</si>
  <si>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</si>
  <si>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</si>
  <si>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</si>
  <si>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</si>
  <si>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</si>
  <si>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</si>
  <si>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</si>
  <si>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</si>
  <si>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</si>
  <si>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</si>
  <si>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Intereses de la Deuda</t>
  </si>
  <si>
    <t>Créditos Bancarios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</si>
  <si>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</si>
  <si>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</si>
  <si>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</si>
  <si>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</si>
  <si>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</si>
  <si>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</si>
  <si>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</si>
  <si>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</si>
  <si>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</si>
  <si>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</si>
  <si>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</si>
  <si>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</si>
  <si>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</si>
  <si>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</si>
  <si>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</si>
  <si>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</si>
  <si>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</si>
  <si>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</si>
  <si>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</si>
  <si>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</si>
  <si>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</si>
  <si>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</si>
  <si>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</si>
  <si>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</si>
  <si>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</si>
  <si>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</si>
  <si>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</si>
  <si>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</si>
  <si>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</si>
  <si>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</si>
  <si>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</si>
  <si>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Al 31 de marzo 2016 y 2015</t>
  </si>
  <si>
    <t>Cuenta  Pública 2016</t>
  </si>
  <si>
    <t>Del 1 de enero al 31 de marzo de 2016 y 2015</t>
  </si>
  <si>
    <t>Cuenta Pública 2016</t>
  </si>
  <si>
    <t>Del 1 de enero al 31 de marzo 2016 y 2015</t>
  </si>
  <si>
    <t>Del 1 de enero al 31 de marzo de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</si>
  <si>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</si>
  <si>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</si>
  <si>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</si>
  <si>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Efectivo y Equivalente al Efectivo al Inicio del Ejercicio</t>
  </si>
  <si>
    <t>Efectivo y Equivalente al Efectivo al Final del Ejercicio</t>
  </si>
  <si>
    <t>Del 1 de enero al 31 de marzo 2016</t>
  </si>
  <si>
    <t>Del 01 de Enero al 31 de marzo del 2016</t>
  </si>
  <si>
    <t>Del 1 de Enero al 31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</si>
</sst>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63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Alignment="1" applyProtection="1"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2" fillId="7" borderId="7" xfId="0" applyFont="1" applyFill="1" applyBorder="1" applyAlignment="1">
      <alignment horizontal="centerContinuous"/>
    </xf>
    <xf numFmtId="0" fontId="15" fillId="7" borderId="8" xfId="0" applyFont="1" applyFill="1" applyBorder="1"/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3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2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26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27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Alignment="1" applyProtection="1"/>
    <xf numFmtId="0" fontId="13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2" xfId="0" applyFont="1" applyFill="1" applyBorder="1" applyAlignment="1" applyProtection="1">
      <alignment vertical="top"/>
    </xf>
    <xf numFmtId="0" fontId="1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26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0" fontId="26" fillId="4" borderId="2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horizontal="center"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6" fillId="4" borderId="3" xfId="0" applyFont="1" applyFill="1" applyBorder="1" applyAlignment="1" applyProtection="1"/>
    <xf numFmtId="0" fontId="19" fillId="4" borderId="4" xfId="0" applyFont="1" applyFill="1" applyBorder="1" applyAlignment="1" applyProtection="1">
      <alignment vertical="top"/>
    </xf>
    <xf numFmtId="3" fontId="19" fillId="4" borderId="4" xfId="0" applyNumberFormat="1" applyFont="1" applyFill="1" applyBorder="1" applyAlignment="1" applyProtection="1">
      <alignment horizontal="center" vertical="top"/>
    </xf>
    <xf numFmtId="3" fontId="19" fillId="4" borderId="4" xfId="0" applyNumberFormat="1" applyFont="1" applyFill="1" applyBorder="1" applyAlignment="1" applyProtection="1">
      <alignment horizontal="right" vertical="top"/>
    </xf>
    <xf numFmtId="0" fontId="2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2" fillId="7" borderId="9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Font="1" applyFill="1" applyBorder="1" applyAlignment="1">
      <alignment horizontal="left" vertical="top" wrapText="1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4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3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3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5" fillId="7" borderId="9" xfId="0" applyFont="1" applyFill="1" applyBorder="1" applyAlignment="1">
      <alignment vertical="center"/>
    </xf>
    <xf numFmtId="0" fontId="15" fillId="7" borderId="6" xfId="0" applyFont="1" applyFill="1" applyBorder="1" applyAlignment="1">
      <alignment vertical="center"/>
    </xf>
    <xf numFmtId="0" fontId="15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3" fillId="4" borderId="0" xfId="0" applyNumberFormat="1" applyFont="1" applyFill="1"/>
    <xf numFmtId="3" fontId="13" fillId="4" borderId="0" xfId="0" applyNumberFormat="1" applyFont="1" applyFill="1" applyAlignment="1">
      <alignment horizontal="left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15" fillId="7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22" fillId="4" borderId="0" xfId="0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9" fillId="4" borderId="0" xfId="2" applyNumberFormat="1" applyFont="1" applyFill="1" applyBorder="1" applyAlignment="1">
      <alignment vertical="top"/>
    </xf>
    <xf numFmtId="0" fontId="30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4" fillId="4" borderId="0" xfId="0" applyFont="1" applyFill="1" applyBorder="1" applyAlignment="1" applyProtection="1">
      <alignment horizontal="right"/>
    </xf>
    <xf numFmtId="0" fontId="8" fillId="4" borderId="0" xfId="0" applyFont="1" applyFill="1"/>
    <xf numFmtId="37" fontId="12" fillId="7" borderId="16" xfId="2" applyNumberFormat="1" applyFont="1" applyFill="1" applyBorder="1" applyAlignment="1" applyProtection="1">
      <alignment horizontal="center" vertical="center"/>
    </xf>
    <xf numFmtId="37" fontId="12" fillId="7" borderId="16" xfId="2" applyNumberFormat="1" applyFont="1" applyFill="1" applyBorder="1" applyAlignment="1" applyProtection="1">
      <alignment horizontal="center" wrapText="1"/>
    </xf>
    <xf numFmtId="37" fontId="12" fillId="7" borderId="16" xfId="2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 applyProtection="1">
      <alignment horizontal="justify" vertical="top" wrapText="1"/>
      <protection locked="0"/>
    </xf>
    <xf numFmtId="167" fontId="31" fillId="4" borderId="17" xfId="0" applyNumberFormat="1" applyFont="1" applyFill="1" applyBorder="1" applyAlignment="1" applyProtection="1">
      <alignment vertical="center" wrapText="1"/>
      <protection locked="0"/>
    </xf>
    <xf numFmtId="1" fontId="31" fillId="4" borderId="17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3" fillId="4" borderId="0" xfId="0" applyNumberFormat="1" applyFont="1" applyFill="1" applyBorder="1" applyAlignment="1" applyProtection="1">
      <alignment vertical="top"/>
      <protection locked="0"/>
    </xf>
    <xf numFmtId="3" fontId="3" fillId="4" borderId="0" xfId="5" applyNumberFormat="1" applyFont="1" applyFill="1" applyBorder="1" applyAlignment="1" applyProtection="1">
      <alignment vertical="top"/>
      <protection locked="0"/>
    </xf>
    <xf numFmtId="0" fontId="8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3" fillId="4" borderId="18" xfId="0" applyFont="1" applyFill="1" applyBorder="1" applyAlignment="1">
      <alignment horizontal="justify" vertical="top" wrapText="1"/>
    </xf>
    <xf numFmtId="1" fontId="13" fillId="4" borderId="18" xfId="0" applyNumberFormat="1" applyFont="1" applyFill="1" applyBorder="1" applyAlignment="1">
      <alignment horizontal="justify" vertical="top" wrapText="1"/>
    </xf>
    <xf numFmtId="0" fontId="9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3" fontId="32" fillId="4" borderId="16" xfId="0" applyNumberFormat="1" applyFont="1" applyFill="1" applyBorder="1" applyAlignment="1">
      <alignment vertical="center" wrapText="1"/>
    </xf>
    <xf numFmtId="165" fontId="12" fillId="7" borderId="10" xfId="2" applyNumberFormat="1" applyFont="1" applyFill="1" applyBorder="1" applyAlignment="1" applyProtection="1">
      <alignment horizontal="center" vertical="center"/>
    </xf>
    <xf numFmtId="165" fontId="12" fillId="7" borderId="10" xfId="2" applyNumberFormat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3" fontId="8" fillId="4" borderId="19" xfId="0" applyNumberFormat="1" applyFont="1" applyFill="1" applyBorder="1" applyAlignment="1">
      <alignment horizontal="right" vertical="center" wrapText="1"/>
    </xf>
    <xf numFmtId="3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8" fillId="4" borderId="17" xfId="0" applyNumberFormat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 applyProtection="1">
      <alignment horizontal="right" vertical="center" wrapText="1"/>
    </xf>
    <xf numFmtId="0" fontId="34" fillId="0" borderId="0" xfId="0" applyFont="1"/>
    <xf numFmtId="165" fontId="12" fillId="7" borderId="9" xfId="2" applyNumberFormat="1" applyFont="1" applyFill="1" applyBorder="1" applyAlignment="1" applyProtection="1">
      <alignment horizontal="center" vertical="center"/>
    </xf>
    <xf numFmtId="165" fontId="12" fillId="7" borderId="9" xfId="2" applyNumberFormat="1" applyFont="1" applyFill="1" applyBorder="1" applyAlignment="1" applyProtection="1">
      <alignment horizontal="center" vertical="center" wrapText="1"/>
    </xf>
    <xf numFmtId="165" fontId="12" fillId="7" borderId="16" xfId="2" applyNumberFormat="1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7" xfId="0" applyNumberFormat="1" applyFont="1" applyFill="1" applyBorder="1" applyAlignment="1">
      <alignment horizontal="right" vertical="top" wrapText="1"/>
    </xf>
    <xf numFmtId="3" fontId="13" fillId="4" borderId="17" xfId="0" applyNumberFormat="1" applyFont="1" applyFill="1" applyBorder="1" applyAlignment="1" applyProtection="1">
      <alignment horizontal="right" vertical="top" wrapText="1"/>
      <protection locked="0"/>
    </xf>
    <xf numFmtId="3" fontId="13" fillId="4" borderId="17" xfId="0" applyNumberFormat="1" applyFont="1" applyFill="1" applyBorder="1" applyAlignment="1">
      <alignment horizontal="right" vertical="top" wrapText="1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3" fontId="13" fillId="4" borderId="17" xfId="0" applyNumberFormat="1" applyFont="1" applyFill="1" applyBorder="1" applyAlignment="1" applyProtection="1">
      <alignment horizontal="right" vertical="top" wrapText="1"/>
    </xf>
    <xf numFmtId="3" fontId="13" fillId="4" borderId="17" xfId="0" applyNumberFormat="1" applyFont="1" applyFill="1" applyBorder="1" applyAlignment="1" applyProtection="1">
      <alignment horizontal="right" vertical="top"/>
      <protection locked="0"/>
    </xf>
    <xf numFmtId="3" fontId="13" fillId="4" borderId="17" xfId="0" applyNumberFormat="1" applyFont="1" applyFill="1" applyBorder="1" applyAlignment="1" applyProtection="1">
      <alignment horizontal="right" vertical="top"/>
    </xf>
    <xf numFmtId="3" fontId="14" fillId="4" borderId="17" xfId="0" applyNumberFormat="1" applyFont="1" applyFill="1" applyBorder="1" applyAlignment="1">
      <alignment horizontal="right" vertical="top"/>
    </xf>
    <xf numFmtId="3" fontId="14" fillId="4" borderId="17" xfId="0" applyNumberFormat="1" applyFont="1" applyFill="1" applyBorder="1" applyAlignment="1" applyProtection="1">
      <alignment horizontal="right"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3" fontId="13" fillId="4" borderId="18" xfId="0" applyNumberFormat="1" applyFont="1" applyFill="1" applyBorder="1" applyAlignment="1" applyProtection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3" fontId="14" fillId="4" borderId="18" xfId="0" applyNumberFormat="1" applyFont="1" applyFill="1" applyBorder="1" applyAlignment="1">
      <alignment horizontal="right" vertical="top"/>
    </xf>
    <xf numFmtId="3" fontId="35" fillId="4" borderId="17" xfId="5" applyNumberFormat="1" applyFont="1" applyFill="1" applyBorder="1" applyAlignment="1">
      <alignment horizontal="right"/>
    </xf>
    <xf numFmtId="0" fontId="31" fillId="4" borderId="1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center" wrapText="1"/>
    </xf>
    <xf numFmtId="3" fontId="36" fillId="4" borderId="17" xfId="5" applyNumberFormat="1" applyFont="1" applyFill="1" applyBorder="1" applyAlignment="1" applyProtection="1">
      <alignment horizontal="right"/>
      <protection locked="0"/>
    </xf>
    <xf numFmtId="3" fontId="36" fillId="4" borderId="17" xfId="5" applyNumberFormat="1" applyFont="1" applyFill="1" applyBorder="1" applyAlignment="1">
      <alignment horizontal="right"/>
    </xf>
    <xf numFmtId="3" fontId="36" fillId="4" borderId="18" xfId="5" applyNumberFormat="1" applyFont="1" applyFill="1" applyBorder="1" applyAlignment="1" applyProtection="1">
      <alignment horizontal="right"/>
      <protection locked="0"/>
    </xf>
    <xf numFmtId="3" fontId="36" fillId="4" borderId="18" xfId="5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3" fontId="35" fillId="4" borderId="18" xfId="5" applyNumberFormat="1" applyFont="1" applyFill="1" applyBorder="1" applyAlignment="1">
      <alignment horizontal="right"/>
    </xf>
    <xf numFmtId="0" fontId="34" fillId="4" borderId="0" xfId="0" applyFont="1" applyFill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36" fillId="4" borderId="11" xfId="4" applyFont="1" applyFill="1" applyBorder="1"/>
    <xf numFmtId="0" fontId="36" fillId="4" borderId="7" xfId="4" applyFont="1" applyFill="1" applyBorder="1"/>
    <xf numFmtId="0" fontId="36" fillId="4" borderId="8" xfId="4" applyFont="1" applyFill="1" applyBorder="1"/>
    <xf numFmtId="0" fontId="36" fillId="4" borderId="8" xfId="4" applyFont="1" applyFill="1" applyBorder="1" applyAlignment="1">
      <alignment horizontal="center"/>
    </xf>
    <xf numFmtId="0" fontId="36" fillId="4" borderId="19" xfId="4" applyFont="1" applyFill="1" applyBorder="1" applyAlignment="1">
      <alignment horizontal="center"/>
    </xf>
    <xf numFmtId="1" fontId="36" fillId="4" borderId="2" xfId="5" applyNumberFormat="1" applyFont="1" applyFill="1" applyBorder="1" applyAlignment="1" applyProtection="1">
      <alignment horizontal="right"/>
      <protection locked="0"/>
    </xf>
    <xf numFmtId="1" fontId="36" fillId="4" borderId="2" xfId="5" applyNumberFormat="1" applyFont="1" applyFill="1" applyBorder="1" applyAlignment="1" applyProtection="1">
      <alignment horizontal="right"/>
    </xf>
    <xf numFmtId="0" fontId="36" fillId="4" borderId="1" xfId="4" applyFont="1" applyFill="1" applyBorder="1" applyAlignment="1">
      <alignment horizontal="center" vertical="center"/>
    </xf>
    <xf numFmtId="3" fontId="36" fillId="4" borderId="2" xfId="5" applyNumberFormat="1" applyFont="1" applyFill="1" applyBorder="1" applyAlignment="1" applyProtection="1">
      <alignment horizontal="right"/>
      <protection locked="0"/>
    </xf>
    <xf numFmtId="3" fontId="36" fillId="4" borderId="2" xfId="5" applyNumberFormat="1" applyFont="1" applyFill="1" applyBorder="1" applyAlignment="1" applyProtection="1">
      <alignment horizontal="right"/>
    </xf>
    <xf numFmtId="0" fontId="36" fillId="4" borderId="3" xfId="4" applyFont="1" applyFill="1" applyBorder="1" applyAlignment="1">
      <alignment horizontal="center" vertical="center"/>
    </xf>
    <xf numFmtId="0" fontId="36" fillId="4" borderId="4" xfId="4" applyFont="1" applyFill="1" applyBorder="1" applyAlignment="1">
      <alignment horizontal="center" vertical="center"/>
    </xf>
    <xf numFmtId="0" fontId="36" fillId="4" borderId="5" xfId="4" applyFont="1" applyFill="1" applyBorder="1" applyAlignment="1">
      <alignment wrapText="1"/>
    </xf>
    <xf numFmtId="167" fontId="36" fillId="4" borderId="5" xfId="5" applyNumberFormat="1" applyFont="1" applyFill="1" applyBorder="1" applyAlignment="1">
      <alignment horizontal="center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3" fontId="35" fillId="4" borderId="16" xfId="4" applyNumberFormat="1" applyFont="1" applyFill="1" applyBorder="1" applyAlignment="1" applyProtection="1">
      <alignment horizontal="right"/>
    </xf>
    <xf numFmtId="3" fontId="37" fillId="0" borderId="0" xfId="0" applyNumberFormat="1" applyFont="1"/>
    <xf numFmtId="0" fontId="39" fillId="4" borderId="11" xfId="4" applyFont="1" applyFill="1" applyBorder="1"/>
    <xf numFmtId="0" fontId="39" fillId="4" borderId="7" xfId="4" applyFont="1" applyFill="1" applyBorder="1"/>
    <xf numFmtId="0" fontId="39" fillId="4" borderId="8" xfId="4" applyFont="1" applyFill="1" applyBorder="1"/>
    <xf numFmtId="0" fontId="39" fillId="4" borderId="19" xfId="4" applyFont="1" applyFill="1" applyBorder="1" applyAlignment="1">
      <alignment horizontal="center"/>
    </xf>
    <xf numFmtId="0" fontId="40" fillId="4" borderId="1" xfId="4" applyFont="1" applyFill="1" applyBorder="1" applyAlignment="1">
      <alignment horizontal="left"/>
    </xf>
    <xf numFmtId="0" fontId="40" fillId="4" borderId="0" xfId="4" applyFont="1" applyFill="1" applyBorder="1" applyAlignment="1">
      <alignment horizontal="left"/>
    </xf>
    <xf numFmtId="0" fontId="8" fillId="0" borderId="2" xfId="0" applyFont="1" applyBorder="1"/>
    <xf numFmtId="3" fontId="40" fillId="4" borderId="17" xfId="4" applyNumberFormat="1" applyFont="1" applyFill="1" applyBorder="1" applyAlignment="1">
      <alignment horizontal="right"/>
    </xf>
    <xf numFmtId="0" fontId="39" fillId="4" borderId="1" xfId="4" applyFont="1" applyFill="1" applyBorder="1" applyAlignment="1">
      <alignment horizontal="center" vertical="center"/>
    </xf>
    <xf numFmtId="3" fontId="41" fillId="4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4" borderId="17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41" fillId="4" borderId="2" xfId="0" applyFont="1" applyFill="1" applyBorder="1" applyAlignment="1">
      <alignment vertical="center" wrapText="1"/>
    </xf>
    <xf numFmtId="3" fontId="42" fillId="4" borderId="17" xfId="0" applyNumberFormat="1" applyFont="1" applyFill="1" applyBorder="1" applyAlignment="1">
      <alignment horizontal="right" vertical="center" wrapText="1"/>
    </xf>
    <xf numFmtId="0" fontId="40" fillId="4" borderId="1" xfId="4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2" xfId="0" applyFont="1" applyBorder="1"/>
    <xf numFmtId="3" fontId="40" fillId="4" borderId="17" xfId="5" applyNumberFormat="1" applyFont="1" applyFill="1" applyBorder="1" applyAlignment="1">
      <alignment horizontal="right"/>
    </xf>
    <xf numFmtId="0" fontId="39" fillId="4" borderId="0" xfId="4" applyFont="1" applyFill="1" applyBorder="1" applyAlignment="1">
      <alignment horizontal="center" vertical="center"/>
    </xf>
    <xf numFmtId="0" fontId="39" fillId="4" borderId="3" xfId="4" applyFont="1" applyFill="1" applyBorder="1" applyAlignment="1">
      <alignment horizontal="center" vertical="center"/>
    </xf>
    <xf numFmtId="0" fontId="39" fillId="4" borderId="4" xfId="4" applyFont="1" applyFill="1" applyBorder="1" applyAlignment="1">
      <alignment horizontal="center" vertical="center"/>
    </xf>
    <xf numFmtId="0" fontId="39" fillId="4" borderId="5" xfId="4" applyFont="1" applyFill="1" applyBorder="1" applyAlignment="1">
      <alignment wrapText="1"/>
    </xf>
    <xf numFmtId="3" fontId="39" fillId="4" borderId="18" xfId="5" applyNumberFormat="1" applyFont="1" applyFill="1" applyBorder="1" applyAlignment="1">
      <alignment horizontal="right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 indent="1"/>
    </xf>
    <xf numFmtId="3" fontId="40" fillId="4" borderId="16" xfId="4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vertical="top" wrapText="1"/>
    </xf>
    <xf numFmtId="3" fontId="1" fillId="4" borderId="7" xfId="0" applyNumberFormat="1" applyFont="1" applyFill="1" applyBorder="1" applyAlignment="1">
      <alignment vertical="top" wrapText="1"/>
    </xf>
    <xf numFmtId="0" fontId="44" fillId="4" borderId="0" xfId="0" applyFont="1" applyFill="1"/>
    <xf numFmtId="0" fontId="13" fillId="0" borderId="0" xfId="0" applyFont="1"/>
    <xf numFmtId="165" fontId="12" fillId="7" borderId="19" xfId="2" applyNumberFormat="1" applyFont="1" applyFill="1" applyBorder="1" applyAlignment="1" applyProtection="1">
      <alignment horizontal="center"/>
    </xf>
    <xf numFmtId="0" fontId="13" fillId="4" borderId="11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</xf>
    <xf numFmtId="0" fontId="13" fillId="4" borderId="19" xfId="0" applyFont="1" applyFill="1" applyBorder="1" applyAlignment="1" applyProtection="1">
      <alignment horizontal="justify" vertical="center" wrapText="1"/>
    </xf>
    <xf numFmtId="3" fontId="13" fillId="4" borderId="21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/>
    <xf numFmtId="0" fontId="14" fillId="4" borderId="5" xfId="0" applyFont="1" applyFill="1" applyBorder="1" applyAlignment="1">
      <alignment vertical="center" wrapText="1"/>
    </xf>
    <xf numFmtId="3" fontId="13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9" xfId="0" applyFont="1" applyBorder="1"/>
    <xf numFmtId="0" fontId="14" fillId="4" borderId="10" xfId="0" applyFont="1" applyFill="1" applyBorder="1" applyAlignment="1">
      <alignment vertical="center" wrapText="1"/>
    </xf>
    <xf numFmtId="3" fontId="13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1" xfId="0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21" xfId="0" applyNumberFormat="1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3" fontId="13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12" fillId="7" borderId="19" xfId="2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3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13" fillId="4" borderId="22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3" fontId="14" fillId="4" borderId="21" xfId="0" applyNumberFormat="1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wrapText="1"/>
    </xf>
    <xf numFmtId="165" fontId="12" fillId="7" borderId="0" xfId="2" applyNumberFormat="1" applyFont="1" applyFill="1" applyBorder="1" applyAlignment="1" applyProtection="1">
      <alignment vertical="center"/>
    </xf>
    <xf numFmtId="0" fontId="46" fillId="4" borderId="0" xfId="0" applyFont="1" applyFill="1"/>
    <xf numFmtId="165" fontId="33" fillId="7" borderId="28" xfId="2" applyNumberFormat="1" applyFont="1" applyFill="1" applyBorder="1" applyAlignment="1" applyProtection="1">
      <alignment horizontal="right"/>
    </xf>
    <xf numFmtId="165" fontId="33" fillId="7" borderId="29" xfId="2" applyNumberFormat="1" applyFont="1" applyFill="1" applyBorder="1" applyAlignment="1" applyProtection="1">
      <alignment horizontal="right"/>
    </xf>
    <xf numFmtId="165" fontId="33" fillId="7" borderId="29" xfId="2" applyNumberFormat="1" applyFont="1" applyFill="1" applyBorder="1" applyAlignment="1" applyProtection="1">
      <alignment horizontal="center"/>
    </xf>
    <xf numFmtId="165" fontId="33" fillId="7" borderId="30" xfId="2" applyNumberFormat="1" applyFont="1" applyFill="1" applyBorder="1" applyAlignment="1" applyProtection="1"/>
    <xf numFmtId="165" fontId="12" fillId="7" borderId="19" xfId="2" applyNumberFormat="1" applyFont="1" applyFill="1" applyBorder="1" applyAlignment="1" applyProtection="1">
      <alignment horizontal="center" vertical="center"/>
    </xf>
    <xf numFmtId="165" fontId="12" fillId="7" borderId="11" xfId="2" applyNumberFormat="1" applyFont="1" applyFill="1" applyBorder="1" applyAlignment="1" applyProtection="1">
      <alignment horizontal="center" vertical="center"/>
    </xf>
    <xf numFmtId="165" fontId="12" fillId="7" borderId="18" xfId="2" applyNumberFormat="1" applyFont="1" applyFill="1" applyBorder="1" applyAlignment="1" applyProtection="1">
      <alignment horizontal="center"/>
    </xf>
    <xf numFmtId="165" fontId="12" fillId="7" borderId="3" xfId="2" applyNumberFormat="1" applyFont="1" applyFill="1" applyBorder="1" applyAlignment="1" applyProtection="1">
      <alignment horizontal="center"/>
    </xf>
    <xf numFmtId="3" fontId="14" fillId="0" borderId="2" xfId="0" applyNumberFormat="1" applyFont="1" applyFill="1" applyBorder="1" applyAlignment="1">
      <alignment vertical="center" wrapText="1"/>
    </xf>
    <xf numFmtId="0" fontId="34" fillId="0" borderId="0" xfId="0" applyFont="1" applyFill="1"/>
    <xf numFmtId="0" fontId="13" fillId="0" borderId="1" xfId="0" applyFont="1" applyFill="1" applyBorder="1" applyAlignment="1">
      <alignment horizontal="justify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17" xfId="0" applyNumberFormat="1" applyFont="1" applyFill="1" applyBorder="1" applyAlignment="1" applyProtection="1">
      <alignment horizontal="right" vertical="center" wrapText="1"/>
    </xf>
    <xf numFmtId="3" fontId="13" fillId="4" borderId="17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justify" vertical="center" wrapText="1"/>
    </xf>
    <xf numFmtId="3" fontId="14" fillId="0" borderId="18" xfId="0" applyNumberFormat="1" applyFont="1" applyFill="1" applyBorder="1" applyAlignment="1" applyProtection="1">
      <alignment horizontal="right" vertical="center" wrapText="1"/>
    </xf>
    <xf numFmtId="3" fontId="2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5" fillId="7" borderId="11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7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3" fillId="4" borderId="4" xfId="0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left"/>
    </xf>
    <xf numFmtId="0" fontId="19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19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3" fontId="5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>
      <alignment horizontal="center" vertical="center"/>
    </xf>
    <xf numFmtId="37" fontId="12" fillId="7" borderId="11" xfId="2" applyNumberFormat="1" applyFont="1" applyFill="1" applyBorder="1" applyAlignment="1" applyProtection="1">
      <alignment horizontal="center"/>
    </xf>
    <xf numFmtId="37" fontId="12" fillId="7" borderId="7" xfId="2" applyNumberFormat="1" applyFont="1" applyFill="1" applyBorder="1" applyAlignment="1" applyProtection="1">
      <alignment horizontal="center"/>
    </xf>
    <xf numFmtId="37" fontId="12" fillId="7" borderId="8" xfId="2" applyNumberFormat="1" applyFont="1" applyFill="1" applyBorder="1" applyAlignment="1" applyProtection="1">
      <alignment horizontal="center"/>
    </xf>
    <xf numFmtId="37" fontId="12" fillId="7" borderId="1" xfId="2" applyNumberFormat="1" applyFont="1" applyFill="1" applyBorder="1" applyAlignment="1" applyProtection="1">
      <alignment horizontal="center"/>
      <protection locked="0"/>
    </xf>
    <xf numFmtId="37" fontId="12" fillId="7" borderId="0" xfId="2" applyNumberFormat="1" applyFont="1" applyFill="1" applyBorder="1" applyAlignment="1" applyProtection="1">
      <alignment horizontal="center"/>
      <protection locked="0"/>
    </xf>
    <xf numFmtId="37" fontId="12" fillId="7" borderId="2" xfId="2" applyNumberFormat="1" applyFont="1" applyFill="1" applyBorder="1" applyAlignment="1" applyProtection="1">
      <alignment horizontal="center"/>
      <protection locked="0"/>
    </xf>
    <xf numFmtId="37" fontId="12" fillId="7" borderId="1" xfId="2" applyNumberFormat="1" applyFont="1" applyFill="1" applyBorder="1" applyAlignment="1" applyProtection="1">
      <alignment horizontal="center"/>
    </xf>
    <xf numFmtId="37" fontId="12" fillId="7" borderId="0" xfId="2" applyNumberFormat="1" applyFont="1" applyFill="1" applyBorder="1" applyAlignment="1" applyProtection="1">
      <alignment horizontal="center"/>
    </xf>
    <xf numFmtId="37" fontId="12" fillId="7" borderId="2" xfId="2" applyNumberFormat="1" applyFont="1" applyFill="1" applyBorder="1" applyAlignment="1" applyProtection="1">
      <alignment horizontal="center"/>
    </xf>
    <xf numFmtId="37" fontId="12" fillId="7" borderId="3" xfId="2" applyNumberFormat="1" applyFont="1" applyFill="1" applyBorder="1" applyAlignment="1" applyProtection="1">
      <alignment horizontal="center"/>
    </xf>
    <xf numFmtId="37" fontId="12" fillId="7" borderId="4" xfId="2" applyNumberFormat="1" applyFont="1" applyFill="1" applyBorder="1" applyAlignment="1" applyProtection="1">
      <alignment horizontal="center"/>
    </xf>
    <xf numFmtId="37" fontId="12" fillId="7" borderId="5" xfId="2" applyNumberFormat="1" applyFont="1" applyFill="1" applyBorder="1" applyAlignment="1" applyProtection="1">
      <alignment horizontal="center"/>
    </xf>
    <xf numFmtId="37" fontId="12" fillId="7" borderId="0" xfId="2" applyNumberFormat="1" applyFont="1" applyFill="1" applyBorder="1" applyAlignment="1" applyProtection="1">
      <alignment horizontal="center" vertical="center" wrapText="1"/>
    </xf>
    <xf numFmtId="37" fontId="12" fillId="7" borderId="0" xfId="2" applyNumberFormat="1" applyFont="1" applyFill="1" applyBorder="1" applyAlignment="1" applyProtection="1">
      <alignment horizontal="center" vertical="center"/>
    </xf>
    <xf numFmtId="37" fontId="12" fillId="7" borderId="4" xfId="2" applyNumberFormat="1" applyFont="1" applyFill="1" applyBorder="1" applyAlignment="1" applyProtection="1">
      <alignment horizontal="center" vertical="center"/>
    </xf>
    <xf numFmtId="37" fontId="12" fillId="7" borderId="9" xfId="2" applyNumberFormat="1" applyFont="1" applyFill="1" applyBorder="1" applyAlignment="1" applyProtection="1">
      <alignment horizontal="center"/>
    </xf>
    <xf numFmtId="37" fontId="12" fillId="7" borderId="6" xfId="2" applyNumberFormat="1" applyFont="1" applyFill="1" applyBorder="1" applyAlignment="1" applyProtection="1">
      <alignment horizontal="center"/>
    </xf>
    <xf numFmtId="37" fontId="12" fillId="7" borderId="10" xfId="2" applyNumberFormat="1" applyFont="1" applyFill="1" applyBorder="1" applyAlignment="1" applyProtection="1">
      <alignment horizontal="center"/>
    </xf>
    <xf numFmtId="37" fontId="12" fillId="7" borderId="16" xfId="2" applyNumberFormat="1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left" vertical="center" wrapText="1"/>
    </xf>
    <xf numFmtId="0" fontId="41" fillId="4" borderId="2" xfId="0" applyFont="1" applyFill="1" applyBorder="1" applyAlignment="1">
      <alignment horizontal="left" vertical="center" wrapText="1"/>
    </xf>
    <xf numFmtId="3" fontId="35" fillId="4" borderId="19" xfId="4" applyNumberFormat="1" applyFont="1" applyFill="1" applyBorder="1" applyAlignment="1">
      <alignment horizontal="right"/>
    </xf>
    <xf numFmtId="3" fontId="35" fillId="4" borderId="18" xfId="4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40" fillId="4" borderId="19" xfId="4" applyNumberFormat="1" applyFont="1" applyFill="1" applyBorder="1" applyAlignment="1"/>
    <xf numFmtId="3" fontId="40" fillId="4" borderId="18" xfId="4" applyNumberFormat="1" applyFont="1" applyFill="1" applyBorder="1" applyAlignment="1"/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7" fontId="12" fillId="7" borderId="11" xfId="2" applyNumberFormat="1" applyFont="1" applyFill="1" applyBorder="1" applyAlignment="1" applyProtection="1">
      <alignment horizontal="center" vertical="center" wrapText="1"/>
    </xf>
    <xf numFmtId="37" fontId="12" fillId="7" borderId="8" xfId="2" applyNumberFormat="1" applyFont="1" applyFill="1" applyBorder="1" applyAlignment="1" applyProtection="1">
      <alignment horizontal="center" vertical="center"/>
    </xf>
    <xf numFmtId="37" fontId="12" fillId="7" borderId="1" xfId="2" applyNumberFormat="1" applyFont="1" applyFill="1" applyBorder="1" applyAlignment="1" applyProtection="1">
      <alignment horizontal="center" vertical="center"/>
    </xf>
    <xf numFmtId="37" fontId="12" fillId="7" borderId="2" xfId="2" applyNumberFormat="1" applyFont="1" applyFill="1" applyBorder="1" applyAlignment="1" applyProtection="1">
      <alignment horizontal="center" vertical="center"/>
    </xf>
    <xf numFmtId="37" fontId="12" fillId="7" borderId="3" xfId="2" applyNumberFormat="1" applyFont="1" applyFill="1" applyBorder="1" applyAlignment="1" applyProtection="1">
      <alignment horizontal="center" vertical="center"/>
    </xf>
    <xf numFmtId="37" fontId="12" fillId="7" borderId="5" xfId="2" applyNumberFormat="1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165" fontId="33" fillId="7" borderId="11" xfId="2" applyNumberFormat="1" applyFont="1" applyFill="1" applyBorder="1" applyAlignment="1" applyProtection="1">
      <alignment horizontal="center" vertical="center"/>
    </xf>
    <xf numFmtId="165" fontId="33" fillId="7" borderId="7" xfId="2" applyNumberFormat="1" applyFont="1" applyFill="1" applyBorder="1" applyAlignment="1" applyProtection="1">
      <alignment horizontal="center" vertical="center"/>
    </xf>
    <xf numFmtId="165" fontId="33" fillId="7" borderId="8" xfId="2" applyNumberFormat="1" applyFont="1" applyFill="1" applyBorder="1" applyAlignment="1" applyProtection="1">
      <alignment horizontal="center" vertical="center"/>
    </xf>
    <xf numFmtId="165" fontId="33" fillId="7" borderId="1" xfId="2" applyNumberFormat="1" applyFont="1" applyFill="1" applyBorder="1" applyAlignment="1" applyProtection="1">
      <alignment horizontal="center" vertical="center"/>
      <protection locked="0"/>
    </xf>
    <xf numFmtId="165" fontId="33" fillId="7" borderId="0" xfId="2" applyNumberFormat="1" applyFont="1" applyFill="1" applyBorder="1" applyAlignment="1" applyProtection="1">
      <alignment horizontal="center" vertical="center"/>
      <protection locked="0"/>
    </xf>
    <xf numFmtId="165" fontId="33" fillId="7" borderId="2" xfId="2" applyNumberFormat="1" applyFont="1" applyFill="1" applyBorder="1" applyAlignment="1" applyProtection="1">
      <alignment horizontal="center" vertical="center"/>
      <protection locked="0"/>
    </xf>
    <xf numFmtId="165" fontId="33" fillId="7" borderId="1" xfId="2" applyNumberFormat="1" applyFont="1" applyFill="1" applyBorder="1" applyAlignment="1" applyProtection="1">
      <alignment horizontal="center" vertical="center"/>
    </xf>
    <xf numFmtId="165" fontId="33" fillId="7" borderId="0" xfId="2" applyNumberFormat="1" applyFont="1" applyFill="1" applyBorder="1" applyAlignment="1" applyProtection="1">
      <alignment horizontal="center" vertical="center"/>
    </xf>
    <xf numFmtId="165" fontId="33" fillId="7" borderId="2" xfId="2" applyNumberFormat="1" applyFont="1" applyFill="1" applyBorder="1" applyAlignment="1" applyProtection="1">
      <alignment horizontal="center" vertical="center"/>
    </xf>
    <xf numFmtId="165" fontId="33" fillId="7" borderId="3" xfId="2" applyNumberFormat="1" applyFont="1" applyFill="1" applyBorder="1" applyAlignment="1" applyProtection="1">
      <alignment horizontal="center" vertical="center"/>
    </xf>
    <xf numFmtId="165" fontId="33" fillId="7" borderId="4" xfId="2" applyNumberFormat="1" applyFont="1" applyFill="1" applyBorder="1" applyAlignment="1" applyProtection="1">
      <alignment horizontal="center" vertical="center"/>
    </xf>
    <xf numFmtId="165" fontId="33" fillId="7" borderId="5" xfId="2" applyNumberFormat="1" applyFont="1" applyFill="1" applyBorder="1" applyAlignment="1" applyProtection="1">
      <alignment horizontal="center" vertical="center"/>
    </xf>
    <xf numFmtId="165" fontId="12" fillId="7" borderId="11" xfId="2" applyNumberFormat="1" applyFont="1" applyFill="1" applyBorder="1" applyAlignment="1" applyProtection="1">
      <alignment horizontal="left" vertical="center"/>
    </xf>
    <xf numFmtId="165" fontId="12" fillId="7" borderId="8" xfId="2" applyNumberFormat="1" applyFont="1" applyFill="1" applyBorder="1" applyAlignment="1" applyProtection="1">
      <alignment horizontal="left" vertical="center"/>
    </xf>
    <xf numFmtId="165" fontId="12" fillId="7" borderId="1" xfId="2" applyNumberFormat="1" applyFont="1" applyFill="1" applyBorder="1" applyAlignment="1" applyProtection="1">
      <alignment horizontal="left" vertical="center"/>
    </xf>
    <xf numFmtId="165" fontId="12" fillId="7" borderId="2" xfId="2" applyNumberFormat="1" applyFont="1" applyFill="1" applyBorder="1" applyAlignment="1" applyProtection="1">
      <alignment horizontal="left" vertical="center"/>
    </xf>
    <xf numFmtId="165" fontId="12" fillId="7" borderId="3" xfId="2" applyNumberFormat="1" applyFont="1" applyFill="1" applyBorder="1" applyAlignment="1" applyProtection="1">
      <alignment horizontal="left" vertical="center"/>
    </xf>
    <xf numFmtId="165" fontId="12" fillId="7" borderId="5" xfId="2" applyNumberFormat="1" applyFont="1" applyFill="1" applyBorder="1" applyAlignment="1" applyProtection="1">
      <alignment horizontal="left" vertical="center"/>
    </xf>
    <xf numFmtId="165" fontId="12" fillId="7" borderId="9" xfId="2" applyNumberFormat="1" applyFont="1" applyFill="1" applyBorder="1" applyAlignment="1" applyProtection="1">
      <alignment horizontal="center" vertical="center"/>
    </xf>
    <xf numFmtId="165" fontId="12" fillId="7" borderId="6" xfId="2" applyNumberFormat="1" applyFont="1" applyFill="1" applyBorder="1" applyAlignment="1" applyProtection="1">
      <alignment horizontal="center" vertical="center"/>
    </xf>
    <xf numFmtId="165" fontId="12" fillId="7" borderId="10" xfId="2" applyNumberFormat="1" applyFont="1" applyFill="1" applyBorder="1" applyAlignment="1" applyProtection="1">
      <alignment horizontal="center" vertical="center"/>
    </xf>
    <xf numFmtId="165" fontId="12" fillId="7" borderId="11" xfId="2" applyNumberFormat="1" applyFont="1" applyFill="1" applyBorder="1" applyAlignment="1" applyProtection="1">
      <alignment horizontal="center" vertical="center"/>
    </xf>
    <xf numFmtId="165" fontId="12" fillId="7" borderId="3" xfId="2" applyNumberFormat="1" applyFont="1" applyFill="1" applyBorder="1" applyAlignment="1" applyProtection="1">
      <alignment horizontal="center" vertical="center"/>
    </xf>
    <xf numFmtId="165" fontId="12" fillId="7" borderId="8" xfId="2" applyNumberFormat="1" applyFont="1" applyFill="1" applyBorder="1" applyAlignment="1" applyProtection="1">
      <alignment horizontal="center" vertical="center"/>
    </xf>
    <xf numFmtId="165" fontId="12" fillId="7" borderId="1" xfId="2" applyNumberFormat="1" applyFont="1" applyFill="1" applyBorder="1" applyAlignment="1" applyProtection="1">
      <alignment horizontal="center" vertical="center"/>
    </xf>
    <xf numFmtId="165" fontId="12" fillId="7" borderId="2" xfId="2" applyNumberFormat="1" applyFont="1" applyFill="1" applyBorder="1" applyAlignment="1" applyProtection="1">
      <alignment horizontal="center" vertical="center"/>
    </xf>
    <xf numFmtId="165" fontId="12" fillId="7" borderId="5" xfId="2" applyNumberFormat="1" applyFont="1" applyFill="1" applyBorder="1" applyAlignment="1" applyProtection="1">
      <alignment horizontal="center" vertical="center"/>
    </xf>
    <xf numFmtId="165" fontId="12" fillId="7" borderId="19" xfId="2" applyNumberFormat="1" applyFont="1" applyFill="1" applyBorder="1" applyAlignment="1" applyProtection="1">
      <alignment horizontal="center" vertical="center"/>
    </xf>
    <xf numFmtId="165" fontId="12" fillId="7" borderId="18" xfId="2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3" fillId="0" borderId="16" xfId="0" applyFont="1" applyBorder="1" applyAlignment="1" applyProtection="1">
      <alignment horizontal="left"/>
      <protection locked="0"/>
    </xf>
    <xf numFmtId="3" fontId="13" fillId="0" borderId="16" xfId="0" applyNumberFormat="1" applyFont="1" applyBorder="1" applyAlignment="1" applyProtection="1">
      <alignment horizontal="right"/>
      <protection locked="0"/>
    </xf>
    <xf numFmtId="3" fontId="13" fillId="0" borderId="16" xfId="0" applyNumberFormat="1" applyFont="1" applyBorder="1" applyAlignment="1" applyProtection="1">
      <alignment horizontal="right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4" fillId="0" borderId="16" xfId="0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3" fontId="14" fillId="0" borderId="16" xfId="0" applyNumberFormat="1" applyFont="1" applyBorder="1" applyAlignment="1" applyProtection="1">
      <alignment horizontal="right"/>
    </xf>
    <xf numFmtId="165" fontId="12" fillId="7" borderId="16" xfId="2" applyNumberFormat="1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165" fontId="12" fillId="7" borderId="0" xfId="2" applyNumberFormat="1" applyFont="1" applyFill="1" applyBorder="1" applyAlignment="1" applyProtection="1">
      <alignment horizontal="center"/>
      <protection locked="0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9" xfId="2" applyNumberFormat="1" applyFont="1" applyFill="1" applyBorder="1" applyAlignment="1" applyProtection="1">
      <alignment horizontal="center"/>
    </xf>
    <xf numFmtId="165" fontId="12" fillId="7" borderId="10" xfId="2" applyNumberFormat="1" applyFont="1" applyFill="1" applyBorder="1" applyAlignment="1" applyProtection="1">
      <alignment horizontal="center"/>
    </xf>
    <xf numFmtId="0" fontId="14" fillId="4" borderId="20" xfId="0" applyFont="1" applyFill="1" applyBorder="1" applyAlignment="1" applyProtection="1">
      <alignment horizontal="left" vertical="center" wrapText="1"/>
    </xf>
    <xf numFmtId="0" fontId="14" fillId="4" borderId="21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justify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165" fontId="33" fillId="7" borderId="23" xfId="2" applyNumberFormat="1" applyFont="1" applyFill="1" applyBorder="1" applyAlignment="1" applyProtection="1">
      <alignment horizontal="center"/>
    </xf>
    <xf numFmtId="165" fontId="33" fillId="7" borderId="24" xfId="2" applyNumberFormat="1" applyFont="1" applyFill="1" applyBorder="1" applyAlignment="1" applyProtection="1">
      <alignment horizontal="center"/>
    </xf>
    <xf numFmtId="165" fontId="33" fillId="7" borderId="25" xfId="2" applyNumberFormat="1" applyFont="1" applyFill="1" applyBorder="1" applyAlignment="1" applyProtection="1">
      <alignment horizontal="center"/>
    </xf>
    <xf numFmtId="165" fontId="33" fillId="7" borderId="26" xfId="2" applyNumberFormat="1" applyFont="1" applyFill="1" applyBorder="1" applyAlignment="1" applyProtection="1">
      <alignment horizontal="center"/>
      <protection locked="0"/>
    </xf>
    <xf numFmtId="165" fontId="33" fillId="7" borderId="0" xfId="2" applyNumberFormat="1" applyFont="1" applyFill="1" applyBorder="1" applyAlignment="1" applyProtection="1">
      <alignment horizontal="center"/>
      <protection locked="0"/>
    </xf>
    <xf numFmtId="165" fontId="33" fillId="7" borderId="27" xfId="2" applyNumberFormat="1" applyFont="1" applyFill="1" applyBorder="1" applyAlignment="1" applyProtection="1">
      <alignment horizontal="center"/>
      <protection locked="0"/>
    </xf>
    <xf numFmtId="165" fontId="33" fillId="7" borderId="26" xfId="2" applyNumberFormat="1" applyFont="1" applyFill="1" applyBorder="1" applyAlignment="1" applyProtection="1">
      <alignment horizontal="center"/>
    </xf>
    <xf numFmtId="165" fontId="33" fillId="7" borderId="0" xfId="2" applyNumberFormat="1" applyFont="1" applyFill="1" applyBorder="1" applyAlignment="1" applyProtection="1">
      <alignment horizontal="center"/>
    </xf>
    <xf numFmtId="165" fontId="33" fillId="7" borderId="27" xfId="2" applyNumberFormat="1" applyFont="1" applyFill="1" applyBorder="1" applyAlignment="1" applyProtection="1">
      <alignment horizontal="center"/>
    </xf>
    <xf numFmtId="165" fontId="12" fillId="7" borderId="7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7" borderId="4" xfId="2" applyNumberFormat="1" applyFont="1" applyFill="1" applyBorder="1" applyAlignment="1" applyProtection="1">
      <alignment horizontal="center" vertical="center"/>
    </xf>
    <xf numFmtId="165" fontId="12" fillId="7" borderId="6" xfId="2" applyNumberFormat="1" applyFont="1" applyFill="1" applyBorder="1" applyAlignment="1" applyProtection="1">
      <alignment horizontal="center"/>
    </xf>
    <xf numFmtId="165" fontId="12" fillId="7" borderId="17" xfId="2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 indent="3"/>
    </xf>
    <xf numFmtId="0" fontId="14" fillId="0" borderId="10" xfId="0" applyFont="1" applyFill="1" applyBorder="1" applyAlignment="1">
      <alignment horizontal="left" vertical="center" wrapText="1" indent="3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ZAMARY/ITPCD/2014/PRESUPUESTO2014/PRESUPUESTO%20AUTORIZAD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PART CENTRA"/>
      <sheetName val="PART CENTRA"/>
      <sheetName val="PRESUPUESTORECURSOSFEDERALES"/>
      <sheetName val="PRESUPUESTORECURSOSFISCALES"/>
      <sheetName val="PRONOSTICODEINGRESOS"/>
    </sheetNames>
    <sheetDataSet>
      <sheetData sheetId="0"/>
      <sheetData sheetId="1"/>
      <sheetData sheetId="2">
        <row r="54">
          <cell r="D54">
            <v>1000</v>
          </cell>
        </row>
        <row r="56">
          <cell r="D56">
            <v>2500</v>
          </cell>
        </row>
        <row r="57">
          <cell r="D57">
            <v>2500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zoomScale="90" zoomScaleNormal="90" workbookViewId="0">
      <selection activeCell="C4" sqref="C4:I4"/>
    </sheetView>
  </sheetViews>
  <sheetFormatPr baseColWidth="10" defaultRowHeight="12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144" customWidth="1"/>
    <col min="8" max="8" width="33.85546875" style="144" customWidth="1"/>
    <col min="9" max="10" width="20.5703125" style="16" customWidth="1"/>
    <col min="11" max="11" width="4.28515625" style="16" customWidth="1"/>
    <col min="12" max="16384" width="11.42578125" style="16"/>
  </cols>
  <sheetData>
    <row r="1" spans="1:11" s="29" customFormat="1" x14ac:dyDescent="0.2">
      <c r="B1" s="87"/>
      <c r="C1" s="451" t="s">
        <v>407</v>
      </c>
      <c r="D1" s="451"/>
      <c r="E1" s="451"/>
      <c r="F1" s="451"/>
      <c r="G1" s="451"/>
      <c r="H1" s="451"/>
      <c r="I1" s="451"/>
      <c r="J1" s="87"/>
      <c r="K1" s="87"/>
    </row>
    <row r="2" spans="1:11" x14ac:dyDescent="0.2">
      <c r="B2" s="88"/>
      <c r="C2" s="451" t="s">
        <v>81</v>
      </c>
      <c r="D2" s="451"/>
      <c r="E2" s="451"/>
      <c r="F2" s="451"/>
      <c r="G2" s="451"/>
      <c r="H2" s="451"/>
      <c r="I2" s="451"/>
      <c r="J2" s="88"/>
      <c r="K2" s="88"/>
    </row>
    <row r="3" spans="1:11" x14ac:dyDescent="0.2">
      <c r="B3" s="88"/>
      <c r="C3" s="451" t="s">
        <v>408</v>
      </c>
      <c r="D3" s="451"/>
      <c r="E3" s="451"/>
      <c r="F3" s="451"/>
      <c r="G3" s="451"/>
      <c r="H3" s="451"/>
      <c r="I3" s="451"/>
      <c r="J3" s="88"/>
      <c r="K3" s="88"/>
    </row>
    <row r="4" spans="1:11" x14ac:dyDescent="0.2">
      <c r="B4" s="88"/>
      <c r="C4" s="451" t="s">
        <v>1</v>
      </c>
      <c r="D4" s="451"/>
      <c r="E4" s="451"/>
      <c r="F4" s="451"/>
      <c r="G4" s="451"/>
      <c r="H4" s="451"/>
      <c r="I4" s="451"/>
      <c r="J4" s="88"/>
      <c r="K4" s="88"/>
    </row>
    <row r="5" spans="1:11" ht="6" customHeight="1" x14ac:dyDescent="0.2">
      <c r="A5" s="246"/>
      <c r="B5" s="246"/>
      <c r="C5" s="92"/>
      <c r="D5" s="92"/>
      <c r="E5" s="92"/>
      <c r="F5" s="92"/>
      <c r="G5" s="92"/>
      <c r="H5" s="92"/>
      <c r="I5" s="29"/>
      <c r="J5" s="29"/>
      <c r="K5" s="29"/>
    </row>
    <row r="6" spans="1:11" ht="16.5" customHeight="1" x14ac:dyDescent="0.2">
      <c r="A6" s="246"/>
      <c r="B6" s="35" t="s">
        <v>4</v>
      </c>
      <c r="C6" s="452" t="s">
        <v>206</v>
      </c>
      <c r="D6" s="452"/>
      <c r="E6" s="452"/>
      <c r="F6" s="452"/>
      <c r="G6" s="452"/>
      <c r="H6" s="452"/>
      <c r="I6" s="452"/>
      <c r="J6" s="452"/>
      <c r="K6" s="29"/>
    </row>
    <row r="7" spans="1:11" s="29" customFormat="1" ht="3" customHeight="1" x14ac:dyDescent="0.2">
      <c r="A7" s="246"/>
      <c r="B7" s="91"/>
      <c r="C7" s="91"/>
      <c r="D7" s="91"/>
      <c r="E7" s="91"/>
      <c r="F7" s="92"/>
      <c r="G7" s="86"/>
      <c r="H7" s="86"/>
    </row>
    <row r="8" spans="1:11" s="29" customFormat="1" ht="3" customHeight="1" x14ac:dyDescent="0.2">
      <c r="A8" s="93"/>
      <c r="B8" s="93"/>
      <c r="C8" s="93"/>
      <c r="D8" s="94"/>
      <c r="E8" s="94"/>
      <c r="F8" s="95"/>
      <c r="G8" s="86"/>
      <c r="H8" s="86"/>
    </row>
    <row r="9" spans="1:11" s="250" customFormat="1" ht="20.100000000000001" customHeight="1" x14ac:dyDescent="0.2">
      <c r="A9" s="249"/>
      <c r="B9" s="450" t="s">
        <v>76</v>
      </c>
      <c r="C9" s="450"/>
      <c r="D9" s="97">
        <v>2016</v>
      </c>
      <c r="E9" s="97">
        <v>2015</v>
      </c>
      <c r="F9" s="245"/>
      <c r="G9" s="450" t="s">
        <v>76</v>
      </c>
      <c r="H9" s="450"/>
      <c r="I9" s="97">
        <v>2016</v>
      </c>
      <c r="J9" s="97">
        <v>2015</v>
      </c>
      <c r="K9" s="99"/>
    </row>
    <row r="10" spans="1:11" s="29" customFormat="1" ht="3" customHeight="1" x14ac:dyDescent="0.2">
      <c r="A10" s="100"/>
      <c r="B10" s="101"/>
      <c r="C10" s="101"/>
      <c r="D10" s="102"/>
      <c r="E10" s="102"/>
      <c r="F10" s="86"/>
      <c r="G10" s="86"/>
      <c r="H10" s="86"/>
      <c r="K10" s="44"/>
    </row>
    <row r="11" spans="1:11" s="144" customFormat="1" x14ac:dyDescent="0.2">
      <c r="A11" s="251"/>
      <c r="B11" s="449" t="s">
        <v>82</v>
      </c>
      <c r="C11" s="449"/>
      <c r="D11" s="50"/>
      <c r="E11" s="50"/>
      <c r="F11" s="30"/>
      <c r="G11" s="449" t="s">
        <v>83</v>
      </c>
      <c r="H11" s="449"/>
      <c r="I11" s="50"/>
      <c r="J11" s="50"/>
      <c r="K11" s="252"/>
    </row>
    <row r="12" spans="1:11" x14ac:dyDescent="0.2">
      <c r="A12" s="107"/>
      <c r="B12" s="447" t="s">
        <v>84</v>
      </c>
      <c r="C12" s="447"/>
      <c r="D12" s="51">
        <f>SUM(D13:D20)</f>
        <v>2500</v>
      </c>
      <c r="E12" s="51">
        <f>SUM(E13:E20)</f>
        <v>187457</v>
      </c>
      <c r="F12" s="30"/>
      <c r="G12" s="449" t="s">
        <v>85</v>
      </c>
      <c r="H12" s="449"/>
      <c r="I12" s="51">
        <f>SUM(I13:I15)</f>
        <v>1251710</v>
      </c>
      <c r="J12" s="51">
        <f>SUM(J13:J15)</f>
        <v>4758084</v>
      </c>
      <c r="K12" s="140"/>
    </row>
    <row r="13" spans="1:11" x14ac:dyDescent="0.2">
      <c r="A13" s="105"/>
      <c r="B13" s="446" t="s">
        <v>86</v>
      </c>
      <c r="C13" s="446"/>
      <c r="D13" s="141">
        <v>0</v>
      </c>
      <c r="E13" s="141">
        <v>0</v>
      </c>
      <c r="F13" s="30"/>
      <c r="G13" s="446" t="s">
        <v>87</v>
      </c>
      <c r="H13" s="446"/>
      <c r="I13" s="141">
        <v>1041340</v>
      </c>
      <c r="J13" s="141">
        <v>4071769</v>
      </c>
      <c r="K13" s="140"/>
    </row>
    <row r="14" spans="1:11" x14ac:dyDescent="0.2">
      <c r="A14" s="105"/>
      <c r="B14" s="446" t="s">
        <v>88</v>
      </c>
      <c r="C14" s="446"/>
      <c r="D14" s="141">
        <v>0</v>
      </c>
      <c r="E14" s="141">
        <v>0</v>
      </c>
      <c r="F14" s="30"/>
      <c r="G14" s="446" t="s">
        <v>89</v>
      </c>
      <c r="H14" s="446"/>
      <c r="I14" s="141">
        <v>100165</v>
      </c>
      <c r="J14" s="141">
        <v>319939</v>
      </c>
      <c r="K14" s="140"/>
    </row>
    <row r="15" spans="1:11" ht="12" customHeight="1" x14ac:dyDescent="0.2">
      <c r="A15" s="105"/>
      <c r="B15" s="446" t="s">
        <v>90</v>
      </c>
      <c r="C15" s="446"/>
      <c r="D15" s="141">
        <v>0</v>
      </c>
      <c r="E15" s="141">
        <v>0</v>
      </c>
      <c r="F15" s="30"/>
      <c r="G15" s="446" t="s">
        <v>91</v>
      </c>
      <c r="H15" s="446"/>
      <c r="I15" s="141">
        <v>110205</v>
      </c>
      <c r="J15" s="141">
        <v>366376</v>
      </c>
      <c r="K15" s="140"/>
    </row>
    <row r="16" spans="1:11" x14ac:dyDescent="0.2">
      <c r="A16" s="105"/>
      <c r="B16" s="446" t="s">
        <v>92</v>
      </c>
      <c r="C16" s="446"/>
      <c r="D16" s="141">
        <v>0</v>
      </c>
      <c r="E16" s="141">
        <v>0</v>
      </c>
      <c r="F16" s="30"/>
      <c r="G16" s="49"/>
      <c r="H16" s="47"/>
      <c r="I16" s="253"/>
      <c r="J16" s="253"/>
      <c r="K16" s="140"/>
    </row>
    <row r="17" spans="1:11" x14ac:dyDescent="0.2">
      <c r="A17" s="105"/>
      <c r="B17" s="446" t="s">
        <v>93</v>
      </c>
      <c r="C17" s="446"/>
      <c r="D17" s="141">
        <v>0</v>
      </c>
      <c r="E17" s="141">
        <v>0</v>
      </c>
      <c r="F17" s="30"/>
      <c r="G17" s="449" t="s">
        <v>196</v>
      </c>
      <c r="H17" s="449"/>
      <c r="I17" s="51">
        <f>I21</f>
        <v>953301</v>
      </c>
      <c r="J17" s="51">
        <f>J21</f>
        <v>2428529</v>
      </c>
      <c r="K17" s="140"/>
    </row>
    <row r="18" spans="1:11" x14ac:dyDescent="0.2">
      <c r="A18" s="105"/>
      <c r="B18" s="446" t="s">
        <v>94</v>
      </c>
      <c r="C18" s="446"/>
      <c r="D18" s="141">
        <v>0</v>
      </c>
      <c r="E18" s="141">
        <v>0</v>
      </c>
      <c r="F18" s="30"/>
      <c r="G18" s="446" t="s">
        <v>95</v>
      </c>
      <c r="H18" s="446"/>
      <c r="I18" s="141">
        <v>0</v>
      </c>
      <c r="J18" s="141">
        <v>0</v>
      </c>
      <c r="K18" s="140"/>
    </row>
    <row r="19" spans="1:11" x14ac:dyDescent="0.2">
      <c r="A19" s="105"/>
      <c r="B19" s="446" t="s">
        <v>96</v>
      </c>
      <c r="C19" s="446"/>
      <c r="D19" s="141">
        <v>2500</v>
      </c>
      <c r="E19" s="141">
        <v>187457</v>
      </c>
      <c r="F19" s="30"/>
      <c r="G19" s="446" t="s">
        <v>97</v>
      </c>
      <c r="H19" s="446"/>
      <c r="I19" s="141">
        <v>0</v>
      </c>
      <c r="J19" s="141">
        <v>0</v>
      </c>
      <c r="K19" s="140"/>
    </row>
    <row r="20" spans="1:11" ht="52.5" customHeight="1" x14ac:dyDescent="0.2">
      <c r="A20" s="105"/>
      <c r="B20" s="448" t="s">
        <v>98</v>
      </c>
      <c r="C20" s="448"/>
      <c r="D20" s="141">
        <v>0</v>
      </c>
      <c r="E20" s="141">
        <v>0</v>
      </c>
      <c r="F20" s="30"/>
      <c r="G20" s="446" t="s">
        <v>99</v>
      </c>
      <c r="H20" s="446"/>
      <c r="I20" s="141">
        <v>0</v>
      </c>
      <c r="J20" s="141">
        <v>0</v>
      </c>
      <c r="K20" s="140"/>
    </row>
    <row r="21" spans="1:11" x14ac:dyDescent="0.2">
      <c r="A21" s="107"/>
      <c r="B21" s="49"/>
      <c r="C21" s="47"/>
      <c r="D21" s="253"/>
      <c r="E21" s="253"/>
      <c r="F21" s="30"/>
      <c r="G21" s="446" t="s">
        <v>100</v>
      </c>
      <c r="H21" s="446"/>
      <c r="I21" s="141">
        <v>953301</v>
      </c>
      <c r="J21" s="141">
        <v>2428529</v>
      </c>
      <c r="K21" s="140"/>
    </row>
    <row r="22" spans="1:11" ht="29.25" customHeight="1" x14ac:dyDescent="0.2">
      <c r="A22" s="107"/>
      <c r="B22" s="447" t="s">
        <v>101</v>
      </c>
      <c r="C22" s="447"/>
      <c r="D22" s="51">
        <f>D24</f>
        <v>2236227</v>
      </c>
      <c r="E22" s="51">
        <f>E24</f>
        <v>7313167</v>
      </c>
      <c r="F22" s="30"/>
      <c r="G22" s="446" t="s">
        <v>102</v>
      </c>
      <c r="H22" s="446"/>
      <c r="I22" s="141">
        <v>0</v>
      </c>
      <c r="J22" s="141">
        <v>0</v>
      </c>
      <c r="K22" s="140"/>
    </row>
    <row r="23" spans="1:11" x14ac:dyDescent="0.2">
      <c r="A23" s="105"/>
      <c r="B23" s="446" t="s">
        <v>103</v>
      </c>
      <c r="C23" s="446"/>
      <c r="D23" s="54">
        <v>0</v>
      </c>
      <c r="E23" s="54">
        <v>0</v>
      </c>
      <c r="F23" s="30"/>
      <c r="G23" s="446" t="s">
        <v>104</v>
      </c>
      <c r="H23" s="446"/>
      <c r="I23" s="141">
        <v>0</v>
      </c>
      <c r="J23" s="141">
        <v>0</v>
      </c>
      <c r="K23" s="140"/>
    </row>
    <row r="24" spans="1:11" x14ac:dyDescent="0.2">
      <c r="A24" s="105"/>
      <c r="B24" s="446" t="s">
        <v>195</v>
      </c>
      <c r="C24" s="446"/>
      <c r="D24" s="141">
        <v>2236227</v>
      </c>
      <c r="E24" s="141">
        <v>7313167</v>
      </c>
      <c r="F24" s="30"/>
      <c r="G24" s="446" t="s">
        <v>105</v>
      </c>
      <c r="H24" s="446"/>
      <c r="I24" s="141">
        <v>0</v>
      </c>
      <c r="J24" s="141">
        <v>0</v>
      </c>
      <c r="K24" s="140"/>
    </row>
    <row r="25" spans="1:11" x14ac:dyDescent="0.2">
      <c r="A25" s="107"/>
      <c r="B25" s="49"/>
      <c r="C25" s="47"/>
      <c r="D25" s="253"/>
      <c r="E25" s="253"/>
      <c r="F25" s="30"/>
      <c r="G25" s="446" t="s">
        <v>106</v>
      </c>
      <c r="H25" s="446"/>
      <c r="I25" s="141">
        <v>0</v>
      </c>
      <c r="J25" s="141">
        <v>0</v>
      </c>
      <c r="K25" s="140"/>
    </row>
    <row r="26" spans="1:11" x14ac:dyDescent="0.2">
      <c r="A26" s="105"/>
      <c r="B26" s="447" t="s">
        <v>107</v>
      </c>
      <c r="C26" s="447"/>
      <c r="D26" s="51">
        <v>0</v>
      </c>
      <c r="E26" s="51">
        <v>0</v>
      </c>
      <c r="F26" s="30"/>
      <c r="G26" s="446" t="s">
        <v>108</v>
      </c>
      <c r="H26" s="446"/>
      <c r="I26" s="141">
        <v>0</v>
      </c>
      <c r="J26" s="141">
        <v>0</v>
      </c>
      <c r="K26" s="140"/>
    </row>
    <row r="27" spans="1:11" x14ac:dyDescent="0.2">
      <c r="A27" s="105"/>
      <c r="B27" s="446" t="s">
        <v>109</v>
      </c>
      <c r="C27" s="446"/>
      <c r="D27" s="141">
        <v>0</v>
      </c>
      <c r="E27" s="141">
        <v>0</v>
      </c>
      <c r="F27" s="30"/>
      <c r="G27" s="49"/>
      <c r="H27" s="47"/>
      <c r="I27" s="253"/>
      <c r="J27" s="253"/>
      <c r="K27" s="140"/>
    </row>
    <row r="28" spans="1:11" x14ac:dyDescent="0.2">
      <c r="A28" s="105"/>
      <c r="B28" s="446" t="s">
        <v>110</v>
      </c>
      <c r="C28" s="446"/>
      <c r="D28" s="141">
        <v>0</v>
      </c>
      <c r="E28" s="141">
        <v>0</v>
      </c>
      <c r="F28" s="30"/>
      <c r="G28" s="447" t="s">
        <v>103</v>
      </c>
      <c r="H28" s="447"/>
      <c r="I28" s="51">
        <f>SUM(I29:I31)</f>
        <v>0</v>
      </c>
      <c r="J28" s="51">
        <f>SUM(J29:J31)</f>
        <v>0</v>
      </c>
      <c r="K28" s="140"/>
    </row>
    <row r="29" spans="1:11" ht="26.25" customHeight="1" x14ac:dyDescent="0.2">
      <c r="A29" s="105"/>
      <c r="B29" s="448" t="s">
        <v>111</v>
      </c>
      <c r="C29" s="448"/>
      <c r="D29" s="141">
        <v>0</v>
      </c>
      <c r="E29" s="141">
        <v>0</v>
      </c>
      <c r="F29" s="30"/>
      <c r="G29" s="446" t="s">
        <v>112</v>
      </c>
      <c r="H29" s="446"/>
      <c r="I29" s="141">
        <v>0</v>
      </c>
      <c r="J29" s="141">
        <v>0</v>
      </c>
      <c r="K29" s="140"/>
    </row>
    <row r="30" spans="1:11" x14ac:dyDescent="0.2">
      <c r="A30" s="105"/>
      <c r="B30" s="446" t="s">
        <v>113</v>
      </c>
      <c r="C30" s="446"/>
      <c r="D30" s="141">
        <v>0</v>
      </c>
      <c r="E30" s="141">
        <v>0</v>
      </c>
      <c r="F30" s="30"/>
      <c r="G30" s="446" t="s">
        <v>50</v>
      </c>
      <c r="H30" s="446"/>
      <c r="I30" s="141">
        <v>0</v>
      </c>
      <c r="J30" s="141">
        <v>0</v>
      </c>
      <c r="K30" s="140"/>
    </row>
    <row r="31" spans="1:11" x14ac:dyDescent="0.2">
      <c r="A31" s="105"/>
      <c r="B31" s="446" t="s">
        <v>114</v>
      </c>
      <c r="C31" s="446"/>
      <c r="D31" s="141">
        <v>0</v>
      </c>
      <c r="E31" s="141">
        <v>0</v>
      </c>
      <c r="F31" s="30"/>
      <c r="G31" s="446" t="s">
        <v>115</v>
      </c>
      <c r="H31" s="446"/>
      <c r="I31" s="141">
        <v>0</v>
      </c>
      <c r="J31" s="141">
        <v>0</v>
      </c>
      <c r="K31" s="140"/>
    </row>
    <row r="32" spans="1:11" x14ac:dyDescent="0.2">
      <c r="A32" s="107"/>
      <c r="B32" s="49"/>
      <c r="C32" s="53"/>
      <c r="D32" s="50"/>
      <c r="E32" s="50"/>
      <c r="F32" s="30"/>
      <c r="G32" s="49"/>
      <c r="H32" s="47"/>
      <c r="I32" s="253"/>
      <c r="J32" s="253"/>
      <c r="K32" s="140"/>
    </row>
    <row r="33" spans="1:11" x14ac:dyDescent="0.2">
      <c r="A33" s="254"/>
      <c r="B33" s="445" t="s">
        <v>116</v>
      </c>
      <c r="C33" s="445"/>
      <c r="D33" s="255">
        <f>D12+D22+D26</f>
        <v>2238727</v>
      </c>
      <c r="E33" s="255">
        <f>E12+E22+E26</f>
        <v>7500624</v>
      </c>
      <c r="F33" s="256"/>
      <c r="G33" s="449" t="s">
        <v>117</v>
      </c>
      <c r="H33" s="449"/>
      <c r="I33" s="61">
        <f>SUM(I34:I38)</f>
        <v>0</v>
      </c>
      <c r="J33" s="61">
        <f>SUM(J34:J38)</f>
        <v>0</v>
      </c>
      <c r="K33" s="140"/>
    </row>
    <row r="34" spans="1:11" x14ac:dyDescent="0.2">
      <c r="A34" s="107"/>
      <c r="B34" s="445"/>
      <c r="C34" s="445"/>
      <c r="D34" s="50"/>
      <c r="E34" s="50"/>
      <c r="F34" s="30"/>
      <c r="G34" s="446" t="s">
        <v>118</v>
      </c>
      <c r="H34" s="446"/>
      <c r="I34" s="141">
        <v>0</v>
      </c>
      <c r="J34" s="141">
        <v>0</v>
      </c>
      <c r="K34" s="140"/>
    </row>
    <row r="35" spans="1:11" x14ac:dyDescent="0.2">
      <c r="A35" s="257"/>
      <c r="B35" s="30"/>
      <c r="C35" s="30"/>
      <c r="D35" s="30"/>
      <c r="E35" s="30"/>
      <c r="F35" s="30"/>
      <c r="G35" s="446" t="s">
        <v>119</v>
      </c>
      <c r="H35" s="446"/>
      <c r="I35" s="141">
        <v>0</v>
      </c>
      <c r="J35" s="141">
        <v>0</v>
      </c>
      <c r="K35" s="140"/>
    </row>
    <row r="36" spans="1:11" x14ac:dyDescent="0.2">
      <c r="A36" s="257"/>
      <c r="B36" s="30"/>
      <c r="C36" s="30"/>
      <c r="D36" s="30"/>
      <c r="E36" s="30"/>
      <c r="F36" s="30"/>
      <c r="G36" s="446" t="s">
        <v>120</v>
      </c>
      <c r="H36" s="446"/>
      <c r="I36" s="141">
        <v>0</v>
      </c>
      <c r="J36" s="141">
        <v>0</v>
      </c>
      <c r="K36" s="140"/>
    </row>
    <row r="37" spans="1:11" x14ac:dyDescent="0.2">
      <c r="A37" s="257"/>
      <c r="B37" s="30"/>
      <c r="C37" s="30"/>
      <c r="D37" s="30"/>
      <c r="E37" s="30"/>
      <c r="F37" s="30"/>
      <c r="G37" s="446" t="s">
        <v>121</v>
      </c>
      <c r="H37" s="446"/>
      <c r="I37" s="141">
        <v>0</v>
      </c>
      <c r="J37" s="141">
        <v>0</v>
      </c>
      <c r="K37" s="140"/>
    </row>
    <row r="38" spans="1:11" x14ac:dyDescent="0.2">
      <c r="A38" s="257"/>
      <c r="B38" s="30"/>
      <c r="C38" s="30"/>
      <c r="D38" s="30"/>
      <c r="E38" s="30"/>
      <c r="F38" s="30"/>
      <c r="G38" s="446" t="s">
        <v>122</v>
      </c>
      <c r="H38" s="446"/>
      <c r="I38" s="141">
        <v>0</v>
      </c>
      <c r="J38" s="141">
        <v>0</v>
      </c>
      <c r="K38" s="140"/>
    </row>
    <row r="39" spans="1:11" x14ac:dyDescent="0.2">
      <c r="A39" s="257"/>
      <c r="B39" s="30"/>
      <c r="C39" s="30"/>
      <c r="D39" s="30"/>
      <c r="E39" s="30"/>
      <c r="F39" s="30"/>
      <c r="G39" s="49"/>
      <c r="H39" s="47"/>
      <c r="I39" s="253"/>
      <c r="J39" s="253"/>
      <c r="K39" s="140"/>
    </row>
    <row r="40" spans="1:11" x14ac:dyDescent="0.2">
      <c r="A40" s="257"/>
      <c r="B40" s="30"/>
      <c r="C40" s="30"/>
      <c r="D40" s="30"/>
      <c r="E40" s="30"/>
      <c r="F40" s="30"/>
      <c r="G40" s="447" t="s">
        <v>123</v>
      </c>
      <c r="H40" s="447"/>
      <c r="I40" s="61">
        <f>SUM(I41:I46)</f>
        <v>0</v>
      </c>
      <c r="J40" s="61">
        <f>SUM(J41:J46)</f>
        <v>0</v>
      </c>
      <c r="K40" s="140"/>
    </row>
    <row r="41" spans="1:11" ht="26.25" customHeight="1" x14ac:dyDescent="0.2">
      <c r="A41" s="257"/>
      <c r="B41" s="30"/>
      <c r="C41" s="30"/>
      <c r="D41" s="30"/>
      <c r="E41" s="30"/>
      <c r="F41" s="30"/>
      <c r="G41" s="448" t="s">
        <v>124</v>
      </c>
      <c r="H41" s="448"/>
      <c r="I41" s="141">
        <v>0</v>
      </c>
      <c r="J41" s="141">
        <v>0</v>
      </c>
      <c r="K41" s="140"/>
    </row>
    <row r="42" spans="1:11" x14ac:dyDescent="0.2">
      <c r="A42" s="257"/>
      <c r="B42" s="30"/>
      <c r="C42" s="30"/>
      <c r="D42" s="30"/>
      <c r="E42" s="30"/>
      <c r="F42" s="30"/>
      <c r="G42" s="446" t="s">
        <v>125</v>
      </c>
      <c r="H42" s="446"/>
      <c r="I42" s="141">
        <v>0</v>
      </c>
      <c r="J42" s="141">
        <v>0</v>
      </c>
      <c r="K42" s="140"/>
    </row>
    <row r="43" spans="1:11" ht="12" customHeight="1" x14ac:dyDescent="0.2">
      <c r="A43" s="257"/>
      <c r="B43" s="30"/>
      <c r="C43" s="30"/>
      <c r="D43" s="30"/>
      <c r="E43" s="30"/>
      <c r="F43" s="30"/>
      <c r="G43" s="446" t="s">
        <v>126</v>
      </c>
      <c r="H43" s="446"/>
      <c r="I43" s="141">
        <v>0</v>
      </c>
      <c r="J43" s="141">
        <v>0</v>
      </c>
      <c r="K43" s="140"/>
    </row>
    <row r="44" spans="1:11" ht="25.5" customHeight="1" x14ac:dyDescent="0.2">
      <c r="A44" s="257"/>
      <c r="B44" s="30"/>
      <c r="C44" s="30"/>
      <c r="D44" s="30"/>
      <c r="E44" s="30"/>
      <c r="F44" s="30"/>
      <c r="G44" s="448" t="s">
        <v>197</v>
      </c>
      <c r="H44" s="448"/>
      <c r="I44" s="141">
        <v>0</v>
      </c>
      <c r="J44" s="141">
        <v>0</v>
      </c>
      <c r="K44" s="140"/>
    </row>
    <row r="45" spans="1:11" x14ac:dyDescent="0.2">
      <c r="A45" s="257"/>
      <c r="B45" s="30"/>
      <c r="C45" s="30"/>
      <c r="D45" s="30"/>
      <c r="E45" s="30"/>
      <c r="F45" s="30"/>
      <c r="G45" s="446" t="s">
        <v>127</v>
      </c>
      <c r="H45" s="446"/>
      <c r="I45" s="141">
        <v>0</v>
      </c>
      <c r="J45" s="141">
        <v>0</v>
      </c>
      <c r="K45" s="140"/>
    </row>
    <row r="46" spans="1:11" x14ac:dyDescent="0.2">
      <c r="A46" s="257"/>
      <c r="B46" s="30"/>
      <c r="C46" s="30"/>
      <c r="D46" s="30"/>
      <c r="E46" s="30"/>
      <c r="F46" s="30"/>
      <c r="G46" s="446" t="s">
        <v>128</v>
      </c>
      <c r="H46" s="446"/>
      <c r="I46" s="141">
        <v>0</v>
      </c>
      <c r="J46" s="141">
        <v>0</v>
      </c>
      <c r="K46" s="140"/>
    </row>
    <row r="47" spans="1:11" x14ac:dyDescent="0.2">
      <c r="A47" s="257"/>
      <c r="B47" s="30"/>
      <c r="C47" s="30"/>
      <c r="D47" s="30"/>
      <c r="E47" s="30"/>
      <c r="F47" s="30"/>
      <c r="G47" s="49"/>
      <c r="H47" s="47"/>
      <c r="I47" s="253"/>
      <c r="J47" s="253"/>
      <c r="K47" s="140"/>
    </row>
    <row r="48" spans="1:11" x14ac:dyDescent="0.2">
      <c r="A48" s="257"/>
      <c r="B48" s="30"/>
      <c r="C48" s="30"/>
      <c r="D48" s="30"/>
      <c r="E48" s="30"/>
      <c r="F48" s="30"/>
      <c r="G48" s="447" t="s">
        <v>129</v>
      </c>
      <c r="H48" s="447"/>
      <c r="I48" s="61">
        <f>SUM(I49)</f>
        <v>0</v>
      </c>
      <c r="J48" s="61">
        <f>SUM(J49)</f>
        <v>0</v>
      </c>
      <c r="K48" s="140"/>
    </row>
    <row r="49" spans="1:11" x14ac:dyDescent="0.2">
      <c r="A49" s="257"/>
      <c r="B49" s="30"/>
      <c r="C49" s="30"/>
      <c r="D49" s="30"/>
      <c r="E49" s="30"/>
      <c r="F49" s="30"/>
      <c r="G49" s="446" t="s">
        <v>130</v>
      </c>
      <c r="H49" s="446"/>
      <c r="I49" s="141">
        <v>0</v>
      </c>
      <c r="J49" s="141">
        <v>0</v>
      </c>
      <c r="K49" s="140"/>
    </row>
    <row r="50" spans="1:11" x14ac:dyDescent="0.2">
      <c r="A50" s="257"/>
      <c r="B50" s="30"/>
      <c r="C50" s="30"/>
      <c r="D50" s="30"/>
      <c r="E50" s="30"/>
      <c r="F50" s="30"/>
      <c r="G50" s="49"/>
      <c r="H50" s="47"/>
      <c r="I50" s="253"/>
      <c r="J50" s="253"/>
      <c r="K50" s="140"/>
    </row>
    <row r="51" spans="1:11" x14ac:dyDescent="0.2">
      <c r="A51" s="257"/>
      <c r="B51" s="30"/>
      <c r="C51" s="30"/>
      <c r="D51" s="30"/>
      <c r="E51" s="30"/>
      <c r="F51" s="30"/>
      <c r="G51" s="445" t="s">
        <v>131</v>
      </c>
      <c r="H51" s="445"/>
      <c r="I51" s="258">
        <f>I12+I17+I28+I33+I40+I48</f>
        <v>2205011</v>
      </c>
      <c r="J51" s="258">
        <f>J12+J17+J28+J33+J40+J48</f>
        <v>7186613</v>
      </c>
      <c r="K51" s="259"/>
    </row>
    <row r="52" spans="1:11" x14ac:dyDescent="0.2">
      <c r="A52" s="257"/>
      <c r="B52" s="30"/>
      <c r="C52" s="30"/>
      <c r="D52" s="30"/>
      <c r="E52" s="30"/>
      <c r="F52" s="30"/>
      <c r="G52" s="52"/>
      <c r="H52" s="52"/>
      <c r="I52" s="253"/>
      <c r="J52" s="253"/>
      <c r="K52" s="259"/>
    </row>
    <row r="53" spans="1:11" x14ac:dyDescent="0.2">
      <c r="A53" s="257"/>
      <c r="B53" s="30"/>
      <c r="C53" s="30"/>
      <c r="D53" s="30"/>
      <c r="E53" s="30"/>
      <c r="F53" s="30"/>
      <c r="G53" s="440" t="s">
        <v>132</v>
      </c>
      <c r="H53" s="440"/>
      <c r="I53" s="258">
        <f>D33-I51</f>
        <v>33716</v>
      </c>
      <c r="J53" s="258">
        <f>E33-J51</f>
        <v>314011</v>
      </c>
      <c r="K53" s="259"/>
    </row>
    <row r="54" spans="1:11" ht="6" customHeight="1" x14ac:dyDescent="0.2">
      <c r="A54" s="260"/>
      <c r="B54" s="74"/>
      <c r="C54" s="74"/>
      <c r="D54" s="74"/>
      <c r="E54" s="74"/>
      <c r="F54" s="74"/>
      <c r="G54" s="261"/>
      <c r="H54" s="261"/>
      <c r="I54" s="74"/>
      <c r="J54" s="74"/>
      <c r="K54" s="70"/>
    </row>
    <row r="55" spans="1:11" ht="6" customHeight="1" x14ac:dyDescent="0.2">
      <c r="A55" s="29"/>
      <c r="B55" s="29"/>
      <c r="C55" s="29"/>
      <c r="D55" s="29"/>
      <c r="E55" s="29"/>
      <c r="F55" s="29"/>
      <c r="G55" s="86"/>
      <c r="H55" s="86"/>
      <c r="I55" s="29"/>
      <c r="J55" s="29"/>
      <c r="K55" s="29"/>
    </row>
    <row r="56" spans="1:11" ht="6" customHeight="1" x14ac:dyDescent="0.2">
      <c r="A56" s="74"/>
      <c r="B56" s="75"/>
      <c r="C56" s="76"/>
      <c r="D56" s="77"/>
      <c r="E56" s="77"/>
      <c r="F56" s="74"/>
      <c r="G56" s="78"/>
      <c r="H56" s="262"/>
      <c r="I56" s="77"/>
      <c r="J56" s="77"/>
      <c r="K56" s="74"/>
    </row>
    <row r="57" spans="1:11" ht="6" customHeight="1" x14ac:dyDescent="0.2">
      <c r="A57" s="29"/>
      <c r="B57" s="47"/>
      <c r="C57" s="71"/>
      <c r="D57" s="72"/>
      <c r="E57" s="72"/>
      <c r="F57" s="29"/>
      <c r="G57" s="73"/>
      <c r="H57" s="263"/>
      <c r="I57" s="72"/>
      <c r="J57" s="72"/>
      <c r="K57" s="29"/>
    </row>
    <row r="58" spans="1:11" ht="15" customHeight="1" x14ac:dyDescent="0.2">
      <c r="B58" s="441" t="s">
        <v>78</v>
      </c>
      <c r="C58" s="441"/>
      <c r="D58" s="441"/>
      <c r="E58" s="441"/>
      <c r="F58" s="441"/>
      <c r="G58" s="441"/>
      <c r="H58" s="441"/>
      <c r="I58" s="441"/>
      <c r="J58" s="441"/>
    </row>
    <row r="59" spans="1:11" ht="9.75" customHeight="1" x14ac:dyDescent="0.2">
      <c r="B59" s="47"/>
      <c r="C59" s="71"/>
      <c r="D59" s="72"/>
      <c r="E59" s="72"/>
      <c r="G59" s="73"/>
      <c r="H59" s="71"/>
      <c r="I59" s="72"/>
      <c r="J59" s="72"/>
    </row>
    <row r="60" spans="1:11" ht="30" customHeight="1" x14ac:dyDescent="0.2">
      <c r="B60" s="47"/>
      <c r="C60" s="442"/>
      <c r="D60" s="442"/>
      <c r="E60" s="72"/>
      <c r="G60" s="443"/>
      <c r="H60" s="443"/>
      <c r="I60" s="72"/>
      <c r="J60" s="72"/>
    </row>
    <row r="61" spans="1:11" ht="14.1" customHeight="1" x14ac:dyDescent="0.2">
      <c r="B61" s="79"/>
      <c r="C61" s="444" t="s">
        <v>207</v>
      </c>
      <c r="D61" s="444"/>
      <c r="E61" s="72"/>
      <c r="F61" s="72"/>
      <c r="G61" s="444" t="s">
        <v>212</v>
      </c>
      <c r="H61" s="444"/>
      <c r="I61" s="48"/>
      <c r="J61" s="72"/>
    </row>
    <row r="62" spans="1:11" ht="14.1" customHeight="1" x14ac:dyDescent="0.2">
      <c r="B62" s="81"/>
      <c r="C62" s="439" t="s">
        <v>208</v>
      </c>
      <c r="D62" s="439"/>
      <c r="E62" s="82"/>
      <c r="F62" s="82"/>
      <c r="G62" s="439" t="s">
        <v>209</v>
      </c>
      <c r="H62" s="439"/>
      <c r="I62" s="48"/>
      <c r="J62" s="72"/>
    </row>
    <row r="63" spans="1:11" ht="9.9499999999999993" customHeight="1" x14ac:dyDescent="0.2">
      <c r="D63" s="23"/>
    </row>
    <row r="64" spans="1:11" x14ac:dyDescent="0.2">
      <c r="D64" s="23"/>
    </row>
    <row r="65" spans="4:4" x14ac:dyDescent="0.2">
      <c r="D65" s="2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0.86614173228346458" right="0" top="0.94488188976377963" bottom="0.70866141732283472" header="0" footer="0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65493"/>
  <sheetViews>
    <sheetView topLeftCell="A31" workbookViewId="0">
      <selection activeCell="I16" sqref="I16"/>
    </sheetView>
  </sheetViews>
  <sheetFormatPr baseColWidth="10" defaultRowHeight="15" x14ac:dyDescent="0.25"/>
  <cols>
    <col min="1" max="1" width="2.7109375" customWidth="1"/>
    <col min="2" max="2" width="6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7" max="257" width="2.7109375" customWidth="1"/>
    <col min="258" max="258" width="9.42578125" customWidth="1"/>
    <col min="259" max="259" width="36.5703125" customWidth="1"/>
    <col min="260" max="265" width="21" customWidth="1"/>
    <col min="266" max="266" width="2.7109375" customWidth="1"/>
    <col min="267" max="511" width="0" hidden="1" customWidth="1"/>
    <col min="513" max="513" width="2.7109375" customWidth="1"/>
    <col min="514" max="514" width="9.42578125" customWidth="1"/>
    <col min="515" max="515" width="36.5703125" customWidth="1"/>
    <col min="516" max="521" width="21" customWidth="1"/>
    <col min="522" max="522" width="2.7109375" customWidth="1"/>
    <col min="523" max="767" width="0" hidden="1" customWidth="1"/>
    <col min="769" max="769" width="2.7109375" customWidth="1"/>
    <col min="770" max="770" width="9.42578125" customWidth="1"/>
    <col min="771" max="771" width="36.5703125" customWidth="1"/>
    <col min="772" max="777" width="21" customWidth="1"/>
    <col min="778" max="778" width="2.7109375" customWidth="1"/>
    <col min="779" max="1023" width="0" hidden="1" customWidth="1"/>
    <col min="1025" max="1025" width="2.7109375" customWidth="1"/>
    <col min="1026" max="1026" width="9.42578125" customWidth="1"/>
    <col min="1027" max="1027" width="36.5703125" customWidth="1"/>
    <col min="1028" max="1033" width="21" customWidth="1"/>
    <col min="1034" max="1034" width="2.7109375" customWidth="1"/>
    <col min="1035" max="1279" width="0" hidden="1" customWidth="1"/>
    <col min="1281" max="1281" width="2.7109375" customWidth="1"/>
    <col min="1282" max="1282" width="9.42578125" customWidth="1"/>
    <col min="1283" max="1283" width="36.5703125" customWidth="1"/>
    <col min="1284" max="1289" width="21" customWidth="1"/>
    <col min="1290" max="1290" width="2.7109375" customWidth="1"/>
    <col min="1291" max="1535" width="0" hidden="1" customWidth="1"/>
    <col min="1537" max="1537" width="2.7109375" customWidth="1"/>
    <col min="1538" max="1538" width="9.42578125" customWidth="1"/>
    <col min="1539" max="1539" width="36.5703125" customWidth="1"/>
    <col min="1540" max="1545" width="21" customWidth="1"/>
    <col min="1546" max="1546" width="2.7109375" customWidth="1"/>
    <col min="1547" max="1791" width="0" hidden="1" customWidth="1"/>
    <col min="1793" max="1793" width="2.7109375" customWidth="1"/>
    <col min="1794" max="1794" width="9.42578125" customWidth="1"/>
    <col min="1795" max="1795" width="36.5703125" customWidth="1"/>
    <col min="1796" max="1801" width="21" customWidth="1"/>
    <col min="1802" max="1802" width="2.7109375" customWidth="1"/>
    <col min="1803" max="2047" width="0" hidden="1" customWidth="1"/>
    <col min="2049" max="2049" width="2.7109375" customWidth="1"/>
    <col min="2050" max="2050" width="9.42578125" customWidth="1"/>
    <col min="2051" max="2051" width="36.5703125" customWidth="1"/>
    <col min="2052" max="2057" width="21" customWidth="1"/>
    <col min="2058" max="2058" width="2.7109375" customWidth="1"/>
    <col min="2059" max="2303" width="0" hidden="1" customWidth="1"/>
    <col min="2305" max="2305" width="2.7109375" customWidth="1"/>
    <col min="2306" max="2306" width="9.42578125" customWidth="1"/>
    <col min="2307" max="2307" width="36.5703125" customWidth="1"/>
    <col min="2308" max="2313" width="21" customWidth="1"/>
    <col min="2314" max="2314" width="2.7109375" customWidth="1"/>
    <col min="2315" max="2559" width="0" hidden="1" customWidth="1"/>
    <col min="2561" max="2561" width="2.7109375" customWidth="1"/>
    <col min="2562" max="2562" width="9.42578125" customWidth="1"/>
    <col min="2563" max="2563" width="36.5703125" customWidth="1"/>
    <col min="2564" max="2569" width="21" customWidth="1"/>
    <col min="2570" max="2570" width="2.7109375" customWidth="1"/>
    <col min="2571" max="2815" width="0" hidden="1" customWidth="1"/>
    <col min="2817" max="2817" width="2.7109375" customWidth="1"/>
    <col min="2818" max="2818" width="9.42578125" customWidth="1"/>
    <col min="2819" max="2819" width="36.5703125" customWidth="1"/>
    <col min="2820" max="2825" width="21" customWidth="1"/>
    <col min="2826" max="2826" width="2.7109375" customWidth="1"/>
    <col min="2827" max="3071" width="0" hidden="1" customWidth="1"/>
    <col min="3073" max="3073" width="2.7109375" customWidth="1"/>
    <col min="3074" max="3074" width="9.42578125" customWidth="1"/>
    <col min="3075" max="3075" width="36.5703125" customWidth="1"/>
    <col min="3076" max="3081" width="21" customWidth="1"/>
    <col min="3082" max="3082" width="2.7109375" customWidth="1"/>
    <col min="3083" max="3327" width="0" hidden="1" customWidth="1"/>
    <col min="3329" max="3329" width="2.7109375" customWidth="1"/>
    <col min="3330" max="3330" width="9.42578125" customWidth="1"/>
    <col min="3331" max="3331" width="36.5703125" customWidth="1"/>
    <col min="3332" max="3337" width="21" customWidth="1"/>
    <col min="3338" max="3338" width="2.7109375" customWidth="1"/>
    <col min="3339" max="3583" width="0" hidden="1" customWidth="1"/>
    <col min="3585" max="3585" width="2.7109375" customWidth="1"/>
    <col min="3586" max="3586" width="9.42578125" customWidth="1"/>
    <col min="3587" max="3587" width="36.5703125" customWidth="1"/>
    <col min="3588" max="3593" width="21" customWidth="1"/>
    <col min="3594" max="3594" width="2.7109375" customWidth="1"/>
    <col min="3595" max="3839" width="0" hidden="1" customWidth="1"/>
    <col min="3841" max="3841" width="2.7109375" customWidth="1"/>
    <col min="3842" max="3842" width="9.42578125" customWidth="1"/>
    <col min="3843" max="3843" width="36.5703125" customWidth="1"/>
    <col min="3844" max="3849" width="21" customWidth="1"/>
    <col min="3850" max="3850" width="2.7109375" customWidth="1"/>
    <col min="3851" max="4095" width="0" hidden="1" customWidth="1"/>
    <col min="4097" max="4097" width="2.7109375" customWidth="1"/>
    <col min="4098" max="4098" width="9.42578125" customWidth="1"/>
    <col min="4099" max="4099" width="36.5703125" customWidth="1"/>
    <col min="4100" max="4105" width="21" customWidth="1"/>
    <col min="4106" max="4106" width="2.7109375" customWidth="1"/>
    <col min="4107" max="4351" width="0" hidden="1" customWidth="1"/>
    <col min="4353" max="4353" width="2.7109375" customWidth="1"/>
    <col min="4354" max="4354" width="9.42578125" customWidth="1"/>
    <col min="4355" max="4355" width="36.5703125" customWidth="1"/>
    <col min="4356" max="4361" width="21" customWidth="1"/>
    <col min="4362" max="4362" width="2.7109375" customWidth="1"/>
    <col min="4363" max="4607" width="0" hidden="1" customWidth="1"/>
    <col min="4609" max="4609" width="2.7109375" customWidth="1"/>
    <col min="4610" max="4610" width="9.42578125" customWidth="1"/>
    <col min="4611" max="4611" width="36.5703125" customWidth="1"/>
    <col min="4612" max="4617" width="21" customWidth="1"/>
    <col min="4618" max="4618" width="2.7109375" customWidth="1"/>
    <col min="4619" max="4863" width="0" hidden="1" customWidth="1"/>
    <col min="4865" max="4865" width="2.7109375" customWidth="1"/>
    <col min="4866" max="4866" width="9.42578125" customWidth="1"/>
    <col min="4867" max="4867" width="36.5703125" customWidth="1"/>
    <col min="4868" max="4873" width="21" customWidth="1"/>
    <col min="4874" max="4874" width="2.7109375" customWidth="1"/>
    <col min="4875" max="5119" width="0" hidden="1" customWidth="1"/>
    <col min="5121" max="5121" width="2.7109375" customWidth="1"/>
    <col min="5122" max="5122" width="9.42578125" customWidth="1"/>
    <col min="5123" max="5123" width="36.5703125" customWidth="1"/>
    <col min="5124" max="5129" width="21" customWidth="1"/>
    <col min="5130" max="5130" width="2.7109375" customWidth="1"/>
    <col min="5131" max="5375" width="0" hidden="1" customWidth="1"/>
    <col min="5377" max="5377" width="2.7109375" customWidth="1"/>
    <col min="5378" max="5378" width="9.42578125" customWidth="1"/>
    <col min="5379" max="5379" width="36.5703125" customWidth="1"/>
    <col min="5380" max="5385" width="21" customWidth="1"/>
    <col min="5386" max="5386" width="2.7109375" customWidth="1"/>
    <col min="5387" max="5631" width="0" hidden="1" customWidth="1"/>
    <col min="5633" max="5633" width="2.7109375" customWidth="1"/>
    <col min="5634" max="5634" width="9.42578125" customWidth="1"/>
    <col min="5635" max="5635" width="36.5703125" customWidth="1"/>
    <col min="5636" max="5641" width="21" customWidth="1"/>
    <col min="5642" max="5642" width="2.7109375" customWidth="1"/>
    <col min="5643" max="5887" width="0" hidden="1" customWidth="1"/>
    <col min="5889" max="5889" width="2.7109375" customWidth="1"/>
    <col min="5890" max="5890" width="9.42578125" customWidth="1"/>
    <col min="5891" max="5891" width="36.5703125" customWidth="1"/>
    <col min="5892" max="5897" width="21" customWidth="1"/>
    <col min="5898" max="5898" width="2.7109375" customWidth="1"/>
    <col min="5899" max="6143" width="0" hidden="1" customWidth="1"/>
    <col min="6145" max="6145" width="2.7109375" customWidth="1"/>
    <col min="6146" max="6146" width="9.42578125" customWidth="1"/>
    <col min="6147" max="6147" width="36.5703125" customWidth="1"/>
    <col min="6148" max="6153" width="21" customWidth="1"/>
    <col min="6154" max="6154" width="2.7109375" customWidth="1"/>
    <col min="6155" max="6399" width="0" hidden="1" customWidth="1"/>
    <col min="6401" max="6401" width="2.7109375" customWidth="1"/>
    <col min="6402" max="6402" width="9.42578125" customWidth="1"/>
    <col min="6403" max="6403" width="36.5703125" customWidth="1"/>
    <col min="6404" max="6409" width="21" customWidth="1"/>
    <col min="6410" max="6410" width="2.7109375" customWidth="1"/>
    <col min="6411" max="6655" width="0" hidden="1" customWidth="1"/>
    <col min="6657" max="6657" width="2.7109375" customWidth="1"/>
    <col min="6658" max="6658" width="9.42578125" customWidth="1"/>
    <col min="6659" max="6659" width="36.5703125" customWidth="1"/>
    <col min="6660" max="6665" width="21" customWidth="1"/>
    <col min="6666" max="6666" width="2.7109375" customWidth="1"/>
    <col min="6667" max="6911" width="0" hidden="1" customWidth="1"/>
    <col min="6913" max="6913" width="2.7109375" customWidth="1"/>
    <col min="6914" max="6914" width="9.42578125" customWidth="1"/>
    <col min="6915" max="6915" width="36.5703125" customWidth="1"/>
    <col min="6916" max="6921" width="21" customWidth="1"/>
    <col min="6922" max="6922" width="2.7109375" customWidth="1"/>
    <col min="6923" max="7167" width="0" hidden="1" customWidth="1"/>
    <col min="7169" max="7169" width="2.7109375" customWidth="1"/>
    <col min="7170" max="7170" width="9.42578125" customWidth="1"/>
    <col min="7171" max="7171" width="36.5703125" customWidth="1"/>
    <col min="7172" max="7177" width="21" customWidth="1"/>
    <col min="7178" max="7178" width="2.7109375" customWidth="1"/>
    <col min="7179" max="7423" width="0" hidden="1" customWidth="1"/>
    <col min="7425" max="7425" width="2.7109375" customWidth="1"/>
    <col min="7426" max="7426" width="9.42578125" customWidth="1"/>
    <col min="7427" max="7427" width="36.5703125" customWidth="1"/>
    <col min="7428" max="7433" width="21" customWidth="1"/>
    <col min="7434" max="7434" width="2.7109375" customWidth="1"/>
    <col min="7435" max="7679" width="0" hidden="1" customWidth="1"/>
    <col min="7681" max="7681" width="2.7109375" customWidth="1"/>
    <col min="7682" max="7682" width="9.42578125" customWidth="1"/>
    <col min="7683" max="7683" width="36.5703125" customWidth="1"/>
    <col min="7684" max="7689" width="21" customWidth="1"/>
    <col min="7690" max="7690" width="2.7109375" customWidth="1"/>
    <col min="7691" max="7935" width="0" hidden="1" customWidth="1"/>
    <col min="7937" max="7937" width="2.7109375" customWidth="1"/>
    <col min="7938" max="7938" width="9.42578125" customWidth="1"/>
    <col min="7939" max="7939" width="36.5703125" customWidth="1"/>
    <col min="7940" max="7945" width="21" customWidth="1"/>
    <col min="7946" max="7946" width="2.7109375" customWidth="1"/>
    <col min="7947" max="8191" width="0" hidden="1" customWidth="1"/>
    <col min="8193" max="8193" width="2.7109375" customWidth="1"/>
    <col min="8194" max="8194" width="9.42578125" customWidth="1"/>
    <col min="8195" max="8195" width="36.5703125" customWidth="1"/>
    <col min="8196" max="8201" width="21" customWidth="1"/>
    <col min="8202" max="8202" width="2.7109375" customWidth="1"/>
    <col min="8203" max="8447" width="0" hidden="1" customWidth="1"/>
    <col min="8449" max="8449" width="2.7109375" customWidth="1"/>
    <col min="8450" max="8450" width="9.42578125" customWidth="1"/>
    <col min="8451" max="8451" width="36.5703125" customWidth="1"/>
    <col min="8452" max="8457" width="21" customWidth="1"/>
    <col min="8458" max="8458" width="2.7109375" customWidth="1"/>
    <col min="8459" max="8703" width="0" hidden="1" customWidth="1"/>
    <col min="8705" max="8705" width="2.7109375" customWidth="1"/>
    <col min="8706" max="8706" width="9.42578125" customWidth="1"/>
    <col min="8707" max="8707" width="36.5703125" customWidth="1"/>
    <col min="8708" max="8713" width="21" customWidth="1"/>
    <col min="8714" max="8714" width="2.7109375" customWidth="1"/>
    <col min="8715" max="8959" width="0" hidden="1" customWidth="1"/>
    <col min="8961" max="8961" width="2.7109375" customWidth="1"/>
    <col min="8962" max="8962" width="9.42578125" customWidth="1"/>
    <col min="8963" max="8963" width="36.5703125" customWidth="1"/>
    <col min="8964" max="8969" width="21" customWidth="1"/>
    <col min="8970" max="8970" width="2.7109375" customWidth="1"/>
    <col min="8971" max="9215" width="0" hidden="1" customWidth="1"/>
    <col min="9217" max="9217" width="2.7109375" customWidth="1"/>
    <col min="9218" max="9218" width="9.42578125" customWidth="1"/>
    <col min="9219" max="9219" width="36.5703125" customWidth="1"/>
    <col min="9220" max="9225" width="21" customWidth="1"/>
    <col min="9226" max="9226" width="2.7109375" customWidth="1"/>
    <col min="9227" max="9471" width="0" hidden="1" customWidth="1"/>
    <col min="9473" max="9473" width="2.7109375" customWidth="1"/>
    <col min="9474" max="9474" width="9.42578125" customWidth="1"/>
    <col min="9475" max="9475" width="36.5703125" customWidth="1"/>
    <col min="9476" max="9481" width="21" customWidth="1"/>
    <col min="9482" max="9482" width="2.7109375" customWidth="1"/>
    <col min="9483" max="9727" width="0" hidden="1" customWidth="1"/>
    <col min="9729" max="9729" width="2.7109375" customWidth="1"/>
    <col min="9730" max="9730" width="9.42578125" customWidth="1"/>
    <col min="9731" max="9731" width="36.5703125" customWidth="1"/>
    <col min="9732" max="9737" width="21" customWidth="1"/>
    <col min="9738" max="9738" width="2.7109375" customWidth="1"/>
    <col min="9739" max="9983" width="0" hidden="1" customWidth="1"/>
    <col min="9985" max="9985" width="2.7109375" customWidth="1"/>
    <col min="9986" max="9986" width="9.42578125" customWidth="1"/>
    <col min="9987" max="9987" width="36.5703125" customWidth="1"/>
    <col min="9988" max="9993" width="21" customWidth="1"/>
    <col min="9994" max="9994" width="2.7109375" customWidth="1"/>
    <col min="9995" max="10239" width="0" hidden="1" customWidth="1"/>
    <col min="10241" max="10241" width="2.7109375" customWidth="1"/>
    <col min="10242" max="10242" width="9.42578125" customWidth="1"/>
    <col min="10243" max="10243" width="36.5703125" customWidth="1"/>
    <col min="10244" max="10249" width="21" customWidth="1"/>
    <col min="10250" max="10250" width="2.7109375" customWidth="1"/>
    <col min="10251" max="10495" width="0" hidden="1" customWidth="1"/>
    <col min="10497" max="10497" width="2.7109375" customWidth="1"/>
    <col min="10498" max="10498" width="9.42578125" customWidth="1"/>
    <col min="10499" max="10499" width="36.5703125" customWidth="1"/>
    <col min="10500" max="10505" width="21" customWidth="1"/>
    <col min="10506" max="10506" width="2.7109375" customWidth="1"/>
    <col min="10507" max="10751" width="0" hidden="1" customWidth="1"/>
    <col min="10753" max="10753" width="2.7109375" customWidth="1"/>
    <col min="10754" max="10754" width="9.42578125" customWidth="1"/>
    <col min="10755" max="10755" width="36.5703125" customWidth="1"/>
    <col min="10756" max="10761" width="21" customWidth="1"/>
    <col min="10762" max="10762" width="2.7109375" customWidth="1"/>
    <col min="10763" max="11007" width="0" hidden="1" customWidth="1"/>
    <col min="11009" max="11009" width="2.7109375" customWidth="1"/>
    <col min="11010" max="11010" width="9.42578125" customWidth="1"/>
    <col min="11011" max="11011" width="36.5703125" customWidth="1"/>
    <col min="11012" max="11017" width="21" customWidth="1"/>
    <col min="11018" max="11018" width="2.7109375" customWidth="1"/>
    <col min="11019" max="11263" width="0" hidden="1" customWidth="1"/>
    <col min="11265" max="11265" width="2.7109375" customWidth="1"/>
    <col min="11266" max="11266" width="9.42578125" customWidth="1"/>
    <col min="11267" max="11267" width="36.5703125" customWidth="1"/>
    <col min="11268" max="11273" width="21" customWidth="1"/>
    <col min="11274" max="11274" width="2.7109375" customWidth="1"/>
    <col min="11275" max="11519" width="0" hidden="1" customWidth="1"/>
    <col min="11521" max="11521" width="2.7109375" customWidth="1"/>
    <col min="11522" max="11522" width="9.42578125" customWidth="1"/>
    <col min="11523" max="11523" width="36.5703125" customWidth="1"/>
    <col min="11524" max="11529" width="21" customWidth="1"/>
    <col min="11530" max="11530" width="2.7109375" customWidth="1"/>
    <col min="11531" max="11775" width="0" hidden="1" customWidth="1"/>
    <col min="11777" max="11777" width="2.7109375" customWidth="1"/>
    <col min="11778" max="11778" width="9.42578125" customWidth="1"/>
    <col min="11779" max="11779" width="36.5703125" customWidth="1"/>
    <col min="11780" max="11785" width="21" customWidth="1"/>
    <col min="11786" max="11786" width="2.7109375" customWidth="1"/>
    <col min="11787" max="12031" width="0" hidden="1" customWidth="1"/>
    <col min="12033" max="12033" width="2.7109375" customWidth="1"/>
    <col min="12034" max="12034" width="9.42578125" customWidth="1"/>
    <col min="12035" max="12035" width="36.5703125" customWidth="1"/>
    <col min="12036" max="12041" width="21" customWidth="1"/>
    <col min="12042" max="12042" width="2.7109375" customWidth="1"/>
    <col min="12043" max="12287" width="0" hidden="1" customWidth="1"/>
    <col min="12289" max="12289" width="2.7109375" customWidth="1"/>
    <col min="12290" max="12290" width="9.42578125" customWidth="1"/>
    <col min="12291" max="12291" width="36.5703125" customWidth="1"/>
    <col min="12292" max="12297" width="21" customWidth="1"/>
    <col min="12298" max="12298" width="2.7109375" customWidth="1"/>
    <col min="12299" max="12543" width="0" hidden="1" customWidth="1"/>
    <col min="12545" max="12545" width="2.7109375" customWidth="1"/>
    <col min="12546" max="12546" width="9.42578125" customWidth="1"/>
    <col min="12547" max="12547" width="36.5703125" customWidth="1"/>
    <col min="12548" max="12553" width="21" customWidth="1"/>
    <col min="12554" max="12554" width="2.7109375" customWidth="1"/>
    <col min="12555" max="12799" width="0" hidden="1" customWidth="1"/>
    <col min="12801" max="12801" width="2.7109375" customWidth="1"/>
    <col min="12802" max="12802" width="9.42578125" customWidth="1"/>
    <col min="12803" max="12803" width="36.5703125" customWidth="1"/>
    <col min="12804" max="12809" width="21" customWidth="1"/>
    <col min="12810" max="12810" width="2.7109375" customWidth="1"/>
    <col min="12811" max="13055" width="0" hidden="1" customWidth="1"/>
    <col min="13057" max="13057" width="2.7109375" customWidth="1"/>
    <col min="13058" max="13058" width="9.42578125" customWidth="1"/>
    <col min="13059" max="13059" width="36.5703125" customWidth="1"/>
    <col min="13060" max="13065" width="21" customWidth="1"/>
    <col min="13066" max="13066" width="2.7109375" customWidth="1"/>
    <col min="13067" max="13311" width="0" hidden="1" customWidth="1"/>
    <col min="13313" max="13313" width="2.7109375" customWidth="1"/>
    <col min="13314" max="13314" width="9.42578125" customWidth="1"/>
    <col min="13315" max="13315" width="36.5703125" customWidth="1"/>
    <col min="13316" max="13321" width="21" customWidth="1"/>
    <col min="13322" max="13322" width="2.7109375" customWidth="1"/>
    <col min="13323" max="13567" width="0" hidden="1" customWidth="1"/>
    <col min="13569" max="13569" width="2.7109375" customWidth="1"/>
    <col min="13570" max="13570" width="9.42578125" customWidth="1"/>
    <col min="13571" max="13571" width="36.5703125" customWidth="1"/>
    <col min="13572" max="13577" width="21" customWidth="1"/>
    <col min="13578" max="13578" width="2.7109375" customWidth="1"/>
    <col min="13579" max="13823" width="0" hidden="1" customWidth="1"/>
    <col min="13825" max="13825" width="2.7109375" customWidth="1"/>
    <col min="13826" max="13826" width="9.42578125" customWidth="1"/>
    <col min="13827" max="13827" width="36.5703125" customWidth="1"/>
    <col min="13828" max="13833" width="21" customWidth="1"/>
    <col min="13834" max="13834" width="2.7109375" customWidth="1"/>
    <col min="13835" max="14079" width="0" hidden="1" customWidth="1"/>
    <col min="14081" max="14081" width="2.7109375" customWidth="1"/>
    <col min="14082" max="14082" width="9.42578125" customWidth="1"/>
    <col min="14083" max="14083" width="36.5703125" customWidth="1"/>
    <col min="14084" max="14089" width="21" customWidth="1"/>
    <col min="14090" max="14090" width="2.7109375" customWidth="1"/>
    <col min="14091" max="14335" width="0" hidden="1" customWidth="1"/>
    <col min="14337" max="14337" width="2.7109375" customWidth="1"/>
    <col min="14338" max="14338" width="9.42578125" customWidth="1"/>
    <col min="14339" max="14339" width="36.5703125" customWidth="1"/>
    <col min="14340" max="14345" width="21" customWidth="1"/>
    <col min="14346" max="14346" width="2.7109375" customWidth="1"/>
    <col min="14347" max="14591" width="0" hidden="1" customWidth="1"/>
    <col min="14593" max="14593" width="2.7109375" customWidth="1"/>
    <col min="14594" max="14594" width="9.42578125" customWidth="1"/>
    <col min="14595" max="14595" width="36.5703125" customWidth="1"/>
    <col min="14596" max="14601" width="21" customWidth="1"/>
    <col min="14602" max="14602" width="2.7109375" customWidth="1"/>
    <col min="14603" max="14847" width="0" hidden="1" customWidth="1"/>
    <col min="14849" max="14849" width="2.7109375" customWidth="1"/>
    <col min="14850" max="14850" width="9.42578125" customWidth="1"/>
    <col min="14851" max="14851" width="36.5703125" customWidth="1"/>
    <col min="14852" max="14857" width="21" customWidth="1"/>
    <col min="14858" max="14858" width="2.7109375" customWidth="1"/>
    <col min="14859" max="15103" width="0" hidden="1" customWidth="1"/>
    <col min="15105" max="15105" width="2.7109375" customWidth="1"/>
    <col min="15106" max="15106" width="9.42578125" customWidth="1"/>
    <col min="15107" max="15107" width="36.5703125" customWidth="1"/>
    <col min="15108" max="15113" width="21" customWidth="1"/>
    <col min="15114" max="15114" width="2.7109375" customWidth="1"/>
    <col min="15115" max="15359" width="0" hidden="1" customWidth="1"/>
    <col min="15361" max="15361" width="2.7109375" customWidth="1"/>
    <col min="15362" max="15362" width="9.42578125" customWidth="1"/>
    <col min="15363" max="15363" width="36.5703125" customWidth="1"/>
    <col min="15364" max="15369" width="21" customWidth="1"/>
    <col min="15370" max="15370" width="2.7109375" customWidth="1"/>
    <col min="15371" max="15615" width="0" hidden="1" customWidth="1"/>
    <col min="15617" max="15617" width="2.7109375" customWidth="1"/>
    <col min="15618" max="15618" width="9.42578125" customWidth="1"/>
    <col min="15619" max="15619" width="36.5703125" customWidth="1"/>
    <col min="15620" max="15625" width="21" customWidth="1"/>
    <col min="15626" max="15626" width="2.7109375" customWidth="1"/>
    <col min="15627" max="15871" width="0" hidden="1" customWidth="1"/>
    <col min="15873" max="15873" width="2.7109375" customWidth="1"/>
    <col min="15874" max="15874" width="9.42578125" customWidth="1"/>
    <col min="15875" max="15875" width="36.5703125" customWidth="1"/>
    <col min="15876" max="15881" width="21" customWidth="1"/>
    <col min="15882" max="15882" width="2.7109375" customWidth="1"/>
    <col min="15883" max="16127" width="0" hidden="1" customWidth="1"/>
    <col min="16129" max="16129" width="2.7109375" customWidth="1"/>
    <col min="16130" max="16130" width="9.42578125" customWidth="1"/>
    <col min="16131" max="16131" width="36.5703125" customWidth="1"/>
    <col min="16132" max="16137" width="21" customWidth="1"/>
    <col min="16138" max="16138" width="2.7109375" customWidth="1"/>
    <col min="16139" max="16383" width="0" hidden="1" customWidth="1"/>
  </cols>
  <sheetData>
    <row r="6" spans="2:9" x14ac:dyDescent="0.25">
      <c r="B6" s="518" t="s">
        <v>409</v>
      </c>
      <c r="C6" s="519"/>
      <c r="D6" s="519"/>
      <c r="E6" s="519"/>
      <c r="F6" s="519"/>
      <c r="G6" s="519"/>
      <c r="H6" s="519"/>
      <c r="I6" s="520"/>
    </row>
    <row r="7" spans="2:9" x14ac:dyDescent="0.25">
      <c r="B7" s="521" t="s">
        <v>206</v>
      </c>
      <c r="C7" s="522"/>
      <c r="D7" s="522"/>
      <c r="E7" s="522"/>
      <c r="F7" s="522"/>
      <c r="G7" s="522"/>
      <c r="H7" s="522"/>
      <c r="I7" s="523"/>
    </row>
    <row r="8" spans="2:9" x14ac:dyDescent="0.25">
      <c r="B8" s="524" t="s">
        <v>213</v>
      </c>
      <c r="C8" s="525"/>
      <c r="D8" s="525"/>
      <c r="E8" s="525"/>
      <c r="F8" s="525"/>
      <c r="G8" s="525"/>
      <c r="H8" s="525"/>
      <c r="I8" s="526"/>
    </row>
    <row r="9" spans="2:9" x14ac:dyDescent="0.25">
      <c r="B9" s="524" t="s">
        <v>214</v>
      </c>
      <c r="C9" s="525"/>
      <c r="D9" s="525"/>
      <c r="E9" s="525"/>
      <c r="F9" s="525"/>
      <c r="G9" s="525"/>
      <c r="H9" s="525"/>
      <c r="I9" s="526"/>
    </row>
    <row r="10" spans="2:9" x14ac:dyDescent="0.25">
      <c r="B10" s="527" t="s">
        <v>411</v>
      </c>
      <c r="C10" s="528"/>
      <c r="D10" s="528"/>
      <c r="E10" s="528"/>
      <c r="F10" s="528"/>
      <c r="G10" s="528"/>
      <c r="H10" s="528"/>
      <c r="I10" s="529"/>
    </row>
    <row r="11" spans="2:9" x14ac:dyDescent="0.25">
      <c r="B11" s="265"/>
      <c r="C11" s="265"/>
      <c r="D11" s="265"/>
      <c r="E11" s="265"/>
      <c r="F11" s="265"/>
      <c r="G11" s="265"/>
      <c r="H11" s="265"/>
      <c r="I11" s="265"/>
    </row>
    <row r="12" spans="2:9" x14ac:dyDescent="0.25">
      <c r="B12" s="551" t="s">
        <v>76</v>
      </c>
      <c r="C12" s="552"/>
      <c r="D12" s="533" t="s">
        <v>215</v>
      </c>
      <c r="E12" s="534"/>
      <c r="F12" s="534"/>
      <c r="G12" s="534"/>
      <c r="H12" s="535"/>
      <c r="I12" s="536" t="s">
        <v>216</v>
      </c>
    </row>
    <row r="13" spans="2:9" ht="24.75" x14ac:dyDescent="0.25">
      <c r="B13" s="553"/>
      <c r="C13" s="554"/>
      <c r="D13" s="266" t="s">
        <v>217</v>
      </c>
      <c r="E13" s="267" t="s">
        <v>218</v>
      </c>
      <c r="F13" s="266" t="s">
        <v>219</v>
      </c>
      <c r="G13" s="266" t="s">
        <v>220</v>
      </c>
      <c r="H13" s="266" t="s">
        <v>221</v>
      </c>
      <c r="I13" s="536"/>
    </row>
    <row r="14" spans="2:9" x14ac:dyDescent="0.25">
      <c r="B14" s="555"/>
      <c r="C14" s="556"/>
      <c r="D14" s="268">
        <v>1</v>
      </c>
      <c r="E14" s="268">
        <v>2</v>
      </c>
      <c r="F14" s="268" t="s">
        <v>222</v>
      </c>
      <c r="G14" s="268">
        <v>4</v>
      </c>
      <c r="H14" s="268">
        <v>5</v>
      </c>
      <c r="I14" s="268" t="s">
        <v>223</v>
      </c>
    </row>
    <row r="15" spans="2:9" x14ac:dyDescent="0.25">
      <c r="B15" s="269"/>
      <c r="C15" s="270"/>
      <c r="D15" s="271"/>
      <c r="E15" s="271"/>
      <c r="F15" s="271"/>
      <c r="G15" s="271"/>
      <c r="H15" s="271"/>
      <c r="I15" s="271"/>
    </row>
    <row r="16" spans="2:9" ht="24" x14ac:dyDescent="0.25">
      <c r="B16" s="272"/>
      <c r="C16" s="273" t="s">
        <v>206</v>
      </c>
      <c r="D16" s="274">
        <v>7002000</v>
      </c>
      <c r="E16" s="274">
        <v>40439</v>
      </c>
      <c r="F16" s="274">
        <f t="shared" ref="F16" si="0">D16+E16</f>
        <v>7042439</v>
      </c>
      <c r="G16" s="274">
        <v>2205011</v>
      </c>
      <c r="H16" s="274">
        <v>2205011</v>
      </c>
      <c r="I16" s="274">
        <f>F16-G16</f>
        <v>4837428</v>
      </c>
    </row>
    <row r="17" spans="2:9" x14ac:dyDescent="0.25">
      <c r="B17" s="272"/>
      <c r="C17" s="273"/>
      <c r="D17" s="274"/>
      <c r="E17" s="274"/>
      <c r="F17" s="275"/>
      <c r="G17" s="274"/>
      <c r="H17" s="274"/>
      <c r="I17" s="275"/>
    </row>
    <row r="18" spans="2:9" x14ac:dyDescent="0.25">
      <c r="B18" s="272"/>
      <c r="C18" s="273"/>
      <c r="D18" s="274"/>
      <c r="E18" s="274"/>
      <c r="F18" s="275"/>
      <c r="G18" s="274"/>
      <c r="H18" s="274"/>
      <c r="I18" s="275"/>
    </row>
    <row r="19" spans="2:9" x14ac:dyDescent="0.25">
      <c r="B19" s="272"/>
      <c r="C19" s="273"/>
      <c r="D19" s="274"/>
      <c r="E19" s="274"/>
      <c r="F19" s="275"/>
      <c r="G19" s="274"/>
      <c r="H19" s="274"/>
      <c r="I19" s="275"/>
    </row>
    <row r="20" spans="2:9" x14ac:dyDescent="0.25">
      <c r="B20" s="272"/>
      <c r="C20" s="273"/>
      <c r="D20" s="274"/>
      <c r="E20" s="274"/>
      <c r="F20" s="275"/>
      <c r="G20" s="274"/>
      <c r="H20" s="274"/>
      <c r="I20" s="275"/>
    </row>
    <row r="21" spans="2:9" x14ac:dyDescent="0.25">
      <c r="B21" s="272"/>
      <c r="C21" s="273"/>
      <c r="D21" s="274"/>
      <c r="E21" s="274"/>
      <c r="F21" s="275"/>
      <c r="G21" s="274"/>
      <c r="H21" s="274"/>
      <c r="I21" s="275"/>
    </row>
    <row r="22" spans="2:9" x14ac:dyDescent="0.25">
      <c r="B22" s="272"/>
      <c r="C22" s="273"/>
      <c r="D22" s="274"/>
      <c r="E22" s="274"/>
      <c r="F22" s="275"/>
      <c r="G22" s="274"/>
      <c r="H22" s="274"/>
      <c r="I22" s="275"/>
    </row>
    <row r="23" spans="2:9" x14ac:dyDescent="0.25">
      <c r="B23" s="272"/>
      <c r="C23" s="273"/>
      <c r="D23" s="274"/>
      <c r="E23" s="274"/>
      <c r="F23" s="275"/>
      <c r="G23" s="274"/>
      <c r="H23" s="274"/>
      <c r="I23" s="275"/>
    </row>
    <row r="24" spans="2:9" x14ac:dyDescent="0.25">
      <c r="B24" s="272"/>
      <c r="C24" s="273"/>
      <c r="D24" s="274"/>
      <c r="E24" s="274"/>
      <c r="F24" s="275"/>
      <c r="G24" s="274"/>
      <c r="H24" s="274"/>
      <c r="I24" s="275"/>
    </row>
    <row r="25" spans="2:9" x14ac:dyDescent="0.25">
      <c r="B25" s="272"/>
      <c r="C25" s="273"/>
      <c r="D25" s="274"/>
      <c r="E25" s="274"/>
      <c r="F25" s="275"/>
      <c r="G25" s="274"/>
      <c r="H25" s="274"/>
      <c r="I25" s="275"/>
    </row>
    <row r="26" spans="2:9" x14ac:dyDescent="0.25">
      <c r="B26" s="272"/>
      <c r="C26" s="273"/>
      <c r="D26" s="274"/>
      <c r="E26" s="274"/>
      <c r="F26" s="275"/>
      <c r="G26" s="274"/>
      <c r="H26" s="274"/>
      <c r="I26" s="275"/>
    </row>
    <row r="27" spans="2:9" x14ac:dyDescent="0.25">
      <c r="B27" s="272"/>
      <c r="C27" s="273"/>
      <c r="D27" s="274"/>
      <c r="E27" s="274"/>
      <c r="F27" s="275"/>
      <c r="G27" s="274"/>
      <c r="H27" s="274"/>
      <c r="I27" s="275"/>
    </row>
    <row r="28" spans="2:9" x14ac:dyDescent="0.25">
      <c r="B28" s="272"/>
      <c r="C28" s="273"/>
      <c r="D28" s="274"/>
      <c r="E28" s="274"/>
      <c r="F28" s="275"/>
      <c r="G28" s="274"/>
      <c r="H28" s="274"/>
      <c r="I28" s="275"/>
    </row>
    <row r="29" spans="2:9" x14ac:dyDescent="0.25">
      <c r="B29" s="272"/>
      <c r="C29" s="273"/>
      <c r="D29" s="274"/>
      <c r="E29" s="274"/>
      <c r="F29" s="275"/>
      <c r="G29" s="274"/>
      <c r="H29" s="274"/>
      <c r="I29" s="275"/>
    </row>
    <row r="30" spans="2:9" x14ac:dyDescent="0.25">
      <c r="B30" s="272"/>
      <c r="C30" s="273"/>
      <c r="D30" s="274"/>
      <c r="E30" s="274"/>
      <c r="F30" s="275"/>
      <c r="G30" s="274"/>
      <c r="H30" s="274"/>
      <c r="I30" s="275"/>
    </row>
    <row r="31" spans="2:9" x14ac:dyDescent="0.25">
      <c r="B31" s="272"/>
      <c r="C31" s="273"/>
      <c r="D31" s="276"/>
      <c r="E31" s="274"/>
      <c r="F31" s="275"/>
      <c r="G31" s="274"/>
      <c r="H31" s="274"/>
      <c r="I31" s="275"/>
    </row>
    <row r="32" spans="2:9" x14ac:dyDescent="0.25">
      <c r="B32" s="272"/>
      <c r="C32" s="273"/>
      <c r="D32" s="277"/>
      <c r="E32" s="274"/>
      <c r="F32" s="275"/>
      <c r="G32" s="274"/>
      <c r="H32" s="274"/>
      <c r="I32" s="275"/>
    </row>
    <row r="33" spans="2:9" x14ac:dyDescent="0.25">
      <c r="B33" s="272"/>
      <c r="C33" s="273"/>
      <c r="D33" s="277"/>
      <c r="E33" s="274"/>
      <c r="F33" s="275"/>
      <c r="G33" s="274"/>
      <c r="H33" s="274"/>
      <c r="I33" s="275"/>
    </row>
    <row r="34" spans="2:9" x14ac:dyDescent="0.25">
      <c r="B34" s="272"/>
      <c r="C34" s="273"/>
      <c r="D34" s="277"/>
      <c r="E34" s="274"/>
      <c r="F34" s="275"/>
      <c r="G34" s="274"/>
      <c r="H34" s="274"/>
      <c r="I34" s="275"/>
    </row>
    <row r="35" spans="2:9" x14ac:dyDescent="0.25">
      <c r="B35" s="272"/>
      <c r="C35" s="273"/>
      <c r="D35" s="277"/>
      <c r="E35" s="274"/>
      <c r="F35" s="275"/>
      <c r="G35" s="274"/>
      <c r="H35" s="274"/>
      <c r="I35" s="275"/>
    </row>
    <row r="36" spans="2:9" x14ac:dyDescent="0.25">
      <c r="B36" s="272"/>
      <c r="C36" s="273"/>
      <c r="D36" s="277"/>
      <c r="E36" s="274"/>
      <c r="F36" s="275"/>
      <c r="G36" s="274"/>
      <c r="H36" s="274"/>
      <c r="I36" s="275"/>
    </row>
    <row r="37" spans="2:9" x14ac:dyDescent="0.25">
      <c r="B37" s="272"/>
      <c r="C37" s="273"/>
      <c r="D37" s="277"/>
      <c r="E37" s="274"/>
      <c r="F37" s="275"/>
      <c r="G37" s="274"/>
      <c r="H37" s="274"/>
      <c r="I37" s="275"/>
    </row>
    <row r="38" spans="2:9" x14ac:dyDescent="0.25">
      <c r="B38" s="272"/>
      <c r="C38" s="273"/>
      <c r="D38" s="277"/>
      <c r="E38" s="274"/>
      <c r="F38" s="275"/>
      <c r="G38" s="274"/>
      <c r="H38" s="274"/>
      <c r="I38" s="275"/>
    </row>
    <row r="39" spans="2:9" x14ac:dyDescent="0.25">
      <c r="B39" s="272"/>
      <c r="C39" s="273"/>
      <c r="D39" s="277"/>
      <c r="E39" s="274"/>
      <c r="F39" s="275"/>
      <c r="G39" s="274"/>
      <c r="H39" s="274"/>
      <c r="I39" s="275"/>
    </row>
    <row r="40" spans="2:9" x14ac:dyDescent="0.25">
      <c r="B40" s="272"/>
      <c r="C40" s="273"/>
      <c r="D40" s="278"/>
      <c r="E40" s="274"/>
      <c r="F40" s="275"/>
      <c r="G40" s="274"/>
      <c r="H40" s="274"/>
      <c r="I40" s="275"/>
    </row>
    <row r="41" spans="2:9" x14ac:dyDescent="0.25">
      <c r="B41" s="272"/>
      <c r="C41" s="273"/>
      <c r="D41" s="277"/>
      <c r="E41" s="274"/>
      <c r="F41" s="275"/>
      <c r="G41" s="274"/>
      <c r="H41" s="274"/>
      <c r="I41" s="275"/>
    </row>
    <row r="42" spans="2:9" x14ac:dyDescent="0.25">
      <c r="B42" s="272"/>
      <c r="C42" s="273"/>
      <c r="D42" s="277"/>
      <c r="E42" s="274"/>
      <c r="F42" s="275"/>
      <c r="G42" s="274"/>
      <c r="H42" s="274"/>
      <c r="I42" s="275"/>
    </row>
    <row r="43" spans="2:9" x14ac:dyDescent="0.25">
      <c r="B43" s="272"/>
      <c r="C43" s="273"/>
      <c r="D43" s="277"/>
      <c r="E43" s="274"/>
      <c r="F43" s="275"/>
      <c r="G43" s="274"/>
      <c r="H43" s="274"/>
      <c r="I43" s="275"/>
    </row>
    <row r="44" spans="2:9" x14ac:dyDescent="0.25">
      <c r="B44" s="272"/>
      <c r="C44" s="273"/>
      <c r="D44" s="277"/>
      <c r="E44" s="274"/>
      <c r="F44" s="275"/>
      <c r="G44" s="274"/>
      <c r="H44" s="274"/>
      <c r="I44" s="275"/>
    </row>
    <row r="45" spans="2:9" x14ac:dyDescent="0.25">
      <c r="B45" s="272"/>
      <c r="C45" s="273"/>
      <c r="D45" s="277"/>
      <c r="E45" s="274"/>
      <c r="F45" s="275"/>
      <c r="G45" s="274"/>
      <c r="H45" s="274"/>
      <c r="I45" s="275"/>
    </row>
    <row r="46" spans="2:9" x14ac:dyDescent="0.25">
      <c r="B46" s="272"/>
      <c r="C46" s="273"/>
      <c r="D46" s="274"/>
      <c r="E46" s="274"/>
      <c r="F46" s="275"/>
      <c r="G46" s="274"/>
      <c r="H46" s="274"/>
      <c r="I46" s="275"/>
    </row>
    <row r="47" spans="2:9" x14ac:dyDescent="0.25">
      <c r="B47" s="279"/>
      <c r="C47" s="280"/>
      <c r="D47" s="281"/>
      <c r="E47" s="281"/>
      <c r="F47" s="282"/>
      <c r="G47" s="281"/>
      <c r="H47" s="281"/>
      <c r="I47" s="282"/>
    </row>
    <row r="48" spans="2:9" x14ac:dyDescent="0.25">
      <c r="B48" s="283"/>
      <c r="C48" s="284" t="s">
        <v>224</v>
      </c>
      <c r="D48" s="285">
        <f t="shared" ref="D48:I48" si="1">SUM(D16:D46)</f>
        <v>7002000</v>
      </c>
      <c r="E48" s="285">
        <f t="shared" si="1"/>
        <v>40439</v>
      </c>
      <c r="F48" s="285">
        <f t="shared" si="1"/>
        <v>7042439</v>
      </c>
      <c r="G48" s="285">
        <f t="shared" si="1"/>
        <v>2205011</v>
      </c>
      <c r="H48" s="285">
        <f t="shared" si="1"/>
        <v>2205011</v>
      </c>
      <c r="I48" s="285">
        <f t="shared" si="1"/>
        <v>4837428</v>
      </c>
    </row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</sheetData>
  <mergeCells count="8">
    <mergeCell ref="B12:C14"/>
    <mergeCell ref="D12:H12"/>
    <mergeCell ref="I12:I13"/>
    <mergeCell ref="B6:I6"/>
    <mergeCell ref="B7:I7"/>
    <mergeCell ref="B8:I8"/>
    <mergeCell ref="B9:I9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topLeftCell="C70" workbookViewId="0">
      <selection activeCell="D84" sqref="D8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9" x14ac:dyDescent="0.25">
      <c r="B3" s="518" t="s">
        <v>409</v>
      </c>
      <c r="C3" s="519"/>
      <c r="D3" s="519"/>
      <c r="E3" s="519"/>
      <c r="F3" s="519"/>
      <c r="G3" s="519"/>
      <c r="H3" s="519"/>
      <c r="I3" s="520"/>
    </row>
    <row r="4" spans="2:9" x14ac:dyDescent="0.25">
      <c r="B4" s="521" t="s">
        <v>206</v>
      </c>
      <c r="C4" s="522"/>
      <c r="D4" s="522"/>
      <c r="E4" s="522"/>
      <c r="F4" s="522"/>
      <c r="G4" s="522"/>
      <c r="H4" s="522"/>
      <c r="I4" s="523"/>
    </row>
    <row r="5" spans="2:9" x14ac:dyDescent="0.25">
      <c r="B5" s="524" t="s">
        <v>213</v>
      </c>
      <c r="C5" s="525"/>
      <c r="D5" s="525"/>
      <c r="E5" s="525"/>
      <c r="F5" s="525"/>
      <c r="G5" s="525"/>
      <c r="H5" s="525"/>
      <c r="I5" s="526"/>
    </row>
    <row r="6" spans="2:9" x14ac:dyDescent="0.25">
      <c r="B6" s="524" t="s">
        <v>265</v>
      </c>
      <c r="C6" s="525"/>
      <c r="D6" s="525"/>
      <c r="E6" s="525"/>
      <c r="F6" s="525"/>
      <c r="G6" s="525"/>
      <c r="H6" s="525"/>
      <c r="I6" s="526"/>
    </row>
    <row r="7" spans="2:9" x14ac:dyDescent="0.25">
      <c r="B7" s="527" t="s">
        <v>411</v>
      </c>
      <c r="C7" s="528"/>
      <c r="D7" s="528"/>
      <c r="E7" s="528"/>
      <c r="F7" s="528"/>
      <c r="G7" s="528"/>
      <c r="H7" s="528"/>
      <c r="I7" s="529"/>
    </row>
    <row r="8" spans="2:9" x14ac:dyDescent="0.25">
      <c r="B8" s="265"/>
      <c r="C8" s="265"/>
      <c r="D8" s="265"/>
      <c r="E8" s="265"/>
      <c r="F8" s="265"/>
      <c r="G8" s="265"/>
      <c r="H8" s="265"/>
      <c r="I8" s="265"/>
    </row>
    <row r="9" spans="2:9" x14ac:dyDescent="0.25">
      <c r="B9" s="551" t="s">
        <v>76</v>
      </c>
      <c r="C9" s="552"/>
      <c r="D9" s="533" t="s">
        <v>215</v>
      </c>
      <c r="E9" s="534"/>
      <c r="F9" s="534"/>
      <c r="G9" s="534"/>
      <c r="H9" s="535"/>
      <c r="I9" s="536" t="s">
        <v>216</v>
      </c>
    </row>
    <row r="10" spans="2:9" ht="24.75" x14ac:dyDescent="0.25">
      <c r="B10" s="553"/>
      <c r="C10" s="554"/>
      <c r="D10" s="266" t="s">
        <v>217</v>
      </c>
      <c r="E10" s="267" t="s">
        <v>218</v>
      </c>
      <c r="F10" s="266" t="s">
        <v>219</v>
      </c>
      <c r="G10" s="266" t="s">
        <v>220</v>
      </c>
      <c r="H10" s="266" t="s">
        <v>221</v>
      </c>
      <c r="I10" s="536"/>
    </row>
    <row r="11" spans="2:9" x14ac:dyDescent="0.25">
      <c r="B11" s="555"/>
      <c r="C11" s="556"/>
      <c r="D11" s="268">
        <v>1</v>
      </c>
      <c r="E11" s="268">
        <v>2</v>
      </c>
      <c r="F11" s="268" t="s">
        <v>222</v>
      </c>
      <c r="G11" s="268">
        <v>4</v>
      </c>
      <c r="H11" s="268">
        <v>5</v>
      </c>
      <c r="I11" s="268" t="s">
        <v>223</v>
      </c>
    </row>
    <row r="12" spans="2:9" x14ac:dyDescent="0.25">
      <c r="B12" s="557" t="s">
        <v>181</v>
      </c>
      <c r="C12" s="558"/>
      <c r="D12" s="320">
        <f t="shared" ref="D12:I12" si="0">SUM(D13:D19)</f>
        <v>3484000</v>
      </c>
      <c r="E12" s="320">
        <f t="shared" si="0"/>
        <v>40439</v>
      </c>
      <c r="F12" s="320">
        <f t="shared" si="0"/>
        <v>3524439</v>
      </c>
      <c r="G12" s="320">
        <f t="shared" si="0"/>
        <v>1041340</v>
      </c>
      <c r="H12" s="320">
        <f t="shared" si="0"/>
        <v>1041340</v>
      </c>
      <c r="I12" s="320">
        <f t="shared" si="0"/>
        <v>2483099</v>
      </c>
    </row>
    <row r="13" spans="2:9" x14ac:dyDescent="0.25">
      <c r="B13" s="321"/>
      <c r="C13" s="322" t="s">
        <v>266</v>
      </c>
      <c r="D13" s="323">
        <v>1002000</v>
      </c>
      <c r="E13" s="323"/>
      <c r="F13" s="324">
        <f t="shared" ref="F13:F19" si="1">D13+E13</f>
        <v>1002000</v>
      </c>
      <c r="G13" s="324">
        <v>288354</v>
      </c>
      <c r="H13" s="324">
        <v>288354</v>
      </c>
      <c r="I13" s="324">
        <f t="shared" ref="I13:I19" si="2">F13-G13</f>
        <v>713646</v>
      </c>
    </row>
    <row r="14" spans="2:9" x14ac:dyDescent="0.25">
      <c r="B14" s="321"/>
      <c r="C14" s="322" t="s">
        <v>267</v>
      </c>
      <c r="D14" s="323">
        <v>1104000</v>
      </c>
      <c r="E14" s="323"/>
      <c r="F14" s="324">
        <f t="shared" si="1"/>
        <v>1104000</v>
      </c>
      <c r="G14" s="324">
        <v>264357</v>
      </c>
      <c r="H14" s="324">
        <v>264357</v>
      </c>
      <c r="I14" s="324">
        <f t="shared" si="2"/>
        <v>839643</v>
      </c>
    </row>
    <row r="15" spans="2:9" x14ac:dyDescent="0.25">
      <c r="B15" s="321"/>
      <c r="C15" s="322" t="s">
        <v>268</v>
      </c>
      <c r="D15" s="323">
        <v>231000</v>
      </c>
      <c r="E15" s="323"/>
      <c r="F15" s="324">
        <f t="shared" si="1"/>
        <v>231000</v>
      </c>
      <c r="G15" s="324">
        <v>87677</v>
      </c>
      <c r="H15" s="324">
        <v>87677</v>
      </c>
      <c r="I15" s="324">
        <f t="shared" si="2"/>
        <v>143323</v>
      </c>
    </row>
    <row r="16" spans="2:9" x14ac:dyDescent="0.25">
      <c r="B16" s="321"/>
      <c r="C16" s="322" t="s">
        <v>269</v>
      </c>
      <c r="D16" s="323">
        <v>39000</v>
      </c>
      <c r="E16" s="323"/>
      <c r="F16" s="324">
        <f t="shared" si="1"/>
        <v>39000</v>
      </c>
      <c r="G16" s="324">
        <v>9926</v>
      </c>
      <c r="H16" s="324">
        <v>9926</v>
      </c>
      <c r="I16" s="324">
        <f t="shared" si="2"/>
        <v>29074</v>
      </c>
    </row>
    <row r="17" spans="2:9" x14ac:dyDescent="0.25">
      <c r="B17" s="321"/>
      <c r="C17" s="322" t="s">
        <v>270</v>
      </c>
      <c r="D17" s="323">
        <v>1108000</v>
      </c>
      <c r="E17" s="323">
        <v>40439</v>
      </c>
      <c r="F17" s="324">
        <f t="shared" si="1"/>
        <v>1148439</v>
      </c>
      <c r="G17" s="324">
        <v>391026</v>
      </c>
      <c r="H17" s="324">
        <v>391026</v>
      </c>
      <c r="I17" s="324">
        <f t="shared" si="2"/>
        <v>757413</v>
      </c>
    </row>
    <row r="18" spans="2:9" x14ac:dyDescent="0.25">
      <c r="B18" s="321"/>
      <c r="C18" s="322" t="s">
        <v>271</v>
      </c>
      <c r="D18" s="323">
        <v>0</v>
      </c>
      <c r="E18" s="323"/>
      <c r="F18" s="324">
        <f t="shared" si="1"/>
        <v>0</v>
      </c>
      <c r="G18" s="323">
        <v>0</v>
      </c>
      <c r="H18" s="323">
        <v>0</v>
      </c>
      <c r="I18" s="324">
        <f t="shared" si="2"/>
        <v>0</v>
      </c>
    </row>
    <row r="19" spans="2:9" x14ac:dyDescent="0.25">
      <c r="B19" s="321"/>
      <c r="C19" s="322" t="s">
        <v>272</v>
      </c>
      <c r="D19" s="323">
        <v>0</v>
      </c>
      <c r="E19" s="323"/>
      <c r="F19" s="324">
        <f t="shared" si="1"/>
        <v>0</v>
      </c>
      <c r="G19" s="323">
        <v>0</v>
      </c>
      <c r="H19" s="323">
        <v>0</v>
      </c>
      <c r="I19" s="324">
        <f t="shared" si="2"/>
        <v>0</v>
      </c>
    </row>
    <row r="20" spans="2:9" x14ac:dyDescent="0.25">
      <c r="B20" s="557" t="s">
        <v>89</v>
      </c>
      <c r="C20" s="558"/>
      <c r="D20" s="320">
        <f t="shared" ref="D20:I20" si="3">SUM(D21:D29)</f>
        <v>361000</v>
      </c>
      <c r="E20" s="320">
        <f t="shared" si="3"/>
        <v>0</v>
      </c>
      <c r="F20" s="320">
        <f t="shared" si="3"/>
        <v>361000</v>
      </c>
      <c r="G20" s="320">
        <f t="shared" si="3"/>
        <v>100165</v>
      </c>
      <c r="H20" s="320">
        <f t="shared" si="3"/>
        <v>100165</v>
      </c>
      <c r="I20" s="320">
        <f t="shared" si="3"/>
        <v>260835</v>
      </c>
    </row>
    <row r="21" spans="2:9" x14ac:dyDescent="0.25">
      <c r="B21" s="321"/>
      <c r="C21" s="322" t="s">
        <v>273</v>
      </c>
      <c r="D21" s="323">
        <v>71000</v>
      </c>
      <c r="E21" s="323"/>
      <c r="F21" s="324">
        <f t="shared" ref="F21:F29" si="4">D21+E21</f>
        <v>71000</v>
      </c>
      <c r="G21" s="323">
        <v>11933</v>
      </c>
      <c r="H21" s="323">
        <v>11933</v>
      </c>
      <c r="I21" s="324">
        <f t="shared" ref="I21:I29" si="5">F21-G21</f>
        <v>59067</v>
      </c>
    </row>
    <row r="22" spans="2:9" x14ac:dyDescent="0.25">
      <c r="B22" s="321"/>
      <c r="C22" s="322" t="s">
        <v>274</v>
      </c>
      <c r="D22" s="323">
        <v>12000</v>
      </c>
      <c r="E22" s="323"/>
      <c r="F22" s="324">
        <f t="shared" si="4"/>
        <v>12000</v>
      </c>
      <c r="G22" s="323">
        <v>2836</v>
      </c>
      <c r="H22" s="323">
        <v>2836</v>
      </c>
      <c r="I22" s="324">
        <f t="shared" si="5"/>
        <v>9164</v>
      </c>
    </row>
    <row r="23" spans="2:9" x14ac:dyDescent="0.25">
      <c r="B23" s="321"/>
      <c r="C23" s="322" t="s">
        <v>275</v>
      </c>
      <c r="D23" s="323">
        <v>0</v>
      </c>
      <c r="E23" s="323"/>
      <c r="F23" s="324">
        <f t="shared" si="4"/>
        <v>0</v>
      </c>
      <c r="G23" s="323">
        <v>0</v>
      </c>
      <c r="H23" s="323">
        <v>0</v>
      </c>
      <c r="I23" s="324">
        <f t="shared" si="5"/>
        <v>0</v>
      </c>
    </row>
    <row r="24" spans="2:9" x14ac:dyDescent="0.25">
      <c r="B24" s="321"/>
      <c r="C24" s="322" t="s">
        <v>276</v>
      </c>
      <c r="D24" s="323">
        <v>29000</v>
      </c>
      <c r="E24" s="323"/>
      <c r="F24" s="324">
        <f t="shared" si="4"/>
        <v>29000</v>
      </c>
      <c r="G24" s="323">
        <v>9706</v>
      </c>
      <c r="H24" s="323">
        <v>9706</v>
      </c>
      <c r="I24" s="324">
        <f t="shared" si="5"/>
        <v>19294</v>
      </c>
    </row>
    <row r="25" spans="2:9" x14ac:dyDescent="0.25">
      <c r="B25" s="321"/>
      <c r="C25" s="322" t="s">
        <v>277</v>
      </c>
      <c r="D25" s="323">
        <f>[1]PRESUPUESTORECURSOSFEDERALES!$D$54</f>
        <v>1000</v>
      </c>
      <c r="E25" s="323"/>
      <c r="F25" s="324">
        <f t="shared" si="4"/>
        <v>1000</v>
      </c>
      <c r="G25" s="323">
        <v>0</v>
      </c>
      <c r="H25" s="323">
        <v>0</v>
      </c>
      <c r="I25" s="324">
        <f t="shared" si="5"/>
        <v>1000</v>
      </c>
    </row>
    <row r="26" spans="2:9" x14ac:dyDescent="0.25">
      <c r="B26" s="321"/>
      <c r="C26" s="322" t="s">
        <v>278</v>
      </c>
      <c r="D26" s="323">
        <v>215000</v>
      </c>
      <c r="E26" s="323"/>
      <c r="F26" s="324">
        <f t="shared" si="4"/>
        <v>215000</v>
      </c>
      <c r="G26" s="323">
        <v>70690</v>
      </c>
      <c r="H26" s="323">
        <v>70690</v>
      </c>
      <c r="I26" s="324">
        <f t="shared" si="5"/>
        <v>144310</v>
      </c>
    </row>
    <row r="27" spans="2:9" x14ac:dyDescent="0.25">
      <c r="B27" s="321"/>
      <c r="C27" s="322" t="s">
        <v>279</v>
      </c>
      <c r="D27" s="323">
        <f>[1]PRESUPUESTORECURSOSFEDERALES!$D$56+[1]PRESUPUESTORECURSOSFEDERALES!$D$57</f>
        <v>5000</v>
      </c>
      <c r="E27" s="323"/>
      <c r="F27" s="324">
        <f t="shared" si="4"/>
        <v>5000</v>
      </c>
      <c r="G27" s="323">
        <v>0</v>
      </c>
      <c r="H27" s="323">
        <v>0</v>
      </c>
      <c r="I27" s="324">
        <f t="shared" si="5"/>
        <v>5000</v>
      </c>
    </row>
    <row r="28" spans="2:9" x14ac:dyDescent="0.25">
      <c r="B28" s="321"/>
      <c r="C28" s="322" t="s">
        <v>280</v>
      </c>
      <c r="D28" s="323">
        <v>0</v>
      </c>
      <c r="E28" s="323"/>
      <c r="F28" s="324">
        <f t="shared" si="4"/>
        <v>0</v>
      </c>
      <c r="G28" s="323">
        <v>0</v>
      </c>
      <c r="H28" s="323">
        <v>0</v>
      </c>
      <c r="I28" s="324">
        <f t="shared" si="5"/>
        <v>0</v>
      </c>
    </row>
    <row r="29" spans="2:9" x14ac:dyDescent="0.25">
      <c r="B29" s="321"/>
      <c r="C29" s="322" t="s">
        <v>281</v>
      </c>
      <c r="D29" s="323">
        <v>28000</v>
      </c>
      <c r="E29" s="323"/>
      <c r="F29" s="324">
        <f t="shared" si="4"/>
        <v>28000</v>
      </c>
      <c r="G29" s="323">
        <v>5000</v>
      </c>
      <c r="H29" s="323">
        <v>5000</v>
      </c>
      <c r="I29" s="324">
        <f t="shared" si="5"/>
        <v>23000</v>
      </c>
    </row>
    <row r="30" spans="2:9" x14ac:dyDescent="0.25">
      <c r="B30" s="557" t="s">
        <v>91</v>
      </c>
      <c r="C30" s="558"/>
      <c r="D30" s="320">
        <f t="shared" ref="D30:I30" si="6">SUM(D31:D39)</f>
        <v>383000</v>
      </c>
      <c r="E30" s="320">
        <f>SUM(E31:E39)</f>
        <v>0</v>
      </c>
      <c r="F30" s="320">
        <f t="shared" si="6"/>
        <v>383000</v>
      </c>
      <c r="G30" s="320">
        <f t="shared" si="6"/>
        <v>110205</v>
      </c>
      <c r="H30" s="320">
        <f t="shared" si="6"/>
        <v>110205</v>
      </c>
      <c r="I30" s="320">
        <f t="shared" si="6"/>
        <v>272795</v>
      </c>
    </row>
    <row r="31" spans="2:9" x14ac:dyDescent="0.25">
      <c r="B31" s="321"/>
      <c r="C31" s="322" t="s">
        <v>282</v>
      </c>
      <c r="D31" s="323">
        <v>85000</v>
      </c>
      <c r="E31" s="323"/>
      <c r="F31" s="324">
        <f t="shared" ref="F31:F39" si="7">D31+E31</f>
        <v>85000</v>
      </c>
      <c r="G31" s="323">
        <v>19404</v>
      </c>
      <c r="H31" s="323">
        <v>19404</v>
      </c>
      <c r="I31" s="324">
        <f t="shared" ref="I31:I39" si="8">F31-G31</f>
        <v>65596</v>
      </c>
    </row>
    <row r="32" spans="2:9" x14ac:dyDescent="0.25">
      <c r="B32" s="321"/>
      <c r="C32" s="322" t="s">
        <v>283</v>
      </c>
      <c r="D32" s="323">
        <v>0</v>
      </c>
      <c r="E32" s="323"/>
      <c r="F32" s="324">
        <f t="shared" si="7"/>
        <v>0</v>
      </c>
      <c r="G32" s="323">
        <v>0</v>
      </c>
      <c r="H32" s="323">
        <v>0</v>
      </c>
      <c r="I32" s="324">
        <f t="shared" si="8"/>
        <v>0</v>
      </c>
    </row>
    <row r="33" spans="2:9" x14ac:dyDescent="0.25">
      <c r="B33" s="321"/>
      <c r="C33" s="322" t="s">
        <v>284</v>
      </c>
      <c r="D33" s="323">
        <v>0</v>
      </c>
      <c r="E33" s="323"/>
      <c r="F33" s="324">
        <f t="shared" si="7"/>
        <v>0</v>
      </c>
      <c r="G33" s="323">
        <v>0</v>
      </c>
      <c r="H33" s="323">
        <v>0</v>
      </c>
      <c r="I33" s="324">
        <f t="shared" si="8"/>
        <v>0</v>
      </c>
    </row>
    <row r="34" spans="2:9" x14ac:dyDescent="0.25">
      <c r="B34" s="321"/>
      <c r="C34" s="322" t="s">
        <v>285</v>
      </c>
      <c r="D34" s="323">
        <v>56000</v>
      </c>
      <c r="E34" s="323"/>
      <c r="F34" s="324">
        <f t="shared" si="7"/>
        <v>56000</v>
      </c>
      <c r="G34" s="323">
        <v>21954</v>
      </c>
      <c r="H34" s="323">
        <v>21954</v>
      </c>
      <c r="I34" s="324">
        <f t="shared" si="8"/>
        <v>34046</v>
      </c>
    </row>
    <row r="35" spans="2:9" x14ac:dyDescent="0.25">
      <c r="B35" s="321"/>
      <c r="C35" s="322" t="s">
        <v>286</v>
      </c>
      <c r="D35" s="323">
        <v>82000</v>
      </c>
      <c r="E35" s="323"/>
      <c r="F35" s="324">
        <f t="shared" si="7"/>
        <v>82000</v>
      </c>
      <c r="G35" s="323">
        <v>45871</v>
      </c>
      <c r="H35" s="323">
        <v>45871</v>
      </c>
      <c r="I35" s="324">
        <f t="shared" si="8"/>
        <v>36129</v>
      </c>
    </row>
    <row r="36" spans="2:9" x14ac:dyDescent="0.25">
      <c r="B36" s="321"/>
      <c r="C36" s="322" t="s">
        <v>287</v>
      </c>
      <c r="D36" s="323">
        <v>10000</v>
      </c>
      <c r="E36" s="323"/>
      <c r="F36" s="324">
        <f t="shared" si="7"/>
        <v>10000</v>
      </c>
      <c r="G36" s="323">
        <v>0</v>
      </c>
      <c r="H36" s="323">
        <v>0</v>
      </c>
      <c r="I36" s="324">
        <f t="shared" si="8"/>
        <v>10000</v>
      </c>
    </row>
    <row r="37" spans="2:9" x14ac:dyDescent="0.25">
      <c r="B37" s="321"/>
      <c r="C37" s="322" t="s">
        <v>288</v>
      </c>
      <c r="D37" s="323">
        <v>30000</v>
      </c>
      <c r="E37" s="323"/>
      <c r="F37" s="324">
        <f t="shared" si="7"/>
        <v>30000</v>
      </c>
      <c r="G37" s="323">
        <v>3706</v>
      </c>
      <c r="H37" s="323">
        <v>3706</v>
      </c>
      <c r="I37" s="324">
        <f t="shared" si="8"/>
        <v>26294</v>
      </c>
    </row>
    <row r="38" spans="2:9" x14ac:dyDescent="0.25">
      <c r="B38" s="321"/>
      <c r="C38" s="322" t="s">
        <v>289</v>
      </c>
      <c r="D38" s="323">
        <v>57000</v>
      </c>
      <c r="E38" s="323"/>
      <c r="F38" s="324">
        <f t="shared" si="7"/>
        <v>57000</v>
      </c>
      <c r="G38" s="323">
        <v>9124</v>
      </c>
      <c r="H38" s="323">
        <v>9124</v>
      </c>
      <c r="I38" s="324">
        <f t="shared" si="8"/>
        <v>47876</v>
      </c>
    </row>
    <row r="39" spans="2:9" x14ac:dyDescent="0.25">
      <c r="B39" s="321"/>
      <c r="C39" s="322" t="s">
        <v>290</v>
      </c>
      <c r="D39" s="323">
        <v>63000</v>
      </c>
      <c r="E39" s="323"/>
      <c r="F39" s="324">
        <f t="shared" si="7"/>
        <v>63000</v>
      </c>
      <c r="G39" s="323">
        <v>10146</v>
      </c>
      <c r="H39" s="323">
        <v>10146</v>
      </c>
      <c r="I39" s="324">
        <f t="shared" si="8"/>
        <v>52854</v>
      </c>
    </row>
    <row r="40" spans="2:9" x14ac:dyDescent="0.25">
      <c r="B40" s="557" t="s">
        <v>291</v>
      </c>
      <c r="C40" s="558"/>
      <c r="D40" s="320">
        <f t="shared" ref="D40:I40" si="9">SUM(D41:D49)</f>
        <v>2774000</v>
      </c>
      <c r="E40" s="320">
        <f t="shared" si="9"/>
        <v>0</v>
      </c>
      <c r="F40" s="320">
        <f t="shared" si="9"/>
        <v>2774000</v>
      </c>
      <c r="G40" s="320">
        <f t="shared" si="9"/>
        <v>953301</v>
      </c>
      <c r="H40" s="320">
        <f t="shared" si="9"/>
        <v>953301</v>
      </c>
      <c r="I40" s="320">
        <f t="shared" si="9"/>
        <v>1820699</v>
      </c>
    </row>
    <row r="41" spans="2:9" x14ac:dyDescent="0.25">
      <c r="B41" s="321"/>
      <c r="C41" s="322" t="s">
        <v>95</v>
      </c>
      <c r="D41" s="323">
        <v>0</v>
      </c>
      <c r="E41" s="323"/>
      <c r="F41" s="324">
        <f t="shared" ref="F41:F49" si="10">D41+E41</f>
        <v>0</v>
      </c>
      <c r="G41" s="323">
        <v>0</v>
      </c>
      <c r="H41" s="323">
        <v>0</v>
      </c>
      <c r="I41" s="324">
        <f t="shared" ref="I41:I49" si="11">F41-G41</f>
        <v>0</v>
      </c>
    </row>
    <row r="42" spans="2:9" x14ac:dyDescent="0.25">
      <c r="B42" s="321"/>
      <c r="C42" s="322" t="s">
        <v>97</v>
      </c>
      <c r="D42" s="323">
        <v>0</v>
      </c>
      <c r="E42" s="323"/>
      <c r="F42" s="324">
        <f t="shared" si="10"/>
        <v>0</v>
      </c>
      <c r="G42" s="323">
        <v>0</v>
      </c>
      <c r="H42" s="323">
        <v>0</v>
      </c>
      <c r="I42" s="324">
        <f t="shared" si="11"/>
        <v>0</v>
      </c>
    </row>
    <row r="43" spans="2:9" x14ac:dyDescent="0.25">
      <c r="B43" s="321"/>
      <c r="C43" s="322" t="s">
        <v>99</v>
      </c>
      <c r="D43" s="323">
        <v>0</v>
      </c>
      <c r="E43" s="323"/>
      <c r="F43" s="324">
        <f t="shared" si="10"/>
        <v>0</v>
      </c>
      <c r="G43" s="323">
        <v>0</v>
      </c>
      <c r="H43" s="323">
        <v>0</v>
      </c>
      <c r="I43" s="324">
        <f t="shared" si="11"/>
        <v>0</v>
      </c>
    </row>
    <row r="44" spans="2:9" x14ac:dyDescent="0.25">
      <c r="B44" s="321"/>
      <c r="C44" s="322" t="s">
        <v>100</v>
      </c>
      <c r="D44" s="323">
        <v>2774000</v>
      </c>
      <c r="E44" s="323"/>
      <c r="F44" s="324">
        <f t="shared" si="10"/>
        <v>2774000</v>
      </c>
      <c r="G44" s="323">
        <v>953301</v>
      </c>
      <c r="H44" s="323">
        <v>953301</v>
      </c>
      <c r="I44" s="324">
        <f t="shared" si="11"/>
        <v>1820699</v>
      </c>
    </row>
    <row r="45" spans="2:9" x14ac:dyDescent="0.25">
      <c r="B45" s="321"/>
      <c r="C45" s="322" t="s">
        <v>102</v>
      </c>
      <c r="D45" s="323">
        <v>0</v>
      </c>
      <c r="E45" s="323"/>
      <c r="F45" s="324">
        <f t="shared" si="10"/>
        <v>0</v>
      </c>
      <c r="G45" s="323">
        <v>0</v>
      </c>
      <c r="H45" s="323">
        <v>0</v>
      </c>
      <c r="I45" s="324">
        <f t="shared" si="11"/>
        <v>0</v>
      </c>
    </row>
    <row r="46" spans="2:9" x14ac:dyDescent="0.25">
      <c r="B46" s="321"/>
      <c r="C46" s="322" t="s">
        <v>292</v>
      </c>
      <c r="D46" s="323">
        <v>0</v>
      </c>
      <c r="E46" s="323"/>
      <c r="F46" s="324">
        <f t="shared" si="10"/>
        <v>0</v>
      </c>
      <c r="G46" s="323">
        <v>0</v>
      </c>
      <c r="H46" s="323">
        <v>0</v>
      </c>
      <c r="I46" s="324">
        <f t="shared" si="11"/>
        <v>0</v>
      </c>
    </row>
    <row r="47" spans="2:9" x14ac:dyDescent="0.25">
      <c r="B47" s="321"/>
      <c r="C47" s="322" t="s">
        <v>105</v>
      </c>
      <c r="D47" s="323">
        <v>0</v>
      </c>
      <c r="E47" s="323"/>
      <c r="F47" s="324">
        <f t="shared" si="10"/>
        <v>0</v>
      </c>
      <c r="G47" s="323">
        <v>0</v>
      </c>
      <c r="H47" s="323">
        <v>0</v>
      </c>
      <c r="I47" s="324">
        <f t="shared" si="11"/>
        <v>0</v>
      </c>
    </row>
    <row r="48" spans="2:9" x14ac:dyDescent="0.25">
      <c r="B48" s="321"/>
      <c r="C48" s="322" t="s">
        <v>106</v>
      </c>
      <c r="D48" s="323">
        <v>0</v>
      </c>
      <c r="E48" s="323"/>
      <c r="F48" s="324">
        <f t="shared" si="10"/>
        <v>0</v>
      </c>
      <c r="G48" s="323">
        <v>0</v>
      </c>
      <c r="H48" s="323">
        <v>0</v>
      </c>
      <c r="I48" s="324">
        <f t="shared" si="11"/>
        <v>0</v>
      </c>
    </row>
    <row r="49" spans="2:9" x14ac:dyDescent="0.25">
      <c r="B49" s="321"/>
      <c r="C49" s="322" t="s">
        <v>108</v>
      </c>
      <c r="D49" s="323">
        <v>0</v>
      </c>
      <c r="E49" s="323"/>
      <c r="F49" s="324">
        <f t="shared" si="10"/>
        <v>0</v>
      </c>
      <c r="G49" s="323">
        <v>0</v>
      </c>
      <c r="H49" s="323">
        <v>0</v>
      </c>
      <c r="I49" s="324">
        <f t="shared" si="11"/>
        <v>0</v>
      </c>
    </row>
    <row r="50" spans="2:9" x14ac:dyDescent="0.25">
      <c r="B50" s="557" t="s">
        <v>293</v>
      </c>
      <c r="C50" s="558"/>
      <c r="D50" s="320">
        <f t="shared" ref="D50:I50" si="12">SUM(D51:D59)</f>
        <v>0</v>
      </c>
      <c r="E50" s="320">
        <f t="shared" si="12"/>
        <v>0</v>
      </c>
      <c r="F50" s="320">
        <f t="shared" si="12"/>
        <v>0</v>
      </c>
      <c r="G50" s="320">
        <f t="shared" si="12"/>
        <v>0</v>
      </c>
      <c r="H50" s="320">
        <f>SUM(H51:H59)</f>
        <v>0</v>
      </c>
      <c r="I50" s="320">
        <f t="shared" si="12"/>
        <v>0</v>
      </c>
    </row>
    <row r="51" spans="2:9" x14ac:dyDescent="0.25">
      <c r="B51" s="321"/>
      <c r="C51" s="322" t="s">
        <v>294</v>
      </c>
      <c r="D51" s="323">
        <v>0</v>
      </c>
      <c r="E51" s="323"/>
      <c r="F51" s="324">
        <f t="shared" ref="F51:F59" si="13">D51+E51</f>
        <v>0</v>
      </c>
      <c r="G51" s="323">
        <v>0</v>
      </c>
      <c r="H51" s="323">
        <v>0</v>
      </c>
      <c r="I51" s="324">
        <f t="shared" ref="I51:I59" si="14">F51-G51</f>
        <v>0</v>
      </c>
    </row>
    <row r="52" spans="2:9" x14ac:dyDescent="0.25">
      <c r="B52" s="321"/>
      <c r="C52" s="322" t="s">
        <v>295</v>
      </c>
      <c r="D52" s="323">
        <v>0</v>
      </c>
      <c r="E52" s="323"/>
      <c r="F52" s="324">
        <f t="shared" si="13"/>
        <v>0</v>
      </c>
      <c r="G52" s="323">
        <v>0</v>
      </c>
      <c r="H52" s="323">
        <v>0</v>
      </c>
      <c r="I52" s="324">
        <f t="shared" si="14"/>
        <v>0</v>
      </c>
    </row>
    <row r="53" spans="2:9" x14ac:dyDescent="0.25">
      <c r="B53" s="321"/>
      <c r="C53" s="322" t="s">
        <v>296</v>
      </c>
      <c r="D53" s="323">
        <v>0</v>
      </c>
      <c r="E53" s="323"/>
      <c r="F53" s="324">
        <f t="shared" si="13"/>
        <v>0</v>
      </c>
      <c r="G53" s="323">
        <v>0</v>
      </c>
      <c r="H53" s="323">
        <v>0</v>
      </c>
      <c r="I53" s="324">
        <f t="shared" si="14"/>
        <v>0</v>
      </c>
    </row>
    <row r="54" spans="2:9" x14ac:dyDescent="0.25">
      <c r="B54" s="321"/>
      <c r="C54" s="322" t="s">
        <v>297</v>
      </c>
      <c r="D54" s="323">
        <v>0</v>
      </c>
      <c r="E54" s="323"/>
      <c r="F54" s="324">
        <f t="shared" si="13"/>
        <v>0</v>
      </c>
      <c r="G54" s="323">
        <v>0</v>
      </c>
      <c r="H54" s="323">
        <v>0</v>
      </c>
      <c r="I54" s="324">
        <f t="shared" si="14"/>
        <v>0</v>
      </c>
    </row>
    <row r="55" spans="2:9" x14ac:dyDescent="0.25">
      <c r="B55" s="321"/>
      <c r="C55" s="322" t="s">
        <v>298</v>
      </c>
      <c r="D55" s="323">
        <v>0</v>
      </c>
      <c r="E55" s="323"/>
      <c r="F55" s="324">
        <f t="shared" si="13"/>
        <v>0</v>
      </c>
      <c r="G55" s="323">
        <v>0</v>
      </c>
      <c r="H55" s="323">
        <v>0</v>
      </c>
      <c r="I55" s="324">
        <f t="shared" si="14"/>
        <v>0</v>
      </c>
    </row>
    <row r="56" spans="2:9" x14ac:dyDescent="0.25">
      <c r="B56" s="321"/>
      <c r="C56" s="322" t="s">
        <v>299</v>
      </c>
      <c r="D56" s="323">
        <v>0</v>
      </c>
      <c r="E56" s="323"/>
      <c r="F56" s="324">
        <f t="shared" si="13"/>
        <v>0</v>
      </c>
      <c r="G56" s="323">
        <v>0</v>
      </c>
      <c r="H56" s="323">
        <v>0</v>
      </c>
      <c r="I56" s="324">
        <f t="shared" si="14"/>
        <v>0</v>
      </c>
    </row>
    <row r="57" spans="2:9" x14ac:dyDescent="0.25">
      <c r="B57" s="321"/>
      <c r="C57" s="322" t="s">
        <v>300</v>
      </c>
      <c r="D57" s="323">
        <v>0</v>
      </c>
      <c r="E57" s="323"/>
      <c r="F57" s="324">
        <f t="shared" si="13"/>
        <v>0</v>
      </c>
      <c r="G57" s="323">
        <v>0</v>
      </c>
      <c r="H57" s="323">
        <v>0</v>
      </c>
      <c r="I57" s="324">
        <f t="shared" si="14"/>
        <v>0</v>
      </c>
    </row>
    <row r="58" spans="2:9" x14ac:dyDescent="0.25">
      <c r="B58" s="321"/>
      <c r="C58" s="322" t="s">
        <v>301</v>
      </c>
      <c r="D58" s="323">
        <v>0</v>
      </c>
      <c r="E58" s="323"/>
      <c r="F58" s="324">
        <f t="shared" si="13"/>
        <v>0</v>
      </c>
      <c r="G58" s="323">
        <v>0</v>
      </c>
      <c r="H58" s="323">
        <v>0</v>
      </c>
      <c r="I58" s="324">
        <f t="shared" si="14"/>
        <v>0</v>
      </c>
    </row>
    <row r="59" spans="2:9" x14ac:dyDescent="0.25">
      <c r="B59" s="321"/>
      <c r="C59" s="322" t="s">
        <v>37</v>
      </c>
      <c r="D59" s="323">
        <v>0</v>
      </c>
      <c r="E59" s="323"/>
      <c r="F59" s="324">
        <f t="shared" si="13"/>
        <v>0</v>
      </c>
      <c r="G59" s="323">
        <v>0</v>
      </c>
      <c r="H59" s="323">
        <v>0</v>
      </c>
      <c r="I59" s="324">
        <f t="shared" si="14"/>
        <v>0</v>
      </c>
    </row>
    <row r="60" spans="2:9" x14ac:dyDescent="0.25">
      <c r="B60" s="557" t="s">
        <v>129</v>
      </c>
      <c r="C60" s="558"/>
      <c r="D60" s="320">
        <f t="shared" ref="D60:I60" si="15">SUM(D61:D63)</f>
        <v>0</v>
      </c>
      <c r="E60" s="320">
        <f t="shared" si="15"/>
        <v>0</v>
      </c>
      <c r="F60" s="320">
        <f t="shared" si="15"/>
        <v>0</v>
      </c>
      <c r="G60" s="320">
        <f t="shared" si="15"/>
        <v>0</v>
      </c>
      <c r="H60" s="320">
        <f t="shared" si="15"/>
        <v>0</v>
      </c>
      <c r="I60" s="320">
        <f t="shared" si="15"/>
        <v>0</v>
      </c>
    </row>
    <row r="61" spans="2:9" x14ac:dyDescent="0.25">
      <c r="B61" s="321"/>
      <c r="C61" s="322" t="s">
        <v>302</v>
      </c>
      <c r="D61" s="323">
        <v>0</v>
      </c>
      <c r="E61" s="323"/>
      <c r="F61" s="324">
        <f>D61+E61</f>
        <v>0</v>
      </c>
      <c r="G61" s="323">
        <v>0</v>
      </c>
      <c r="H61" s="323">
        <v>0</v>
      </c>
      <c r="I61" s="324">
        <f>F61-G61</f>
        <v>0</v>
      </c>
    </row>
    <row r="62" spans="2:9" x14ac:dyDescent="0.25">
      <c r="B62" s="321"/>
      <c r="C62" s="322" t="s">
        <v>303</v>
      </c>
      <c r="D62" s="323">
        <v>0</v>
      </c>
      <c r="E62" s="323"/>
      <c r="F62" s="324">
        <f>D62+E62</f>
        <v>0</v>
      </c>
      <c r="G62" s="323">
        <v>0</v>
      </c>
      <c r="H62" s="323">
        <v>0</v>
      </c>
      <c r="I62" s="324">
        <f>F62-G62</f>
        <v>0</v>
      </c>
    </row>
    <row r="63" spans="2:9" x14ac:dyDescent="0.25">
      <c r="B63" s="321"/>
      <c r="C63" s="322" t="s">
        <v>304</v>
      </c>
      <c r="D63" s="323">
        <v>0</v>
      </c>
      <c r="E63" s="323"/>
      <c r="F63" s="324">
        <f>D63+E63</f>
        <v>0</v>
      </c>
      <c r="G63" s="323">
        <v>0</v>
      </c>
      <c r="H63" s="323">
        <v>0</v>
      </c>
      <c r="I63" s="324">
        <f>F63-G63</f>
        <v>0</v>
      </c>
    </row>
    <row r="64" spans="2:9" x14ac:dyDescent="0.25">
      <c r="B64" s="557" t="s">
        <v>305</v>
      </c>
      <c r="C64" s="558"/>
      <c r="D64" s="320">
        <f t="shared" ref="D64:I64" si="16">SUM(D65:D71)</f>
        <v>0</v>
      </c>
      <c r="E64" s="320">
        <f t="shared" si="16"/>
        <v>0</v>
      </c>
      <c r="F64" s="320">
        <f t="shared" si="16"/>
        <v>0</v>
      </c>
      <c r="G64" s="320">
        <f t="shared" si="16"/>
        <v>0</v>
      </c>
      <c r="H64" s="320">
        <f t="shared" si="16"/>
        <v>0</v>
      </c>
      <c r="I64" s="320">
        <f t="shared" si="16"/>
        <v>0</v>
      </c>
    </row>
    <row r="65" spans="2:9" x14ac:dyDescent="0.25">
      <c r="B65" s="321"/>
      <c r="C65" s="322" t="s">
        <v>306</v>
      </c>
      <c r="D65" s="323">
        <v>0</v>
      </c>
      <c r="E65" s="323"/>
      <c r="F65" s="324">
        <f t="shared" ref="F65:F71" si="17">D65+E65</f>
        <v>0</v>
      </c>
      <c r="G65" s="323">
        <v>0</v>
      </c>
      <c r="H65" s="323">
        <v>0</v>
      </c>
      <c r="I65" s="324">
        <f t="shared" ref="I65:I71" si="18">F65-G65</f>
        <v>0</v>
      </c>
    </row>
    <row r="66" spans="2:9" x14ac:dyDescent="0.25">
      <c r="B66" s="321"/>
      <c r="C66" s="322" t="s">
        <v>307</v>
      </c>
      <c r="D66" s="323">
        <v>0</v>
      </c>
      <c r="E66" s="323"/>
      <c r="F66" s="324">
        <f t="shared" si="17"/>
        <v>0</v>
      </c>
      <c r="G66" s="323">
        <v>0</v>
      </c>
      <c r="H66" s="323">
        <v>0</v>
      </c>
      <c r="I66" s="324">
        <f t="shared" si="18"/>
        <v>0</v>
      </c>
    </row>
    <row r="67" spans="2:9" x14ac:dyDescent="0.25">
      <c r="B67" s="321"/>
      <c r="C67" s="322" t="s">
        <v>308</v>
      </c>
      <c r="D67" s="323">
        <v>0</v>
      </c>
      <c r="E67" s="323"/>
      <c r="F67" s="324">
        <f t="shared" si="17"/>
        <v>0</v>
      </c>
      <c r="G67" s="323">
        <v>0</v>
      </c>
      <c r="H67" s="323">
        <v>0</v>
      </c>
      <c r="I67" s="324">
        <f t="shared" si="18"/>
        <v>0</v>
      </c>
    </row>
    <row r="68" spans="2:9" x14ac:dyDescent="0.25">
      <c r="B68" s="321"/>
      <c r="C68" s="322" t="s">
        <v>309</v>
      </c>
      <c r="D68" s="323">
        <v>0</v>
      </c>
      <c r="E68" s="323"/>
      <c r="F68" s="324">
        <f t="shared" si="17"/>
        <v>0</v>
      </c>
      <c r="G68" s="323">
        <v>0</v>
      </c>
      <c r="H68" s="323">
        <v>0</v>
      </c>
      <c r="I68" s="324">
        <f t="shared" si="18"/>
        <v>0</v>
      </c>
    </row>
    <row r="69" spans="2:9" x14ac:dyDescent="0.25">
      <c r="B69" s="321"/>
      <c r="C69" s="322" t="s">
        <v>310</v>
      </c>
      <c r="D69" s="323">
        <v>0</v>
      </c>
      <c r="E69" s="323"/>
      <c r="F69" s="324">
        <f t="shared" si="17"/>
        <v>0</v>
      </c>
      <c r="G69" s="323">
        <v>0</v>
      </c>
      <c r="H69" s="323">
        <v>0</v>
      </c>
      <c r="I69" s="324">
        <f t="shared" si="18"/>
        <v>0</v>
      </c>
    </row>
    <row r="70" spans="2:9" x14ac:dyDescent="0.25">
      <c r="B70" s="321"/>
      <c r="C70" s="322" t="s">
        <v>311</v>
      </c>
      <c r="D70" s="323">
        <v>0</v>
      </c>
      <c r="E70" s="323"/>
      <c r="F70" s="324">
        <f t="shared" si="17"/>
        <v>0</v>
      </c>
      <c r="G70" s="323">
        <v>0</v>
      </c>
      <c r="H70" s="323">
        <v>0</v>
      </c>
      <c r="I70" s="324">
        <f t="shared" si="18"/>
        <v>0</v>
      </c>
    </row>
    <row r="71" spans="2:9" x14ac:dyDescent="0.25">
      <c r="B71" s="321"/>
      <c r="C71" s="322" t="s">
        <v>312</v>
      </c>
      <c r="D71" s="323">
        <v>0</v>
      </c>
      <c r="E71" s="323"/>
      <c r="F71" s="324">
        <f t="shared" si="17"/>
        <v>0</v>
      </c>
      <c r="G71" s="323">
        <v>0</v>
      </c>
      <c r="H71" s="323">
        <v>0</v>
      </c>
      <c r="I71" s="324">
        <f t="shared" si="18"/>
        <v>0</v>
      </c>
    </row>
    <row r="72" spans="2:9" x14ac:dyDescent="0.25">
      <c r="B72" s="557" t="s">
        <v>103</v>
      </c>
      <c r="C72" s="558"/>
      <c r="D72" s="320">
        <f t="shared" ref="D72:I72" si="19">SUM(D73:D75)</f>
        <v>0</v>
      </c>
      <c r="E72" s="320">
        <f t="shared" si="19"/>
        <v>0</v>
      </c>
      <c r="F72" s="320">
        <f t="shared" si="19"/>
        <v>0</v>
      </c>
      <c r="G72" s="320">
        <f t="shared" si="19"/>
        <v>0</v>
      </c>
      <c r="H72" s="320">
        <f t="shared" si="19"/>
        <v>0</v>
      </c>
      <c r="I72" s="320">
        <f t="shared" si="19"/>
        <v>0</v>
      </c>
    </row>
    <row r="73" spans="2:9" x14ac:dyDescent="0.25">
      <c r="B73" s="321"/>
      <c r="C73" s="322" t="s">
        <v>112</v>
      </c>
      <c r="D73" s="323">
        <v>0</v>
      </c>
      <c r="E73" s="323"/>
      <c r="F73" s="324">
        <f>D73+E73</f>
        <v>0</v>
      </c>
      <c r="G73" s="323">
        <v>0</v>
      </c>
      <c r="H73" s="323">
        <v>0</v>
      </c>
      <c r="I73" s="324">
        <f>F73-G73</f>
        <v>0</v>
      </c>
    </row>
    <row r="74" spans="2:9" x14ac:dyDescent="0.25">
      <c r="B74" s="321"/>
      <c r="C74" s="322" t="s">
        <v>50</v>
      </c>
      <c r="D74" s="323">
        <v>0</v>
      </c>
      <c r="E74" s="323"/>
      <c r="F74" s="324">
        <f>D74+E74</f>
        <v>0</v>
      </c>
      <c r="G74" s="323">
        <v>0</v>
      </c>
      <c r="H74" s="323">
        <v>0</v>
      </c>
      <c r="I74" s="324">
        <f>F74-G74</f>
        <v>0</v>
      </c>
    </row>
    <row r="75" spans="2:9" x14ac:dyDescent="0.25">
      <c r="B75" s="321"/>
      <c r="C75" s="322" t="s">
        <v>115</v>
      </c>
      <c r="D75" s="323">
        <v>0</v>
      </c>
      <c r="E75" s="323"/>
      <c r="F75" s="324">
        <f>D75+E75</f>
        <v>0</v>
      </c>
      <c r="G75" s="323">
        <v>0</v>
      </c>
      <c r="H75" s="323">
        <v>0</v>
      </c>
      <c r="I75" s="324">
        <f>F75-G75</f>
        <v>0</v>
      </c>
    </row>
    <row r="76" spans="2:9" x14ac:dyDescent="0.25">
      <c r="B76" s="557" t="s">
        <v>313</v>
      </c>
      <c r="C76" s="558"/>
      <c r="D76" s="320">
        <f t="shared" ref="D76:I76" si="20">SUM(D77:D83)</f>
        <v>0</v>
      </c>
      <c r="E76" s="320">
        <f t="shared" si="20"/>
        <v>0</v>
      </c>
      <c r="F76" s="320">
        <f t="shared" si="20"/>
        <v>0</v>
      </c>
      <c r="G76" s="320">
        <f t="shared" si="20"/>
        <v>0</v>
      </c>
      <c r="H76" s="320">
        <f>SUM(H77:H83)</f>
        <v>0</v>
      </c>
      <c r="I76" s="320">
        <f t="shared" si="20"/>
        <v>0</v>
      </c>
    </row>
    <row r="77" spans="2:9" x14ac:dyDescent="0.25">
      <c r="B77" s="321"/>
      <c r="C77" s="322" t="s">
        <v>314</v>
      </c>
      <c r="D77" s="323">
        <v>0</v>
      </c>
      <c r="E77" s="323"/>
      <c r="F77" s="324">
        <f t="shared" ref="F77:F83" si="21">D77+E77</f>
        <v>0</v>
      </c>
      <c r="G77" s="323">
        <v>0</v>
      </c>
      <c r="H77" s="323">
        <v>0</v>
      </c>
      <c r="I77" s="324">
        <f t="shared" ref="I77:I83" si="22">F77-G77</f>
        <v>0</v>
      </c>
    </row>
    <row r="78" spans="2:9" x14ac:dyDescent="0.25">
      <c r="B78" s="321"/>
      <c r="C78" s="322" t="s">
        <v>118</v>
      </c>
      <c r="D78" s="323">
        <v>0</v>
      </c>
      <c r="E78" s="323"/>
      <c r="F78" s="324">
        <f t="shared" si="21"/>
        <v>0</v>
      </c>
      <c r="G78" s="323">
        <v>0</v>
      </c>
      <c r="H78" s="323">
        <v>0</v>
      </c>
      <c r="I78" s="324">
        <f t="shared" si="22"/>
        <v>0</v>
      </c>
    </row>
    <row r="79" spans="2:9" x14ac:dyDescent="0.25">
      <c r="B79" s="321"/>
      <c r="C79" s="322" t="s">
        <v>119</v>
      </c>
      <c r="D79" s="323">
        <v>0</v>
      </c>
      <c r="E79" s="323"/>
      <c r="F79" s="324">
        <f t="shared" si="21"/>
        <v>0</v>
      </c>
      <c r="G79" s="323">
        <v>0</v>
      </c>
      <c r="H79" s="323">
        <v>0</v>
      </c>
      <c r="I79" s="324">
        <f t="shared" si="22"/>
        <v>0</v>
      </c>
    </row>
    <row r="80" spans="2:9" x14ac:dyDescent="0.25">
      <c r="B80" s="321"/>
      <c r="C80" s="322" t="s">
        <v>120</v>
      </c>
      <c r="D80" s="323">
        <v>0</v>
      </c>
      <c r="E80" s="323"/>
      <c r="F80" s="324">
        <f t="shared" si="21"/>
        <v>0</v>
      </c>
      <c r="G80" s="323">
        <v>0</v>
      </c>
      <c r="H80" s="323">
        <v>0</v>
      </c>
      <c r="I80" s="324">
        <f t="shared" si="22"/>
        <v>0</v>
      </c>
    </row>
    <row r="81" spans="2:9" x14ac:dyDescent="0.25">
      <c r="B81" s="321"/>
      <c r="C81" s="322" t="s">
        <v>121</v>
      </c>
      <c r="D81" s="323">
        <v>0</v>
      </c>
      <c r="E81" s="323"/>
      <c r="F81" s="324">
        <f t="shared" si="21"/>
        <v>0</v>
      </c>
      <c r="G81" s="323">
        <v>0</v>
      </c>
      <c r="H81" s="323">
        <v>0</v>
      </c>
      <c r="I81" s="324">
        <f t="shared" si="22"/>
        <v>0</v>
      </c>
    </row>
    <row r="82" spans="2:9" x14ac:dyDescent="0.25">
      <c r="B82" s="321"/>
      <c r="C82" s="322" t="s">
        <v>122</v>
      </c>
      <c r="D82" s="323">
        <v>0</v>
      </c>
      <c r="E82" s="323"/>
      <c r="F82" s="324">
        <f t="shared" si="21"/>
        <v>0</v>
      </c>
      <c r="G82" s="323">
        <v>0</v>
      </c>
      <c r="H82" s="323">
        <v>0</v>
      </c>
      <c r="I82" s="324">
        <f t="shared" si="22"/>
        <v>0</v>
      </c>
    </row>
    <row r="83" spans="2:9" x14ac:dyDescent="0.25">
      <c r="B83" s="321"/>
      <c r="C83" s="322" t="s">
        <v>315</v>
      </c>
      <c r="D83" s="325">
        <v>0</v>
      </c>
      <c r="E83" s="325"/>
      <c r="F83" s="326">
        <f>D83+E83</f>
        <v>0</v>
      </c>
      <c r="G83" s="325">
        <v>0</v>
      </c>
      <c r="H83" s="325">
        <v>0</v>
      </c>
      <c r="I83" s="326">
        <f t="shared" si="22"/>
        <v>0</v>
      </c>
    </row>
    <row r="84" spans="2:9" ht="24.75" customHeight="1" x14ac:dyDescent="0.25">
      <c r="B84" s="327"/>
      <c r="C84" s="328" t="s">
        <v>224</v>
      </c>
      <c r="D84" s="329">
        <v>7002000</v>
      </c>
      <c r="E84" s="329">
        <f t="shared" ref="E84:H84" si="23">E12+E20+E30+E40+E50+E60+E64+E72+E76</f>
        <v>40439</v>
      </c>
      <c r="F84" s="329">
        <f>D84+E84</f>
        <v>7042439</v>
      </c>
      <c r="G84" s="329">
        <f t="shared" si="23"/>
        <v>2205011</v>
      </c>
      <c r="H84" s="329">
        <f t="shared" si="23"/>
        <v>2205011</v>
      </c>
      <c r="I84" s="329">
        <f>F84-H84</f>
        <v>4837428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19"/>
  <sheetViews>
    <sheetView showGridLines="0" workbookViewId="0">
      <selection activeCell="I12" sqref="I12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customWidth="1"/>
    <col min="258" max="258" width="8.85546875" customWidth="1"/>
    <col min="259" max="259" width="15.28515625" customWidth="1"/>
    <col min="260" max="265" width="21.140625" customWidth="1"/>
    <col min="266" max="266" width="2.7109375" customWidth="1"/>
    <col min="267" max="512" width="11.42578125" hidden="1"/>
    <col min="513" max="513" width="2.7109375" customWidth="1"/>
    <col min="514" max="514" width="8.85546875" customWidth="1"/>
    <col min="515" max="515" width="15.28515625" customWidth="1"/>
    <col min="516" max="521" width="21.140625" customWidth="1"/>
    <col min="522" max="522" width="2.7109375" customWidth="1"/>
    <col min="523" max="768" width="11.42578125" hidden="1"/>
    <col min="769" max="769" width="2.7109375" customWidth="1"/>
    <col min="770" max="770" width="8.85546875" customWidth="1"/>
    <col min="771" max="771" width="15.28515625" customWidth="1"/>
    <col min="772" max="777" width="21.140625" customWidth="1"/>
    <col min="778" max="778" width="2.7109375" customWidth="1"/>
    <col min="779" max="1024" width="11.42578125" hidden="1"/>
    <col min="1025" max="1025" width="2.7109375" customWidth="1"/>
    <col min="1026" max="1026" width="8.85546875" customWidth="1"/>
    <col min="1027" max="1027" width="15.28515625" customWidth="1"/>
    <col min="1028" max="1033" width="21.140625" customWidth="1"/>
    <col min="1034" max="1034" width="2.7109375" customWidth="1"/>
    <col min="1035" max="1280" width="11.42578125" hidden="1"/>
    <col min="1281" max="1281" width="2.7109375" customWidth="1"/>
    <col min="1282" max="1282" width="8.85546875" customWidth="1"/>
    <col min="1283" max="1283" width="15.28515625" customWidth="1"/>
    <col min="1284" max="1289" width="21.140625" customWidth="1"/>
    <col min="1290" max="1290" width="2.7109375" customWidth="1"/>
    <col min="1291" max="1536" width="11.42578125" hidden="1"/>
    <col min="1537" max="1537" width="2.7109375" customWidth="1"/>
    <col min="1538" max="1538" width="8.85546875" customWidth="1"/>
    <col min="1539" max="1539" width="15.28515625" customWidth="1"/>
    <col min="1540" max="1545" width="21.140625" customWidth="1"/>
    <col min="1546" max="1546" width="2.7109375" customWidth="1"/>
    <col min="1547" max="1792" width="11.42578125" hidden="1"/>
    <col min="1793" max="1793" width="2.7109375" customWidth="1"/>
    <col min="1794" max="1794" width="8.85546875" customWidth="1"/>
    <col min="1795" max="1795" width="15.28515625" customWidth="1"/>
    <col min="1796" max="1801" width="21.140625" customWidth="1"/>
    <col min="1802" max="1802" width="2.7109375" customWidth="1"/>
    <col min="1803" max="2048" width="11.42578125" hidden="1"/>
    <col min="2049" max="2049" width="2.7109375" customWidth="1"/>
    <col min="2050" max="2050" width="8.85546875" customWidth="1"/>
    <col min="2051" max="2051" width="15.28515625" customWidth="1"/>
    <col min="2052" max="2057" width="21.140625" customWidth="1"/>
    <col min="2058" max="2058" width="2.7109375" customWidth="1"/>
    <col min="2059" max="2304" width="11.42578125" hidden="1"/>
    <col min="2305" max="2305" width="2.7109375" customWidth="1"/>
    <col min="2306" max="2306" width="8.85546875" customWidth="1"/>
    <col min="2307" max="2307" width="15.28515625" customWidth="1"/>
    <col min="2308" max="2313" width="21.140625" customWidth="1"/>
    <col min="2314" max="2314" width="2.7109375" customWidth="1"/>
    <col min="2315" max="2560" width="11.42578125" hidden="1"/>
    <col min="2561" max="2561" width="2.7109375" customWidth="1"/>
    <col min="2562" max="2562" width="8.85546875" customWidth="1"/>
    <col min="2563" max="2563" width="15.28515625" customWidth="1"/>
    <col min="2564" max="2569" width="21.140625" customWidth="1"/>
    <col min="2570" max="2570" width="2.7109375" customWidth="1"/>
    <col min="2571" max="2816" width="11.42578125" hidden="1"/>
    <col min="2817" max="2817" width="2.7109375" customWidth="1"/>
    <col min="2818" max="2818" width="8.85546875" customWidth="1"/>
    <col min="2819" max="2819" width="15.28515625" customWidth="1"/>
    <col min="2820" max="2825" width="21.140625" customWidth="1"/>
    <col min="2826" max="2826" width="2.7109375" customWidth="1"/>
    <col min="2827" max="3072" width="11.42578125" hidden="1"/>
    <col min="3073" max="3073" width="2.7109375" customWidth="1"/>
    <col min="3074" max="3074" width="8.85546875" customWidth="1"/>
    <col min="3075" max="3075" width="15.28515625" customWidth="1"/>
    <col min="3076" max="3081" width="21.140625" customWidth="1"/>
    <col min="3082" max="3082" width="2.7109375" customWidth="1"/>
    <col min="3083" max="3328" width="11.42578125" hidden="1"/>
    <col min="3329" max="3329" width="2.7109375" customWidth="1"/>
    <col min="3330" max="3330" width="8.85546875" customWidth="1"/>
    <col min="3331" max="3331" width="15.28515625" customWidth="1"/>
    <col min="3332" max="3337" width="21.140625" customWidth="1"/>
    <col min="3338" max="3338" width="2.7109375" customWidth="1"/>
    <col min="3339" max="3584" width="11.42578125" hidden="1"/>
    <col min="3585" max="3585" width="2.7109375" customWidth="1"/>
    <col min="3586" max="3586" width="8.85546875" customWidth="1"/>
    <col min="3587" max="3587" width="15.28515625" customWidth="1"/>
    <col min="3588" max="3593" width="21.140625" customWidth="1"/>
    <col min="3594" max="3594" width="2.7109375" customWidth="1"/>
    <col min="3595" max="3840" width="11.42578125" hidden="1"/>
    <col min="3841" max="3841" width="2.7109375" customWidth="1"/>
    <col min="3842" max="3842" width="8.85546875" customWidth="1"/>
    <col min="3843" max="3843" width="15.28515625" customWidth="1"/>
    <col min="3844" max="3849" width="21.140625" customWidth="1"/>
    <col min="3850" max="3850" width="2.7109375" customWidth="1"/>
    <col min="3851" max="4096" width="11.42578125" hidden="1"/>
    <col min="4097" max="4097" width="2.7109375" customWidth="1"/>
    <col min="4098" max="4098" width="8.85546875" customWidth="1"/>
    <col min="4099" max="4099" width="15.28515625" customWidth="1"/>
    <col min="4100" max="4105" width="21.140625" customWidth="1"/>
    <col min="4106" max="4106" width="2.7109375" customWidth="1"/>
    <col min="4107" max="4352" width="11.42578125" hidden="1"/>
    <col min="4353" max="4353" width="2.7109375" customWidth="1"/>
    <col min="4354" max="4354" width="8.85546875" customWidth="1"/>
    <col min="4355" max="4355" width="15.28515625" customWidth="1"/>
    <col min="4356" max="4361" width="21.140625" customWidth="1"/>
    <col min="4362" max="4362" width="2.7109375" customWidth="1"/>
    <col min="4363" max="4608" width="11.42578125" hidden="1"/>
    <col min="4609" max="4609" width="2.7109375" customWidth="1"/>
    <col min="4610" max="4610" width="8.85546875" customWidth="1"/>
    <col min="4611" max="4611" width="15.28515625" customWidth="1"/>
    <col min="4612" max="4617" width="21.140625" customWidth="1"/>
    <col min="4618" max="4618" width="2.7109375" customWidth="1"/>
    <col min="4619" max="4864" width="11.42578125" hidden="1"/>
    <col min="4865" max="4865" width="2.7109375" customWidth="1"/>
    <col min="4866" max="4866" width="8.85546875" customWidth="1"/>
    <col min="4867" max="4867" width="15.28515625" customWidth="1"/>
    <col min="4868" max="4873" width="21.140625" customWidth="1"/>
    <col min="4874" max="4874" width="2.7109375" customWidth="1"/>
    <col min="4875" max="5120" width="11.42578125" hidden="1"/>
    <col min="5121" max="5121" width="2.7109375" customWidth="1"/>
    <col min="5122" max="5122" width="8.85546875" customWidth="1"/>
    <col min="5123" max="5123" width="15.28515625" customWidth="1"/>
    <col min="5124" max="5129" width="21.140625" customWidth="1"/>
    <col min="5130" max="5130" width="2.7109375" customWidth="1"/>
    <col min="5131" max="5376" width="11.42578125" hidden="1"/>
    <col min="5377" max="5377" width="2.7109375" customWidth="1"/>
    <col min="5378" max="5378" width="8.85546875" customWidth="1"/>
    <col min="5379" max="5379" width="15.28515625" customWidth="1"/>
    <col min="5380" max="5385" width="21.140625" customWidth="1"/>
    <col min="5386" max="5386" width="2.7109375" customWidth="1"/>
    <col min="5387" max="5632" width="11.42578125" hidden="1"/>
    <col min="5633" max="5633" width="2.7109375" customWidth="1"/>
    <col min="5634" max="5634" width="8.85546875" customWidth="1"/>
    <col min="5635" max="5635" width="15.28515625" customWidth="1"/>
    <col min="5636" max="5641" width="21.140625" customWidth="1"/>
    <col min="5642" max="5642" width="2.7109375" customWidth="1"/>
    <col min="5643" max="5888" width="11.42578125" hidden="1"/>
    <col min="5889" max="5889" width="2.7109375" customWidth="1"/>
    <col min="5890" max="5890" width="8.85546875" customWidth="1"/>
    <col min="5891" max="5891" width="15.28515625" customWidth="1"/>
    <col min="5892" max="5897" width="21.140625" customWidth="1"/>
    <col min="5898" max="5898" width="2.7109375" customWidth="1"/>
    <col min="5899" max="6144" width="11.42578125" hidden="1"/>
    <col min="6145" max="6145" width="2.7109375" customWidth="1"/>
    <col min="6146" max="6146" width="8.85546875" customWidth="1"/>
    <col min="6147" max="6147" width="15.28515625" customWidth="1"/>
    <col min="6148" max="6153" width="21.140625" customWidth="1"/>
    <col min="6154" max="6154" width="2.7109375" customWidth="1"/>
    <col min="6155" max="6400" width="11.42578125" hidden="1"/>
    <col min="6401" max="6401" width="2.7109375" customWidth="1"/>
    <col min="6402" max="6402" width="8.85546875" customWidth="1"/>
    <col min="6403" max="6403" width="15.28515625" customWidth="1"/>
    <col min="6404" max="6409" width="21.140625" customWidth="1"/>
    <col min="6410" max="6410" width="2.7109375" customWidth="1"/>
    <col min="6411" max="6656" width="11.42578125" hidden="1"/>
    <col min="6657" max="6657" width="2.7109375" customWidth="1"/>
    <col min="6658" max="6658" width="8.85546875" customWidth="1"/>
    <col min="6659" max="6659" width="15.28515625" customWidth="1"/>
    <col min="6660" max="6665" width="21.140625" customWidth="1"/>
    <col min="6666" max="6666" width="2.7109375" customWidth="1"/>
    <col min="6667" max="6912" width="11.42578125" hidden="1"/>
    <col min="6913" max="6913" width="2.7109375" customWidth="1"/>
    <col min="6914" max="6914" width="8.85546875" customWidth="1"/>
    <col min="6915" max="6915" width="15.28515625" customWidth="1"/>
    <col min="6916" max="6921" width="21.140625" customWidth="1"/>
    <col min="6922" max="6922" width="2.7109375" customWidth="1"/>
    <col min="6923" max="7168" width="11.42578125" hidden="1"/>
    <col min="7169" max="7169" width="2.7109375" customWidth="1"/>
    <col min="7170" max="7170" width="8.85546875" customWidth="1"/>
    <col min="7171" max="7171" width="15.28515625" customWidth="1"/>
    <col min="7172" max="7177" width="21.140625" customWidth="1"/>
    <col min="7178" max="7178" width="2.7109375" customWidth="1"/>
    <col min="7179" max="7424" width="11.42578125" hidden="1"/>
    <col min="7425" max="7425" width="2.7109375" customWidth="1"/>
    <col min="7426" max="7426" width="8.85546875" customWidth="1"/>
    <col min="7427" max="7427" width="15.28515625" customWidth="1"/>
    <col min="7428" max="7433" width="21.140625" customWidth="1"/>
    <col min="7434" max="7434" width="2.7109375" customWidth="1"/>
    <col min="7435" max="7680" width="11.42578125" hidden="1"/>
    <col min="7681" max="7681" width="2.7109375" customWidth="1"/>
    <col min="7682" max="7682" width="8.85546875" customWidth="1"/>
    <col min="7683" max="7683" width="15.28515625" customWidth="1"/>
    <col min="7684" max="7689" width="21.140625" customWidth="1"/>
    <col min="7690" max="7690" width="2.7109375" customWidth="1"/>
    <col min="7691" max="7936" width="11.42578125" hidden="1"/>
    <col min="7937" max="7937" width="2.7109375" customWidth="1"/>
    <col min="7938" max="7938" width="8.85546875" customWidth="1"/>
    <col min="7939" max="7939" width="15.28515625" customWidth="1"/>
    <col min="7940" max="7945" width="21.140625" customWidth="1"/>
    <col min="7946" max="7946" width="2.7109375" customWidth="1"/>
    <col min="7947" max="8192" width="11.42578125" hidden="1"/>
    <col min="8193" max="8193" width="2.7109375" customWidth="1"/>
    <col min="8194" max="8194" width="8.85546875" customWidth="1"/>
    <col min="8195" max="8195" width="15.28515625" customWidth="1"/>
    <col min="8196" max="8201" width="21.140625" customWidth="1"/>
    <col min="8202" max="8202" width="2.7109375" customWidth="1"/>
    <col min="8203" max="8448" width="11.42578125" hidden="1"/>
    <col min="8449" max="8449" width="2.7109375" customWidth="1"/>
    <col min="8450" max="8450" width="8.85546875" customWidth="1"/>
    <col min="8451" max="8451" width="15.28515625" customWidth="1"/>
    <col min="8452" max="8457" width="21.140625" customWidth="1"/>
    <col min="8458" max="8458" width="2.7109375" customWidth="1"/>
    <col min="8459" max="8704" width="11.42578125" hidden="1"/>
    <col min="8705" max="8705" width="2.7109375" customWidth="1"/>
    <col min="8706" max="8706" width="8.85546875" customWidth="1"/>
    <col min="8707" max="8707" width="15.28515625" customWidth="1"/>
    <col min="8708" max="8713" width="21.140625" customWidth="1"/>
    <col min="8714" max="8714" width="2.7109375" customWidth="1"/>
    <col min="8715" max="8960" width="11.42578125" hidden="1"/>
    <col min="8961" max="8961" width="2.7109375" customWidth="1"/>
    <col min="8962" max="8962" width="8.85546875" customWidth="1"/>
    <col min="8963" max="8963" width="15.28515625" customWidth="1"/>
    <col min="8964" max="8969" width="21.140625" customWidth="1"/>
    <col min="8970" max="8970" width="2.7109375" customWidth="1"/>
    <col min="8971" max="9216" width="11.42578125" hidden="1"/>
    <col min="9217" max="9217" width="2.7109375" customWidth="1"/>
    <col min="9218" max="9218" width="8.85546875" customWidth="1"/>
    <col min="9219" max="9219" width="15.28515625" customWidth="1"/>
    <col min="9220" max="9225" width="21.140625" customWidth="1"/>
    <col min="9226" max="9226" width="2.7109375" customWidth="1"/>
    <col min="9227" max="9472" width="11.42578125" hidden="1"/>
    <col min="9473" max="9473" width="2.7109375" customWidth="1"/>
    <col min="9474" max="9474" width="8.85546875" customWidth="1"/>
    <col min="9475" max="9475" width="15.28515625" customWidth="1"/>
    <col min="9476" max="9481" width="21.140625" customWidth="1"/>
    <col min="9482" max="9482" width="2.7109375" customWidth="1"/>
    <col min="9483" max="9728" width="11.42578125" hidden="1"/>
    <col min="9729" max="9729" width="2.7109375" customWidth="1"/>
    <col min="9730" max="9730" width="8.85546875" customWidth="1"/>
    <col min="9731" max="9731" width="15.28515625" customWidth="1"/>
    <col min="9732" max="9737" width="21.140625" customWidth="1"/>
    <col min="9738" max="9738" width="2.7109375" customWidth="1"/>
    <col min="9739" max="9984" width="11.42578125" hidden="1"/>
    <col min="9985" max="9985" width="2.7109375" customWidth="1"/>
    <col min="9986" max="9986" width="8.85546875" customWidth="1"/>
    <col min="9987" max="9987" width="15.28515625" customWidth="1"/>
    <col min="9988" max="9993" width="21.140625" customWidth="1"/>
    <col min="9994" max="9994" width="2.7109375" customWidth="1"/>
    <col min="9995" max="10240" width="11.42578125" hidden="1"/>
    <col min="10241" max="10241" width="2.7109375" customWidth="1"/>
    <col min="10242" max="10242" width="8.85546875" customWidth="1"/>
    <col min="10243" max="10243" width="15.28515625" customWidth="1"/>
    <col min="10244" max="10249" width="21.140625" customWidth="1"/>
    <col min="10250" max="10250" width="2.7109375" customWidth="1"/>
    <col min="10251" max="10496" width="11.42578125" hidden="1"/>
    <col min="10497" max="10497" width="2.7109375" customWidth="1"/>
    <col min="10498" max="10498" width="8.85546875" customWidth="1"/>
    <col min="10499" max="10499" width="15.28515625" customWidth="1"/>
    <col min="10500" max="10505" width="21.140625" customWidth="1"/>
    <col min="10506" max="10506" width="2.7109375" customWidth="1"/>
    <col min="10507" max="10752" width="11.42578125" hidden="1"/>
    <col min="10753" max="10753" width="2.7109375" customWidth="1"/>
    <col min="10754" max="10754" width="8.85546875" customWidth="1"/>
    <col min="10755" max="10755" width="15.28515625" customWidth="1"/>
    <col min="10756" max="10761" width="21.140625" customWidth="1"/>
    <col min="10762" max="10762" width="2.7109375" customWidth="1"/>
    <col min="10763" max="11008" width="11.42578125" hidden="1"/>
    <col min="11009" max="11009" width="2.7109375" customWidth="1"/>
    <col min="11010" max="11010" width="8.85546875" customWidth="1"/>
    <col min="11011" max="11011" width="15.28515625" customWidth="1"/>
    <col min="11012" max="11017" width="21.140625" customWidth="1"/>
    <col min="11018" max="11018" width="2.7109375" customWidth="1"/>
    <col min="11019" max="11264" width="11.42578125" hidden="1"/>
    <col min="11265" max="11265" width="2.7109375" customWidth="1"/>
    <col min="11266" max="11266" width="8.85546875" customWidth="1"/>
    <col min="11267" max="11267" width="15.28515625" customWidth="1"/>
    <col min="11268" max="11273" width="21.140625" customWidth="1"/>
    <col min="11274" max="11274" width="2.7109375" customWidth="1"/>
    <col min="11275" max="11520" width="11.42578125" hidden="1"/>
    <col min="11521" max="11521" width="2.7109375" customWidth="1"/>
    <col min="11522" max="11522" width="8.85546875" customWidth="1"/>
    <col min="11523" max="11523" width="15.28515625" customWidth="1"/>
    <col min="11524" max="11529" width="21.140625" customWidth="1"/>
    <col min="11530" max="11530" width="2.7109375" customWidth="1"/>
    <col min="11531" max="11776" width="11.42578125" hidden="1"/>
    <col min="11777" max="11777" width="2.7109375" customWidth="1"/>
    <col min="11778" max="11778" width="8.85546875" customWidth="1"/>
    <col min="11779" max="11779" width="15.28515625" customWidth="1"/>
    <col min="11780" max="11785" width="21.140625" customWidth="1"/>
    <col min="11786" max="11786" width="2.7109375" customWidth="1"/>
    <col min="11787" max="12032" width="11.42578125" hidden="1"/>
    <col min="12033" max="12033" width="2.7109375" customWidth="1"/>
    <col min="12034" max="12034" width="8.85546875" customWidth="1"/>
    <col min="12035" max="12035" width="15.28515625" customWidth="1"/>
    <col min="12036" max="12041" width="21.140625" customWidth="1"/>
    <col min="12042" max="12042" width="2.7109375" customWidth="1"/>
    <col min="12043" max="12288" width="11.42578125" hidden="1"/>
    <col min="12289" max="12289" width="2.7109375" customWidth="1"/>
    <col min="12290" max="12290" width="8.85546875" customWidth="1"/>
    <col min="12291" max="12291" width="15.28515625" customWidth="1"/>
    <col min="12292" max="12297" width="21.140625" customWidth="1"/>
    <col min="12298" max="12298" width="2.7109375" customWidth="1"/>
    <col min="12299" max="12544" width="11.42578125" hidden="1"/>
    <col min="12545" max="12545" width="2.7109375" customWidth="1"/>
    <col min="12546" max="12546" width="8.85546875" customWidth="1"/>
    <col min="12547" max="12547" width="15.28515625" customWidth="1"/>
    <col min="12548" max="12553" width="21.140625" customWidth="1"/>
    <col min="12554" max="12554" width="2.7109375" customWidth="1"/>
    <col min="12555" max="12800" width="11.42578125" hidden="1"/>
    <col min="12801" max="12801" width="2.7109375" customWidth="1"/>
    <col min="12802" max="12802" width="8.85546875" customWidth="1"/>
    <col min="12803" max="12803" width="15.28515625" customWidth="1"/>
    <col min="12804" max="12809" width="21.140625" customWidth="1"/>
    <col min="12810" max="12810" width="2.7109375" customWidth="1"/>
    <col min="12811" max="13056" width="11.42578125" hidden="1"/>
    <col min="13057" max="13057" width="2.7109375" customWidth="1"/>
    <col min="13058" max="13058" width="8.85546875" customWidth="1"/>
    <col min="13059" max="13059" width="15.28515625" customWidth="1"/>
    <col min="13060" max="13065" width="21.140625" customWidth="1"/>
    <col min="13066" max="13066" width="2.7109375" customWidth="1"/>
    <col min="13067" max="13312" width="11.42578125" hidden="1"/>
    <col min="13313" max="13313" width="2.7109375" customWidth="1"/>
    <col min="13314" max="13314" width="8.85546875" customWidth="1"/>
    <col min="13315" max="13315" width="15.28515625" customWidth="1"/>
    <col min="13316" max="13321" width="21.140625" customWidth="1"/>
    <col min="13322" max="13322" width="2.7109375" customWidth="1"/>
    <col min="13323" max="13568" width="11.42578125" hidden="1"/>
    <col min="13569" max="13569" width="2.7109375" customWidth="1"/>
    <col min="13570" max="13570" width="8.85546875" customWidth="1"/>
    <col min="13571" max="13571" width="15.28515625" customWidth="1"/>
    <col min="13572" max="13577" width="21.140625" customWidth="1"/>
    <col min="13578" max="13578" width="2.7109375" customWidth="1"/>
    <col min="13579" max="13824" width="11.42578125" hidden="1"/>
    <col min="13825" max="13825" width="2.7109375" customWidth="1"/>
    <col min="13826" max="13826" width="8.85546875" customWidth="1"/>
    <col min="13827" max="13827" width="15.28515625" customWidth="1"/>
    <col min="13828" max="13833" width="21.140625" customWidth="1"/>
    <col min="13834" max="13834" width="2.7109375" customWidth="1"/>
    <col min="13835" max="14080" width="11.42578125" hidden="1"/>
    <col min="14081" max="14081" width="2.7109375" customWidth="1"/>
    <col min="14082" max="14082" width="8.85546875" customWidth="1"/>
    <col min="14083" max="14083" width="15.28515625" customWidth="1"/>
    <col min="14084" max="14089" width="21.140625" customWidth="1"/>
    <col min="14090" max="14090" width="2.7109375" customWidth="1"/>
    <col min="14091" max="14336" width="11.42578125" hidden="1"/>
    <col min="14337" max="14337" width="2.7109375" customWidth="1"/>
    <col min="14338" max="14338" width="8.85546875" customWidth="1"/>
    <col min="14339" max="14339" width="15.28515625" customWidth="1"/>
    <col min="14340" max="14345" width="21.140625" customWidth="1"/>
    <col min="14346" max="14346" width="2.7109375" customWidth="1"/>
    <col min="14347" max="14592" width="11.42578125" hidden="1"/>
    <col min="14593" max="14593" width="2.7109375" customWidth="1"/>
    <col min="14594" max="14594" width="8.85546875" customWidth="1"/>
    <col min="14595" max="14595" width="15.28515625" customWidth="1"/>
    <col min="14596" max="14601" width="21.140625" customWidth="1"/>
    <col min="14602" max="14602" width="2.7109375" customWidth="1"/>
    <col min="14603" max="14848" width="11.42578125" hidden="1"/>
    <col min="14849" max="14849" width="2.7109375" customWidth="1"/>
    <col min="14850" max="14850" width="8.85546875" customWidth="1"/>
    <col min="14851" max="14851" width="15.28515625" customWidth="1"/>
    <col min="14852" max="14857" width="21.140625" customWidth="1"/>
    <col min="14858" max="14858" width="2.7109375" customWidth="1"/>
    <col min="14859" max="15104" width="11.42578125" hidden="1"/>
    <col min="15105" max="15105" width="2.7109375" customWidth="1"/>
    <col min="15106" max="15106" width="8.85546875" customWidth="1"/>
    <col min="15107" max="15107" width="15.28515625" customWidth="1"/>
    <col min="15108" max="15113" width="21.140625" customWidth="1"/>
    <col min="15114" max="15114" width="2.7109375" customWidth="1"/>
    <col min="15115" max="15360" width="11.42578125" hidden="1"/>
    <col min="15361" max="15361" width="2.7109375" customWidth="1"/>
    <col min="15362" max="15362" width="8.85546875" customWidth="1"/>
    <col min="15363" max="15363" width="15.28515625" customWidth="1"/>
    <col min="15364" max="15369" width="21.140625" customWidth="1"/>
    <col min="15370" max="15370" width="2.7109375" customWidth="1"/>
    <col min="15371" max="15616" width="11.42578125" hidden="1"/>
    <col min="15617" max="15617" width="2.7109375" customWidth="1"/>
    <col min="15618" max="15618" width="8.85546875" customWidth="1"/>
    <col min="15619" max="15619" width="15.28515625" customWidth="1"/>
    <col min="15620" max="15625" width="21.140625" customWidth="1"/>
    <col min="15626" max="15626" width="2.7109375" customWidth="1"/>
    <col min="15627" max="15872" width="11.42578125" hidden="1"/>
    <col min="15873" max="15873" width="2.7109375" customWidth="1"/>
    <col min="15874" max="15874" width="8.85546875" customWidth="1"/>
    <col min="15875" max="15875" width="15.28515625" customWidth="1"/>
    <col min="15876" max="15881" width="21.140625" customWidth="1"/>
    <col min="15882" max="15882" width="2.7109375" customWidth="1"/>
    <col min="15883" max="16128" width="11.42578125" hidden="1"/>
    <col min="16129" max="16129" width="2.7109375" customWidth="1"/>
    <col min="16130" max="16130" width="8.85546875" customWidth="1"/>
    <col min="16131" max="16131" width="15.28515625" customWidth="1"/>
    <col min="16132" max="16137" width="21.140625" customWidth="1"/>
    <col min="16138" max="16138" width="2.7109375" customWidth="1"/>
    <col min="16139" max="16384" width="11.42578125" hidden="1"/>
  </cols>
  <sheetData>
    <row r="1" spans="2:9" x14ac:dyDescent="0.25"/>
    <row r="2" spans="2:9" x14ac:dyDescent="0.25">
      <c r="B2" s="561" t="s">
        <v>225</v>
      </c>
      <c r="C2" s="562"/>
      <c r="D2" s="562"/>
      <c r="E2" s="562"/>
      <c r="F2" s="562"/>
      <c r="G2" s="562"/>
      <c r="H2" s="562"/>
      <c r="I2" s="563"/>
    </row>
    <row r="3" spans="2:9" x14ac:dyDescent="0.25">
      <c r="B3" s="564" t="s">
        <v>206</v>
      </c>
      <c r="C3" s="565"/>
      <c r="D3" s="565"/>
      <c r="E3" s="565"/>
      <c r="F3" s="565"/>
      <c r="G3" s="565"/>
      <c r="H3" s="565"/>
      <c r="I3" s="566"/>
    </row>
    <row r="4" spans="2:9" x14ac:dyDescent="0.25">
      <c r="B4" s="567" t="s">
        <v>213</v>
      </c>
      <c r="C4" s="568"/>
      <c r="D4" s="568"/>
      <c r="E4" s="568"/>
      <c r="F4" s="568"/>
      <c r="G4" s="568"/>
      <c r="H4" s="568"/>
      <c r="I4" s="569"/>
    </row>
    <row r="5" spans="2:9" x14ac:dyDescent="0.25">
      <c r="B5" s="567" t="s">
        <v>226</v>
      </c>
      <c r="C5" s="568"/>
      <c r="D5" s="568"/>
      <c r="E5" s="568"/>
      <c r="F5" s="568"/>
      <c r="G5" s="568"/>
      <c r="H5" s="568"/>
      <c r="I5" s="569"/>
    </row>
    <row r="6" spans="2:9" x14ac:dyDescent="0.25">
      <c r="B6" s="570" t="s">
        <v>227</v>
      </c>
      <c r="C6" s="571"/>
      <c r="D6" s="571"/>
      <c r="E6" s="571"/>
      <c r="F6" s="571"/>
      <c r="G6" s="571"/>
      <c r="H6" s="571"/>
      <c r="I6" s="572"/>
    </row>
    <row r="7" spans="2:9" x14ac:dyDescent="0.25">
      <c r="B7" s="265"/>
      <c r="C7" s="265"/>
      <c r="D7" s="265"/>
      <c r="E7" s="265"/>
      <c r="F7" s="265"/>
      <c r="G7" s="265"/>
      <c r="H7" s="265"/>
      <c r="I7" s="265"/>
    </row>
    <row r="8" spans="2:9" x14ac:dyDescent="0.25">
      <c r="B8" s="573" t="s">
        <v>76</v>
      </c>
      <c r="C8" s="574"/>
      <c r="D8" s="579" t="s">
        <v>228</v>
      </c>
      <c r="E8" s="580"/>
      <c r="F8" s="580"/>
      <c r="G8" s="580"/>
      <c r="H8" s="581"/>
      <c r="I8" s="582" t="s">
        <v>216</v>
      </c>
    </row>
    <row r="9" spans="2:9" ht="27" customHeight="1" x14ac:dyDescent="0.25">
      <c r="B9" s="575"/>
      <c r="C9" s="576"/>
      <c r="D9" s="286" t="s">
        <v>217</v>
      </c>
      <c r="E9" s="287" t="s">
        <v>218</v>
      </c>
      <c r="F9" s="286" t="s">
        <v>219</v>
      </c>
      <c r="G9" s="286" t="s">
        <v>220</v>
      </c>
      <c r="H9" s="286" t="s">
        <v>221</v>
      </c>
      <c r="I9" s="583"/>
    </row>
    <row r="10" spans="2:9" x14ac:dyDescent="0.25">
      <c r="B10" s="577"/>
      <c r="C10" s="578"/>
      <c r="D10" s="286">
        <v>1</v>
      </c>
      <c r="E10" s="286">
        <v>2</v>
      </c>
      <c r="F10" s="286" t="s">
        <v>222</v>
      </c>
      <c r="G10" s="286">
        <v>4</v>
      </c>
      <c r="H10" s="286">
        <v>5</v>
      </c>
      <c r="I10" s="286" t="s">
        <v>223</v>
      </c>
    </row>
    <row r="11" spans="2:9" x14ac:dyDescent="0.25">
      <c r="B11" s="288"/>
      <c r="C11" s="289"/>
      <c r="D11" s="290"/>
      <c r="E11" s="290"/>
      <c r="F11" s="290"/>
      <c r="G11" s="290"/>
      <c r="H11" s="290"/>
      <c r="I11" s="290"/>
    </row>
    <row r="12" spans="2:9" x14ac:dyDescent="0.25">
      <c r="B12" s="559" t="s">
        <v>229</v>
      </c>
      <c r="C12" s="560"/>
      <c r="D12" s="291">
        <v>7002000</v>
      </c>
      <c r="E12" s="291">
        <v>40439</v>
      </c>
      <c r="F12" s="292">
        <f>IF(AND(D12&gt;=0,E12&gt;=0),(D12+E12),"-")</f>
        <v>7042439</v>
      </c>
      <c r="G12" s="291">
        <v>2205011</v>
      </c>
      <c r="H12" s="291">
        <v>2205011</v>
      </c>
      <c r="I12" s="292">
        <f>IF(AND(F12&gt;=0,G12&gt;=0),(F12-G12),"-")</f>
        <v>4837428</v>
      </c>
    </row>
    <row r="13" spans="2:9" x14ac:dyDescent="0.25">
      <c r="B13" s="269"/>
      <c r="C13" s="270"/>
      <c r="D13" s="292"/>
      <c r="E13" s="292"/>
      <c r="F13" s="292"/>
      <c r="G13" s="292"/>
      <c r="H13" s="292"/>
      <c r="I13" s="292"/>
    </row>
    <row r="14" spans="2:9" ht="15" customHeight="1" x14ac:dyDescent="0.25">
      <c r="B14" s="559" t="s">
        <v>230</v>
      </c>
      <c r="C14" s="560"/>
      <c r="D14" s="291">
        <v>0</v>
      </c>
      <c r="E14" s="291"/>
      <c r="F14" s="292">
        <f>IF(AND(D14&gt;=0,E14&gt;=0),(D14+E14),"-")</f>
        <v>0</v>
      </c>
      <c r="G14" s="291"/>
      <c r="H14" s="291"/>
      <c r="I14" s="292">
        <f>IF(AND(F14&gt;=0,G14&gt;=0),(F14-G14),"-")</f>
        <v>0</v>
      </c>
    </row>
    <row r="15" spans="2:9" x14ac:dyDescent="0.25">
      <c r="B15" s="269"/>
      <c r="C15" s="270"/>
      <c r="D15" s="292"/>
      <c r="E15" s="292"/>
      <c r="F15" s="292"/>
      <c r="G15" s="292"/>
      <c r="H15" s="292"/>
      <c r="I15" s="292"/>
    </row>
    <row r="16" spans="2:9" ht="23.25" customHeight="1" x14ac:dyDescent="0.25">
      <c r="B16" s="559" t="s">
        <v>231</v>
      </c>
      <c r="C16" s="560"/>
      <c r="D16" s="291">
        <v>0</v>
      </c>
      <c r="E16" s="291"/>
      <c r="F16" s="292">
        <f>IF(AND(D16&gt;=0,E16&gt;=0),(D16+E16),"-")</f>
        <v>0</v>
      </c>
      <c r="G16" s="291"/>
      <c r="H16" s="291"/>
      <c r="I16" s="292">
        <f>IF(AND(F16&gt;=0,G16&gt;=0),(F16-G16),"-")</f>
        <v>0</v>
      </c>
    </row>
    <row r="17" spans="2:9" x14ac:dyDescent="0.25">
      <c r="B17" s="293"/>
      <c r="C17" s="294"/>
      <c r="D17" s="295"/>
      <c r="E17" s="295"/>
      <c r="F17" s="295"/>
      <c r="G17" s="295"/>
      <c r="H17" s="295"/>
      <c r="I17" s="295"/>
    </row>
    <row r="18" spans="2:9" x14ac:dyDescent="0.25">
      <c r="B18" s="293"/>
      <c r="C18" s="294" t="s">
        <v>224</v>
      </c>
      <c r="D18" s="296">
        <f t="shared" ref="D18:I18" si="0">SUM(D12+D14+D16)</f>
        <v>7002000</v>
      </c>
      <c r="E18" s="296">
        <f t="shared" si="0"/>
        <v>40439</v>
      </c>
      <c r="F18" s="296">
        <f t="shared" si="0"/>
        <v>7042439</v>
      </c>
      <c r="G18" s="296">
        <f t="shared" si="0"/>
        <v>2205011</v>
      </c>
      <c r="H18" s="296">
        <f t="shared" si="0"/>
        <v>2205011</v>
      </c>
      <c r="I18" s="296">
        <f t="shared" si="0"/>
        <v>4837428</v>
      </c>
    </row>
    <row r="19" spans="2:9" x14ac:dyDescent="0.25"/>
  </sheetData>
  <sheetProtection password="C4FF" sheet="1" objects="1" scenarios="1"/>
  <mergeCells count="11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8" sqref="I28"/>
    </sheetView>
  </sheetViews>
  <sheetFormatPr baseColWidth="10" defaultRowHeight="15" x14ac:dyDescent="0.25"/>
  <cols>
    <col min="1" max="1" width="5.7109375" customWidth="1"/>
    <col min="3" max="3" width="66.140625" customWidth="1"/>
    <col min="4" max="9" width="14.7109375" customWidth="1"/>
    <col min="257" max="257" width="5.7109375" customWidth="1"/>
    <col min="259" max="259" width="66.140625" customWidth="1"/>
    <col min="260" max="265" width="14.7109375" customWidth="1"/>
    <col min="513" max="513" width="5.7109375" customWidth="1"/>
    <col min="515" max="515" width="66.140625" customWidth="1"/>
    <col min="516" max="521" width="14.7109375" customWidth="1"/>
    <col min="769" max="769" width="5.7109375" customWidth="1"/>
    <col min="771" max="771" width="66.140625" customWidth="1"/>
    <col min="772" max="777" width="14.7109375" customWidth="1"/>
    <col min="1025" max="1025" width="5.7109375" customWidth="1"/>
    <col min="1027" max="1027" width="66.140625" customWidth="1"/>
    <col min="1028" max="1033" width="14.7109375" customWidth="1"/>
    <col min="1281" max="1281" width="5.7109375" customWidth="1"/>
    <col min="1283" max="1283" width="66.140625" customWidth="1"/>
    <col min="1284" max="1289" width="14.7109375" customWidth="1"/>
    <col min="1537" max="1537" width="5.7109375" customWidth="1"/>
    <col min="1539" max="1539" width="66.140625" customWidth="1"/>
    <col min="1540" max="1545" width="14.7109375" customWidth="1"/>
    <col min="1793" max="1793" width="5.7109375" customWidth="1"/>
    <col min="1795" max="1795" width="66.140625" customWidth="1"/>
    <col min="1796" max="1801" width="14.7109375" customWidth="1"/>
    <col min="2049" max="2049" width="5.7109375" customWidth="1"/>
    <col min="2051" max="2051" width="66.140625" customWidth="1"/>
    <col min="2052" max="2057" width="14.7109375" customWidth="1"/>
    <col min="2305" max="2305" width="5.7109375" customWidth="1"/>
    <col min="2307" max="2307" width="66.140625" customWidth="1"/>
    <col min="2308" max="2313" width="14.7109375" customWidth="1"/>
    <col min="2561" max="2561" width="5.7109375" customWidth="1"/>
    <col min="2563" max="2563" width="66.140625" customWidth="1"/>
    <col min="2564" max="2569" width="14.7109375" customWidth="1"/>
    <col min="2817" max="2817" width="5.7109375" customWidth="1"/>
    <col min="2819" max="2819" width="66.140625" customWidth="1"/>
    <col min="2820" max="2825" width="14.7109375" customWidth="1"/>
    <col min="3073" max="3073" width="5.7109375" customWidth="1"/>
    <col min="3075" max="3075" width="66.140625" customWidth="1"/>
    <col min="3076" max="3081" width="14.7109375" customWidth="1"/>
    <col min="3329" max="3329" width="5.7109375" customWidth="1"/>
    <col min="3331" max="3331" width="66.140625" customWidth="1"/>
    <col min="3332" max="3337" width="14.7109375" customWidth="1"/>
    <col min="3585" max="3585" width="5.7109375" customWidth="1"/>
    <col min="3587" max="3587" width="66.140625" customWidth="1"/>
    <col min="3588" max="3593" width="14.7109375" customWidth="1"/>
    <col min="3841" max="3841" width="5.7109375" customWidth="1"/>
    <col min="3843" max="3843" width="66.140625" customWidth="1"/>
    <col min="3844" max="3849" width="14.7109375" customWidth="1"/>
    <col min="4097" max="4097" width="5.7109375" customWidth="1"/>
    <col min="4099" max="4099" width="66.140625" customWidth="1"/>
    <col min="4100" max="4105" width="14.7109375" customWidth="1"/>
    <col min="4353" max="4353" width="5.7109375" customWidth="1"/>
    <col min="4355" max="4355" width="66.140625" customWidth="1"/>
    <col min="4356" max="4361" width="14.7109375" customWidth="1"/>
    <col min="4609" max="4609" width="5.7109375" customWidth="1"/>
    <col min="4611" max="4611" width="66.140625" customWidth="1"/>
    <col min="4612" max="4617" width="14.7109375" customWidth="1"/>
    <col min="4865" max="4865" width="5.7109375" customWidth="1"/>
    <col min="4867" max="4867" width="66.140625" customWidth="1"/>
    <col min="4868" max="4873" width="14.7109375" customWidth="1"/>
    <col min="5121" max="5121" width="5.7109375" customWidth="1"/>
    <col min="5123" max="5123" width="66.140625" customWidth="1"/>
    <col min="5124" max="5129" width="14.7109375" customWidth="1"/>
    <col min="5377" max="5377" width="5.7109375" customWidth="1"/>
    <col min="5379" max="5379" width="66.140625" customWidth="1"/>
    <col min="5380" max="5385" width="14.7109375" customWidth="1"/>
    <col min="5633" max="5633" width="5.7109375" customWidth="1"/>
    <col min="5635" max="5635" width="66.140625" customWidth="1"/>
    <col min="5636" max="5641" width="14.7109375" customWidth="1"/>
    <col min="5889" max="5889" width="5.7109375" customWidth="1"/>
    <col min="5891" max="5891" width="66.140625" customWidth="1"/>
    <col min="5892" max="5897" width="14.7109375" customWidth="1"/>
    <col min="6145" max="6145" width="5.7109375" customWidth="1"/>
    <col min="6147" max="6147" width="66.140625" customWidth="1"/>
    <col min="6148" max="6153" width="14.7109375" customWidth="1"/>
    <col min="6401" max="6401" width="5.7109375" customWidth="1"/>
    <col min="6403" max="6403" width="66.140625" customWidth="1"/>
    <col min="6404" max="6409" width="14.7109375" customWidth="1"/>
    <col min="6657" max="6657" width="5.7109375" customWidth="1"/>
    <col min="6659" max="6659" width="66.140625" customWidth="1"/>
    <col min="6660" max="6665" width="14.7109375" customWidth="1"/>
    <col min="6913" max="6913" width="5.7109375" customWidth="1"/>
    <col min="6915" max="6915" width="66.140625" customWidth="1"/>
    <col min="6916" max="6921" width="14.7109375" customWidth="1"/>
    <col min="7169" max="7169" width="5.7109375" customWidth="1"/>
    <col min="7171" max="7171" width="66.140625" customWidth="1"/>
    <col min="7172" max="7177" width="14.7109375" customWidth="1"/>
    <col min="7425" max="7425" width="5.7109375" customWidth="1"/>
    <col min="7427" max="7427" width="66.140625" customWidth="1"/>
    <col min="7428" max="7433" width="14.7109375" customWidth="1"/>
    <col min="7681" max="7681" width="5.7109375" customWidth="1"/>
    <col min="7683" max="7683" width="66.140625" customWidth="1"/>
    <col min="7684" max="7689" width="14.7109375" customWidth="1"/>
    <col min="7937" max="7937" width="5.7109375" customWidth="1"/>
    <col min="7939" max="7939" width="66.140625" customWidth="1"/>
    <col min="7940" max="7945" width="14.7109375" customWidth="1"/>
    <col min="8193" max="8193" width="5.7109375" customWidth="1"/>
    <col min="8195" max="8195" width="66.140625" customWidth="1"/>
    <col min="8196" max="8201" width="14.7109375" customWidth="1"/>
    <col min="8449" max="8449" width="5.7109375" customWidth="1"/>
    <col min="8451" max="8451" width="66.140625" customWidth="1"/>
    <col min="8452" max="8457" width="14.7109375" customWidth="1"/>
    <col min="8705" max="8705" width="5.7109375" customWidth="1"/>
    <col min="8707" max="8707" width="66.140625" customWidth="1"/>
    <col min="8708" max="8713" width="14.7109375" customWidth="1"/>
    <col min="8961" max="8961" width="5.7109375" customWidth="1"/>
    <col min="8963" max="8963" width="66.140625" customWidth="1"/>
    <col min="8964" max="8969" width="14.7109375" customWidth="1"/>
    <col min="9217" max="9217" width="5.7109375" customWidth="1"/>
    <col min="9219" max="9219" width="66.140625" customWidth="1"/>
    <col min="9220" max="9225" width="14.7109375" customWidth="1"/>
    <col min="9473" max="9473" width="5.7109375" customWidth="1"/>
    <col min="9475" max="9475" width="66.140625" customWidth="1"/>
    <col min="9476" max="9481" width="14.7109375" customWidth="1"/>
    <col min="9729" max="9729" width="5.7109375" customWidth="1"/>
    <col min="9731" max="9731" width="66.140625" customWidth="1"/>
    <col min="9732" max="9737" width="14.7109375" customWidth="1"/>
    <col min="9985" max="9985" width="5.7109375" customWidth="1"/>
    <col min="9987" max="9987" width="66.140625" customWidth="1"/>
    <col min="9988" max="9993" width="14.7109375" customWidth="1"/>
    <col min="10241" max="10241" width="5.7109375" customWidth="1"/>
    <col min="10243" max="10243" width="66.140625" customWidth="1"/>
    <col min="10244" max="10249" width="14.7109375" customWidth="1"/>
    <col min="10497" max="10497" width="5.7109375" customWidth="1"/>
    <col min="10499" max="10499" width="66.140625" customWidth="1"/>
    <col min="10500" max="10505" width="14.7109375" customWidth="1"/>
    <col min="10753" max="10753" width="5.7109375" customWidth="1"/>
    <col min="10755" max="10755" width="66.140625" customWidth="1"/>
    <col min="10756" max="10761" width="14.7109375" customWidth="1"/>
    <col min="11009" max="11009" width="5.7109375" customWidth="1"/>
    <col min="11011" max="11011" width="66.140625" customWidth="1"/>
    <col min="11012" max="11017" width="14.7109375" customWidth="1"/>
    <col min="11265" max="11265" width="5.7109375" customWidth="1"/>
    <col min="11267" max="11267" width="66.140625" customWidth="1"/>
    <col min="11268" max="11273" width="14.7109375" customWidth="1"/>
    <col min="11521" max="11521" width="5.7109375" customWidth="1"/>
    <col min="11523" max="11523" width="66.140625" customWidth="1"/>
    <col min="11524" max="11529" width="14.7109375" customWidth="1"/>
    <col min="11777" max="11777" width="5.7109375" customWidth="1"/>
    <col min="11779" max="11779" width="66.140625" customWidth="1"/>
    <col min="11780" max="11785" width="14.7109375" customWidth="1"/>
    <col min="12033" max="12033" width="5.7109375" customWidth="1"/>
    <col min="12035" max="12035" width="66.140625" customWidth="1"/>
    <col min="12036" max="12041" width="14.7109375" customWidth="1"/>
    <col min="12289" max="12289" width="5.7109375" customWidth="1"/>
    <col min="12291" max="12291" width="66.140625" customWidth="1"/>
    <col min="12292" max="12297" width="14.7109375" customWidth="1"/>
    <col min="12545" max="12545" width="5.7109375" customWidth="1"/>
    <col min="12547" max="12547" width="66.140625" customWidth="1"/>
    <col min="12548" max="12553" width="14.7109375" customWidth="1"/>
    <col min="12801" max="12801" width="5.7109375" customWidth="1"/>
    <col min="12803" max="12803" width="66.140625" customWidth="1"/>
    <col min="12804" max="12809" width="14.7109375" customWidth="1"/>
    <col min="13057" max="13057" width="5.7109375" customWidth="1"/>
    <col min="13059" max="13059" width="66.140625" customWidth="1"/>
    <col min="13060" max="13065" width="14.7109375" customWidth="1"/>
    <col min="13313" max="13313" width="5.7109375" customWidth="1"/>
    <col min="13315" max="13315" width="66.140625" customWidth="1"/>
    <col min="13316" max="13321" width="14.7109375" customWidth="1"/>
    <col min="13569" max="13569" width="5.7109375" customWidth="1"/>
    <col min="13571" max="13571" width="66.140625" customWidth="1"/>
    <col min="13572" max="13577" width="14.7109375" customWidth="1"/>
    <col min="13825" max="13825" width="5.7109375" customWidth="1"/>
    <col min="13827" max="13827" width="66.140625" customWidth="1"/>
    <col min="13828" max="13833" width="14.7109375" customWidth="1"/>
    <col min="14081" max="14081" width="5.7109375" customWidth="1"/>
    <col min="14083" max="14083" width="66.140625" customWidth="1"/>
    <col min="14084" max="14089" width="14.7109375" customWidth="1"/>
    <col min="14337" max="14337" width="5.7109375" customWidth="1"/>
    <col min="14339" max="14339" width="66.140625" customWidth="1"/>
    <col min="14340" max="14345" width="14.7109375" customWidth="1"/>
    <col min="14593" max="14593" width="5.7109375" customWidth="1"/>
    <col min="14595" max="14595" width="66.140625" customWidth="1"/>
    <col min="14596" max="14601" width="14.7109375" customWidth="1"/>
    <col min="14849" max="14849" width="5.7109375" customWidth="1"/>
    <col min="14851" max="14851" width="66.140625" customWidth="1"/>
    <col min="14852" max="14857" width="14.7109375" customWidth="1"/>
    <col min="15105" max="15105" width="5.7109375" customWidth="1"/>
    <col min="15107" max="15107" width="66.140625" customWidth="1"/>
    <col min="15108" max="15113" width="14.7109375" customWidth="1"/>
    <col min="15361" max="15361" width="5.7109375" customWidth="1"/>
    <col min="15363" max="15363" width="66.140625" customWidth="1"/>
    <col min="15364" max="15369" width="14.7109375" customWidth="1"/>
    <col min="15617" max="15617" width="5.7109375" customWidth="1"/>
    <col min="15619" max="15619" width="66.140625" customWidth="1"/>
    <col min="15620" max="15625" width="14.7109375" customWidth="1"/>
    <col min="15873" max="15873" width="5.7109375" customWidth="1"/>
    <col min="15875" max="15875" width="66.140625" customWidth="1"/>
    <col min="15876" max="15881" width="14.7109375" customWidth="1"/>
    <col min="16129" max="16129" width="5.7109375" customWidth="1"/>
    <col min="16131" max="16131" width="66.140625" customWidth="1"/>
    <col min="16132" max="16137" width="14.7109375" customWidth="1"/>
  </cols>
  <sheetData>
    <row r="1" spans="1:9" x14ac:dyDescent="0.25">
      <c r="A1" s="297"/>
      <c r="B1" s="561" t="s">
        <v>409</v>
      </c>
      <c r="C1" s="562"/>
      <c r="D1" s="562"/>
      <c r="E1" s="562"/>
      <c r="F1" s="562"/>
      <c r="G1" s="562"/>
      <c r="H1" s="562"/>
      <c r="I1" s="563"/>
    </row>
    <row r="2" spans="1:9" x14ac:dyDescent="0.25">
      <c r="A2" s="297"/>
      <c r="B2" s="564" t="s">
        <v>206</v>
      </c>
      <c r="C2" s="565"/>
      <c r="D2" s="565"/>
      <c r="E2" s="565"/>
      <c r="F2" s="565"/>
      <c r="G2" s="565"/>
      <c r="H2" s="565"/>
      <c r="I2" s="566"/>
    </row>
    <row r="3" spans="1:9" x14ac:dyDescent="0.25">
      <c r="A3" s="297"/>
      <c r="B3" s="567" t="s">
        <v>213</v>
      </c>
      <c r="C3" s="568"/>
      <c r="D3" s="568"/>
      <c r="E3" s="568"/>
      <c r="F3" s="568"/>
      <c r="G3" s="568"/>
      <c r="H3" s="568"/>
      <c r="I3" s="569"/>
    </row>
    <row r="4" spans="1:9" x14ac:dyDescent="0.25">
      <c r="A4" s="297"/>
      <c r="B4" s="567" t="s">
        <v>232</v>
      </c>
      <c r="C4" s="568"/>
      <c r="D4" s="568"/>
      <c r="E4" s="568"/>
      <c r="F4" s="568"/>
      <c r="G4" s="568"/>
      <c r="H4" s="568"/>
      <c r="I4" s="569"/>
    </row>
    <row r="5" spans="1:9" x14ac:dyDescent="0.25">
      <c r="A5" s="297"/>
      <c r="B5" s="570" t="s">
        <v>417</v>
      </c>
      <c r="C5" s="571"/>
      <c r="D5" s="571"/>
      <c r="E5" s="571"/>
      <c r="F5" s="571"/>
      <c r="G5" s="571"/>
      <c r="H5" s="571"/>
      <c r="I5" s="572"/>
    </row>
    <row r="6" spans="1:9" ht="9.75" customHeight="1" x14ac:dyDescent="0.25">
      <c r="A6" s="297"/>
      <c r="B6" s="265"/>
      <c r="C6" s="265"/>
      <c r="D6" s="265"/>
      <c r="E6" s="265"/>
      <c r="F6" s="265"/>
      <c r="G6" s="265"/>
      <c r="H6" s="265"/>
      <c r="I6" s="265"/>
    </row>
    <row r="7" spans="1:9" x14ac:dyDescent="0.25">
      <c r="A7" s="297"/>
      <c r="B7" s="582" t="s">
        <v>76</v>
      </c>
      <c r="C7" s="584"/>
      <c r="D7" s="579" t="s">
        <v>215</v>
      </c>
      <c r="E7" s="580"/>
      <c r="F7" s="580"/>
      <c r="G7" s="580"/>
      <c r="H7" s="581"/>
      <c r="I7" s="588" t="s">
        <v>216</v>
      </c>
    </row>
    <row r="8" spans="1:9" ht="24" x14ac:dyDescent="0.25">
      <c r="A8" s="297"/>
      <c r="B8" s="585"/>
      <c r="C8" s="586"/>
      <c r="D8" s="298" t="s">
        <v>217</v>
      </c>
      <c r="E8" s="299" t="s">
        <v>218</v>
      </c>
      <c r="F8" s="298" t="s">
        <v>219</v>
      </c>
      <c r="G8" s="298" t="s">
        <v>220</v>
      </c>
      <c r="H8" s="298" t="s">
        <v>221</v>
      </c>
      <c r="I8" s="589"/>
    </row>
    <row r="9" spans="1:9" x14ac:dyDescent="0.25">
      <c r="A9" s="297"/>
      <c r="B9" s="583"/>
      <c r="C9" s="587"/>
      <c r="D9" s="298">
        <v>1</v>
      </c>
      <c r="E9" s="298">
        <v>2</v>
      </c>
      <c r="F9" s="298" t="s">
        <v>222</v>
      </c>
      <c r="G9" s="298">
        <v>4</v>
      </c>
      <c r="H9" s="298">
        <v>5</v>
      </c>
      <c r="I9" s="300" t="s">
        <v>223</v>
      </c>
    </row>
    <row r="10" spans="1:9" x14ac:dyDescent="0.25">
      <c r="A10" s="297"/>
      <c r="B10" s="301"/>
      <c r="C10" s="302"/>
      <c r="D10" s="303"/>
      <c r="E10" s="303"/>
      <c r="F10" s="303"/>
      <c r="G10" s="303"/>
      <c r="H10" s="303"/>
      <c r="I10" s="303"/>
    </row>
    <row r="11" spans="1:9" x14ac:dyDescent="0.25">
      <c r="A11" s="297"/>
      <c r="B11" s="592" t="s">
        <v>233</v>
      </c>
      <c r="C11" s="593"/>
      <c r="D11" s="304">
        <f t="shared" ref="D11:I11" si="0">SUM(D12:D19)</f>
        <v>0</v>
      </c>
      <c r="E11" s="304">
        <f t="shared" si="0"/>
        <v>0</v>
      </c>
      <c r="F11" s="304">
        <f t="shared" si="0"/>
        <v>0</v>
      </c>
      <c r="G11" s="304">
        <f t="shared" si="0"/>
        <v>0</v>
      </c>
      <c r="H11" s="304">
        <f t="shared" si="0"/>
        <v>0</v>
      </c>
      <c r="I11" s="304">
        <f t="shared" si="0"/>
        <v>0</v>
      </c>
    </row>
    <row r="12" spans="1:9" x14ac:dyDescent="0.25">
      <c r="A12" s="297"/>
      <c r="B12" s="590" t="s">
        <v>234</v>
      </c>
      <c r="C12" s="591"/>
      <c r="D12" s="305"/>
      <c r="E12" s="305"/>
      <c r="F12" s="306">
        <f>IF(AND(D12&gt;=0,E12&gt;=0),(D12+E12),"-")</f>
        <v>0</v>
      </c>
      <c r="G12" s="305"/>
      <c r="H12" s="305"/>
      <c r="I12" s="306">
        <f>IF(AND(F12&gt;=0,G12&gt;=0),(F12-G12),"-")</f>
        <v>0</v>
      </c>
    </row>
    <row r="13" spans="1:9" x14ac:dyDescent="0.25">
      <c r="A13" s="297"/>
      <c r="B13" s="590" t="s">
        <v>235</v>
      </c>
      <c r="C13" s="591"/>
      <c r="D13" s="305"/>
      <c r="E13" s="305"/>
      <c r="F13" s="306">
        <f t="shared" ref="F13:F19" si="1">IF(AND(D13&gt;=0,E13&gt;=0),(D13+E13),"-")</f>
        <v>0</v>
      </c>
      <c r="G13" s="305"/>
      <c r="H13" s="305"/>
      <c r="I13" s="306">
        <f t="shared" ref="I13:I18" si="2">IF(AND(F13&gt;=0,G13&gt;=0),(F13-G13),"-")</f>
        <v>0</v>
      </c>
    </row>
    <row r="14" spans="1:9" x14ac:dyDescent="0.25">
      <c r="A14" s="297"/>
      <c r="B14" s="590" t="s">
        <v>236</v>
      </c>
      <c r="C14" s="591"/>
      <c r="D14" s="305"/>
      <c r="E14" s="305"/>
      <c r="F14" s="306">
        <f t="shared" si="1"/>
        <v>0</v>
      </c>
      <c r="G14" s="305"/>
      <c r="H14" s="305"/>
      <c r="I14" s="306">
        <f t="shared" si="2"/>
        <v>0</v>
      </c>
    </row>
    <row r="15" spans="1:9" x14ac:dyDescent="0.25">
      <c r="A15" s="297"/>
      <c r="B15" s="590" t="s">
        <v>237</v>
      </c>
      <c r="C15" s="591"/>
      <c r="D15" s="305"/>
      <c r="E15" s="305"/>
      <c r="F15" s="306">
        <f t="shared" si="1"/>
        <v>0</v>
      </c>
      <c r="G15" s="305"/>
      <c r="H15" s="305"/>
      <c r="I15" s="306">
        <f t="shared" si="2"/>
        <v>0</v>
      </c>
    </row>
    <row r="16" spans="1:9" x14ac:dyDescent="0.25">
      <c r="A16" s="297"/>
      <c r="B16" s="590" t="s">
        <v>238</v>
      </c>
      <c r="C16" s="591"/>
      <c r="D16" s="305"/>
      <c r="E16" s="305"/>
      <c r="F16" s="306">
        <f t="shared" si="1"/>
        <v>0</v>
      </c>
      <c r="G16" s="305"/>
      <c r="H16" s="305"/>
      <c r="I16" s="306">
        <f t="shared" si="2"/>
        <v>0</v>
      </c>
    </row>
    <row r="17" spans="1:9" x14ac:dyDescent="0.25">
      <c r="A17" s="297"/>
      <c r="B17" s="590" t="s">
        <v>239</v>
      </c>
      <c r="C17" s="591"/>
      <c r="D17" s="305"/>
      <c r="E17" s="305"/>
      <c r="F17" s="306">
        <f t="shared" si="1"/>
        <v>0</v>
      </c>
      <c r="G17" s="305"/>
      <c r="H17" s="305"/>
      <c r="I17" s="306">
        <f t="shared" si="2"/>
        <v>0</v>
      </c>
    </row>
    <row r="18" spans="1:9" x14ac:dyDescent="0.25">
      <c r="A18" s="297"/>
      <c r="B18" s="590" t="s">
        <v>240</v>
      </c>
      <c r="C18" s="591"/>
      <c r="D18" s="305"/>
      <c r="E18" s="305"/>
      <c r="F18" s="306">
        <f t="shared" si="1"/>
        <v>0</v>
      </c>
      <c r="G18" s="305"/>
      <c r="H18" s="305"/>
      <c r="I18" s="306">
        <f t="shared" si="2"/>
        <v>0</v>
      </c>
    </row>
    <row r="19" spans="1:9" x14ac:dyDescent="0.25">
      <c r="A19" s="297"/>
      <c r="B19" s="590" t="s">
        <v>241</v>
      </c>
      <c r="C19" s="591"/>
      <c r="D19" s="305"/>
      <c r="E19" s="305"/>
      <c r="F19" s="306">
        <f t="shared" si="1"/>
        <v>0</v>
      </c>
      <c r="G19" s="305"/>
      <c r="H19" s="305"/>
      <c r="I19" s="306">
        <f>IF(AND(F19&gt;=0,G19&gt;=0),(F19-G19),"-")</f>
        <v>0</v>
      </c>
    </row>
    <row r="20" spans="1:9" x14ac:dyDescent="0.25">
      <c r="A20" s="297"/>
      <c r="B20" s="307"/>
      <c r="C20" s="308"/>
      <c r="D20" s="309"/>
      <c r="E20" s="309"/>
      <c r="F20" s="309"/>
      <c r="G20" s="309"/>
      <c r="H20" s="309"/>
      <c r="I20" s="309"/>
    </row>
    <row r="21" spans="1:9" x14ac:dyDescent="0.25">
      <c r="A21" s="297"/>
      <c r="B21" s="592" t="s">
        <v>242</v>
      </c>
      <c r="C21" s="593"/>
      <c r="D21" s="304">
        <f t="shared" ref="D21:I21" si="3">SUM(D22:D28)</f>
        <v>7002000</v>
      </c>
      <c r="E21" s="304">
        <f t="shared" si="3"/>
        <v>40439</v>
      </c>
      <c r="F21" s="304">
        <f t="shared" si="3"/>
        <v>7042439</v>
      </c>
      <c r="G21" s="304">
        <f t="shared" si="3"/>
        <v>2205011</v>
      </c>
      <c r="H21" s="304">
        <f t="shared" si="3"/>
        <v>2205011</v>
      </c>
      <c r="I21" s="304">
        <f t="shared" si="3"/>
        <v>4837428</v>
      </c>
    </row>
    <row r="22" spans="1:9" x14ac:dyDescent="0.25">
      <c r="A22" s="297"/>
      <c r="B22" s="590" t="s">
        <v>243</v>
      </c>
      <c r="C22" s="591"/>
      <c r="D22" s="310"/>
      <c r="E22" s="310"/>
      <c r="F22" s="306">
        <f t="shared" ref="F22:F39" si="4">IF(AND(D22&gt;=0,E22&gt;=0),(D22+E22),"-")</f>
        <v>0</v>
      </c>
      <c r="G22" s="310"/>
      <c r="H22" s="310"/>
      <c r="I22" s="306">
        <f>IF(AND(F22&gt;=0,G22&gt;=0),(F22-G22),"-")</f>
        <v>0</v>
      </c>
    </row>
    <row r="23" spans="1:9" x14ac:dyDescent="0.25">
      <c r="A23" s="297"/>
      <c r="B23" s="590" t="s">
        <v>244</v>
      </c>
      <c r="C23" s="591"/>
      <c r="D23" s="310"/>
      <c r="E23" s="310"/>
      <c r="F23" s="306">
        <f t="shared" si="4"/>
        <v>0</v>
      </c>
      <c r="G23" s="310"/>
      <c r="H23" s="310"/>
      <c r="I23" s="306">
        <f t="shared" ref="I23:I28" si="5">IF(AND(F23&gt;=0,G23&gt;=0),(F23-G23),"-")</f>
        <v>0</v>
      </c>
    </row>
    <row r="24" spans="1:9" x14ac:dyDescent="0.25">
      <c r="A24" s="297"/>
      <c r="B24" s="590" t="s">
        <v>245</v>
      </c>
      <c r="C24" s="591"/>
      <c r="D24" s="310"/>
      <c r="E24" s="310"/>
      <c r="F24" s="306">
        <f t="shared" si="4"/>
        <v>0</v>
      </c>
      <c r="G24" s="310"/>
      <c r="H24" s="310"/>
      <c r="I24" s="306">
        <f t="shared" si="5"/>
        <v>0</v>
      </c>
    </row>
    <row r="25" spans="1:9" x14ac:dyDescent="0.25">
      <c r="A25" s="297"/>
      <c r="B25" s="590" t="s">
        <v>246</v>
      </c>
      <c r="C25" s="591"/>
      <c r="D25" s="310"/>
      <c r="E25" s="310"/>
      <c r="F25" s="306">
        <f t="shared" si="4"/>
        <v>0</v>
      </c>
      <c r="G25" s="310"/>
      <c r="H25" s="310"/>
      <c r="I25" s="306">
        <f t="shared" si="5"/>
        <v>0</v>
      </c>
    </row>
    <row r="26" spans="1:9" x14ac:dyDescent="0.25">
      <c r="A26" s="297"/>
      <c r="B26" s="590" t="s">
        <v>247</v>
      </c>
      <c r="C26" s="591"/>
      <c r="D26" s="310"/>
      <c r="E26" s="310"/>
      <c r="F26" s="306">
        <f t="shared" si="4"/>
        <v>0</v>
      </c>
      <c r="G26" s="310"/>
      <c r="H26" s="310"/>
      <c r="I26" s="306">
        <f t="shared" si="5"/>
        <v>0</v>
      </c>
    </row>
    <row r="27" spans="1:9" x14ac:dyDescent="0.25">
      <c r="A27" s="297"/>
      <c r="B27" s="590" t="s">
        <v>248</v>
      </c>
      <c r="C27" s="591"/>
      <c r="D27" s="310"/>
      <c r="E27" s="310"/>
      <c r="F27" s="306">
        <f t="shared" si="4"/>
        <v>0</v>
      </c>
      <c r="G27" s="310"/>
      <c r="H27" s="310"/>
      <c r="I27" s="306">
        <f t="shared" si="5"/>
        <v>0</v>
      </c>
    </row>
    <row r="28" spans="1:9" x14ac:dyDescent="0.25">
      <c r="A28" s="297"/>
      <c r="B28" s="590" t="s">
        <v>249</v>
      </c>
      <c r="C28" s="591"/>
      <c r="D28" s="310">
        <v>7002000</v>
      </c>
      <c r="E28" s="310">
        <v>40439</v>
      </c>
      <c r="F28" s="306">
        <f t="shared" si="4"/>
        <v>7042439</v>
      </c>
      <c r="G28" s="310">
        <v>2205011</v>
      </c>
      <c r="H28" s="310">
        <v>2205011</v>
      </c>
      <c r="I28" s="306">
        <f t="shared" si="5"/>
        <v>4837428</v>
      </c>
    </row>
    <row r="29" spans="1:9" x14ac:dyDescent="0.25">
      <c r="A29" s="297"/>
      <c r="B29" s="307"/>
      <c r="C29" s="308"/>
      <c r="D29" s="311"/>
      <c r="E29" s="311"/>
      <c r="F29" s="309"/>
      <c r="G29" s="311"/>
      <c r="H29" s="311"/>
      <c r="I29" s="311"/>
    </row>
    <row r="30" spans="1:9" x14ac:dyDescent="0.25">
      <c r="A30" s="297"/>
      <c r="B30" s="592" t="s">
        <v>250</v>
      </c>
      <c r="C30" s="593"/>
      <c r="D30" s="312">
        <f t="shared" ref="D30:I30" si="6">SUM(D31:D39)</f>
        <v>0</v>
      </c>
      <c r="E30" s="312">
        <f t="shared" si="6"/>
        <v>0</v>
      </c>
      <c r="F30" s="312">
        <f t="shared" si="6"/>
        <v>0</v>
      </c>
      <c r="G30" s="312">
        <f t="shared" si="6"/>
        <v>0</v>
      </c>
      <c r="H30" s="312">
        <f t="shared" si="6"/>
        <v>0</v>
      </c>
      <c r="I30" s="312">
        <f t="shared" si="6"/>
        <v>0</v>
      </c>
    </row>
    <row r="31" spans="1:9" x14ac:dyDescent="0.25">
      <c r="A31" s="297"/>
      <c r="B31" s="590" t="s">
        <v>251</v>
      </c>
      <c r="C31" s="591"/>
      <c r="D31" s="310"/>
      <c r="E31" s="310"/>
      <c r="F31" s="306">
        <f t="shared" si="4"/>
        <v>0</v>
      </c>
      <c r="G31" s="310"/>
      <c r="H31" s="310"/>
      <c r="I31" s="306">
        <f t="shared" ref="I31:I39" si="7">IF(AND(F31&gt;=0,G31&gt;=0),(F31-G31),"-")</f>
        <v>0</v>
      </c>
    </row>
    <row r="32" spans="1:9" x14ac:dyDescent="0.25">
      <c r="A32" s="297"/>
      <c r="B32" s="590" t="s">
        <v>252</v>
      </c>
      <c r="C32" s="591"/>
      <c r="D32" s="310"/>
      <c r="E32" s="310"/>
      <c r="F32" s="306">
        <f t="shared" si="4"/>
        <v>0</v>
      </c>
      <c r="G32" s="310"/>
      <c r="H32" s="310"/>
      <c r="I32" s="306">
        <f t="shared" si="7"/>
        <v>0</v>
      </c>
    </row>
    <row r="33" spans="1:9" x14ac:dyDescent="0.25">
      <c r="A33" s="297"/>
      <c r="B33" s="590" t="s">
        <v>253</v>
      </c>
      <c r="C33" s="591"/>
      <c r="D33" s="310"/>
      <c r="E33" s="310"/>
      <c r="F33" s="306">
        <f t="shared" si="4"/>
        <v>0</v>
      </c>
      <c r="G33" s="310"/>
      <c r="H33" s="310"/>
      <c r="I33" s="306">
        <f t="shared" si="7"/>
        <v>0</v>
      </c>
    </row>
    <row r="34" spans="1:9" x14ac:dyDescent="0.25">
      <c r="A34" s="297"/>
      <c r="B34" s="590" t="s">
        <v>254</v>
      </c>
      <c r="C34" s="591"/>
      <c r="D34" s="310"/>
      <c r="E34" s="310"/>
      <c r="F34" s="306">
        <f t="shared" si="4"/>
        <v>0</v>
      </c>
      <c r="G34" s="310"/>
      <c r="H34" s="310"/>
      <c r="I34" s="306">
        <f t="shared" si="7"/>
        <v>0</v>
      </c>
    </row>
    <row r="35" spans="1:9" x14ac:dyDescent="0.25">
      <c r="A35" s="297"/>
      <c r="B35" s="590" t="s">
        <v>255</v>
      </c>
      <c r="C35" s="591"/>
      <c r="D35" s="310"/>
      <c r="E35" s="310"/>
      <c r="F35" s="306">
        <f t="shared" si="4"/>
        <v>0</v>
      </c>
      <c r="G35" s="310"/>
      <c r="H35" s="310"/>
      <c r="I35" s="306">
        <f t="shared" si="7"/>
        <v>0</v>
      </c>
    </row>
    <row r="36" spans="1:9" x14ac:dyDescent="0.25">
      <c r="A36" s="297"/>
      <c r="B36" s="590" t="s">
        <v>256</v>
      </c>
      <c r="C36" s="591"/>
      <c r="D36" s="310"/>
      <c r="E36" s="310"/>
      <c r="F36" s="306">
        <f t="shared" si="4"/>
        <v>0</v>
      </c>
      <c r="G36" s="310"/>
      <c r="H36" s="310"/>
      <c r="I36" s="306">
        <f t="shared" si="7"/>
        <v>0</v>
      </c>
    </row>
    <row r="37" spans="1:9" x14ac:dyDescent="0.25">
      <c r="A37" s="297"/>
      <c r="B37" s="590" t="s">
        <v>257</v>
      </c>
      <c r="C37" s="591"/>
      <c r="D37" s="310"/>
      <c r="E37" s="310"/>
      <c r="F37" s="306">
        <f t="shared" si="4"/>
        <v>0</v>
      </c>
      <c r="G37" s="310"/>
      <c r="H37" s="310"/>
      <c r="I37" s="306">
        <f t="shared" si="7"/>
        <v>0</v>
      </c>
    </row>
    <row r="38" spans="1:9" x14ac:dyDescent="0.25">
      <c r="A38" s="297"/>
      <c r="B38" s="590" t="s">
        <v>258</v>
      </c>
      <c r="C38" s="591"/>
      <c r="D38" s="310"/>
      <c r="E38" s="310"/>
      <c r="F38" s="306">
        <f t="shared" si="4"/>
        <v>0</v>
      </c>
      <c r="G38" s="310"/>
      <c r="H38" s="310"/>
      <c r="I38" s="306">
        <f t="shared" si="7"/>
        <v>0</v>
      </c>
    </row>
    <row r="39" spans="1:9" x14ac:dyDescent="0.25">
      <c r="A39" s="297"/>
      <c r="B39" s="590" t="s">
        <v>259</v>
      </c>
      <c r="C39" s="591"/>
      <c r="D39" s="310"/>
      <c r="E39" s="310"/>
      <c r="F39" s="306">
        <f t="shared" si="4"/>
        <v>0</v>
      </c>
      <c r="G39" s="310"/>
      <c r="H39" s="310"/>
      <c r="I39" s="306">
        <f t="shared" si="7"/>
        <v>0</v>
      </c>
    </row>
    <row r="40" spans="1:9" x14ac:dyDescent="0.25">
      <c r="A40" s="297"/>
      <c r="B40" s="307"/>
      <c r="C40" s="308"/>
      <c r="D40" s="311"/>
      <c r="E40" s="311"/>
      <c r="F40" s="311"/>
      <c r="G40" s="311"/>
      <c r="H40" s="311"/>
      <c r="I40" s="311"/>
    </row>
    <row r="41" spans="1:9" x14ac:dyDescent="0.25">
      <c r="A41" s="297"/>
      <c r="B41" s="592" t="s">
        <v>260</v>
      </c>
      <c r="C41" s="593"/>
      <c r="D41" s="312">
        <f t="shared" ref="D41:I41" si="8">SUM(D42:D45)</f>
        <v>0</v>
      </c>
      <c r="E41" s="312">
        <f t="shared" si="8"/>
        <v>0</v>
      </c>
      <c r="F41" s="312">
        <f t="shared" si="8"/>
        <v>0</v>
      </c>
      <c r="G41" s="313">
        <f t="shared" si="8"/>
        <v>0</v>
      </c>
      <c r="H41" s="312">
        <f t="shared" si="8"/>
        <v>0</v>
      </c>
      <c r="I41" s="312">
        <f t="shared" si="8"/>
        <v>0</v>
      </c>
    </row>
    <row r="42" spans="1:9" x14ac:dyDescent="0.25">
      <c r="A42" s="297"/>
      <c r="B42" s="590" t="s">
        <v>261</v>
      </c>
      <c r="C42" s="591"/>
      <c r="D42" s="310"/>
      <c r="E42" s="310"/>
      <c r="F42" s="306">
        <f>IF(AND(D42&gt;=0,E42&gt;=0),(D42+E42),"-")</f>
        <v>0</v>
      </c>
      <c r="G42" s="310"/>
      <c r="H42" s="310"/>
      <c r="I42" s="306">
        <f>IF(AND(F42&gt;=0,G42&gt;=0),(F42-G42),"-")</f>
        <v>0</v>
      </c>
    </row>
    <row r="43" spans="1:9" x14ac:dyDescent="0.25">
      <c r="A43" s="297"/>
      <c r="B43" s="590" t="s">
        <v>262</v>
      </c>
      <c r="C43" s="591"/>
      <c r="D43" s="310"/>
      <c r="E43" s="310"/>
      <c r="F43" s="306">
        <f>IF(AND(D43&gt;=0,E43&gt;=0),(D43+E43),"-")</f>
        <v>0</v>
      </c>
      <c r="G43" s="310"/>
      <c r="H43" s="310"/>
      <c r="I43" s="306">
        <f>IF(AND(F43&gt;=0,G43&gt;=0),(F43-G43),"-")</f>
        <v>0</v>
      </c>
    </row>
    <row r="44" spans="1:9" x14ac:dyDescent="0.25">
      <c r="A44" s="297"/>
      <c r="B44" s="590" t="s">
        <v>263</v>
      </c>
      <c r="C44" s="591"/>
      <c r="D44" s="310"/>
      <c r="E44" s="310"/>
      <c r="F44" s="306">
        <f>IF(AND(D44&gt;=0,E44&gt;=0),(D44+E44),"-")</f>
        <v>0</v>
      </c>
      <c r="G44" s="310"/>
      <c r="H44" s="310"/>
      <c r="I44" s="306">
        <f>IF(AND(F44&gt;=0,G44&gt;=0),(F44-G44),"-")</f>
        <v>0</v>
      </c>
    </row>
    <row r="45" spans="1:9" x14ac:dyDescent="0.25">
      <c r="A45" s="297"/>
      <c r="B45" s="590" t="s">
        <v>264</v>
      </c>
      <c r="C45" s="591"/>
      <c r="D45" s="310"/>
      <c r="E45" s="310"/>
      <c r="F45" s="306">
        <f>IF(AND(D45&gt;=0,E45&gt;=0),(D45+E45),"-")</f>
        <v>0</v>
      </c>
      <c r="G45" s="310"/>
      <c r="H45" s="310"/>
      <c r="I45" s="306">
        <f>IF(AND(F45&gt;=0,G45&gt;=0),(F45-G45),"-")</f>
        <v>0</v>
      </c>
    </row>
    <row r="46" spans="1:9" x14ac:dyDescent="0.25">
      <c r="A46" s="297"/>
      <c r="B46" s="314"/>
      <c r="C46" s="315"/>
      <c r="D46" s="316"/>
      <c r="E46" s="316"/>
      <c r="F46" s="316"/>
      <c r="G46" s="316"/>
      <c r="H46" s="316"/>
      <c r="I46" s="316"/>
    </row>
    <row r="47" spans="1:9" x14ac:dyDescent="0.25">
      <c r="A47" s="297"/>
      <c r="B47" s="317"/>
      <c r="C47" s="318" t="s">
        <v>224</v>
      </c>
      <c r="D47" s="319">
        <f t="shared" ref="D47:I47" si="9">SUM(D11,D21,D30,D41)</f>
        <v>7002000</v>
      </c>
      <c r="E47" s="319">
        <f t="shared" si="9"/>
        <v>40439</v>
      </c>
      <c r="F47" s="319">
        <f t="shared" si="9"/>
        <v>7042439</v>
      </c>
      <c r="G47" s="319">
        <f t="shared" si="9"/>
        <v>2205011</v>
      </c>
      <c r="H47" s="319">
        <f t="shared" si="9"/>
        <v>2205011</v>
      </c>
      <c r="I47" s="319">
        <f t="shared" si="9"/>
        <v>4837428</v>
      </c>
    </row>
  </sheetData>
  <mergeCells count="40">
    <mergeCell ref="B44:C44"/>
    <mergeCell ref="B45:C45"/>
    <mergeCell ref="B37:C37"/>
    <mergeCell ref="B38:C38"/>
    <mergeCell ref="B39:C39"/>
    <mergeCell ref="B41:C41"/>
    <mergeCell ref="B42:C42"/>
    <mergeCell ref="B43:C43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7:C9"/>
    <mergeCell ref="D7:H7"/>
    <mergeCell ref="I7:I8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R65533"/>
  <sheetViews>
    <sheetView workbookViewId="0">
      <selection activeCell="B6" sqref="B6"/>
    </sheetView>
  </sheetViews>
  <sheetFormatPr baseColWidth="10" defaultColWidth="0" defaultRowHeight="14.25" x14ac:dyDescent="0.2"/>
  <cols>
    <col min="1" max="1" width="2.7109375" style="297" customWidth="1"/>
    <col min="2" max="2" width="13.7109375" style="297" customWidth="1"/>
    <col min="3" max="3" width="19.140625" style="297" customWidth="1"/>
    <col min="4" max="9" width="11.42578125" style="297" customWidth="1"/>
    <col min="10" max="10" width="3.85546875" style="297" customWidth="1"/>
    <col min="11" max="256" width="11.42578125" style="297" hidden="1"/>
    <col min="257" max="257" width="2.7109375" style="297" customWidth="1"/>
    <col min="258" max="258" width="13.7109375" style="297" customWidth="1"/>
    <col min="259" max="259" width="19.140625" style="297" customWidth="1"/>
    <col min="260" max="265" width="11.42578125" style="297" customWidth="1"/>
    <col min="266" max="266" width="3.85546875" style="297" customWidth="1"/>
    <col min="267" max="512" width="11.42578125" style="297" hidden="1"/>
    <col min="513" max="513" width="2.7109375" style="297" customWidth="1"/>
    <col min="514" max="514" width="13.7109375" style="297" customWidth="1"/>
    <col min="515" max="515" width="19.140625" style="297" customWidth="1"/>
    <col min="516" max="521" width="11.42578125" style="297" customWidth="1"/>
    <col min="522" max="522" width="3.85546875" style="297" customWidth="1"/>
    <col min="523" max="768" width="11.42578125" style="297" hidden="1"/>
    <col min="769" max="769" width="2.7109375" style="297" customWidth="1"/>
    <col min="770" max="770" width="13.7109375" style="297" customWidth="1"/>
    <col min="771" max="771" width="19.140625" style="297" customWidth="1"/>
    <col min="772" max="777" width="11.42578125" style="297" customWidth="1"/>
    <col min="778" max="778" width="3.85546875" style="297" customWidth="1"/>
    <col min="779" max="1024" width="11.42578125" style="297" hidden="1"/>
    <col min="1025" max="1025" width="2.7109375" style="297" customWidth="1"/>
    <col min="1026" max="1026" width="13.7109375" style="297" customWidth="1"/>
    <col min="1027" max="1027" width="19.140625" style="297" customWidth="1"/>
    <col min="1028" max="1033" width="11.42578125" style="297" customWidth="1"/>
    <col min="1034" max="1034" width="3.85546875" style="297" customWidth="1"/>
    <col min="1035" max="1280" width="11.42578125" style="297" hidden="1"/>
    <col min="1281" max="1281" width="2.7109375" style="297" customWidth="1"/>
    <col min="1282" max="1282" width="13.7109375" style="297" customWidth="1"/>
    <col min="1283" max="1283" width="19.140625" style="297" customWidth="1"/>
    <col min="1284" max="1289" width="11.42578125" style="297" customWidth="1"/>
    <col min="1290" max="1290" width="3.85546875" style="297" customWidth="1"/>
    <col min="1291" max="1536" width="11.42578125" style="297" hidden="1"/>
    <col min="1537" max="1537" width="2.7109375" style="297" customWidth="1"/>
    <col min="1538" max="1538" width="13.7109375" style="297" customWidth="1"/>
    <col min="1539" max="1539" width="19.140625" style="297" customWidth="1"/>
    <col min="1540" max="1545" width="11.42578125" style="297" customWidth="1"/>
    <col min="1546" max="1546" width="3.85546875" style="297" customWidth="1"/>
    <col min="1547" max="1792" width="11.42578125" style="297" hidden="1"/>
    <col min="1793" max="1793" width="2.7109375" style="297" customWidth="1"/>
    <col min="1794" max="1794" width="13.7109375" style="297" customWidth="1"/>
    <col min="1795" max="1795" width="19.140625" style="297" customWidth="1"/>
    <col min="1796" max="1801" width="11.42578125" style="297" customWidth="1"/>
    <col min="1802" max="1802" width="3.85546875" style="297" customWidth="1"/>
    <col min="1803" max="2048" width="11.42578125" style="297" hidden="1"/>
    <col min="2049" max="2049" width="2.7109375" style="297" customWidth="1"/>
    <col min="2050" max="2050" width="13.7109375" style="297" customWidth="1"/>
    <col min="2051" max="2051" width="19.140625" style="297" customWidth="1"/>
    <col min="2052" max="2057" width="11.42578125" style="297" customWidth="1"/>
    <col min="2058" max="2058" width="3.85546875" style="297" customWidth="1"/>
    <col min="2059" max="2304" width="11.42578125" style="297" hidden="1"/>
    <col min="2305" max="2305" width="2.7109375" style="297" customWidth="1"/>
    <col min="2306" max="2306" width="13.7109375" style="297" customWidth="1"/>
    <col min="2307" max="2307" width="19.140625" style="297" customWidth="1"/>
    <col min="2308" max="2313" width="11.42578125" style="297" customWidth="1"/>
    <col min="2314" max="2314" width="3.85546875" style="297" customWidth="1"/>
    <col min="2315" max="2560" width="11.42578125" style="297" hidden="1"/>
    <col min="2561" max="2561" width="2.7109375" style="297" customWidth="1"/>
    <col min="2562" max="2562" width="13.7109375" style="297" customWidth="1"/>
    <col min="2563" max="2563" width="19.140625" style="297" customWidth="1"/>
    <col min="2564" max="2569" width="11.42578125" style="297" customWidth="1"/>
    <col min="2570" max="2570" width="3.85546875" style="297" customWidth="1"/>
    <col min="2571" max="2816" width="11.42578125" style="297" hidden="1"/>
    <col min="2817" max="2817" width="2.7109375" style="297" customWidth="1"/>
    <col min="2818" max="2818" width="13.7109375" style="297" customWidth="1"/>
    <col min="2819" max="2819" width="19.140625" style="297" customWidth="1"/>
    <col min="2820" max="2825" width="11.42578125" style="297" customWidth="1"/>
    <col min="2826" max="2826" width="3.85546875" style="297" customWidth="1"/>
    <col min="2827" max="3072" width="11.42578125" style="297" hidden="1"/>
    <col min="3073" max="3073" width="2.7109375" style="297" customWidth="1"/>
    <col min="3074" max="3074" width="13.7109375" style="297" customWidth="1"/>
    <col min="3075" max="3075" width="19.140625" style="297" customWidth="1"/>
    <col min="3076" max="3081" width="11.42578125" style="297" customWidth="1"/>
    <col min="3082" max="3082" width="3.85546875" style="297" customWidth="1"/>
    <col min="3083" max="3328" width="11.42578125" style="297" hidden="1"/>
    <col min="3329" max="3329" width="2.7109375" style="297" customWidth="1"/>
    <col min="3330" max="3330" width="13.7109375" style="297" customWidth="1"/>
    <col min="3331" max="3331" width="19.140625" style="297" customWidth="1"/>
    <col min="3332" max="3337" width="11.42578125" style="297" customWidth="1"/>
    <col min="3338" max="3338" width="3.85546875" style="297" customWidth="1"/>
    <col min="3339" max="3584" width="11.42578125" style="297" hidden="1"/>
    <col min="3585" max="3585" width="2.7109375" style="297" customWidth="1"/>
    <col min="3586" max="3586" width="13.7109375" style="297" customWidth="1"/>
    <col min="3587" max="3587" width="19.140625" style="297" customWidth="1"/>
    <col min="3588" max="3593" width="11.42578125" style="297" customWidth="1"/>
    <col min="3594" max="3594" width="3.85546875" style="297" customWidth="1"/>
    <col min="3595" max="3840" width="11.42578125" style="297" hidden="1"/>
    <col min="3841" max="3841" width="2.7109375" style="297" customWidth="1"/>
    <col min="3842" max="3842" width="13.7109375" style="297" customWidth="1"/>
    <col min="3843" max="3843" width="19.140625" style="297" customWidth="1"/>
    <col min="3844" max="3849" width="11.42578125" style="297" customWidth="1"/>
    <col min="3850" max="3850" width="3.85546875" style="297" customWidth="1"/>
    <col min="3851" max="4096" width="11.42578125" style="297" hidden="1"/>
    <col min="4097" max="4097" width="2.7109375" style="297" customWidth="1"/>
    <col min="4098" max="4098" width="13.7109375" style="297" customWidth="1"/>
    <col min="4099" max="4099" width="19.140625" style="297" customWidth="1"/>
    <col min="4100" max="4105" width="11.42578125" style="297" customWidth="1"/>
    <col min="4106" max="4106" width="3.85546875" style="297" customWidth="1"/>
    <col min="4107" max="4352" width="11.42578125" style="297" hidden="1"/>
    <col min="4353" max="4353" width="2.7109375" style="297" customWidth="1"/>
    <col min="4354" max="4354" width="13.7109375" style="297" customWidth="1"/>
    <col min="4355" max="4355" width="19.140625" style="297" customWidth="1"/>
    <col min="4356" max="4361" width="11.42578125" style="297" customWidth="1"/>
    <col min="4362" max="4362" width="3.85546875" style="297" customWidth="1"/>
    <col min="4363" max="4608" width="11.42578125" style="297" hidden="1"/>
    <col min="4609" max="4609" width="2.7109375" style="297" customWidth="1"/>
    <col min="4610" max="4610" width="13.7109375" style="297" customWidth="1"/>
    <col min="4611" max="4611" width="19.140625" style="297" customWidth="1"/>
    <col min="4612" max="4617" width="11.42578125" style="297" customWidth="1"/>
    <col min="4618" max="4618" width="3.85546875" style="297" customWidth="1"/>
    <col min="4619" max="4864" width="11.42578125" style="297" hidden="1"/>
    <col min="4865" max="4865" width="2.7109375" style="297" customWidth="1"/>
    <col min="4866" max="4866" width="13.7109375" style="297" customWidth="1"/>
    <col min="4867" max="4867" width="19.140625" style="297" customWidth="1"/>
    <col min="4868" max="4873" width="11.42578125" style="297" customWidth="1"/>
    <col min="4874" max="4874" width="3.85546875" style="297" customWidth="1"/>
    <col min="4875" max="5120" width="11.42578125" style="297" hidden="1"/>
    <col min="5121" max="5121" width="2.7109375" style="297" customWidth="1"/>
    <col min="5122" max="5122" width="13.7109375" style="297" customWidth="1"/>
    <col min="5123" max="5123" width="19.140625" style="297" customWidth="1"/>
    <col min="5124" max="5129" width="11.42578125" style="297" customWidth="1"/>
    <col min="5130" max="5130" width="3.85546875" style="297" customWidth="1"/>
    <col min="5131" max="5376" width="11.42578125" style="297" hidden="1"/>
    <col min="5377" max="5377" width="2.7109375" style="297" customWidth="1"/>
    <col min="5378" max="5378" width="13.7109375" style="297" customWidth="1"/>
    <col min="5379" max="5379" width="19.140625" style="297" customWidth="1"/>
    <col min="5380" max="5385" width="11.42578125" style="297" customWidth="1"/>
    <col min="5386" max="5386" width="3.85546875" style="297" customWidth="1"/>
    <col min="5387" max="5632" width="11.42578125" style="297" hidden="1"/>
    <col min="5633" max="5633" width="2.7109375" style="297" customWidth="1"/>
    <col min="5634" max="5634" width="13.7109375" style="297" customWidth="1"/>
    <col min="5635" max="5635" width="19.140625" style="297" customWidth="1"/>
    <col min="5636" max="5641" width="11.42578125" style="297" customWidth="1"/>
    <col min="5642" max="5642" width="3.85546875" style="297" customWidth="1"/>
    <col min="5643" max="5888" width="11.42578125" style="297" hidden="1"/>
    <col min="5889" max="5889" width="2.7109375" style="297" customWidth="1"/>
    <col min="5890" max="5890" width="13.7109375" style="297" customWidth="1"/>
    <col min="5891" max="5891" width="19.140625" style="297" customWidth="1"/>
    <col min="5892" max="5897" width="11.42578125" style="297" customWidth="1"/>
    <col min="5898" max="5898" width="3.85546875" style="297" customWidth="1"/>
    <col min="5899" max="6144" width="11.42578125" style="297" hidden="1"/>
    <col min="6145" max="6145" width="2.7109375" style="297" customWidth="1"/>
    <col min="6146" max="6146" width="13.7109375" style="297" customWidth="1"/>
    <col min="6147" max="6147" width="19.140625" style="297" customWidth="1"/>
    <col min="6148" max="6153" width="11.42578125" style="297" customWidth="1"/>
    <col min="6154" max="6154" width="3.85546875" style="297" customWidth="1"/>
    <col min="6155" max="6400" width="11.42578125" style="297" hidden="1"/>
    <col min="6401" max="6401" width="2.7109375" style="297" customWidth="1"/>
    <col min="6402" max="6402" width="13.7109375" style="297" customWidth="1"/>
    <col min="6403" max="6403" width="19.140625" style="297" customWidth="1"/>
    <col min="6404" max="6409" width="11.42578125" style="297" customWidth="1"/>
    <col min="6410" max="6410" width="3.85546875" style="297" customWidth="1"/>
    <col min="6411" max="6656" width="11.42578125" style="297" hidden="1"/>
    <col min="6657" max="6657" width="2.7109375" style="297" customWidth="1"/>
    <col min="6658" max="6658" width="13.7109375" style="297" customWidth="1"/>
    <col min="6659" max="6659" width="19.140625" style="297" customWidth="1"/>
    <col min="6660" max="6665" width="11.42578125" style="297" customWidth="1"/>
    <col min="6666" max="6666" width="3.85546875" style="297" customWidth="1"/>
    <col min="6667" max="6912" width="11.42578125" style="297" hidden="1"/>
    <col min="6913" max="6913" width="2.7109375" style="297" customWidth="1"/>
    <col min="6914" max="6914" width="13.7109375" style="297" customWidth="1"/>
    <col min="6915" max="6915" width="19.140625" style="297" customWidth="1"/>
    <col min="6916" max="6921" width="11.42578125" style="297" customWidth="1"/>
    <col min="6922" max="6922" width="3.85546875" style="297" customWidth="1"/>
    <col min="6923" max="7168" width="11.42578125" style="297" hidden="1"/>
    <col min="7169" max="7169" width="2.7109375" style="297" customWidth="1"/>
    <col min="7170" max="7170" width="13.7109375" style="297" customWidth="1"/>
    <col min="7171" max="7171" width="19.140625" style="297" customWidth="1"/>
    <col min="7172" max="7177" width="11.42578125" style="297" customWidth="1"/>
    <col min="7178" max="7178" width="3.85546875" style="297" customWidth="1"/>
    <col min="7179" max="7424" width="11.42578125" style="297" hidden="1"/>
    <col min="7425" max="7425" width="2.7109375" style="297" customWidth="1"/>
    <col min="7426" max="7426" width="13.7109375" style="297" customWidth="1"/>
    <col min="7427" max="7427" width="19.140625" style="297" customWidth="1"/>
    <col min="7428" max="7433" width="11.42578125" style="297" customWidth="1"/>
    <col min="7434" max="7434" width="3.85546875" style="297" customWidth="1"/>
    <col min="7435" max="7680" width="11.42578125" style="297" hidden="1"/>
    <col min="7681" max="7681" width="2.7109375" style="297" customWidth="1"/>
    <col min="7682" max="7682" width="13.7109375" style="297" customWidth="1"/>
    <col min="7683" max="7683" width="19.140625" style="297" customWidth="1"/>
    <col min="7684" max="7689" width="11.42578125" style="297" customWidth="1"/>
    <col min="7690" max="7690" width="3.85546875" style="297" customWidth="1"/>
    <col min="7691" max="7936" width="11.42578125" style="297" hidden="1"/>
    <col min="7937" max="7937" width="2.7109375" style="297" customWidth="1"/>
    <col min="7938" max="7938" width="13.7109375" style="297" customWidth="1"/>
    <col min="7939" max="7939" width="19.140625" style="297" customWidth="1"/>
    <col min="7940" max="7945" width="11.42578125" style="297" customWidth="1"/>
    <col min="7946" max="7946" width="3.85546875" style="297" customWidth="1"/>
    <col min="7947" max="8192" width="11.42578125" style="297" hidden="1"/>
    <col min="8193" max="8193" width="2.7109375" style="297" customWidth="1"/>
    <col min="8194" max="8194" width="13.7109375" style="297" customWidth="1"/>
    <col min="8195" max="8195" width="19.140625" style="297" customWidth="1"/>
    <col min="8196" max="8201" width="11.42578125" style="297" customWidth="1"/>
    <col min="8202" max="8202" width="3.85546875" style="297" customWidth="1"/>
    <col min="8203" max="8448" width="11.42578125" style="297" hidden="1"/>
    <col min="8449" max="8449" width="2.7109375" style="297" customWidth="1"/>
    <col min="8450" max="8450" width="13.7109375" style="297" customWidth="1"/>
    <col min="8451" max="8451" width="19.140625" style="297" customWidth="1"/>
    <col min="8452" max="8457" width="11.42578125" style="297" customWidth="1"/>
    <col min="8458" max="8458" width="3.85546875" style="297" customWidth="1"/>
    <col min="8459" max="8704" width="11.42578125" style="297" hidden="1"/>
    <col min="8705" max="8705" width="2.7109375" style="297" customWidth="1"/>
    <col min="8706" max="8706" width="13.7109375" style="297" customWidth="1"/>
    <col min="8707" max="8707" width="19.140625" style="297" customWidth="1"/>
    <col min="8708" max="8713" width="11.42578125" style="297" customWidth="1"/>
    <col min="8714" max="8714" width="3.85546875" style="297" customWidth="1"/>
    <col min="8715" max="8960" width="11.42578125" style="297" hidden="1"/>
    <col min="8961" max="8961" width="2.7109375" style="297" customWidth="1"/>
    <col min="8962" max="8962" width="13.7109375" style="297" customWidth="1"/>
    <col min="8963" max="8963" width="19.140625" style="297" customWidth="1"/>
    <col min="8964" max="8969" width="11.42578125" style="297" customWidth="1"/>
    <col min="8970" max="8970" width="3.85546875" style="297" customWidth="1"/>
    <col min="8971" max="9216" width="11.42578125" style="297" hidden="1"/>
    <col min="9217" max="9217" width="2.7109375" style="297" customWidth="1"/>
    <col min="9218" max="9218" width="13.7109375" style="297" customWidth="1"/>
    <col min="9219" max="9219" width="19.140625" style="297" customWidth="1"/>
    <col min="9220" max="9225" width="11.42578125" style="297" customWidth="1"/>
    <col min="9226" max="9226" width="3.85546875" style="297" customWidth="1"/>
    <col min="9227" max="9472" width="11.42578125" style="297" hidden="1"/>
    <col min="9473" max="9473" width="2.7109375" style="297" customWidth="1"/>
    <col min="9474" max="9474" width="13.7109375" style="297" customWidth="1"/>
    <col min="9475" max="9475" width="19.140625" style="297" customWidth="1"/>
    <col min="9476" max="9481" width="11.42578125" style="297" customWidth="1"/>
    <col min="9482" max="9482" width="3.85546875" style="297" customWidth="1"/>
    <col min="9483" max="9728" width="11.42578125" style="297" hidden="1"/>
    <col min="9729" max="9729" width="2.7109375" style="297" customWidth="1"/>
    <col min="9730" max="9730" width="13.7109375" style="297" customWidth="1"/>
    <col min="9731" max="9731" width="19.140625" style="297" customWidth="1"/>
    <col min="9732" max="9737" width="11.42578125" style="297" customWidth="1"/>
    <col min="9738" max="9738" width="3.85546875" style="297" customWidth="1"/>
    <col min="9739" max="9984" width="11.42578125" style="297" hidden="1"/>
    <col min="9985" max="9985" width="2.7109375" style="297" customWidth="1"/>
    <col min="9986" max="9986" width="13.7109375" style="297" customWidth="1"/>
    <col min="9987" max="9987" width="19.140625" style="297" customWidth="1"/>
    <col min="9988" max="9993" width="11.42578125" style="297" customWidth="1"/>
    <col min="9994" max="9994" width="3.85546875" style="297" customWidth="1"/>
    <col min="9995" max="10240" width="11.42578125" style="297" hidden="1"/>
    <col min="10241" max="10241" width="2.7109375" style="297" customWidth="1"/>
    <col min="10242" max="10242" width="13.7109375" style="297" customWidth="1"/>
    <col min="10243" max="10243" width="19.140625" style="297" customWidth="1"/>
    <col min="10244" max="10249" width="11.42578125" style="297" customWidth="1"/>
    <col min="10250" max="10250" width="3.85546875" style="297" customWidth="1"/>
    <col min="10251" max="10496" width="11.42578125" style="297" hidden="1"/>
    <col min="10497" max="10497" width="2.7109375" style="297" customWidth="1"/>
    <col min="10498" max="10498" width="13.7109375" style="297" customWidth="1"/>
    <col min="10499" max="10499" width="19.140625" style="297" customWidth="1"/>
    <col min="10500" max="10505" width="11.42578125" style="297" customWidth="1"/>
    <col min="10506" max="10506" width="3.85546875" style="297" customWidth="1"/>
    <col min="10507" max="10752" width="11.42578125" style="297" hidden="1"/>
    <col min="10753" max="10753" width="2.7109375" style="297" customWidth="1"/>
    <col min="10754" max="10754" width="13.7109375" style="297" customWidth="1"/>
    <col min="10755" max="10755" width="19.140625" style="297" customWidth="1"/>
    <col min="10756" max="10761" width="11.42578125" style="297" customWidth="1"/>
    <col min="10762" max="10762" width="3.85546875" style="297" customWidth="1"/>
    <col min="10763" max="11008" width="11.42578125" style="297" hidden="1"/>
    <col min="11009" max="11009" width="2.7109375" style="297" customWidth="1"/>
    <col min="11010" max="11010" width="13.7109375" style="297" customWidth="1"/>
    <col min="11011" max="11011" width="19.140625" style="297" customWidth="1"/>
    <col min="11012" max="11017" width="11.42578125" style="297" customWidth="1"/>
    <col min="11018" max="11018" width="3.85546875" style="297" customWidth="1"/>
    <col min="11019" max="11264" width="11.42578125" style="297" hidden="1"/>
    <col min="11265" max="11265" width="2.7109375" style="297" customWidth="1"/>
    <col min="11266" max="11266" width="13.7109375" style="297" customWidth="1"/>
    <col min="11267" max="11267" width="19.140625" style="297" customWidth="1"/>
    <col min="11268" max="11273" width="11.42578125" style="297" customWidth="1"/>
    <col min="11274" max="11274" width="3.85546875" style="297" customWidth="1"/>
    <col min="11275" max="11520" width="11.42578125" style="297" hidden="1"/>
    <col min="11521" max="11521" width="2.7109375" style="297" customWidth="1"/>
    <col min="11522" max="11522" width="13.7109375" style="297" customWidth="1"/>
    <col min="11523" max="11523" width="19.140625" style="297" customWidth="1"/>
    <col min="11524" max="11529" width="11.42578125" style="297" customWidth="1"/>
    <col min="11530" max="11530" width="3.85546875" style="297" customWidth="1"/>
    <col min="11531" max="11776" width="11.42578125" style="297" hidden="1"/>
    <col min="11777" max="11777" width="2.7109375" style="297" customWidth="1"/>
    <col min="11778" max="11778" width="13.7109375" style="297" customWidth="1"/>
    <col min="11779" max="11779" width="19.140625" style="297" customWidth="1"/>
    <col min="11780" max="11785" width="11.42578125" style="297" customWidth="1"/>
    <col min="11786" max="11786" width="3.85546875" style="297" customWidth="1"/>
    <col min="11787" max="12032" width="11.42578125" style="297" hidden="1"/>
    <col min="12033" max="12033" width="2.7109375" style="297" customWidth="1"/>
    <col min="12034" max="12034" width="13.7109375" style="297" customWidth="1"/>
    <col min="12035" max="12035" width="19.140625" style="297" customWidth="1"/>
    <col min="12036" max="12041" width="11.42578125" style="297" customWidth="1"/>
    <col min="12042" max="12042" width="3.85546875" style="297" customWidth="1"/>
    <col min="12043" max="12288" width="11.42578125" style="297" hidden="1"/>
    <col min="12289" max="12289" width="2.7109375" style="297" customWidth="1"/>
    <col min="12290" max="12290" width="13.7109375" style="297" customWidth="1"/>
    <col min="12291" max="12291" width="19.140625" style="297" customWidth="1"/>
    <col min="12292" max="12297" width="11.42578125" style="297" customWidth="1"/>
    <col min="12298" max="12298" width="3.85546875" style="297" customWidth="1"/>
    <col min="12299" max="12544" width="11.42578125" style="297" hidden="1"/>
    <col min="12545" max="12545" width="2.7109375" style="297" customWidth="1"/>
    <col min="12546" max="12546" width="13.7109375" style="297" customWidth="1"/>
    <col min="12547" max="12547" width="19.140625" style="297" customWidth="1"/>
    <col min="12548" max="12553" width="11.42578125" style="297" customWidth="1"/>
    <col min="12554" max="12554" width="3.85546875" style="297" customWidth="1"/>
    <col min="12555" max="12800" width="11.42578125" style="297" hidden="1"/>
    <col min="12801" max="12801" width="2.7109375" style="297" customWidth="1"/>
    <col min="12802" max="12802" width="13.7109375" style="297" customWidth="1"/>
    <col min="12803" max="12803" width="19.140625" style="297" customWidth="1"/>
    <col min="12804" max="12809" width="11.42578125" style="297" customWidth="1"/>
    <col min="12810" max="12810" width="3.85546875" style="297" customWidth="1"/>
    <col min="12811" max="13056" width="11.42578125" style="297" hidden="1"/>
    <col min="13057" max="13057" width="2.7109375" style="297" customWidth="1"/>
    <col min="13058" max="13058" width="13.7109375" style="297" customWidth="1"/>
    <col min="13059" max="13059" width="19.140625" style="297" customWidth="1"/>
    <col min="13060" max="13065" width="11.42578125" style="297" customWidth="1"/>
    <col min="13066" max="13066" width="3.85546875" style="297" customWidth="1"/>
    <col min="13067" max="13312" width="11.42578125" style="297" hidden="1"/>
    <col min="13313" max="13313" width="2.7109375" style="297" customWidth="1"/>
    <col min="13314" max="13314" width="13.7109375" style="297" customWidth="1"/>
    <col min="13315" max="13315" width="19.140625" style="297" customWidth="1"/>
    <col min="13316" max="13321" width="11.42578125" style="297" customWidth="1"/>
    <col min="13322" max="13322" width="3.85546875" style="297" customWidth="1"/>
    <col min="13323" max="13568" width="11.42578125" style="297" hidden="1"/>
    <col min="13569" max="13569" width="2.7109375" style="297" customWidth="1"/>
    <col min="13570" max="13570" width="13.7109375" style="297" customWidth="1"/>
    <col min="13571" max="13571" width="19.140625" style="297" customWidth="1"/>
    <col min="13572" max="13577" width="11.42578125" style="297" customWidth="1"/>
    <col min="13578" max="13578" width="3.85546875" style="297" customWidth="1"/>
    <col min="13579" max="13824" width="11.42578125" style="297" hidden="1"/>
    <col min="13825" max="13825" width="2.7109375" style="297" customWidth="1"/>
    <col min="13826" max="13826" width="13.7109375" style="297" customWidth="1"/>
    <col min="13827" max="13827" width="19.140625" style="297" customWidth="1"/>
    <col min="13828" max="13833" width="11.42578125" style="297" customWidth="1"/>
    <col min="13834" max="13834" width="3.85546875" style="297" customWidth="1"/>
    <col min="13835" max="14080" width="11.42578125" style="297" hidden="1"/>
    <col min="14081" max="14081" width="2.7109375" style="297" customWidth="1"/>
    <col min="14082" max="14082" width="13.7109375" style="297" customWidth="1"/>
    <col min="14083" max="14083" width="19.140625" style="297" customWidth="1"/>
    <col min="14084" max="14089" width="11.42578125" style="297" customWidth="1"/>
    <col min="14090" max="14090" width="3.85546875" style="297" customWidth="1"/>
    <col min="14091" max="14336" width="11.42578125" style="297" hidden="1"/>
    <col min="14337" max="14337" width="2.7109375" style="297" customWidth="1"/>
    <col min="14338" max="14338" width="13.7109375" style="297" customWidth="1"/>
    <col min="14339" max="14339" width="19.140625" style="297" customWidth="1"/>
    <col min="14340" max="14345" width="11.42578125" style="297" customWidth="1"/>
    <col min="14346" max="14346" width="3.85546875" style="297" customWidth="1"/>
    <col min="14347" max="14592" width="11.42578125" style="297" hidden="1"/>
    <col min="14593" max="14593" width="2.7109375" style="297" customWidth="1"/>
    <col min="14594" max="14594" width="13.7109375" style="297" customWidth="1"/>
    <col min="14595" max="14595" width="19.140625" style="297" customWidth="1"/>
    <col min="14596" max="14601" width="11.42578125" style="297" customWidth="1"/>
    <col min="14602" max="14602" width="3.85546875" style="297" customWidth="1"/>
    <col min="14603" max="14848" width="11.42578125" style="297" hidden="1"/>
    <col min="14849" max="14849" width="2.7109375" style="297" customWidth="1"/>
    <col min="14850" max="14850" width="13.7109375" style="297" customWidth="1"/>
    <col min="14851" max="14851" width="19.140625" style="297" customWidth="1"/>
    <col min="14852" max="14857" width="11.42578125" style="297" customWidth="1"/>
    <col min="14858" max="14858" width="3.85546875" style="297" customWidth="1"/>
    <col min="14859" max="15104" width="11.42578125" style="297" hidden="1"/>
    <col min="15105" max="15105" width="2.7109375" style="297" customWidth="1"/>
    <col min="15106" max="15106" width="13.7109375" style="297" customWidth="1"/>
    <col min="15107" max="15107" width="19.140625" style="297" customWidth="1"/>
    <col min="15108" max="15113" width="11.42578125" style="297" customWidth="1"/>
    <col min="15114" max="15114" width="3.85546875" style="297" customWidth="1"/>
    <col min="15115" max="15360" width="11.42578125" style="297" hidden="1"/>
    <col min="15361" max="15361" width="2.7109375" style="297" customWidth="1"/>
    <col min="15362" max="15362" width="13.7109375" style="297" customWidth="1"/>
    <col min="15363" max="15363" width="19.140625" style="297" customWidth="1"/>
    <col min="15364" max="15369" width="11.42578125" style="297" customWidth="1"/>
    <col min="15370" max="15370" width="3.85546875" style="297" customWidth="1"/>
    <col min="15371" max="15616" width="11.42578125" style="297" hidden="1"/>
    <col min="15617" max="15617" width="2.7109375" style="297" customWidth="1"/>
    <col min="15618" max="15618" width="13.7109375" style="297" customWidth="1"/>
    <col min="15619" max="15619" width="19.140625" style="297" customWidth="1"/>
    <col min="15620" max="15625" width="11.42578125" style="297" customWidth="1"/>
    <col min="15626" max="15626" width="3.85546875" style="297" customWidth="1"/>
    <col min="15627" max="15872" width="11.42578125" style="297" hidden="1"/>
    <col min="15873" max="15873" width="2.7109375" style="297" customWidth="1"/>
    <col min="15874" max="15874" width="13.7109375" style="297" customWidth="1"/>
    <col min="15875" max="15875" width="19.140625" style="297" customWidth="1"/>
    <col min="15876" max="15881" width="11.42578125" style="297" customWidth="1"/>
    <col min="15882" max="15882" width="3.85546875" style="297" customWidth="1"/>
    <col min="15883" max="16128" width="11.42578125" style="297" hidden="1"/>
    <col min="16129" max="16129" width="2.7109375" style="297" customWidth="1"/>
    <col min="16130" max="16130" width="13.7109375" style="297" customWidth="1"/>
    <col min="16131" max="16131" width="19.140625" style="297" customWidth="1"/>
    <col min="16132" max="16137" width="11.42578125" style="297" customWidth="1"/>
    <col min="16138" max="16138" width="3.85546875" style="297" customWidth="1"/>
    <col min="16139" max="16384" width="11.42578125" style="297" hidden="1"/>
  </cols>
  <sheetData>
    <row r="2" spans="2:9" ht="15" x14ac:dyDescent="0.2">
      <c r="B2" s="561" t="s">
        <v>409</v>
      </c>
      <c r="C2" s="562"/>
      <c r="D2" s="562"/>
      <c r="E2" s="562"/>
      <c r="F2" s="562"/>
      <c r="G2" s="562"/>
      <c r="H2" s="562"/>
      <c r="I2" s="563"/>
    </row>
    <row r="3" spans="2:9" ht="15" x14ac:dyDescent="0.2">
      <c r="B3" s="564" t="s">
        <v>206</v>
      </c>
      <c r="C3" s="565"/>
      <c r="D3" s="565"/>
      <c r="E3" s="565"/>
      <c r="F3" s="565"/>
      <c r="G3" s="565"/>
      <c r="H3" s="565"/>
      <c r="I3" s="566"/>
    </row>
    <row r="4" spans="2:9" ht="15" x14ac:dyDescent="0.2">
      <c r="B4" s="567" t="s">
        <v>182</v>
      </c>
      <c r="C4" s="568"/>
      <c r="D4" s="568"/>
      <c r="E4" s="568"/>
      <c r="F4" s="568"/>
      <c r="G4" s="568"/>
      <c r="H4" s="568"/>
      <c r="I4" s="569"/>
    </row>
    <row r="5" spans="2:9" ht="15" x14ac:dyDescent="0.2">
      <c r="B5" s="570" t="s">
        <v>418</v>
      </c>
      <c r="C5" s="571"/>
      <c r="D5" s="571"/>
      <c r="E5" s="571"/>
      <c r="F5" s="571"/>
      <c r="G5" s="571"/>
      <c r="H5" s="571"/>
      <c r="I5" s="572"/>
    </row>
    <row r="6" spans="2:9" x14ac:dyDescent="0.2">
      <c r="B6" s="330"/>
      <c r="C6" s="330"/>
      <c r="D6" s="330"/>
      <c r="E6" s="330"/>
      <c r="F6" s="330"/>
      <c r="G6" s="330"/>
      <c r="H6" s="330"/>
      <c r="I6" s="330"/>
    </row>
    <row r="7" spans="2:9" x14ac:dyDescent="0.2">
      <c r="B7" s="582" t="s">
        <v>316</v>
      </c>
      <c r="C7" s="584"/>
      <c r="D7" s="579" t="s">
        <v>317</v>
      </c>
      <c r="E7" s="580"/>
      <c r="F7" s="579" t="s">
        <v>318</v>
      </c>
      <c r="G7" s="580"/>
      <c r="H7" s="579" t="s">
        <v>319</v>
      </c>
      <c r="I7" s="581"/>
    </row>
    <row r="8" spans="2:9" x14ac:dyDescent="0.2">
      <c r="B8" s="583"/>
      <c r="C8" s="587"/>
      <c r="D8" s="579" t="s">
        <v>320</v>
      </c>
      <c r="E8" s="580"/>
      <c r="F8" s="579" t="s">
        <v>321</v>
      </c>
      <c r="G8" s="580"/>
      <c r="H8" s="579" t="s">
        <v>322</v>
      </c>
      <c r="I8" s="581"/>
    </row>
    <row r="9" spans="2:9" x14ac:dyDescent="0.2">
      <c r="B9" s="579" t="s">
        <v>323</v>
      </c>
      <c r="C9" s="580"/>
      <c r="D9" s="580"/>
      <c r="E9" s="580"/>
      <c r="F9" s="580"/>
      <c r="G9" s="580"/>
      <c r="H9" s="580"/>
      <c r="I9" s="581"/>
    </row>
    <row r="10" spans="2:9" ht="14.25" customHeight="1" x14ac:dyDescent="0.2">
      <c r="B10" s="597" t="s">
        <v>135</v>
      </c>
      <c r="C10" s="598"/>
      <c r="D10" s="595"/>
      <c r="E10" s="595"/>
      <c r="F10" s="595"/>
      <c r="G10" s="595"/>
      <c r="H10" s="596">
        <f>IF(AND(D10&gt;=0,F10&gt;=0),(D10-F10),"-")</f>
        <v>0</v>
      </c>
      <c r="I10" s="596">
        <f>IF(AND(H10&gt;=0,G10&gt;=0),SUM(G10:H10),"-")</f>
        <v>0</v>
      </c>
    </row>
    <row r="11" spans="2:9" ht="14.25" customHeight="1" x14ac:dyDescent="0.2">
      <c r="B11" s="594"/>
      <c r="C11" s="594"/>
      <c r="D11" s="595"/>
      <c r="E11" s="595"/>
      <c r="F11" s="595"/>
      <c r="G11" s="595"/>
      <c r="H11" s="596">
        <f t="shared" ref="H11:H18" si="0">IF(AND(D11&gt;=0,F11&gt;=0),(D11-F11),"-")</f>
        <v>0</v>
      </c>
      <c r="I11" s="596">
        <f t="shared" ref="I11:I18" si="1">IF(AND(H11&gt;=0,G11&gt;=0),SUM(G11:H11),"-")</f>
        <v>0</v>
      </c>
    </row>
    <row r="12" spans="2:9" ht="14.25" customHeight="1" x14ac:dyDescent="0.2">
      <c r="B12" s="594"/>
      <c r="C12" s="594"/>
      <c r="D12" s="595"/>
      <c r="E12" s="595"/>
      <c r="F12" s="595"/>
      <c r="G12" s="595"/>
      <c r="H12" s="596">
        <f t="shared" si="0"/>
        <v>0</v>
      </c>
      <c r="I12" s="596">
        <f t="shared" si="1"/>
        <v>0</v>
      </c>
    </row>
    <row r="13" spans="2:9" ht="14.25" customHeight="1" x14ac:dyDescent="0.2">
      <c r="B13" s="594"/>
      <c r="C13" s="594"/>
      <c r="D13" s="595"/>
      <c r="E13" s="595"/>
      <c r="F13" s="595"/>
      <c r="G13" s="595"/>
      <c r="H13" s="596">
        <f t="shared" si="0"/>
        <v>0</v>
      </c>
      <c r="I13" s="596">
        <f t="shared" si="1"/>
        <v>0</v>
      </c>
    </row>
    <row r="14" spans="2:9" ht="14.25" customHeight="1" x14ac:dyDescent="0.2">
      <c r="B14" s="594"/>
      <c r="C14" s="594"/>
      <c r="D14" s="595"/>
      <c r="E14" s="595"/>
      <c r="F14" s="595"/>
      <c r="G14" s="595"/>
      <c r="H14" s="596">
        <f t="shared" si="0"/>
        <v>0</v>
      </c>
      <c r="I14" s="596">
        <f t="shared" si="1"/>
        <v>0</v>
      </c>
    </row>
    <row r="15" spans="2:9" ht="14.25" customHeight="1" x14ac:dyDescent="0.2">
      <c r="B15" s="597"/>
      <c r="C15" s="598"/>
      <c r="D15" s="595"/>
      <c r="E15" s="595"/>
      <c r="F15" s="595"/>
      <c r="G15" s="595"/>
      <c r="H15" s="596">
        <f t="shared" si="0"/>
        <v>0</v>
      </c>
      <c r="I15" s="596">
        <f t="shared" si="1"/>
        <v>0</v>
      </c>
    </row>
    <row r="16" spans="2:9" ht="14.25" customHeight="1" x14ac:dyDescent="0.2">
      <c r="B16" s="594"/>
      <c r="C16" s="594"/>
      <c r="D16" s="595"/>
      <c r="E16" s="595"/>
      <c r="F16" s="595"/>
      <c r="G16" s="595"/>
      <c r="H16" s="596">
        <f t="shared" si="0"/>
        <v>0</v>
      </c>
      <c r="I16" s="596">
        <f t="shared" si="1"/>
        <v>0</v>
      </c>
    </row>
    <row r="17" spans="2:9" ht="14.25" customHeight="1" x14ac:dyDescent="0.2">
      <c r="B17" s="594"/>
      <c r="C17" s="594"/>
      <c r="D17" s="595"/>
      <c r="E17" s="595"/>
      <c r="F17" s="595"/>
      <c r="G17" s="595"/>
      <c r="H17" s="596">
        <f t="shared" si="0"/>
        <v>0</v>
      </c>
      <c r="I17" s="596">
        <f t="shared" si="1"/>
        <v>0</v>
      </c>
    </row>
    <row r="18" spans="2:9" ht="14.25" customHeight="1" x14ac:dyDescent="0.2">
      <c r="B18" s="594"/>
      <c r="C18" s="594"/>
      <c r="D18" s="595"/>
      <c r="E18" s="595"/>
      <c r="F18" s="595"/>
      <c r="G18" s="595"/>
      <c r="H18" s="596">
        <f t="shared" si="0"/>
        <v>0</v>
      </c>
      <c r="I18" s="596">
        <f t="shared" si="1"/>
        <v>0</v>
      </c>
    </row>
    <row r="19" spans="2:9" x14ac:dyDescent="0.2">
      <c r="B19" s="599" t="s">
        <v>324</v>
      </c>
      <c r="C19" s="599"/>
      <c r="D19" s="600">
        <f>SUM(D10:E18)</f>
        <v>0</v>
      </c>
      <c r="E19" s="600"/>
      <c r="F19" s="600">
        <f>SUM(F10:G18)</f>
        <v>0</v>
      </c>
      <c r="G19" s="600"/>
      <c r="H19" s="600">
        <f>SUM(H10:I18)</f>
        <v>0</v>
      </c>
      <c r="I19" s="600"/>
    </row>
    <row r="20" spans="2:9" x14ac:dyDescent="0.2">
      <c r="B20" s="601"/>
      <c r="C20" s="601"/>
      <c r="D20" s="601"/>
      <c r="E20" s="601"/>
      <c r="F20" s="601"/>
      <c r="G20" s="601"/>
      <c r="H20" s="601"/>
      <c r="I20" s="601"/>
    </row>
    <row r="21" spans="2:9" x14ac:dyDescent="0.2">
      <c r="B21" s="579" t="s">
        <v>325</v>
      </c>
      <c r="C21" s="580"/>
      <c r="D21" s="580"/>
      <c r="E21" s="580"/>
      <c r="F21" s="580"/>
      <c r="G21" s="580"/>
      <c r="H21" s="580"/>
      <c r="I21" s="581"/>
    </row>
    <row r="22" spans="2:9" x14ac:dyDescent="0.2">
      <c r="B22" s="594"/>
      <c r="C22" s="594"/>
      <c r="D22" s="595"/>
      <c r="E22" s="595"/>
      <c r="F22" s="595"/>
      <c r="G22" s="595"/>
      <c r="H22" s="596">
        <f t="shared" ref="H22:H30" si="2">IF(AND(D22&gt;=0,F22&gt;=0),(D22-F22),"-")</f>
        <v>0</v>
      </c>
      <c r="I22" s="596">
        <f t="shared" ref="I22:I30" si="3">IF(AND(H22&gt;=0,G22&gt;=0),SUM(G22:H22),"-")</f>
        <v>0</v>
      </c>
    </row>
    <row r="23" spans="2:9" x14ac:dyDescent="0.2">
      <c r="B23" s="594"/>
      <c r="C23" s="594"/>
      <c r="D23" s="595"/>
      <c r="E23" s="595"/>
      <c r="F23" s="595"/>
      <c r="G23" s="595"/>
      <c r="H23" s="596">
        <f>IF(AND(D23&gt;=0,F23&gt;=0),(D23-F23),"-")</f>
        <v>0</v>
      </c>
      <c r="I23" s="596">
        <f t="shared" si="3"/>
        <v>0</v>
      </c>
    </row>
    <row r="24" spans="2:9" x14ac:dyDescent="0.2">
      <c r="B24" s="594"/>
      <c r="C24" s="594"/>
      <c r="D24" s="595"/>
      <c r="E24" s="595"/>
      <c r="F24" s="595"/>
      <c r="G24" s="595"/>
      <c r="H24" s="596">
        <f t="shared" si="2"/>
        <v>0</v>
      </c>
      <c r="I24" s="596">
        <f t="shared" si="3"/>
        <v>0</v>
      </c>
    </row>
    <row r="25" spans="2:9" x14ac:dyDescent="0.2">
      <c r="B25" s="594"/>
      <c r="C25" s="594"/>
      <c r="D25" s="595"/>
      <c r="E25" s="595"/>
      <c r="F25" s="595"/>
      <c r="G25" s="595"/>
      <c r="H25" s="596">
        <f t="shared" si="2"/>
        <v>0</v>
      </c>
      <c r="I25" s="596">
        <f t="shared" si="3"/>
        <v>0</v>
      </c>
    </row>
    <row r="26" spans="2:9" x14ac:dyDescent="0.2">
      <c r="B26" s="594"/>
      <c r="C26" s="594"/>
      <c r="D26" s="595"/>
      <c r="E26" s="595"/>
      <c r="F26" s="595"/>
      <c r="G26" s="595"/>
      <c r="H26" s="596">
        <f t="shared" si="2"/>
        <v>0</v>
      </c>
      <c r="I26" s="596">
        <f t="shared" si="3"/>
        <v>0</v>
      </c>
    </row>
    <row r="27" spans="2:9" x14ac:dyDescent="0.2">
      <c r="B27" s="594"/>
      <c r="C27" s="594"/>
      <c r="D27" s="595"/>
      <c r="E27" s="595"/>
      <c r="F27" s="595"/>
      <c r="G27" s="595"/>
      <c r="H27" s="596">
        <f t="shared" si="2"/>
        <v>0</v>
      </c>
      <c r="I27" s="596">
        <f t="shared" si="3"/>
        <v>0</v>
      </c>
    </row>
    <row r="28" spans="2:9" x14ac:dyDescent="0.2">
      <c r="B28" s="594"/>
      <c r="C28" s="594"/>
      <c r="D28" s="595"/>
      <c r="E28" s="595"/>
      <c r="F28" s="595"/>
      <c r="G28" s="595"/>
      <c r="H28" s="596">
        <f t="shared" si="2"/>
        <v>0</v>
      </c>
      <c r="I28" s="596">
        <f t="shared" si="3"/>
        <v>0</v>
      </c>
    </row>
    <row r="29" spans="2:9" x14ac:dyDescent="0.2">
      <c r="B29" s="594"/>
      <c r="C29" s="594"/>
      <c r="D29" s="595"/>
      <c r="E29" s="595"/>
      <c r="F29" s="595"/>
      <c r="G29" s="595"/>
      <c r="H29" s="596">
        <f t="shared" si="2"/>
        <v>0</v>
      </c>
      <c r="I29" s="596">
        <f t="shared" si="3"/>
        <v>0</v>
      </c>
    </row>
    <row r="30" spans="2:9" x14ac:dyDescent="0.2">
      <c r="B30" s="594"/>
      <c r="C30" s="594"/>
      <c r="D30" s="595"/>
      <c r="E30" s="595"/>
      <c r="F30" s="595"/>
      <c r="G30" s="595"/>
      <c r="H30" s="596">
        <f t="shared" si="2"/>
        <v>0</v>
      </c>
      <c r="I30" s="596">
        <f t="shared" si="3"/>
        <v>0</v>
      </c>
    </row>
    <row r="31" spans="2:9" x14ac:dyDescent="0.2">
      <c r="B31" s="599" t="s">
        <v>326</v>
      </c>
      <c r="C31" s="599"/>
      <c r="D31" s="600">
        <f>SUM(D22:E30)</f>
        <v>0</v>
      </c>
      <c r="E31" s="600"/>
      <c r="F31" s="600">
        <f>SUM(F22:G30)</f>
        <v>0</v>
      </c>
      <c r="G31" s="600"/>
      <c r="H31" s="604">
        <f>SUM(H22:I30)</f>
        <v>0</v>
      </c>
      <c r="I31" s="604"/>
    </row>
    <row r="32" spans="2:9" x14ac:dyDescent="0.2">
      <c r="B32" s="601"/>
      <c r="C32" s="601"/>
      <c r="D32" s="602"/>
      <c r="E32" s="602"/>
      <c r="F32" s="602"/>
      <c r="G32" s="602"/>
      <c r="H32" s="602"/>
      <c r="I32" s="602"/>
    </row>
    <row r="33" spans="2:9" x14ac:dyDescent="0.2">
      <c r="B33" s="603" t="s">
        <v>139</v>
      </c>
      <c r="C33" s="603"/>
      <c r="D33" s="600">
        <f>SUM(D19,D31)</f>
        <v>0</v>
      </c>
      <c r="E33" s="600"/>
      <c r="F33" s="600">
        <f>SUM(F19,F31)</f>
        <v>0</v>
      </c>
      <c r="G33" s="600"/>
      <c r="H33" s="600">
        <f>SUM(H19,H31)</f>
        <v>0</v>
      </c>
      <c r="I33" s="600"/>
    </row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zoomScaleNormal="100" workbookViewId="0">
      <selection activeCell="B6" sqref="B6"/>
    </sheetView>
  </sheetViews>
  <sheetFormatPr baseColWidth="10" defaultColWidth="2.7109375" defaultRowHeight="14.25" x14ac:dyDescent="0.2"/>
  <cols>
    <col min="1" max="1" width="2.7109375" style="297" customWidth="1"/>
    <col min="2" max="2" width="11.42578125" style="297" customWidth="1"/>
    <col min="3" max="3" width="23.28515625" style="297" customWidth="1"/>
    <col min="4" max="7" width="11.42578125" style="297" customWidth="1"/>
    <col min="8" max="8" width="2.7109375" style="297" hidden="1" customWidth="1"/>
    <col min="9" max="255" width="11.42578125" style="297" hidden="1" customWidth="1"/>
    <col min="256" max="256" width="2.7109375" style="297"/>
    <col min="257" max="257" width="2.7109375" style="297" customWidth="1"/>
    <col min="258" max="258" width="11.42578125" style="297" customWidth="1"/>
    <col min="259" max="259" width="23.28515625" style="297" customWidth="1"/>
    <col min="260" max="263" width="11.42578125" style="297" customWidth="1"/>
    <col min="264" max="511" width="0" style="297" hidden="1" customWidth="1"/>
    <col min="512" max="512" width="2.7109375" style="297"/>
    <col min="513" max="513" width="2.7109375" style="297" customWidth="1"/>
    <col min="514" max="514" width="11.42578125" style="297" customWidth="1"/>
    <col min="515" max="515" width="23.28515625" style="297" customWidth="1"/>
    <col min="516" max="519" width="11.42578125" style="297" customWidth="1"/>
    <col min="520" max="767" width="0" style="297" hidden="1" customWidth="1"/>
    <col min="768" max="768" width="2.7109375" style="297"/>
    <col min="769" max="769" width="2.7109375" style="297" customWidth="1"/>
    <col min="770" max="770" width="11.42578125" style="297" customWidth="1"/>
    <col min="771" max="771" width="23.28515625" style="297" customWidth="1"/>
    <col min="772" max="775" width="11.42578125" style="297" customWidth="1"/>
    <col min="776" max="1023" width="0" style="297" hidden="1" customWidth="1"/>
    <col min="1024" max="1024" width="2.7109375" style="297"/>
    <col min="1025" max="1025" width="2.7109375" style="297" customWidth="1"/>
    <col min="1026" max="1026" width="11.42578125" style="297" customWidth="1"/>
    <col min="1027" max="1027" width="23.28515625" style="297" customWidth="1"/>
    <col min="1028" max="1031" width="11.42578125" style="297" customWidth="1"/>
    <col min="1032" max="1279" width="0" style="297" hidden="1" customWidth="1"/>
    <col min="1280" max="1280" width="2.7109375" style="297"/>
    <col min="1281" max="1281" width="2.7109375" style="297" customWidth="1"/>
    <col min="1282" max="1282" width="11.42578125" style="297" customWidth="1"/>
    <col min="1283" max="1283" width="23.28515625" style="297" customWidth="1"/>
    <col min="1284" max="1287" width="11.42578125" style="297" customWidth="1"/>
    <col min="1288" max="1535" width="0" style="297" hidden="1" customWidth="1"/>
    <col min="1536" max="1536" width="2.7109375" style="297"/>
    <col min="1537" max="1537" width="2.7109375" style="297" customWidth="1"/>
    <col min="1538" max="1538" width="11.42578125" style="297" customWidth="1"/>
    <col min="1539" max="1539" width="23.28515625" style="297" customWidth="1"/>
    <col min="1540" max="1543" width="11.42578125" style="297" customWidth="1"/>
    <col min="1544" max="1791" width="0" style="297" hidden="1" customWidth="1"/>
    <col min="1792" max="1792" width="2.7109375" style="297"/>
    <col min="1793" max="1793" width="2.7109375" style="297" customWidth="1"/>
    <col min="1794" max="1794" width="11.42578125" style="297" customWidth="1"/>
    <col min="1795" max="1795" width="23.28515625" style="297" customWidth="1"/>
    <col min="1796" max="1799" width="11.42578125" style="297" customWidth="1"/>
    <col min="1800" max="2047" width="0" style="297" hidden="1" customWidth="1"/>
    <col min="2048" max="2048" width="2.7109375" style="297"/>
    <col min="2049" max="2049" width="2.7109375" style="297" customWidth="1"/>
    <col min="2050" max="2050" width="11.42578125" style="297" customWidth="1"/>
    <col min="2051" max="2051" width="23.28515625" style="297" customWidth="1"/>
    <col min="2052" max="2055" width="11.42578125" style="297" customWidth="1"/>
    <col min="2056" max="2303" width="0" style="297" hidden="1" customWidth="1"/>
    <col min="2304" max="2304" width="2.7109375" style="297"/>
    <col min="2305" max="2305" width="2.7109375" style="297" customWidth="1"/>
    <col min="2306" max="2306" width="11.42578125" style="297" customWidth="1"/>
    <col min="2307" max="2307" width="23.28515625" style="297" customWidth="1"/>
    <col min="2308" max="2311" width="11.42578125" style="297" customWidth="1"/>
    <col min="2312" max="2559" width="0" style="297" hidden="1" customWidth="1"/>
    <col min="2560" max="2560" width="2.7109375" style="297"/>
    <col min="2561" max="2561" width="2.7109375" style="297" customWidth="1"/>
    <col min="2562" max="2562" width="11.42578125" style="297" customWidth="1"/>
    <col min="2563" max="2563" width="23.28515625" style="297" customWidth="1"/>
    <col min="2564" max="2567" width="11.42578125" style="297" customWidth="1"/>
    <col min="2568" max="2815" width="0" style="297" hidden="1" customWidth="1"/>
    <col min="2816" max="2816" width="2.7109375" style="297"/>
    <col min="2817" max="2817" width="2.7109375" style="297" customWidth="1"/>
    <col min="2818" max="2818" width="11.42578125" style="297" customWidth="1"/>
    <col min="2819" max="2819" width="23.28515625" style="297" customWidth="1"/>
    <col min="2820" max="2823" width="11.42578125" style="297" customWidth="1"/>
    <col min="2824" max="3071" width="0" style="297" hidden="1" customWidth="1"/>
    <col min="3072" max="3072" width="2.7109375" style="297"/>
    <col min="3073" max="3073" width="2.7109375" style="297" customWidth="1"/>
    <col min="3074" max="3074" width="11.42578125" style="297" customWidth="1"/>
    <col min="3075" max="3075" width="23.28515625" style="297" customWidth="1"/>
    <col min="3076" max="3079" width="11.42578125" style="297" customWidth="1"/>
    <col min="3080" max="3327" width="0" style="297" hidden="1" customWidth="1"/>
    <col min="3328" max="3328" width="2.7109375" style="297"/>
    <col min="3329" max="3329" width="2.7109375" style="297" customWidth="1"/>
    <col min="3330" max="3330" width="11.42578125" style="297" customWidth="1"/>
    <col min="3331" max="3331" width="23.28515625" style="297" customWidth="1"/>
    <col min="3332" max="3335" width="11.42578125" style="297" customWidth="1"/>
    <col min="3336" max="3583" width="0" style="297" hidden="1" customWidth="1"/>
    <col min="3584" max="3584" width="2.7109375" style="297"/>
    <col min="3585" max="3585" width="2.7109375" style="297" customWidth="1"/>
    <col min="3586" max="3586" width="11.42578125" style="297" customWidth="1"/>
    <col min="3587" max="3587" width="23.28515625" style="297" customWidth="1"/>
    <col min="3588" max="3591" width="11.42578125" style="297" customWidth="1"/>
    <col min="3592" max="3839" width="0" style="297" hidden="1" customWidth="1"/>
    <col min="3840" max="3840" width="2.7109375" style="297"/>
    <col min="3841" max="3841" width="2.7109375" style="297" customWidth="1"/>
    <col min="3842" max="3842" width="11.42578125" style="297" customWidth="1"/>
    <col min="3843" max="3843" width="23.28515625" style="297" customWidth="1"/>
    <col min="3844" max="3847" width="11.42578125" style="297" customWidth="1"/>
    <col min="3848" max="4095" width="0" style="297" hidden="1" customWidth="1"/>
    <col min="4096" max="4096" width="2.7109375" style="297"/>
    <col min="4097" max="4097" width="2.7109375" style="297" customWidth="1"/>
    <col min="4098" max="4098" width="11.42578125" style="297" customWidth="1"/>
    <col min="4099" max="4099" width="23.28515625" style="297" customWidth="1"/>
    <col min="4100" max="4103" width="11.42578125" style="297" customWidth="1"/>
    <col min="4104" max="4351" width="0" style="297" hidden="1" customWidth="1"/>
    <col min="4352" max="4352" width="2.7109375" style="297"/>
    <col min="4353" max="4353" width="2.7109375" style="297" customWidth="1"/>
    <col min="4354" max="4354" width="11.42578125" style="297" customWidth="1"/>
    <col min="4355" max="4355" width="23.28515625" style="297" customWidth="1"/>
    <col min="4356" max="4359" width="11.42578125" style="297" customWidth="1"/>
    <col min="4360" max="4607" width="0" style="297" hidden="1" customWidth="1"/>
    <col min="4608" max="4608" width="2.7109375" style="297"/>
    <col min="4609" max="4609" width="2.7109375" style="297" customWidth="1"/>
    <col min="4610" max="4610" width="11.42578125" style="297" customWidth="1"/>
    <col min="4611" max="4611" width="23.28515625" style="297" customWidth="1"/>
    <col min="4612" max="4615" width="11.42578125" style="297" customWidth="1"/>
    <col min="4616" max="4863" width="0" style="297" hidden="1" customWidth="1"/>
    <col min="4864" max="4864" width="2.7109375" style="297"/>
    <col min="4865" max="4865" width="2.7109375" style="297" customWidth="1"/>
    <col min="4866" max="4866" width="11.42578125" style="297" customWidth="1"/>
    <col min="4867" max="4867" width="23.28515625" style="297" customWidth="1"/>
    <col min="4868" max="4871" width="11.42578125" style="297" customWidth="1"/>
    <col min="4872" max="5119" width="0" style="297" hidden="1" customWidth="1"/>
    <col min="5120" max="5120" width="2.7109375" style="297"/>
    <col min="5121" max="5121" width="2.7109375" style="297" customWidth="1"/>
    <col min="5122" max="5122" width="11.42578125" style="297" customWidth="1"/>
    <col min="5123" max="5123" width="23.28515625" style="297" customWidth="1"/>
    <col min="5124" max="5127" width="11.42578125" style="297" customWidth="1"/>
    <col min="5128" max="5375" width="0" style="297" hidden="1" customWidth="1"/>
    <col min="5376" max="5376" width="2.7109375" style="297"/>
    <col min="5377" max="5377" width="2.7109375" style="297" customWidth="1"/>
    <col min="5378" max="5378" width="11.42578125" style="297" customWidth="1"/>
    <col min="5379" max="5379" width="23.28515625" style="297" customWidth="1"/>
    <col min="5380" max="5383" width="11.42578125" style="297" customWidth="1"/>
    <col min="5384" max="5631" width="0" style="297" hidden="1" customWidth="1"/>
    <col min="5632" max="5632" width="2.7109375" style="297"/>
    <col min="5633" max="5633" width="2.7109375" style="297" customWidth="1"/>
    <col min="5634" max="5634" width="11.42578125" style="297" customWidth="1"/>
    <col min="5635" max="5635" width="23.28515625" style="297" customWidth="1"/>
    <col min="5636" max="5639" width="11.42578125" style="297" customWidth="1"/>
    <col min="5640" max="5887" width="0" style="297" hidden="1" customWidth="1"/>
    <col min="5888" max="5888" width="2.7109375" style="297"/>
    <col min="5889" max="5889" width="2.7109375" style="297" customWidth="1"/>
    <col min="5890" max="5890" width="11.42578125" style="297" customWidth="1"/>
    <col min="5891" max="5891" width="23.28515625" style="297" customWidth="1"/>
    <col min="5892" max="5895" width="11.42578125" style="297" customWidth="1"/>
    <col min="5896" max="6143" width="0" style="297" hidden="1" customWidth="1"/>
    <col min="6144" max="6144" width="2.7109375" style="297"/>
    <col min="6145" max="6145" width="2.7109375" style="297" customWidth="1"/>
    <col min="6146" max="6146" width="11.42578125" style="297" customWidth="1"/>
    <col min="6147" max="6147" width="23.28515625" style="297" customWidth="1"/>
    <col min="6148" max="6151" width="11.42578125" style="297" customWidth="1"/>
    <col min="6152" max="6399" width="0" style="297" hidden="1" customWidth="1"/>
    <col min="6400" max="6400" width="2.7109375" style="297"/>
    <col min="6401" max="6401" width="2.7109375" style="297" customWidth="1"/>
    <col min="6402" max="6402" width="11.42578125" style="297" customWidth="1"/>
    <col min="6403" max="6403" width="23.28515625" style="297" customWidth="1"/>
    <col min="6404" max="6407" width="11.42578125" style="297" customWidth="1"/>
    <col min="6408" max="6655" width="0" style="297" hidden="1" customWidth="1"/>
    <col min="6656" max="6656" width="2.7109375" style="297"/>
    <col min="6657" max="6657" width="2.7109375" style="297" customWidth="1"/>
    <col min="6658" max="6658" width="11.42578125" style="297" customWidth="1"/>
    <col min="6659" max="6659" width="23.28515625" style="297" customWidth="1"/>
    <col min="6660" max="6663" width="11.42578125" style="297" customWidth="1"/>
    <col min="6664" max="6911" width="0" style="297" hidden="1" customWidth="1"/>
    <col min="6912" max="6912" width="2.7109375" style="297"/>
    <col min="6913" max="6913" width="2.7109375" style="297" customWidth="1"/>
    <col min="6914" max="6914" width="11.42578125" style="297" customWidth="1"/>
    <col min="6915" max="6915" width="23.28515625" style="297" customWidth="1"/>
    <col min="6916" max="6919" width="11.42578125" style="297" customWidth="1"/>
    <col min="6920" max="7167" width="0" style="297" hidden="1" customWidth="1"/>
    <col min="7168" max="7168" width="2.7109375" style="297"/>
    <col min="7169" max="7169" width="2.7109375" style="297" customWidth="1"/>
    <col min="7170" max="7170" width="11.42578125" style="297" customWidth="1"/>
    <col min="7171" max="7171" width="23.28515625" style="297" customWidth="1"/>
    <col min="7172" max="7175" width="11.42578125" style="297" customWidth="1"/>
    <col min="7176" max="7423" width="0" style="297" hidden="1" customWidth="1"/>
    <col min="7424" max="7424" width="2.7109375" style="297"/>
    <col min="7425" max="7425" width="2.7109375" style="297" customWidth="1"/>
    <col min="7426" max="7426" width="11.42578125" style="297" customWidth="1"/>
    <col min="7427" max="7427" width="23.28515625" style="297" customWidth="1"/>
    <col min="7428" max="7431" width="11.42578125" style="297" customWidth="1"/>
    <col min="7432" max="7679" width="0" style="297" hidden="1" customWidth="1"/>
    <col min="7680" max="7680" width="2.7109375" style="297"/>
    <col min="7681" max="7681" width="2.7109375" style="297" customWidth="1"/>
    <col min="7682" max="7682" width="11.42578125" style="297" customWidth="1"/>
    <col min="7683" max="7683" width="23.28515625" style="297" customWidth="1"/>
    <col min="7684" max="7687" width="11.42578125" style="297" customWidth="1"/>
    <col min="7688" max="7935" width="0" style="297" hidden="1" customWidth="1"/>
    <col min="7936" max="7936" width="2.7109375" style="297"/>
    <col min="7937" max="7937" width="2.7109375" style="297" customWidth="1"/>
    <col min="7938" max="7938" width="11.42578125" style="297" customWidth="1"/>
    <col min="7939" max="7939" width="23.28515625" style="297" customWidth="1"/>
    <col min="7940" max="7943" width="11.42578125" style="297" customWidth="1"/>
    <col min="7944" max="8191" width="0" style="297" hidden="1" customWidth="1"/>
    <col min="8192" max="8192" width="2.7109375" style="297"/>
    <col min="8193" max="8193" width="2.7109375" style="297" customWidth="1"/>
    <col min="8194" max="8194" width="11.42578125" style="297" customWidth="1"/>
    <col min="8195" max="8195" width="23.28515625" style="297" customWidth="1"/>
    <col min="8196" max="8199" width="11.42578125" style="297" customWidth="1"/>
    <col min="8200" max="8447" width="0" style="297" hidden="1" customWidth="1"/>
    <col min="8448" max="8448" width="2.7109375" style="297"/>
    <col min="8449" max="8449" width="2.7109375" style="297" customWidth="1"/>
    <col min="8450" max="8450" width="11.42578125" style="297" customWidth="1"/>
    <col min="8451" max="8451" width="23.28515625" style="297" customWidth="1"/>
    <col min="8452" max="8455" width="11.42578125" style="297" customWidth="1"/>
    <col min="8456" max="8703" width="0" style="297" hidden="1" customWidth="1"/>
    <col min="8704" max="8704" width="2.7109375" style="297"/>
    <col min="8705" max="8705" width="2.7109375" style="297" customWidth="1"/>
    <col min="8706" max="8706" width="11.42578125" style="297" customWidth="1"/>
    <col min="8707" max="8707" width="23.28515625" style="297" customWidth="1"/>
    <col min="8708" max="8711" width="11.42578125" style="297" customWidth="1"/>
    <col min="8712" max="8959" width="0" style="297" hidden="1" customWidth="1"/>
    <col min="8960" max="8960" width="2.7109375" style="297"/>
    <col min="8961" max="8961" width="2.7109375" style="297" customWidth="1"/>
    <col min="8962" max="8962" width="11.42578125" style="297" customWidth="1"/>
    <col min="8963" max="8963" width="23.28515625" style="297" customWidth="1"/>
    <col min="8964" max="8967" width="11.42578125" style="297" customWidth="1"/>
    <col min="8968" max="9215" width="0" style="297" hidden="1" customWidth="1"/>
    <col min="9216" max="9216" width="2.7109375" style="297"/>
    <col min="9217" max="9217" width="2.7109375" style="297" customWidth="1"/>
    <col min="9218" max="9218" width="11.42578125" style="297" customWidth="1"/>
    <col min="9219" max="9219" width="23.28515625" style="297" customWidth="1"/>
    <col min="9220" max="9223" width="11.42578125" style="297" customWidth="1"/>
    <col min="9224" max="9471" width="0" style="297" hidden="1" customWidth="1"/>
    <col min="9472" max="9472" width="2.7109375" style="297"/>
    <col min="9473" max="9473" width="2.7109375" style="297" customWidth="1"/>
    <col min="9474" max="9474" width="11.42578125" style="297" customWidth="1"/>
    <col min="9475" max="9475" width="23.28515625" style="297" customWidth="1"/>
    <col min="9476" max="9479" width="11.42578125" style="297" customWidth="1"/>
    <col min="9480" max="9727" width="0" style="297" hidden="1" customWidth="1"/>
    <col min="9728" max="9728" width="2.7109375" style="297"/>
    <col min="9729" max="9729" width="2.7109375" style="297" customWidth="1"/>
    <col min="9730" max="9730" width="11.42578125" style="297" customWidth="1"/>
    <col min="9731" max="9731" width="23.28515625" style="297" customWidth="1"/>
    <col min="9732" max="9735" width="11.42578125" style="297" customWidth="1"/>
    <col min="9736" max="9983" width="0" style="297" hidden="1" customWidth="1"/>
    <col min="9984" max="9984" width="2.7109375" style="297"/>
    <col min="9985" max="9985" width="2.7109375" style="297" customWidth="1"/>
    <col min="9986" max="9986" width="11.42578125" style="297" customWidth="1"/>
    <col min="9987" max="9987" width="23.28515625" style="297" customWidth="1"/>
    <col min="9988" max="9991" width="11.42578125" style="297" customWidth="1"/>
    <col min="9992" max="10239" width="0" style="297" hidden="1" customWidth="1"/>
    <col min="10240" max="10240" width="2.7109375" style="297"/>
    <col min="10241" max="10241" width="2.7109375" style="297" customWidth="1"/>
    <col min="10242" max="10242" width="11.42578125" style="297" customWidth="1"/>
    <col min="10243" max="10243" width="23.28515625" style="297" customWidth="1"/>
    <col min="10244" max="10247" width="11.42578125" style="297" customWidth="1"/>
    <col min="10248" max="10495" width="0" style="297" hidden="1" customWidth="1"/>
    <col min="10496" max="10496" width="2.7109375" style="297"/>
    <col min="10497" max="10497" width="2.7109375" style="297" customWidth="1"/>
    <col min="10498" max="10498" width="11.42578125" style="297" customWidth="1"/>
    <col min="10499" max="10499" width="23.28515625" style="297" customWidth="1"/>
    <col min="10500" max="10503" width="11.42578125" style="297" customWidth="1"/>
    <col min="10504" max="10751" width="0" style="297" hidden="1" customWidth="1"/>
    <col min="10752" max="10752" width="2.7109375" style="297"/>
    <col min="10753" max="10753" width="2.7109375" style="297" customWidth="1"/>
    <col min="10754" max="10754" width="11.42578125" style="297" customWidth="1"/>
    <col min="10755" max="10755" width="23.28515625" style="297" customWidth="1"/>
    <col min="10756" max="10759" width="11.42578125" style="297" customWidth="1"/>
    <col min="10760" max="11007" width="0" style="297" hidden="1" customWidth="1"/>
    <col min="11008" max="11008" width="2.7109375" style="297"/>
    <col min="11009" max="11009" width="2.7109375" style="297" customWidth="1"/>
    <col min="11010" max="11010" width="11.42578125" style="297" customWidth="1"/>
    <col min="11011" max="11011" width="23.28515625" style="297" customWidth="1"/>
    <col min="11012" max="11015" width="11.42578125" style="297" customWidth="1"/>
    <col min="11016" max="11263" width="0" style="297" hidden="1" customWidth="1"/>
    <col min="11264" max="11264" width="2.7109375" style="297"/>
    <col min="11265" max="11265" width="2.7109375" style="297" customWidth="1"/>
    <col min="11266" max="11266" width="11.42578125" style="297" customWidth="1"/>
    <col min="11267" max="11267" width="23.28515625" style="297" customWidth="1"/>
    <col min="11268" max="11271" width="11.42578125" style="297" customWidth="1"/>
    <col min="11272" max="11519" width="0" style="297" hidden="1" customWidth="1"/>
    <col min="11520" max="11520" width="2.7109375" style="297"/>
    <col min="11521" max="11521" width="2.7109375" style="297" customWidth="1"/>
    <col min="11522" max="11522" width="11.42578125" style="297" customWidth="1"/>
    <col min="11523" max="11523" width="23.28515625" style="297" customWidth="1"/>
    <col min="11524" max="11527" width="11.42578125" style="297" customWidth="1"/>
    <col min="11528" max="11775" width="0" style="297" hidden="1" customWidth="1"/>
    <col min="11776" max="11776" width="2.7109375" style="297"/>
    <col min="11777" max="11777" width="2.7109375" style="297" customWidth="1"/>
    <col min="11778" max="11778" width="11.42578125" style="297" customWidth="1"/>
    <col min="11779" max="11779" width="23.28515625" style="297" customWidth="1"/>
    <col min="11780" max="11783" width="11.42578125" style="297" customWidth="1"/>
    <col min="11784" max="12031" width="0" style="297" hidden="1" customWidth="1"/>
    <col min="12032" max="12032" width="2.7109375" style="297"/>
    <col min="12033" max="12033" width="2.7109375" style="297" customWidth="1"/>
    <col min="12034" max="12034" width="11.42578125" style="297" customWidth="1"/>
    <col min="12035" max="12035" width="23.28515625" style="297" customWidth="1"/>
    <col min="12036" max="12039" width="11.42578125" style="297" customWidth="1"/>
    <col min="12040" max="12287" width="0" style="297" hidden="1" customWidth="1"/>
    <col min="12288" max="12288" width="2.7109375" style="297"/>
    <col min="12289" max="12289" width="2.7109375" style="297" customWidth="1"/>
    <col min="12290" max="12290" width="11.42578125" style="297" customWidth="1"/>
    <col min="12291" max="12291" width="23.28515625" style="297" customWidth="1"/>
    <col min="12292" max="12295" width="11.42578125" style="297" customWidth="1"/>
    <col min="12296" max="12543" width="0" style="297" hidden="1" customWidth="1"/>
    <col min="12544" max="12544" width="2.7109375" style="297"/>
    <col min="12545" max="12545" width="2.7109375" style="297" customWidth="1"/>
    <col min="12546" max="12546" width="11.42578125" style="297" customWidth="1"/>
    <col min="12547" max="12547" width="23.28515625" style="297" customWidth="1"/>
    <col min="12548" max="12551" width="11.42578125" style="297" customWidth="1"/>
    <col min="12552" max="12799" width="0" style="297" hidden="1" customWidth="1"/>
    <col min="12800" max="12800" width="2.7109375" style="297"/>
    <col min="12801" max="12801" width="2.7109375" style="297" customWidth="1"/>
    <col min="12802" max="12802" width="11.42578125" style="297" customWidth="1"/>
    <col min="12803" max="12803" width="23.28515625" style="297" customWidth="1"/>
    <col min="12804" max="12807" width="11.42578125" style="297" customWidth="1"/>
    <col min="12808" max="13055" width="0" style="297" hidden="1" customWidth="1"/>
    <col min="13056" max="13056" width="2.7109375" style="297"/>
    <col min="13057" max="13057" width="2.7109375" style="297" customWidth="1"/>
    <col min="13058" max="13058" width="11.42578125" style="297" customWidth="1"/>
    <col min="13059" max="13059" width="23.28515625" style="297" customWidth="1"/>
    <col min="13060" max="13063" width="11.42578125" style="297" customWidth="1"/>
    <col min="13064" max="13311" width="0" style="297" hidden="1" customWidth="1"/>
    <col min="13312" max="13312" width="2.7109375" style="297"/>
    <col min="13313" max="13313" width="2.7109375" style="297" customWidth="1"/>
    <col min="13314" max="13314" width="11.42578125" style="297" customWidth="1"/>
    <col min="13315" max="13315" width="23.28515625" style="297" customWidth="1"/>
    <col min="13316" max="13319" width="11.42578125" style="297" customWidth="1"/>
    <col min="13320" max="13567" width="0" style="297" hidden="1" customWidth="1"/>
    <col min="13568" max="13568" width="2.7109375" style="297"/>
    <col min="13569" max="13569" width="2.7109375" style="297" customWidth="1"/>
    <col min="13570" max="13570" width="11.42578125" style="297" customWidth="1"/>
    <col min="13571" max="13571" width="23.28515625" style="297" customWidth="1"/>
    <col min="13572" max="13575" width="11.42578125" style="297" customWidth="1"/>
    <col min="13576" max="13823" width="0" style="297" hidden="1" customWidth="1"/>
    <col min="13824" max="13824" width="2.7109375" style="297"/>
    <col min="13825" max="13825" width="2.7109375" style="297" customWidth="1"/>
    <col min="13826" max="13826" width="11.42578125" style="297" customWidth="1"/>
    <col min="13827" max="13827" width="23.28515625" style="297" customWidth="1"/>
    <col min="13828" max="13831" width="11.42578125" style="297" customWidth="1"/>
    <col min="13832" max="14079" width="0" style="297" hidden="1" customWidth="1"/>
    <col min="14080" max="14080" width="2.7109375" style="297"/>
    <col min="14081" max="14081" width="2.7109375" style="297" customWidth="1"/>
    <col min="14082" max="14082" width="11.42578125" style="297" customWidth="1"/>
    <col min="14083" max="14083" width="23.28515625" style="297" customWidth="1"/>
    <col min="14084" max="14087" width="11.42578125" style="297" customWidth="1"/>
    <col min="14088" max="14335" width="0" style="297" hidden="1" customWidth="1"/>
    <col min="14336" max="14336" width="2.7109375" style="297"/>
    <col min="14337" max="14337" width="2.7109375" style="297" customWidth="1"/>
    <col min="14338" max="14338" width="11.42578125" style="297" customWidth="1"/>
    <col min="14339" max="14339" width="23.28515625" style="297" customWidth="1"/>
    <col min="14340" max="14343" width="11.42578125" style="297" customWidth="1"/>
    <col min="14344" max="14591" width="0" style="297" hidden="1" customWidth="1"/>
    <col min="14592" max="14592" width="2.7109375" style="297"/>
    <col min="14593" max="14593" width="2.7109375" style="297" customWidth="1"/>
    <col min="14594" max="14594" width="11.42578125" style="297" customWidth="1"/>
    <col min="14595" max="14595" width="23.28515625" style="297" customWidth="1"/>
    <col min="14596" max="14599" width="11.42578125" style="297" customWidth="1"/>
    <col min="14600" max="14847" width="0" style="297" hidden="1" customWidth="1"/>
    <col min="14848" max="14848" width="2.7109375" style="297"/>
    <col min="14849" max="14849" width="2.7109375" style="297" customWidth="1"/>
    <col min="14850" max="14850" width="11.42578125" style="297" customWidth="1"/>
    <col min="14851" max="14851" width="23.28515625" style="297" customWidth="1"/>
    <col min="14852" max="14855" width="11.42578125" style="297" customWidth="1"/>
    <col min="14856" max="15103" width="0" style="297" hidden="1" customWidth="1"/>
    <col min="15104" max="15104" width="2.7109375" style="297"/>
    <col min="15105" max="15105" width="2.7109375" style="297" customWidth="1"/>
    <col min="15106" max="15106" width="11.42578125" style="297" customWidth="1"/>
    <col min="15107" max="15107" width="23.28515625" style="297" customWidth="1"/>
    <col min="15108" max="15111" width="11.42578125" style="297" customWidth="1"/>
    <col min="15112" max="15359" width="0" style="297" hidden="1" customWidth="1"/>
    <col min="15360" max="15360" width="2.7109375" style="297"/>
    <col min="15361" max="15361" width="2.7109375" style="297" customWidth="1"/>
    <col min="15362" max="15362" width="11.42578125" style="297" customWidth="1"/>
    <col min="15363" max="15363" width="23.28515625" style="297" customWidth="1"/>
    <col min="15364" max="15367" width="11.42578125" style="297" customWidth="1"/>
    <col min="15368" max="15615" width="0" style="297" hidden="1" customWidth="1"/>
    <col min="15616" max="15616" width="2.7109375" style="297"/>
    <col min="15617" max="15617" width="2.7109375" style="297" customWidth="1"/>
    <col min="15618" max="15618" width="11.42578125" style="297" customWidth="1"/>
    <col min="15619" max="15619" width="23.28515625" style="297" customWidth="1"/>
    <col min="15620" max="15623" width="11.42578125" style="297" customWidth="1"/>
    <col min="15624" max="15871" width="0" style="297" hidden="1" customWidth="1"/>
    <col min="15872" max="15872" width="2.7109375" style="297"/>
    <col min="15873" max="15873" width="2.7109375" style="297" customWidth="1"/>
    <col min="15874" max="15874" width="11.42578125" style="297" customWidth="1"/>
    <col min="15875" max="15875" width="23.28515625" style="297" customWidth="1"/>
    <col min="15876" max="15879" width="11.42578125" style="297" customWidth="1"/>
    <col min="15880" max="16127" width="0" style="297" hidden="1" customWidth="1"/>
    <col min="16128" max="16128" width="2.7109375" style="297"/>
    <col min="16129" max="16129" width="2.7109375" style="297" customWidth="1"/>
    <col min="16130" max="16130" width="11.42578125" style="297" customWidth="1"/>
    <col min="16131" max="16131" width="23.28515625" style="297" customWidth="1"/>
    <col min="16132" max="16135" width="11.42578125" style="297" customWidth="1"/>
    <col min="16136" max="16383" width="0" style="297" hidden="1" customWidth="1"/>
    <col min="16384" max="16384" width="2.7109375" style="297"/>
  </cols>
  <sheetData>
    <row r="2" spans="2:12" ht="15" x14ac:dyDescent="0.2">
      <c r="B2" s="568" t="s">
        <v>409</v>
      </c>
      <c r="C2" s="568"/>
      <c r="D2" s="568"/>
      <c r="E2" s="568"/>
      <c r="F2" s="568"/>
      <c r="G2" s="568"/>
    </row>
    <row r="3" spans="2:12" ht="15" x14ac:dyDescent="0.2">
      <c r="B3" s="565" t="s">
        <v>206</v>
      </c>
      <c r="C3" s="565"/>
      <c r="D3" s="565"/>
      <c r="E3" s="565"/>
      <c r="F3" s="565"/>
      <c r="G3" s="565"/>
      <c r="J3" s="411"/>
      <c r="K3" s="411"/>
      <c r="L3" s="411"/>
    </row>
    <row r="4" spans="2:12" ht="15" x14ac:dyDescent="0.2">
      <c r="B4" s="568" t="s">
        <v>373</v>
      </c>
      <c r="C4" s="568"/>
      <c r="D4" s="568"/>
      <c r="E4" s="568"/>
      <c r="F4" s="568"/>
      <c r="G4" s="568"/>
      <c r="J4" s="411"/>
      <c r="K4" s="411"/>
      <c r="L4" s="411"/>
    </row>
    <row r="5" spans="2:12" ht="15" x14ac:dyDescent="0.2">
      <c r="B5" s="568" t="s">
        <v>411</v>
      </c>
      <c r="C5" s="568"/>
      <c r="D5" s="568"/>
      <c r="E5" s="568"/>
      <c r="F5" s="568"/>
      <c r="G5" s="568"/>
      <c r="J5" s="411"/>
      <c r="K5" s="411"/>
      <c r="L5" s="411"/>
    </row>
    <row r="6" spans="2:12" x14ac:dyDescent="0.2">
      <c r="B6" s="412"/>
      <c r="C6" s="412"/>
      <c r="D6" s="412"/>
      <c r="E6" s="412"/>
      <c r="F6" s="412"/>
      <c r="G6" s="412"/>
    </row>
    <row r="7" spans="2:12" x14ac:dyDescent="0.2">
      <c r="B7" s="605" t="s">
        <v>316</v>
      </c>
      <c r="C7" s="605"/>
      <c r="D7" s="605" t="s">
        <v>220</v>
      </c>
      <c r="E7" s="605"/>
      <c r="F7" s="605" t="s">
        <v>221</v>
      </c>
      <c r="G7" s="605"/>
    </row>
    <row r="8" spans="2:12" x14ac:dyDescent="0.2">
      <c r="B8" s="605" t="s">
        <v>374</v>
      </c>
      <c r="C8" s="605"/>
      <c r="D8" s="605"/>
      <c r="E8" s="605"/>
      <c r="F8" s="605"/>
      <c r="G8" s="605"/>
    </row>
    <row r="9" spans="2:12" x14ac:dyDescent="0.2">
      <c r="B9" s="594"/>
      <c r="C9" s="594"/>
      <c r="D9" s="595"/>
      <c r="E9" s="595"/>
      <c r="F9" s="595"/>
      <c r="G9" s="595"/>
    </row>
    <row r="10" spans="2:12" x14ac:dyDescent="0.2">
      <c r="B10" s="594"/>
      <c r="C10" s="594"/>
      <c r="D10" s="595"/>
      <c r="E10" s="595"/>
      <c r="F10" s="595"/>
      <c r="G10" s="595"/>
    </row>
    <row r="11" spans="2:12" x14ac:dyDescent="0.2">
      <c r="B11" s="594"/>
      <c r="C11" s="594"/>
      <c r="D11" s="595"/>
      <c r="E11" s="595"/>
      <c r="F11" s="595"/>
      <c r="G11" s="595"/>
    </row>
    <row r="12" spans="2:12" x14ac:dyDescent="0.2">
      <c r="B12" s="594"/>
      <c r="C12" s="594"/>
      <c r="D12" s="595"/>
      <c r="E12" s="595"/>
      <c r="F12" s="595"/>
      <c r="G12" s="595"/>
    </row>
    <row r="13" spans="2:12" x14ac:dyDescent="0.2">
      <c r="B13" s="594"/>
      <c r="C13" s="594"/>
      <c r="D13" s="595"/>
      <c r="E13" s="595"/>
      <c r="F13" s="595"/>
      <c r="G13" s="595"/>
    </row>
    <row r="14" spans="2:12" x14ac:dyDescent="0.2">
      <c r="B14" s="594"/>
      <c r="C14" s="594"/>
      <c r="D14" s="595"/>
      <c r="E14" s="595"/>
      <c r="F14" s="595"/>
      <c r="G14" s="595"/>
    </row>
    <row r="15" spans="2:12" x14ac:dyDescent="0.2">
      <c r="B15" s="594"/>
      <c r="C15" s="594"/>
      <c r="D15" s="595"/>
      <c r="E15" s="595"/>
      <c r="F15" s="595"/>
      <c r="G15" s="595"/>
    </row>
    <row r="16" spans="2:12" x14ac:dyDescent="0.2">
      <c r="B16" s="594"/>
      <c r="C16" s="594"/>
      <c r="D16" s="595"/>
      <c r="E16" s="595"/>
      <c r="F16" s="595"/>
      <c r="G16" s="595"/>
    </row>
    <row r="17" spans="2:7" x14ac:dyDescent="0.2">
      <c r="B17" s="594"/>
      <c r="C17" s="594"/>
      <c r="D17" s="595"/>
      <c r="E17" s="595"/>
      <c r="F17" s="595"/>
      <c r="G17" s="595"/>
    </row>
    <row r="18" spans="2:7" x14ac:dyDescent="0.2">
      <c r="B18" s="599" t="s">
        <v>324</v>
      </c>
      <c r="C18" s="599"/>
      <c r="D18" s="600">
        <f>SUM(D9:E17)</f>
        <v>0</v>
      </c>
      <c r="E18" s="600"/>
      <c r="F18" s="600">
        <f>SUM(F9:G17)</f>
        <v>0</v>
      </c>
      <c r="G18" s="600"/>
    </row>
    <row r="19" spans="2:7" x14ac:dyDescent="0.2">
      <c r="B19" s="601"/>
      <c r="C19" s="601"/>
      <c r="D19" s="601"/>
      <c r="E19" s="601"/>
      <c r="F19" s="601"/>
      <c r="G19" s="601"/>
    </row>
    <row r="20" spans="2:7" x14ac:dyDescent="0.2">
      <c r="B20" s="605" t="s">
        <v>325</v>
      </c>
      <c r="C20" s="605"/>
      <c r="D20" s="605"/>
      <c r="E20" s="605"/>
      <c r="F20" s="605"/>
      <c r="G20" s="605"/>
    </row>
    <row r="21" spans="2:7" x14ac:dyDescent="0.2">
      <c r="B21" s="594"/>
      <c r="C21" s="594"/>
      <c r="D21" s="595"/>
      <c r="E21" s="595"/>
      <c r="F21" s="595"/>
      <c r="G21" s="595"/>
    </row>
    <row r="22" spans="2:7" x14ac:dyDescent="0.2">
      <c r="B22" s="594"/>
      <c r="C22" s="594"/>
      <c r="D22" s="595"/>
      <c r="E22" s="595"/>
      <c r="F22" s="595"/>
      <c r="G22" s="595"/>
    </row>
    <row r="23" spans="2:7" x14ac:dyDescent="0.2">
      <c r="B23" s="594"/>
      <c r="C23" s="594"/>
      <c r="D23" s="595"/>
      <c r="E23" s="595"/>
      <c r="F23" s="595"/>
      <c r="G23" s="595"/>
    </row>
    <row r="24" spans="2:7" x14ac:dyDescent="0.2">
      <c r="B24" s="594"/>
      <c r="C24" s="594"/>
      <c r="D24" s="595"/>
      <c r="E24" s="595"/>
      <c r="F24" s="595"/>
      <c r="G24" s="595"/>
    </row>
    <row r="25" spans="2:7" x14ac:dyDescent="0.2">
      <c r="B25" s="594"/>
      <c r="C25" s="594"/>
      <c r="D25" s="595"/>
      <c r="E25" s="595"/>
      <c r="F25" s="595"/>
      <c r="G25" s="595"/>
    </row>
    <row r="26" spans="2:7" x14ac:dyDescent="0.2">
      <c r="B26" s="594"/>
      <c r="C26" s="594"/>
      <c r="D26" s="595"/>
      <c r="E26" s="595"/>
      <c r="F26" s="595"/>
      <c r="G26" s="595"/>
    </row>
    <row r="27" spans="2:7" x14ac:dyDescent="0.2">
      <c r="B27" s="594"/>
      <c r="C27" s="594"/>
      <c r="D27" s="595"/>
      <c r="E27" s="595"/>
      <c r="F27" s="595"/>
      <c r="G27" s="595"/>
    </row>
    <row r="28" spans="2:7" x14ac:dyDescent="0.2">
      <c r="B28" s="594"/>
      <c r="C28" s="594"/>
      <c r="D28" s="595"/>
      <c r="E28" s="595"/>
      <c r="F28" s="595"/>
      <c r="G28" s="595"/>
    </row>
    <row r="29" spans="2:7" x14ac:dyDescent="0.2">
      <c r="B29" s="594"/>
      <c r="C29" s="594"/>
      <c r="D29" s="595"/>
      <c r="E29" s="595"/>
      <c r="F29" s="595"/>
      <c r="G29" s="595"/>
    </row>
    <row r="30" spans="2:7" x14ac:dyDescent="0.2">
      <c r="B30" s="599" t="s">
        <v>326</v>
      </c>
      <c r="C30" s="599"/>
      <c r="D30" s="600">
        <f>SUM(D21:E29)</f>
        <v>0</v>
      </c>
      <c r="E30" s="600"/>
      <c r="F30" s="600">
        <f>SUM(F21:G29)</f>
        <v>0</v>
      </c>
      <c r="G30" s="600"/>
    </row>
    <row r="31" spans="2:7" x14ac:dyDescent="0.2">
      <c r="B31" s="601"/>
      <c r="C31" s="601"/>
      <c r="D31" s="602"/>
      <c r="E31" s="602"/>
      <c r="F31" s="602"/>
      <c r="G31" s="602"/>
    </row>
    <row r="32" spans="2:7" x14ac:dyDescent="0.2">
      <c r="B32" s="603" t="s">
        <v>139</v>
      </c>
      <c r="C32" s="603"/>
      <c r="D32" s="600">
        <f>D30+D18</f>
        <v>0</v>
      </c>
      <c r="E32" s="600"/>
      <c r="F32" s="600">
        <f>F30+F18</f>
        <v>0</v>
      </c>
      <c r="G32" s="600"/>
    </row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0" workbookViewId="0">
      <selection activeCell="E21" sqref="E21"/>
    </sheetView>
  </sheetViews>
  <sheetFormatPr baseColWidth="10" defaultRowHeight="12" x14ac:dyDescent="0.2"/>
  <cols>
    <col min="1" max="1" width="5.5703125" style="382" customWidth="1"/>
    <col min="2" max="2" width="49.7109375" style="382" customWidth="1"/>
    <col min="3" max="256" width="11.42578125" style="382"/>
    <col min="257" max="257" width="5.5703125" style="382" customWidth="1"/>
    <col min="258" max="258" width="49.7109375" style="382" customWidth="1"/>
    <col min="259" max="512" width="11.42578125" style="382"/>
    <col min="513" max="513" width="5.5703125" style="382" customWidth="1"/>
    <col min="514" max="514" width="49.7109375" style="382" customWidth="1"/>
    <col min="515" max="768" width="11.42578125" style="382"/>
    <col min="769" max="769" width="5.5703125" style="382" customWidth="1"/>
    <col min="770" max="770" width="49.7109375" style="382" customWidth="1"/>
    <col min="771" max="1024" width="11.42578125" style="382"/>
    <col min="1025" max="1025" width="5.5703125" style="382" customWidth="1"/>
    <col min="1026" max="1026" width="49.7109375" style="382" customWidth="1"/>
    <col min="1027" max="1280" width="11.42578125" style="382"/>
    <col min="1281" max="1281" width="5.5703125" style="382" customWidth="1"/>
    <col min="1282" max="1282" width="49.7109375" style="382" customWidth="1"/>
    <col min="1283" max="1536" width="11.42578125" style="382"/>
    <col min="1537" max="1537" width="5.5703125" style="382" customWidth="1"/>
    <col min="1538" max="1538" width="49.7109375" style="382" customWidth="1"/>
    <col min="1539" max="1792" width="11.42578125" style="382"/>
    <col min="1793" max="1793" width="5.5703125" style="382" customWidth="1"/>
    <col min="1794" max="1794" width="49.7109375" style="382" customWidth="1"/>
    <col min="1795" max="2048" width="11.42578125" style="382"/>
    <col min="2049" max="2049" width="5.5703125" style="382" customWidth="1"/>
    <col min="2050" max="2050" width="49.7109375" style="382" customWidth="1"/>
    <col min="2051" max="2304" width="11.42578125" style="382"/>
    <col min="2305" max="2305" width="5.5703125" style="382" customWidth="1"/>
    <col min="2306" max="2306" width="49.7109375" style="382" customWidth="1"/>
    <col min="2307" max="2560" width="11.42578125" style="382"/>
    <col min="2561" max="2561" width="5.5703125" style="382" customWidth="1"/>
    <col min="2562" max="2562" width="49.7109375" style="382" customWidth="1"/>
    <col min="2563" max="2816" width="11.42578125" style="382"/>
    <col min="2817" max="2817" width="5.5703125" style="382" customWidth="1"/>
    <col min="2818" max="2818" width="49.7109375" style="382" customWidth="1"/>
    <col min="2819" max="3072" width="11.42578125" style="382"/>
    <col min="3073" max="3073" width="5.5703125" style="382" customWidth="1"/>
    <col min="3074" max="3074" width="49.7109375" style="382" customWidth="1"/>
    <col min="3075" max="3328" width="11.42578125" style="382"/>
    <col min="3329" max="3329" width="5.5703125" style="382" customWidth="1"/>
    <col min="3330" max="3330" width="49.7109375" style="382" customWidth="1"/>
    <col min="3331" max="3584" width="11.42578125" style="382"/>
    <col min="3585" max="3585" width="5.5703125" style="382" customWidth="1"/>
    <col min="3586" max="3586" width="49.7109375" style="382" customWidth="1"/>
    <col min="3587" max="3840" width="11.42578125" style="382"/>
    <col min="3841" max="3841" width="5.5703125" style="382" customWidth="1"/>
    <col min="3842" max="3842" width="49.7109375" style="382" customWidth="1"/>
    <col min="3843" max="4096" width="11.42578125" style="382"/>
    <col min="4097" max="4097" width="5.5703125" style="382" customWidth="1"/>
    <col min="4098" max="4098" width="49.7109375" style="382" customWidth="1"/>
    <col min="4099" max="4352" width="11.42578125" style="382"/>
    <col min="4353" max="4353" width="5.5703125" style="382" customWidth="1"/>
    <col min="4354" max="4354" width="49.7109375" style="382" customWidth="1"/>
    <col min="4355" max="4608" width="11.42578125" style="382"/>
    <col min="4609" max="4609" width="5.5703125" style="382" customWidth="1"/>
    <col min="4610" max="4610" width="49.7109375" style="382" customWidth="1"/>
    <col min="4611" max="4864" width="11.42578125" style="382"/>
    <col min="4865" max="4865" width="5.5703125" style="382" customWidth="1"/>
    <col min="4866" max="4866" width="49.7109375" style="382" customWidth="1"/>
    <col min="4867" max="5120" width="11.42578125" style="382"/>
    <col min="5121" max="5121" width="5.5703125" style="382" customWidth="1"/>
    <col min="5122" max="5122" width="49.7109375" style="382" customWidth="1"/>
    <col min="5123" max="5376" width="11.42578125" style="382"/>
    <col min="5377" max="5377" width="5.5703125" style="382" customWidth="1"/>
    <col min="5378" max="5378" width="49.7109375" style="382" customWidth="1"/>
    <col min="5379" max="5632" width="11.42578125" style="382"/>
    <col min="5633" max="5633" width="5.5703125" style="382" customWidth="1"/>
    <col min="5634" max="5634" width="49.7109375" style="382" customWidth="1"/>
    <col min="5635" max="5888" width="11.42578125" style="382"/>
    <col min="5889" max="5889" width="5.5703125" style="382" customWidth="1"/>
    <col min="5890" max="5890" width="49.7109375" style="382" customWidth="1"/>
    <col min="5891" max="6144" width="11.42578125" style="382"/>
    <col min="6145" max="6145" width="5.5703125" style="382" customWidth="1"/>
    <col min="6146" max="6146" width="49.7109375" style="382" customWidth="1"/>
    <col min="6147" max="6400" width="11.42578125" style="382"/>
    <col min="6401" max="6401" width="5.5703125" style="382" customWidth="1"/>
    <col min="6402" max="6402" width="49.7109375" style="382" customWidth="1"/>
    <col min="6403" max="6656" width="11.42578125" style="382"/>
    <col min="6657" max="6657" width="5.5703125" style="382" customWidth="1"/>
    <col min="6658" max="6658" width="49.7109375" style="382" customWidth="1"/>
    <col min="6659" max="6912" width="11.42578125" style="382"/>
    <col min="6913" max="6913" width="5.5703125" style="382" customWidth="1"/>
    <col min="6914" max="6914" width="49.7109375" style="382" customWidth="1"/>
    <col min="6915" max="7168" width="11.42578125" style="382"/>
    <col min="7169" max="7169" width="5.5703125" style="382" customWidth="1"/>
    <col min="7170" max="7170" width="49.7109375" style="382" customWidth="1"/>
    <col min="7171" max="7424" width="11.42578125" style="382"/>
    <col min="7425" max="7425" width="5.5703125" style="382" customWidth="1"/>
    <col min="7426" max="7426" width="49.7109375" style="382" customWidth="1"/>
    <col min="7427" max="7680" width="11.42578125" style="382"/>
    <col min="7681" max="7681" width="5.5703125" style="382" customWidth="1"/>
    <col min="7682" max="7682" width="49.7109375" style="382" customWidth="1"/>
    <col min="7683" max="7936" width="11.42578125" style="382"/>
    <col min="7937" max="7937" width="5.5703125" style="382" customWidth="1"/>
    <col min="7938" max="7938" width="49.7109375" style="382" customWidth="1"/>
    <col min="7939" max="8192" width="11.42578125" style="382"/>
    <col min="8193" max="8193" width="5.5703125" style="382" customWidth="1"/>
    <col min="8194" max="8194" width="49.7109375" style="382" customWidth="1"/>
    <col min="8195" max="8448" width="11.42578125" style="382"/>
    <col min="8449" max="8449" width="5.5703125" style="382" customWidth="1"/>
    <col min="8450" max="8450" width="49.7109375" style="382" customWidth="1"/>
    <col min="8451" max="8704" width="11.42578125" style="382"/>
    <col min="8705" max="8705" width="5.5703125" style="382" customWidth="1"/>
    <col min="8706" max="8706" width="49.7109375" style="382" customWidth="1"/>
    <col min="8707" max="8960" width="11.42578125" style="382"/>
    <col min="8961" max="8961" width="5.5703125" style="382" customWidth="1"/>
    <col min="8962" max="8962" width="49.7109375" style="382" customWidth="1"/>
    <col min="8963" max="9216" width="11.42578125" style="382"/>
    <col min="9217" max="9217" width="5.5703125" style="382" customWidth="1"/>
    <col min="9218" max="9218" width="49.7109375" style="382" customWidth="1"/>
    <col min="9219" max="9472" width="11.42578125" style="382"/>
    <col min="9473" max="9473" width="5.5703125" style="382" customWidth="1"/>
    <col min="9474" max="9474" width="49.7109375" style="382" customWidth="1"/>
    <col min="9475" max="9728" width="11.42578125" style="382"/>
    <col min="9729" max="9729" width="5.5703125" style="382" customWidth="1"/>
    <col min="9730" max="9730" width="49.7109375" style="382" customWidth="1"/>
    <col min="9731" max="9984" width="11.42578125" style="382"/>
    <col min="9985" max="9985" width="5.5703125" style="382" customWidth="1"/>
    <col min="9986" max="9986" width="49.7109375" style="382" customWidth="1"/>
    <col min="9987" max="10240" width="11.42578125" style="382"/>
    <col min="10241" max="10241" width="5.5703125" style="382" customWidth="1"/>
    <col min="10242" max="10242" width="49.7109375" style="382" customWidth="1"/>
    <col min="10243" max="10496" width="11.42578125" style="382"/>
    <col min="10497" max="10497" width="5.5703125" style="382" customWidth="1"/>
    <col min="10498" max="10498" width="49.7109375" style="382" customWidth="1"/>
    <col min="10499" max="10752" width="11.42578125" style="382"/>
    <col min="10753" max="10753" width="5.5703125" style="382" customWidth="1"/>
    <col min="10754" max="10754" width="49.7109375" style="382" customWidth="1"/>
    <col min="10755" max="11008" width="11.42578125" style="382"/>
    <col min="11009" max="11009" width="5.5703125" style="382" customWidth="1"/>
    <col min="11010" max="11010" width="49.7109375" style="382" customWidth="1"/>
    <col min="11011" max="11264" width="11.42578125" style="382"/>
    <col min="11265" max="11265" width="5.5703125" style="382" customWidth="1"/>
    <col min="11266" max="11266" width="49.7109375" style="382" customWidth="1"/>
    <col min="11267" max="11520" width="11.42578125" style="382"/>
    <col min="11521" max="11521" width="5.5703125" style="382" customWidth="1"/>
    <col min="11522" max="11522" width="49.7109375" style="382" customWidth="1"/>
    <col min="11523" max="11776" width="11.42578125" style="382"/>
    <col min="11777" max="11777" width="5.5703125" style="382" customWidth="1"/>
    <col min="11778" max="11778" width="49.7109375" style="382" customWidth="1"/>
    <col min="11779" max="12032" width="11.42578125" style="382"/>
    <col min="12033" max="12033" width="5.5703125" style="382" customWidth="1"/>
    <col min="12034" max="12034" width="49.7109375" style="382" customWidth="1"/>
    <col min="12035" max="12288" width="11.42578125" style="382"/>
    <col min="12289" max="12289" width="5.5703125" style="382" customWidth="1"/>
    <col min="12290" max="12290" width="49.7109375" style="382" customWidth="1"/>
    <col min="12291" max="12544" width="11.42578125" style="382"/>
    <col min="12545" max="12545" width="5.5703125" style="382" customWidth="1"/>
    <col min="12546" max="12546" width="49.7109375" style="382" customWidth="1"/>
    <col min="12547" max="12800" width="11.42578125" style="382"/>
    <col min="12801" max="12801" width="5.5703125" style="382" customWidth="1"/>
    <col min="12802" max="12802" width="49.7109375" style="382" customWidth="1"/>
    <col min="12803" max="13056" width="11.42578125" style="382"/>
    <col min="13057" max="13057" width="5.5703125" style="382" customWidth="1"/>
    <col min="13058" max="13058" width="49.7109375" style="382" customWidth="1"/>
    <col min="13059" max="13312" width="11.42578125" style="382"/>
    <col min="13313" max="13313" width="5.5703125" style="382" customWidth="1"/>
    <col min="13314" max="13314" width="49.7109375" style="382" customWidth="1"/>
    <col min="13315" max="13568" width="11.42578125" style="382"/>
    <col min="13569" max="13569" width="5.5703125" style="382" customWidth="1"/>
    <col min="13570" max="13570" width="49.7109375" style="382" customWidth="1"/>
    <col min="13571" max="13824" width="11.42578125" style="382"/>
    <col min="13825" max="13825" width="5.5703125" style="382" customWidth="1"/>
    <col min="13826" max="13826" width="49.7109375" style="382" customWidth="1"/>
    <col min="13827" max="14080" width="11.42578125" style="382"/>
    <col min="14081" max="14081" width="5.5703125" style="382" customWidth="1"/>
    <col min="14082" max="14082" width="49.7109375" style="382" customWidth="1"/>
    <col min="14083" max="14336" width="11.42578125" style="382"/>
    <col min="14337" max="14337" width="5.5703125" style="382" customWidth="1"/>
    <col min="14338" max="14338" width="49.7109375" style="382" customWidth="1"/>
    <col min="14339" max="14592" width="11.42578125" style="382"/>
    <col min="14593" max="14593" width="5.5703125" style="382" customWidth="1"/>
    <col min="14594" max="14594" width="49.7109375" style="382" customWidth="1"/>
    <col min="14595" max="14848" width="11.42578125" style="382"/>
    <col min="14849" max="14849" width="5.5703125" style="382" customWidth="1"/>
    <col min="14850" max="14850" width="49.7109375" style="382" customWidth="1"/>
    <col min="14851" max="15104" width="11.42578125" style="382"/>
    <col min="15105" max="15105" width="5.5703125" style="382" customWidth="1"/>
    <col min="15106" max="15106" width="49.7109375" style="382" customWidth="1"/>
    <col min="15107" max="15360" width="11.42578125" style="382"/>
    <col min="15361" max="15361" width="5.5703125" style="382" customWidth="1"/>
    <col min="15362" max="15362" width="49.7109375" style="382" customWidth="1"/>
    <col min="15363" max="15616" width="11.42578125" style="382"/>
    <col min="15617" max="15617" width="5.5703125" style="382" customWidth="1"/>
    <col min="15618" max="15618" width="49.7109375" style="382" customWidth="1"/>
    <col min="15619" max="15872" width="11.42578125" style="382"/>
    <col min="15873" max="15873" width="5.5703125" style="382" customWidth="1"/>
    <col min="15874" max="15874" width="49.7109375" style="382" customWidth="1"/>
    <col min="15875" max="16128" width="11.42578125" style="382"/>
    <col min="16129" max="16129" width="5.5703125" style="382" customWidth="1"/>
    <col min="16130" max="16130" width="49.7109375" style="382" customWidth="1"/>
    <col min="16131" max="16384" width="11.42578125" style="382"/>
  </cols>
  <sheetData>
    <row r="1" spans="1:5" x14ac:dyDescent="0.2">
      <c r="A1" s="608" t="s">
        <v>206</v>
      </c>
      <c r="B1" s="608"/>
      <c r="C1" s="608"/>
      <c r="D1" s="608"/>
      <c r="E1" s="608"/>
    </row>
    <row r="2" spans="1:5" x14ac:dyDescent="0.2">
      <c r="A2" s="609" t="s">
        <v>355</v>
      </c>
      <c r="B2" s="609"/>
      <c r="C2" s="609"/>
      <c r="D2" s="609"/>
      <c r="E2" s="609"/>
    </row>
    <row r="3" spans="1:5" x14ac:dyDescent="0.2">
      <c r="A3" s="609" t="s">
        <v>419</v>
      </c>
      <c r="B3" s="609"/>
      <c r="C3" s="609"/>
      <c r="D3" s="609"/>
      <c r="E3" s="609"/>
    </row>
    <row r="4" spans="1:5" x14ac:dyDescent="0.2">
      <c r="A4" s="16"/>
      <c r="B4" s="16"/>
      <c r="C4" s="16"/>
      <c r="D4" s="16"/>
      <c r="E4" s="16"/>
    </row>
    <row r="5" spans="1:5" ht="13.5" x14ac:dyDescent="0.2">
      <c r="A5" s="610" t="s">
        <v>76</v>
      </c>
      <c r="B5" s="611"/>
      <c r="C5" s="383" t="s">
        <v>331</v>
      </c>
      <c r="D5" s="383" t="s">
        <v>220</v>
      </c>
      <c r="E5" s="383" t="s">
        <v>356</v>
      </c>
    </row>
    <row r="6" spans="1:5" ht="12.75" thickBot="1" x14ac:dyDescent="0.25">
      <c r="A6" s="384"/>
      <c r="B6" s="385"/>
      <c r="C6" s="386"/>
      <c r="D6" s="386"/>
      <c r="E6" s="386"/>
    </row>
    <row r="7" spans="1:5" ht="12.75" thickBot="1" x14ac:dyDescent="0.25">
      <c r="A7" s="612" t="s">
        <v>357</v>
      </c>
      <c r="B7" s="613"/>
      <c r="C7" s="387">
        <f>C8+C9</f>
        <v>7002000</v>
      </c>
      <c r="D7" s="387">
        <f>D8+D9</f>
        <v>2238727</v>
      </c>
      <c r="E7" s="387">
        <f>E8+E9</f>
        <v>2238727</v>
      </c>
    </row>
    <row r="8" spans="1:5" ht="13.5" x14ac:dyDescent="0.2">
      <c r="A8" s="388"/>
      <c r="B8" s="389" t="s">
        <v>358</v>
      </c>
      <c r="C8" s="390"/>
      <c r="D8" s="390"/>
      <c r="E8" s="390"/>
    </row>
    <row r="9" spans="1:5" ht="13.5" x14ac:dyDescent="0.2">
      <c r="A9" s="391"/>
      <c r="B9" s="392" t="s">
        <v>359</v>
      </c>
      <c r="C9" s="393">
        <v>7002000</v>
      </c>
      <c r="D9" s="393">
        <v>2238727</v>
      </c>
      <c r="E9" s="393">
        <f>D9</f>
        <v>2238727</v>
      </c>
    </row>
    <row r="10" spans="1:5" ht="12.75" thickBot="1" x14ac:dyDescent="0.25">
      <c r="A10" s="394"/>
      <c r="B10" s="302"/>
      <c r="C10" s="395"/>
      <c r="D10" s="395"/>
      <c r="E10" s="395"/>
    </row>
    <row r="11" spans="1:5" ht="12.75" thickBot="1" x14ac:dyDescent="0.25">
      <c r="A11" s="606" t="s">
        <v>360</v>
      </c>
      <c r="B11" s="607"/>
      <c r="C11" s="396">
        <f>C12+C13</f>
        <v>7002000</v>
      </c>
      <c r="D11" s="396">
        <f>D12+D13</f>
        <v>2205011</v>
      </c>
      <c r="E11" s="396">
        <f>E12+E13</f>
        <v>2205011</v>
      </c>
    </row>
    <row r="12" spans="1:5" ht="13.5" x14ac:dyDescent="0.2">
      <c r="A12" s="388"/>
      <c r="B12" s="389" t="s">
        <v>361</v>
      </c>
      <c r="C12" s="390"/>
      <c r="D12" s="390"/>
      <c r="E12" s="390"/>
    </row>
    <row r="13" spans="1:5" ht="13.5" x14ac:dyDescent="0.2">
      <c r="A13" s="391"/>
      <c r="B13" s="392" t="s">
        <v>362</v>
      </c>
      <c r="C13" s="393">
        <v>7002000</v>
      </c>
      <c r="D13" s="393">
        <v>2205011</v>
      </c>
      <c r="E13" s="393">
        <f>D13</f>
        <v>2205011</v>
      </c>
    </row>
    <row r="14" spans="1:5" ht="12.75" thickBot="1" x14ac:dyDescent="0.25">
      <c r="A14" s="397"/>
      <c r="B14" s="398"/>
      <c r="C14" s="399"/>
      <c r="D14" s="399"/>
      <c r="E14" s="399"/>
    </row>
    <row r="15" spans="1:5" ht="12.75" thickBot="1" x14ac:dyDescent="0.25">
      <c r="A15" s="606" t="s">
        <v>363</v>
      </c>
      <c r="B15" s="607"/>
      <c r="C15" s="396">
        <f>C7-C11</f>
        <v>0</v>
      </c>
      <c r="D15" s="396">
        <f>D7-D11</f>
        <v>33716</v>
      </c>
      <c r="E15" s="396">
        <f>E7-E11</f>
        <v>33716</v>
      </c>
    </row>
    <row r="16" spans="1:5" x14ac:dyDescent="0.2">
      <c r="A16" s="16"/>
      <c r="B16" s="16"/>
      <c r="C16" s="243"/>
      <c r="D16" s="243"/>
      <c r="E16" s="243"/>
    </row>
    <row r="17" spans="1:5" ht="13.5" x14ac:dyDescent="0.2">
      <c r="A17" s="610" t="s">
        <v>76</v>
      </c>
      <c r="B17" s="611"/>
      <c r="C17" s="400" t="s">
        <v>331</v>
      </c>
      <c r="D17" s="400" t="s">
        <v>220</v>
      </c>
      <c r="E17" s="400" t="s">
        <v>356</v>
      </c>
    </row>
    <row r="18" spans="1:5" ht="12.75" thickBot="1" x14ac:dyDescent="0.25">
      <c r="A18" s="394"/>
      <c r="B18" s="302"/>
      <c r="C18" s="395"/>
      <c r="D18" s="395"/>
      <c r="E18" s="395"/>
    </row>
    <row r="19" spans="1:5" ht="12.75" thickBot="1" x14ac:dyDescent="0.25">
      <c r="A19" s="606" t="s">
        <v>364</v>
      </c>
      <c r="B19" s="607"/>
      <c r="C19" s="396">
        <v>0</v>
      </c>
      <c r="D19" s="396">
        <v>33716</v>
      </c>
      <c r="E19" s="396">
        <f>D19</f>
        <v>33716</v>
      </c>
    </row>
    <row r="20" spans="1:5" ht="12.75" thickBot="1" x14ac:dyDescent="0.25">
      <c r="A20" s="401"/>
      <c r="B20" s="402"/>
      <c r="C20" s="403"/>
      <c r="D20" s="403"/>
      <c r="E20" s="403"/>
    </row>
    <row r="21" spans="1:5" ht="12.75" thickBot="1" x14ac:dyDescent="0.25">
      <c r="A21" s="606" t="s">
        <v>365</v>
      </c>
      <c r="B21" s="607"/>
      <c r="C21" s="404"/>
      <c r="D21" s="404"/>
      <c r="E21" s="405"/>
    </row>
    <row r="22" spans="1:5" ht="12.75" thickBot="1" x14ac:dyDescent="0.25">
      <c r="A22" s="406"/>
      <c r="B22" s="407"/>
      <c r="C22" s="403"/>
      <c r="D22" s="403"/>
      <c r="E22" s="403"/>
    </row>
    <row r="23" spans="1:5" ht="12.75" thickBot="1" x14ac:dyDescent="0.25">
      <c r="A23" s="606" t="s">
        <v>366</v>
      </c>
      <c r="B23" s="607"/>
      <c r="C23" s="408">
        <f>C19-C21</f>
        <v>0</v>
      </c>
      <c r="D23" s="408">
        <f>D19-D21</f>
        <v>33716</v>
      </c>
      <c r="E23" s="408">
        <f>E19-E21</f>
        <v>33716</v>
      </c>
    </row>
    <row r="24" spans="1:5" x14ac:dyDescent="0.2">
      <c r="A24" s="16"/>
      <c r="B24" s="16"/>
      <c r="C24" s="243"/>
      <c r="D24" s="243"/>
      <c r="E24" s="243"/>
    </row>
    <row r="25" spans="1:5" ht="13.5" x14ac:dyDescent="0.2">
      <c r="A25" s="610" t="s">
        <v>76</v>
      </c>
      <c r="B25" s="611"/>
      <c r="C25" s="400" t="s">
        <v>331</v>
      </c>
      <c r="D25" s="400" t="s">
        <v>220</v>
      </c>
      <c r="E25" s="400" t="s">
        <v>356</v>
      </c>
    </row>
    <row r="26" spans="1:5" ht="12.75" thickBot="1" x14ac:dyDescent="0.25">
      <c r="A26" s="394"/>
      <c r="B26" s="302"/>
      <c r="C26" s="303"/>
      <c r="D26" s="303"/>
      <c r="E26" s="303"/>
    </row>
    <row r="27" spans="1:5" ht="12.75" thickBot="1" x14ac:dyDescent="0.25">
      <c r="A27" s="606" t="s">
        <v>367</v>
      </c>
      <c r="B27" s="607"/>
      <c r="C27" s="404"/>
      <c r="D27" s="404"/>
      <c r="E27" s="405"/>
    </row>
    <row r="28" spans="1:5" ht="12.75" thickBot="1" x14ac:dyDescent="0.25">
      <c r="A28" s="401"/>
      <c r="B28" s="402"/>
      <c r="C28" s="409"/>
      <c r="D28" s="409"/>
      <c r="E28" s="409"/>
    </row>
    <row r="29" spans="1:5" ht="12.75" thickBot="1" x14ac:dyDescent="0.25">
      <c r="A29" s="606" t="s">
        <v>368</v>
      </c>
      <c r="B29" s="607"/>
      <c r="C29" s="404"/>
      <c r="D29" s="404"/>
      <c r="E29" s="405"/>
    </row>
    <row r="30" spans="1:5" ht="12.75" thickBot="1" x14ac:dyDescent="0.25">
      <c r="A30" s="406"/>
      <c r="B30" s="407"/>
      <c r="C30" s="403"/>
      <c r="D30" s="403"/>
      <c r="E30" s="403"/>
    </row>
    <row r="31" spans="1:5" ht="12.75" thickBot="1" x14ac:dyDescent="0.25">
      <c r="A31" s="606" t="s">
        <v>369</v>
      </c>
      <c r="B31" s="607"/>
      <c r="C31" s="408">
        <f>C27-C29</f>
        <v>0</v>
      </c>
      <c r="D31" s="408">
        <f>D27-D29</f>
        <v>0</v>
      </c>
      <c r="E31" s="408">
        <f>E27-E29</f>
        <v>0</v>
      </c>
    </row>
    <row r="33" spans="1:5" s="410" customFormat="1" ht="42" customHeight="1" x14ac:dyDescent="0.2">
      <c r="A33" s="614" t="s">
        <v>370</v>
      </c>
      <c r="B33" s="614"/>
      <c r="C33" s="614"/>
      <c r="D33" s="614"/>
      <c r="E33" s="614"/>
    </row>
    <row r="34" spans="1:5" s="410" customFormat="1" ht="42.75" customHeight="1" x14ac:dyDescent="0.2">
      <c r="A34" s="614" t="s">
        <v>371</v>
      </c>
      <c r="B34" s="614"/>
      <c r="C34" s="614"/>
      <c r="D34" s="614"/>
      <c r="E34" s="614"/>
    </row>
    <row r="35" spans="1:5" s="410" customFormat="1" ht="18.75" customHeight="1" x14ac:dyDescent="0.2">
      <c r="A35" s="614" t="s">
        <v>372</v>
      </c>
      <c r="B35" s="614"/>
      <c r="C35" s="614"/>
      <c r="D35" s="614"/>
      <c r="E35" s="614"/>
    </row>
  </sheetData>
  <mergeCells count="18">
    <mergeCell ref="A35:E35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E33"/>
    <mergeCell ref="A34:E34"/>
    <mergeCell ref="A11:B11"/>
    <mergeCell ref="A1:E1"/>
    <mergeCell ref="A2:E2"/>
    <mergeCell ref="A3:E3"/>
    <mergeCell ref="A5:B5"/>
    <mergeCell ref="A7:B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5"/>
  <sheetViews>
    <sheetView tabSelected="1" topLeftCell="B1" workbookViewId="0">
      <selection activeCell="B6" sqref="B6"/>
    </sheetView>
  </sheetViews>
  <sheetFormatPr baseColWidth="10" defaultColWidth="0" defaultRowHeight="14.25" zeroHeight="1" x14ac:dyDescent="0.2"/>
  <cols>
    <col min="1" max="1" width="2.7109375" style="330" customWidth="1"/>
    <col min="2" max="3" width="11.42578125" style="330" customWidth="1"/>
    <col min="4" max="4" width="51.28515625" style="330" customWidth="1"/>
    <col min="5" max="5" width="20.85546875" style="330" customWidth="1"/>
    <col min="6" max="6" width="26.85546875" style="330" bestFit="1" customWidth="1"/>
    <col min="7" max="10" width="20.85546875" style="330" customWidth="1"/>
    <col min="11" max="11" width="2.85546875" style="330" customWidth="1"/>
    <col min="12" max="256" width="11.42578125" style="330" hidden="1"/>
    <col min="257" max="257" width="2.7109375" style="330" customWidth="1"/>
    <col min="258" max="259" width="11.42578125" style="330" customWidth="1"/>
    <col min="260" max="260" width="51.28515625" style="330" customWidth="1"/>
    <col min="261" max="261" width="20.85546875" style="330" customWidth="1"/>
    <col min="262" max="262" width="26.85546875" style="330" bestFit="1" customWidth="1"/>
    <col min="263" max="266" width="20.85546875" style="330" customWidth="1"/>
    <col min="267" max="267" width="2.85546875" style="330" customWidth="1"/>
    <col min="268" max="512" width="11.42578125" style="330" hidden="1"/>
    <col min="513" max="513" width="2.7109375" style="330" customWidth="1"/>
    <col min="514" max="515" width="11.42578125" style="330" customWidth="1"/>
    <col min="516" max="516" width="51.28515625" style="330" customWidth="1"/>
    <col min="517" max="517" width="20.85546875" style="330" customWidth="1"/>
    <col min="518" max="518" width="26.85546875" style="330" bestFit="1" customWidth="1"/>
    <col min="519" max="522" width="20.85546875" style="330" customWidth="1"/>
    <col min="523" max="523" width="2.85546875" style="330" customWidth="1"/>
    <col min="524" max="768" width="11.42578125" style="330" hidden="1"/>
    <col min="769" max="769" width="2.7109375" style="330" customWidth="1"/>
    <col min="770" max="771" width="11.42578125" style="330" customWidth="1"/>
    <col min="772" max="772" width="51.28515625" style="330" customWidth="1"/>
    <col min="773" max="773" width="20.85546875" style="330" customWidth="1"/>
    <col min="774" max="774" width="26.85546875" style="330" bestFit="1" customWidth="1"/>
    <col min="775" max="778" width="20.85546875" style="330" customWidth="1"/>
    <col min="779" max="779" width="2.85546875" style="330" customWidth="1"/>
    <col min="780" max="1024" width="11.42578125" style="330" hidden="1"/>
    <col min="1025" max="1025" width="2.7109375" style="330" customWidth="1"/>
    <col min="1026" max="1027" width="11.42578125" style="330" customWidth="1"/>
    <col min="1028" max="1028" width="51.28515625" style="330" customWidth="1"/>
    <col min="1029" max="1029" width="20.85546875" style="330" customWidth="1"/>
    <col min="1030" max="1030" width="26.85546875" style="330" bestFit="1" customWidth="1"/>
    <col min="1031" max="1034" width="20.85546875" style="330" customWidth="1"/>
    <col min="1035" max="1035" width="2.85546875" style="330" customWidth="1"/>
    <col min="1036" max="1280" width="11.42578125" style="330" hidden="1"/>
    <col min="1281" max="1281" width="2.7109375" style="330" customWidth="1"/>
    <col min="1282" max="1283" width="11.42578125" style="330" customWidth="1"/>
    <col min="1284" max="1284" width="51.28515625" style="330" customWidth="1"/>
    <col min="1285" max="1285" width="20.85546875" style="330" customWidth="1"/>
    <col min="1286" max="1286" width="26.85546875" style="330" bestFit="1" customWidth="1"/>
    <col min="1287" max="1290" width="20.85546875" style="330" customWidth="1"/>
    <col min="1291" max="1291" width="2.85546875" style="330" customWidth="1"/>
    <col min="1292" max="1536" width="11.42578125" style="330" hidden="1"/>
    <col min="1537" max="1537" width="2.7109375" style="330" customWidth="1"/>
    <col min="1538" max="1539" width="11.42578125" style="330" customWidth="1"/>
    <col min="1540" max="1540" width="51.28515625" style="330" customWidth="1"/>
    <col min="1541" max="1541" width="20.85546875" style="330" customWidth="1"/>
    <col min="1542" max="1542" width="26.85546875" style="330" bestFit="1" customWidth="1"/>
    <col min="1543" max="1546" width="20.85546875" style="330" customWidth="1"/>
    <col min="1547" max="1547" width="2.85546875" style="330" customWidth="1"/>
    <col min="1548" max="1792" width="11.42578125" style="330" hidden="1"/>
    <col min="1793" max="1793" width="2.7109375" style="330" customWidth="1"/>
    <col min="1794" max="1795" width="11.42578125" style="330" customWidth="1"/>
    <col min="1796" max="1796" width="51.28515625" style="330" customWidth="1"/>
    <col min="1797" max="1797" width="20.85546875" style="330" customWidth="1"/>
    <col min="1798" max="1798" width="26.85546875" style="330" bestFit="1" customWidth="1"/>
    <col min="1799" max="1802" width="20.85546875" style="330" customWidth="1"/>
    <col min="1803" max="1803" width="2.85546875" style="330" customWidth="1"/>
    <col min="1804" max="2048" width="11.42578125" style="330" hidden="1"/>
    <col min="2049" max="2049" width="2.7109375" style="330" customWidth="1"/>
    <col min="2050" max="2051" width="11.42578125" style="330" customWidth="1"/>
    <col min="2052" max="2052" width="51.28515625" style="330" customWidth="1"/>
    <col min="2053" max="2053" width="20.85546875" style="330" customWidth="1"/>
    <col min="2054" max="2054" width="26.85546875" style="330" bestFit="1" customWidth="1"/>
    <col min="2055" max="2058" width="20.85546875" style="330" customWidth="1"/>
    <col min="2059" max="2059" width="2.85546875" style="330" customWidth="1"/>
    <col min="2060" max="2304" width="11.42578125" style="330" hidden="1"/>
    <col min="2305" max="2305" width="2.7109375" style="330" customWidth="1"/>
    <col min="2306" max="2307" width="11.42578125" style="330" customWidth="1"/>
    <col min="2308" max="2308" width="51.28515625" style="330" customWidth="1"/>
    <col min="2309" max="2309" width="20.85546875" style="330" customWidth="1"/>
    <col min="2310" max="2310" width="26.85546875" style="330" bestFit="1" customWidth="1"/>
    <col min="2311" max="2314" width="20.85546875" style="330" customWidth="1"/>
    <col min="2315" max="2315" width="2.85546875" style="330" customWidth="1"/>
    <col min="2316" max="2560" width="11.42578125" style="330" hidden="1"/>
    <col min="2561" max="2561" width="2.7109375" style="330" customWidth="1"/>
    <col min="2562" max="2563" width="11.42578125" style="330" customWidth="1"/>
    <col min="2564" max="2564" width="51.28515625" style="330" customWidth="1"/>
    <col min="2565" max="2565" width="20.85546875" style="330" customWidth="1"/>
    <col min="2566" max="2566" width="26.85546875" style="330" bestFit="1" customWidth="1"/>
    <col min="2567" max="2570" width="20.85546875" style="330" customWidth="1"/>
    <col min="2571" max="2571" width="2.85546875" style="330" customWidth="1"/>
    <col min="2572" max="2816" width="11.42578125" style="330" hidden="1"/>
    <col min="2817" max="2817" width="2.7109375" style="330" customWidth="1"/>
    <col min="2818" max="2819" width="11.42578125" style="330" customWidth="1"/>
    <col min="2820" max="2820" width="51.28515625" style="330" customWidth="1"/>
    <col min="2821" max="2821" width="20.85546875" style="330" customWidth="1"/>
    <col min="2822" max="2822" width="26.85546875" style="330" bestFit="1" customWidth="1"/>
    <col min="2823" max="2826" width="20.85546875" style="330" customWidth="1"/>
    <col min="2827" max="2827" width="2.85546875" style="330" customWidth="1"/>
    <col min="2828" max="3072" width="11.42578125" style="330" hidden="1"/>
    <col min="3073" max="3073" width="2.7109375" style="330" customWidth="1"/>
    <col min="3074" max="3075" width="11.42578125" style="330" customWidth="1"/>
    <col min="3076" max="3076" width="51.28515625" style="330" customWidth="1"/>
    <col min="3077" max="3077" width="20.85546875" style="330" customWidth="1"/>
    <col min="3078" max="3078" width="26.85546875" style="330" bestFit="1" customWidth="1"/>
    <col min="3079" max="3082" width="20.85546875" style="330" customWidth="1"/>
    <col min="3083" max="3083" width="2.85546875" style="330" customWidth="1"/>
    <col min="3084" max="3328" width="11.42578125" style="330" hidden="1"/>
    <col min="3329" max="3329" width="2.7109375" style="330" customWidth="1"/>
    <col min="3330" max="3331" width="11.42578125" style="330" customWidth="1"/>
    <col min="3332" max="3332" width="51.28515625" style="330" customWidth="1"/>
    <col min="3333" max="3333" width="20.85546875" style="330" customWidth="1"/>
    <col min="3334" max="3334" width="26.85546875" style="330" bestFit="1" customWidth="1"/>
    <col min="3335" max="3338" width="20.85546875" style="330" customWidth="1"/>
    <col min="3339" max="3339" width="2.85546875" style="330" customWidth="1"/>
    <col min="3340" max="3584" width="11.42578125" style="330" hidden="1"/>
    <col min="3585" max="3585" width="2.7109375" style="330" customWidth="1"/>
    <col min="3586" max="3587" width="11.42578125" style="330" customWidth="1"/>
    <col min="3588" max="3588" width="51.28515625" style="330" customWidth="1"/>
    <col min="3589" max="3589" width="20.85546875" style="330" customWidth="1"/>
    <col min="3590" max="3590" width="26.85546875" style="330" bestFit="1" customWidth="1"/>
    <col min="3591" max="3594" width="20.85546875" style="330" customWidth="1"/>
    <col min="3595" max="3595" width="2.85546875" style="330" customWidth="1"/>
    <col min="3596" max="3840" width="11.42578125" style="330" hidden="1"/>
    <col min="3841" max="3841" width="2.7109375" style="330" customWidth="1"/>
    <col min="3842" max="3843" width="11.42578125" style="330" customWidth="1"/>
    <col min="3844" max="3844" width="51.28515625" style="330" customWidth="1"/>
    <col min="3845" max="3845" width="20.85546875" style="330" customWidth="1"/>
    <col min="3846" max="3846" width="26.85546875" style="330" bestFit="1" customWidth="1"/>
    <col min="3847" max="3850" width="20.85546875" style="330" customWidth="1"/>
    <col min="3851" max="3851" width="2.85546875" style="330" customWidth="1"/>
    <col min="3852" max="4096" width="11.42578125" style="330" hidden="1"/>
    <col min="4097" max="4097" width="2.7109375" style="330" customWidth="1"/>
    <col min="4098" max="4099" width="11.42578125" style="330" customWidth="1"/>
    <col min="4100" max="4100" width="51.28515625" style="330" customWidth="1"/>
    <col min="4101" max="4101" width="20.85546875" style="330" customWidth="1"/>
    <col min="4102" max="4102" width="26.85546875" style="330" bestFit="1" customWidth="1"/>
    <col min="4103" max="4106" width="20.85546875" style="330" customWidth="1"/>
    <col min="4107" max="4107" width="2.85546875" style="330" customWidth="1"/>
    <col min="4108" max="4352" width="11.42578125" style="330" hidden="1"/>
    <col min="4353" max="4353" width="2.7109375" style="330" customWidth="1"/>
    <col min="4354" max="4355" width="11.42578125" style="330" customWidth="1"/>
    <col min="4356" max="4356" width="51.28515625" style="330" customWidth="1"/>
    <col min="4357" max="4357" width="20.85546875" style="330" customWidth="1"/>
    <col min="4358" max="4358" width="26.85546875" style="330" bestFit="1" customWidth="1"/>
    <col min="4359" max="4362" width="20.85546875" style="330" customWidth="1"/>
    <col min="4363" max="4363" width="2.85546875" style="330" customWidth="1"/>
    <col min="4364" max="4608" width="11.42578125" style="330" hidden="1"/>
    <col min="4609" max="4609" width="2.7109375" style="330" customWidth="1"/>
    <col min="4610" max="4611" width="11.42578125" style="330" customWidth="1"/>
    <col min="4612" max="4612" width="51.28515625" style="330" customWidth="1"/>
    <col min="4613" max="4613" width="20.85546875" style="330" customWidth="1"/>
    <col min="4614" max="4614" width="26.85546875" style="330" bestFit="1" customWidth="1"/>
    <col min="4615" max="4618" width="20.85546875" style="330" customWidth="1"/>
    <col min="4619" max="4619" width="2.85546875" style="330" customWidth="1"/>
    <col min="4620" max="4864" width="11.42578125" style="330" hidden="1"/>
    <col min="4865" max="4865" width="2.7109375" style="330" customWidth="1"/>
    <col min="4866" max="4867" width="11.42578125" style="330" customWidth="1"/>
    <col min="4868" max="4868" width="51.28515625" style="330" customWidth="1"/>
    <col min="4869" max="4869" width="20.85546875" style="330" customWidth="1"/>
    <col min="4870" max="4870" width="26.85546875" style="330" bestFit="1" customWidth="1"/>
    <col min="4871" max="4874" width="20.85546875" style="330" customWidth="1"/>
    <col min="4875" max="4875" width="2.85546875" style="330" customWidth="1"/>
    <col min="4876" max="5120" width="11.42578125" style="330" hidden="1"/>
    <col min="5121" max="5121" width="2.7109375" style="330" customWidth="1"/>
    <col min="5122" max="5123" width="11.42578125" style="330" customWidth="1"/>
    <col min="5124" max="5124" width="51.28515625" style="330" customWidth="1"/>
    <col min="5125" max="5125" width="20.85546875" style="330" customWidth="1"/>
    <col min="5126" max="5126" width="26.85546875" style="330" bestFit="1" customWidth="1"/>
    <col min="5127" max="5130" width="20.85546875" style="330" customWidth="1"/>
    <col min="5131" max="5131" width="2.85546875" style="330" customWidth="1"/>
    <col min="5132" max="5376" width="11.42578125" style="330" hidden="1"/>
    <col min="5377" max="5377" width="2.7109375" style="330" customWidth="1"/>
    <col min="5378" max="5379" width="11.42578125" style="330" customWidth="1"/>
    <col min="5380" max="5380" width="51.28515625" style="330" customWidth="1"/>
    <col min="5381" max="5381" width="20.85546875" style="330" customWidth="1"/>
    <col min="5382" max="5382" width="26.85546875" style="330" bestFit="1" customWidth="1"/>
    <col min="5383" max="5386" width="20.85546875" style="330" customWidth="1"/>
    <col min="5387" max="5387" width="2.85546875" style="330" customWidth="1"/>
    <col min="5388" max="5632" width="11.42578125" style="330" hidden="1"/>
    <col min="5633" max="5633" width="2.7109375" style="330" customWidth="1"/>
    <col min="5634" max="5635" width="11.42578125" style="330" customWidth="1"/>
    <col min="5636" max="5636" width="51.28515625" style="330" customWidth="1"/>
    <col min="5637" max="5637" width="20.85546875" style="330" customWidth="1"/>
    <col min="5638" max="5638" width="26.85546875" style="330" bestFit="1" customWidth="1"/>
    <col min="5639" max="5642" width="20.85546875" style="330" customWidth="1"/>
    <col min="5643" max="5643" width="2.85546875" style="330" customWidth="1"/>
    <col min="5644" max="5888" width="11.42578125" style="330" hidden="1"/>
    <col min="5889" max="5889" width="2.7109375" style="330" customWidth="1"/>
    <col min="5890" max="5891" width="11.42578125" style="330" customWidth="1"/>
    <col min="5892" max="5892" width="51.28515625" style="330" customWidth="1"/>
    <col min="5893" max="5893" width="20.85546875" style="330" customWidth="1"/>
    <col min="5894" max="5894" width="26.85546875" style="330" bestFit="1" customWidth="1"/>
    <col min="5895" max="5898" width="20.85546875" style="330" customWidth="1"/>
    <col min="5899" max="5899" width="2.85546875" style="330" customWidth="1"/>
    <col min="5900" max="6144" width="11.42578125" style="330" hidden="1"/>
    <col min="6145" max="6145" width="2.7109375" style="330" customWidth="1"/>
    <col min="6146" max="6147" width="11.42578125" style="330" customWidth="1"/>
    <col min="6148" max="6148" width="51.28515625" style="330" customWidth="1"/>
    <col min="6149" max="6149" width="20.85546875" style="330" customWidth="1"/>
    <col min="6150" max="6150" width="26.85546875" style="330" bestFit="1" customWidth="1"/>
    <col min="6151" max="6154" width="20.85546875" style="330" customWidth="1"/>
    <col min="6155" max="6155" width="2.85546875" style="330" customWidth="1"/>
    <col min="6156" max="6400" width="11.42578125" style="330" hidden="1"/>
    <col min="6401" max="6401" width="2.7109375" style="330" customWidth="1"/>
    <col min="6402" max="6403" width="11.42578125" style="330" customWidth="1"/>
    <col min="6404" max="6404" width="51.28515625" style="330" customWidth="1"/>
    <col min="6405" max="6405" width="20.85546875" style="330" customWidth="1"/>
    <col min="6406" max="6406" width="26.85546875" style="330" bestFit="1" customWidth="1"/>
    <col min="6407" max="6410" width="20.85546875" style="330" customWidth="1"/>
    <col min="6411" max="6411" width="2.85546875" style="330" customWidth="1"/>
    <col min="6412" max="6656" width="11.42578125" style="330" hidden="1"/>
    <col min="6657" max="6657" width="2.7109375" style="330" customWidth="1"/>
    <col min="6658" max="6659" width="11.42578125" style="330" customWidth="1"/>
    <col min="6660" max="6660" width="51.28515625" style="330" customWidth="1"/>
    <col min="6661" max="6661" width="20.85546875" style="330" customWidth="1"/>
    <col min="6662" max="6662" width="26.85546875" style="330" bestFit="1" customWidth="1"/>
    <col min="6663" max="6666" width="20.85546875" style="330" customWidth="1"/>
    <col min="6667" max="6667" width="2.85546875" style="330" customWidth="1"/>
    <col min="6668" max="6912" width="11.42578125" style="330" hidden="1"/>
    <col min="6913" max="6913" width="2.7109375" style="330" customWidth="1"/>
    <col min="6914" max="6915" width="11.42578125" style="330" customWidth="1"/>
    <col min="6916" max="6916" width="51.28515625" style="330" customWidth="1"/>
    <col min="6917" max="6917" width="20.85546875" style="330" customWidth="1"/>
    <col min="6918" max="6918" width="26.85546875" style="330" bestFit="1" customWidth="1"/>
    <col min="6919" max="6922" width="20.85546875" style="330" customWidth="1"/>
    <col min="6923" max="6923" width="2.85546875" style="330" customWidth="1"/>
    <col min="6924" max="7168" width="11.42578125" style="330" hidden="1"/>
    <col min="7169" max="7169" width="2.7109375" style="330" customWidth="1"/>
    <col min="7170" max="7171" width="11.42578125" style="330" customWidth="1"/>
    <col min="7172" max="7172" width="51.28515625" style="330" customWidth="1"/>
    <col min="7173" max="7173" width="20.85546875" style="330" customWidth="1"/>
    <col min="7174" max="7174" width="26.85546875" style="330" bestFit="1" customWidth="1"/>
    <col min="7175" max="7178" width="20.85546875" style="330" customWidth="1"/>
    <col min="7179" max="7179" width="2.85546875" style="330" customWidth="1"/>
    <col min="7180" max="7424" width="11.42578125" style="330" hidden="1"/>
    <col min="7425" max="7425" width="2.7109375" style="330" customWidth="1"/>
    <col min="7426" max="7427" width="11.42578125" style="330" customWidth="1"/>
    <col min="7428" max="7428" width="51.28515625" style="330" customWidth="1"/>
    <col min="7429" max="7429" width="20.85546875" style="330" customWidth="1"/>
    <col min="7430" max="7430" width="26.85546875" style="330" bestFit="1" customWidth="1"/>
    <col min="7431" max="7434" width="20.85546875" style="330" customWidth="1"/>
    <col min="7435" max="7435" width="2.85546875" style="330" customWidth="1"/>
    <col min="7436" max="7680" width="11.42578125" style="330" hidden="1"/>
    <col min="7681" max="7681" width="2.7109375" style="330" customWidth="1"/>
    <col min="7682" max="7683" width="11.42578125" style="330" customWidth="1"/>
    <col min="7684" max="7684" width="51.28515625" style="330" customWidth="1"/>
    <col min="7685" max="7685" width="20.85546875" style="330" customWidth="1"/>
    <col min="7686" max="7686" width="26.85546875" style="330" bestFit="1" customWidth="1"/>
    <col min="7687" max="7690" width="20.85546875" style="330" customWidth="1"/>
    <col min="7691" max="7691" width="2.85546875" style="330" customWidth="1"/>
    <col min="7692" max="7936" width="11.42578125" style="330" hidden="1"/>
    <col min="7937" max="7937" width="2.7109375" style="330" customWidth="1"/>
    <col min="7938" max="7939" width="11.42578125" style="330" customWidth="1"/>
    <col min="7940" max="7940" width="51.28515625" style="330" customWidth="1"/>
    <col min="7941" max="7941" width="20.85546875" style="330" customWidth="1"/>
    <col min="7942" max="7942" width="26.85546875" style="330" bestFit="1" customWidth="1"/>
    <col min="7943" max="7946" width="20.85546875" style="330" customWidth="1"/>
    <col min="7947" max="7947" width="2.85546875" style="330" customWidth="1"/>
    <col min="7948" max="8192" width="11.42578125" style="330" hidden="1"/>
    <col min="8193" max="8193" width="2.7109375" style="330" customWidth="1"/>
    <col min="8194" max="8195" width="11.42578125" style="330" customWidth="1"/>
    <col min="8196" max="8196" width="51.28515625" style="330" customWidth="1"/>
    <col min="8197" max="8197" width="20.85546875" style="330" customWidth="1"/>
    <col min="8198" max="8198" width="26.85546875" style="330" bestFit="1" customWidth="1"/>
    <col min="8199" max="8202" width="20.85546875" style="330" customWidth="1"/>
    <col min="8203" max="8203" width="2.85546875" style="330" customWidth="1"/>
    <col min="8204" max="8448" width="11.42578125" style="330" hidden="1"/>
    <col min="8449" max="8449" width="2.7109375" style="330" customWidth="1"/>
    <col min="8450" max="8451" width="11.42578125" style="330" customWidth="1"/>
    <col min="8452" max="8452" width="51.28515625" style="330" customWidth="1"/>
    <col min="8453" max="8453" width="20.85546875" style="330" customWidth="1"/>
    <col min="8454" max="8454" width="26.85546875" style="330" bestFit="1" customWidth="1"/>
    <col min="8455" max="8458" width="20.85546875" style="330" customWidth="1"/>
    <col min="8459" max="8459" width="2.85546875" style="330" customWidth="1"/>
    <col min="8460" max="8704" width="11.42578125" style="330" hidden="1"/>
    <col min="8705" max="8705" width="2.7109375" style="330" customWidth="1"/>
    <col min="8706" max="8707" width="11.42578125" style="330" customWidth="1"/>
    <col min="8708" max="8708" width="51.28515625" style="330" customWidth="1"/>
    <col min="8709" max="8709" width="20.85546875" style="330" customWidth="1"/>
    <col min="8710" max="8710" width="26.85546875" style="330" bestFit="1" customWidth="1"/>
    <col min="8711" max="8714" width="20.85546875" style="330" customWidth="1"/>
    <col min="8715" max="8715" width="2.85546875" style="330" customWidth="1"/>
    <col min="8716" max="8960" width="11.42578125" style="330" hidden="1"/>
    <col min="8961" max="8961" width="2.7109375" style="330" customWidth="1"/>
    <col min="8962" max="8963" width="11.42578125" style="330" customWidth="1"/>
    <col min="8964" max="8964" width="51.28515625" style="330" customWidth="1"/>
    <col min="8965" max="8965" width="20.85546875" style="330" customWidth="1"/>
    <col min="8966" max="8966" width="26.85546875" style="330" bestFit="1" customWidth="1"/>
    <col min="8967" max="8970" width="20.85546875" style="330" customWidth="1"/>
    <col min="8971" max="8971" width="2.85546875" style="330" customWidth="1"/>
    <col min="8972" max="9216" width="11.42578125" style="330" hidden="1"/>
    <col min="9217" max="9217" width="2.7109375" style="330" customWidth="1"/>
    <col min="9218" max="9219" width="11.42578125" style="330" customWidth="1"/>
    <col min="9220" max="9220" width="51.28515625" style="330" customWidth="1"/>
    <col min="9221" max="9221" width="20.85546875" style="330" customWidth="1"/>
    <col min="9222" max="9222" width="26.85546875" style="330" bestFit="1" customWidth="1"/>
    <col min="9223" max="9226" width="20.85546875" style="330" customWidth="1"/>
    <col min="9227" max="9227" width="2.85546875" style="330" customWidth="1"/>
    <col min="9228" max="9472" width="11.42578125" style="330" hidden="1"/>
    <col min="9473" max="9473" width="2.7109375" style="330" customWidth="1"/>
    <col min="9474" max="9475" width="11.42578125" style="330" customWidth="1"/>
    <col min="9476" max="9476" width="51.28515625" style="330" customWidth="1"/>
    <col min="9477" max="9477" width="20.85546875" style="330" customWidth="1"/>
    <col min="9478" max="9478" width="26.85546875" style="330" bestFit="1" customWidth="1"/>
    <col min="9479" max="9482" width="20.85546875" style="330" customWidth="1"/>
    <col min="9483" max="9483" width="2.85546875" style="330" customWidth="1"/>
    <col min="9484" max="9728" width="11.42578125" style="330" hidden="1"/>
    <col min="9729" max="9729" width="2.7109375" style="330" customWidth="1"/>
    <col min="9730" max="9731" width="11.42578125" style="330" customWidth="1"/>
    <col min="9732" max="9732" width="51.28515625" style="330" customWidth="1"/>
    <col min="9733" max="9733" width="20.85546875" style="330" customWidth="1"/>
    <col min="9734" max="9734" width="26.85546875" style="330" bestFit="1" customWidth="1"/>
    <col min="9735" max="9738" width="20.85546875" style="330" customWidth="1"/>
    <col min="9739" max="9739" width="2.85546875" style="330" customWidth="1"/>
    <col min="9740" max="9984" width="11.42578125" style="330" hidden="1"/>
    <col min="9985" max="9985" width="2.7109375" style="330" customWidth="1"/>
    <col min="9986" max="9987" width="11.42578125" style="330" customWidth="1"/>
    <col min="9988" max="9988" width="51.28515625" style="330" customWidth="1"/>
    <col min="9989" max="9989" width="20.85546875" style="330" customWidth="1"/>
    <col min="9990" max="9990" width="26.85546875" style="330" bestFit="1" customWidth="1"/>
    <col min="9991" max="9994" width="20.85546875" style="330" customWidth="1"/>
    <col min="9995" max="9995" width="2.85546875" style="330" customWidth="1"/>
    <col min="9996" max="10240" width="11.42578125" style="330" hidden="1"/>
    <col min="10241" max="10241" width="2.7109375" style="330" customWidth="1"/>
    <col min="10242" max="10243" width="11.42578125" style="330" customWidth="1"/>
    <col min="10244" max="10244" width="51.28515625" style="330" customWidth="1"/>
    <col min="10245" max="10245" width="20.85546875" style="330" customWidth="1"/>
    <col min="10246" max="10246" width="26.85546875" style="330" bestFit="1" customWidth="1"/>
    <col min="10247" max="10250" width="20.85546875" style="330" customWidth="1"/>
    <col min="10251" max="10251" width="2.85546875" style="330" customWidth="1"/>
    <col min="10252" max="10496" width="11.42578125" style="330" hidden="1"/>
    <col min="10497" max="10497" width="2.7109375" style="330" customWidth="1"/>
    <col min="10498" max="10499" width="11.42578125" style="330" customWidth="1"/>
    <col min="10500" max="10500" width="51.28515625" style="330" customWidth="1"/>
    <col min="10501" max="10501" width="20.85546875" style="330" customWidth="1"/>
    <col min="10502" max="10502" width="26.85546875" style="330" bestFit="1" customWidth="1"/>
    <col min="10503" max="10506" width="20.85546875" style="330" customWidth="1"/>
    <col min="10507" max="10507" width="2.85546875" style="330" customWidth="1"/>
    <col min="10508" max="10752" width="11.42578125" style="330" hidden="1"/>
    <col min="10753" max="10753" width="2.7109375" style="330" customWidth="1"/>
    <col min="10754" max="10755" width="11.42578125" style="330" customWidth="1"/>
    <col min="10756" max="10756" width="51.28515625" style="330" customWidth="1"/>
    <col min="10757" max="10757" width="20.85546875" style="330" customWidth="1"/>
    <col min="10758" max="10758" width="26.85546875" style="330" bestFit="1" customWidth="1"/>
    <col min="10759" max="10762" width="20.85546875" style="330" customWidth="1"/>
    <col min="10763" max="10763" width="2.85546875" style="330" customWidth="1"/>
    <col min="10764" max="11008" width="11.42578125" style="330" hidden="1"/>
    <col min="11009" max="11009" width="2.7109375" style="330" customWidth="1"/>
    <col min="11010" max="11011" width="11.42578125" style="330" customWidth="1"/>
    <col min="11012" max="11012" width="51.28515625" style="330" customWidth="1"/>
    <col min="11013" max="11013" width="20.85546875" style="330" customWidth="1"/>
    <col min="11014" max="11014" width="26.85546875" style="330" bestFit="1" customWidth="1"/>
    <col min="11015" max="11018" width="20.85546875" style="330" customWidth="1"/>
    <col min="11019" max="11019" width="2.85546875" style="330" customWidth="1"/>
    <col min="11020" max="11264" width="11.42578125" style="330" hidden="1"/>
    <col min="11265" max="11265" width="2.7109375" style="330" customWidth="1"/>
    <col min="11266" max="11267" width="11.42578125" style="330" customWidth="1"/>
    <col min="11268" max="11268" width="51.28515625" style="330" customWidth="1"/>
    <col min="11269" max="11269" width="20.85546875" style="330" customWidth="1"/>
    <col min="11270" max="11270" width="26.85546875" style="330" bestFit="1" customWidth="1"/>
    <col min="11271" max="11274" width="20.85546875" style="330" customWidth="1"/>
    <col min="11275" max="11275" width="2.85546875" style="330" customWidth="1"/>
    <col min="11276" max="11520" width="11.42578125" style="330" hidden="1"/>
    <col min="11521" max="11521" width="2.7109375" style="330" customWidth="1"/>
    <col min="11522" max="11523" width="11.42578125" style="330" customWidth="1"/>
    <col min="11524" max="11524" width="51.28515625" style="330" customWidth="1"/>
    <col min="11525" max="11525" width="20.85546875" style="330" customWidth="1"/>
    <col min="11526" max="11526" width="26.85546875" style="330" bestFit="1" customWidth="1"/>
    <col min="11527" max="11530" width="20.85546875" style="330" customWidth="1"/>
    <col min="11531" max="11531" width="2.85546875" style="330" customWidth="1"/>
    <col min="11532" max="11776" width="11.42578125" style="330" hidden="1"/>
    <col min="11777" max="11777" width="2.7109375" style="330" customWidth="1"/>
    <col min="11778" max="11779" width="11.42578125" style="330" customWidth="1"/>
    <col min="11780" max="11780" width="51.28515625" style="330" customWidth="1"/>
    <col min="11781" max="11781" width="20.85546875" style="330" customWidth="1"/>
    <col min="11782" max="11782" width="26.85546875" style="330" bestFit="1" customWidth="1"/>
    <col min="11783" max="11786" width="20.85546875" style="330" customWidth="1"/>
    <col min="11787" max="11787" width="2.85546875" style="330" customWidth="1"/>
    <col min="11788" max="12032" width="11.42578125" style="330" hidden="1"/>
    <col min="12033" max="12033" width="2.7109375" style="330" customWidth="1"/>
    <col min="12034" max="12035" width="11.42578125" style="330" customWidth="1"/>
    <col min="12036" max="12036" width="51.28515625" style="330" customWidth="1"/>
    <col min="12037" max="12037" width="20.85546875" style="330" customWidth="1"/>
    <col min="12038" max="12038" width="26.85546875" style="330" bestFit="1" customWidth="1"/>
    <col min="12039" max="12042" width="20.85546875" style="330" customWidth="1"/>
    <col min="12043" max="12043" width="2.85546875" style="330" customWidth="1"/>
    <col min="12044" max="12288" width="11.42578125" style="330" hidden="1"/>
    <col min="12289" max="12289" width="2.7109375" style="330" customWidth="1"/>
    <col min="12290" max="12291" width="11.42578125" style="330" customWidth="1"/>
    <col min="12292" max="12292" width="51.28515625" style="330" customWidth="1"/>
    <col min="12293" max="12293" width="20.85546875" style="330" customWidth="1"/>
    <col min="12294" max="12294" width="26.85546875" style="330" bestFit="1" customWidth="1"/>
    <col min="12295" max="12298" width="20.85546875" style="330" customWidth="1"/>
    <col min="12299" max="12299" width="2.85546875" style="330" customWidth="1"/>
    <col min="12300" max="12544" width="11.42578125" style="330" hidden="1"/>
    <col min="12545" max="12545" width="2.7109375" style="330" customWidth="1"/>
    <col min="12546" max="12547" width="11.42578125" style="330" customWidth="1"/>
    <col min="12548" max="12548" width="51.28515625" style="330" customWidth="1"/>
    <col min="12549" max="12549" width="20.85546875" style="330" customWidth="1"/>
    <col min="12550" max="12550" width="26.85546875" style="330" bestFit="1" customWidth="1"/>
    <col min="12551" max="12554" width="20.85546875" style="330" customWidth="1"/>
    <col min="12555" max="12555" width="2.85546875" style="330" customWidth="1"/>
    <col min="12556" max="12800" width="11.42578125" style="330" hidden="1"/>
    <col min="12801" max="12801" width="2.7109375" style="330" customWidth="1"/>
    <col min="12802" max="12803" width="11.42578125" style="330" customWidth="1"/>
    <col min="12804" max="12804" width="51.28515625" style="330" customWidth="1"/>
    <col min="12805" max="12805" width="20.85546875" style="330" customWidth="1"/>
    <col min="12806" max="12806" width="26.85546875" style="330" bestFit="1" customWidth="1"/>
    <col min="12807" max="12810" width="20.85546875" style="330" customWidth="1"/>
    <col min="12811" max="12811" width="2.85546875" style="330" customWidth="1"/>
    <col min="12812" max="13056" width="11.42578125" style="330" hidden="1"/>
    <col min="13057" max="13057" width="2.7109375" style="330" customWidth="1"/>
    <col min="13058" max="13059" width="11.42578125" style="330" customWidth="1"/>
    <col min="13060" max="13060" width="51.28515625" style="330" customWidth="1"/>
    <col min="13061" max="13061" width="20.85546875" style="330" customWidth="1"/>
    <col min="13062" max="13062" width="26.85546875" style="330" bestFit="1" customWidth="1"/>
    <col min="13063" max="13066" width="20.85546875" style="330" customWidth="1"/>
    <col min="13067" max="13067" width="2.85546875" style="330" customWidth="1"/>
    <col min="13068" max="13312" width="11.42578125" style="330" hidden="1"/>
    <col min="13313" max="13313" width="2.7109375" style="330" customWidth="1"/>
    <col min="13314" max="13315" width="11.42578125" style="330" customWidth="1"/>
    <col min="13316" max="13316" width="51.28515625" style="330" customWidth="1"/>
    <col min="13317" max="13317" width="20.85546875" style="330" customWidth="1"/>
    <col min="13318" max="13318" width="26.85546875" style="330" bestFit="1" customWidth="1"/>
    <col min="13319" max="13322" width="20.85546875" style="330" customWidth="1"/>
    <col min="13323" max="13323" width="2.85546875" style="330" customWidth="1"/>
    <col min="13324" max="13568" width="11.42578125" style="330" hidden="1"/>
    <col min="13569" max="13569" width="2.7109375" style="330" customWidth="1"/>
    <col min="13570" max="13571" width="11.42578125" style="330" customWidth="1"/>
    <col min="13572" max="13572" width="51.28515625" style="330" customWidth="1"/>
    <col min="13573" max="13573" width="20.85546875" style="330" customWidth="1"/>
    <col min="13574" max="13574" width="26.85546875" style="330" bestFit="1" customWidth="1"/>
    <col min="13575" max="13578" width="20.85546875" style="330" customWidth="1"/>
    <col min="13579" max="13579" width="2.85546875" style="330" customWidth="1"/>
    <col min="13580" max="13824" width="11.42578125" style="330" hidden="1"/>
    <col min="13825" max="13825" width="2.7109375" style="330" customWidth="1"/>
    <col min="13826" max="13827" width="11.42578125" style="330" customWidth="1"/>
    <col min="13828" max="13828" width="51.28515625" style="330" customWidth="1"/>
    <col min="13829" max="13829" width="20.85546875" style="330" customWidth="1"/>
    <col min="13830" max="13830" width="26.85546875" style="330" bestFit="1" customWidth="1"/>
    <col min="13831" max="13834" width="20.85546875" style="330" customWidth="1"/>
    <col min="13835" max="13835" width="2.85546875" style="330" customWidth="1"/>
    <col min="13836" max="14080" width="11.42578125" style="330" hidden="1"/>
    <col min="14081" max="14081" width="2.7109375" style="330" customWidth="1"/>
    <col min="14082" max="14083" width="11.42578125" style="330" customWidth="1"/>
    <col min="14084" max="14084" width="51.28515625" style="330" customWidth="1"/>
    <col min="14085" max="14085" width="20.85546875" style="330" customWidth="1"/>
    <col min="14086" max="14086" width="26.85546875" style="330" bestFit="1" customWidth="1"/>
    <col min="14087" max="14090" width="20.85546875" style="330" customWidth="1"/>
    <col min="14091" max="14091" width="2.85546875" style="330" customWidth="1"/>
    <col min="14092" max="14336" width="11.42578125" style="330" hidden="1"/>
    <col min="14337" max="14337" width="2.7109375" style="330" customWidth="1"/>
    <col min="14338" max="14339" width="11.42578125" style="330" customWidth="1"/>
    <col min="14340" max="14340" width="51.28515625" style="330" customWidth="1"/>
    <col min="14341" max="14341" width="20.85546875" style="330" customWidth="1"/>
    <col min="14342" max="14342" width="26.85546875" style="330" bestFit="1" customWidth="1"/>
    <col min="14343" max="14346" width="20.85546875" style="330" customWidth="1"/>
    <col min="14347" max="14347" width="2.85546875" style="330" customWidth="1"/>
    <col min="14348" max="14592" width="11.42578125" style="330" hidden="1"/>
    <col min="14593" max="14593" width="2.7109375" style="330" customWidth="1"/>
    <col min="14594" max="14595" width="11.42578125" style="330" customWidth="1"/>
    <col min="14596" max="14596" width="51.28515625" style="330" customWidth="1"/>
    <col min="14597" max="14597" width="20.85546875" style="330" customWidth="1"/>
    <col min="14598" max="14598" width="26.85546875" style="330" bestFit="1" customWidth="1"/>
    <col min="14599" max="14602" width="20.85546875" style="330" customWidth="1"/>
    <col min="14603" max="14603" width="2.85546875" style="330" customWidth="1"/>
    <col min="14604" max="14848" width="11.42578125" style="330" hidden="1"/>
    <col min="14849" max="14849" width="2.7109375" style="330" customWidth="1"/>
    <col min="14850" max="14851" width="11.42578125" style="330" customWidth="1"/>
    <col min="14852" max="14852" width="51.28515625" style="330" customWidth="1"/>
    <col min="14853" max="14853" width="20.85546875" style="330" customWidth="1"/>
    <col min="14854" max="14854" width="26.85546875" style="330" bestFit="1" customWidth="1"/>
    <col min="14855" max="14858" width="20.85546875" style="330" customWidth="1"/>
    <col min="14859" max="14859" width="2.85546875" style="330" customWidth="1"/>
    <col min="14860" max="15104" width="11.42578125" style="330" hidden="1"/>
    <col min="15105" max="15105" width="2.7109375" style="330" customWidth="1"/>
    <col min="15106" max="15107" width="11.42578125" style="330" customWidth="1"/>
    <col min="15108" max="15108" width="51.28515625" style="330" customWidth="1"/>
    <col min="15109" max="15109" width="20.85546875" style="330" customWidth="1"/>
    <col min="15110" max="15110" width="26.85546875" style="330" bestFit="1" customWidth="1"/>
    <col min="15111" max="15114" width="20.85546875" style="330" customWidth="1"/>
    <col min="15115" max="15115" width="2.85546875" style="330" customWidth="1"/>
    <col min="15116" max="15360" width="11.42578125" style="330" hidden="1"/>
    <col min="15361" max="15361" width="2.7109375" style="330" customWidth="1"/>
    <col min="15362" max="15363" width="11.42578125" style="330" customWidth="1"/>
    <col min="15364" max="15364" width="51.28515625" style="330" customWidth="1"/>
    <col min="15365" max="15365" width="20.85546875" style="330" customWidth="1"/>
    <col min="15366" max="15366" width="26.85546875" style="330" bestFit="1" customWidth="1"/>
    <col min="15367" max="15370" width="20.85546875" style="330" customWidth="1"/>
    <col min="15371" max="15371" width="2.85546875" style="330" customWidth="1"/>
    <col min="15372" max="15616" width="11.42578125" style="330" hidden="1"/>
    <col min="15617" max="15617" width="2.7109375" style="330" customWidth="1"/>
    <col min="15618" max="15619" width="11.42578125" style="330" customWidth="1"/>
    <col min="15620" max="15620" width="51.28515625" style="330" customWidth="1"/>
    <col min="15621" max="15621" width="20.85546875" style="330" customWidth="1"/>
    <col min="15622" max="15622" width="26.85546875" style="330" bestFit="1" customWidth="1"/>
    <col min="15623" max="15626" width="20.85546875" style="330" customWidth="1"/>
    <col min="15627" max="15627" width="2.85546875" style="330" customWidth="1"/>
    <col min="15628" max="15872" width="11.42578125" style="330" hidden="1"/>
    <col min="15873" max="15873" width="2.7109375" style="330" customWidth="1"/>
    <col min="15874" max="15875" width="11.42578125" style="330" customWidth="1"/>
    <col min="15876" max="15876" width="51.28515625" style="330" customWidth="1"/>
    <col min="15877" max="15877" width="20.85546875" style="330" customWidth="1"/>
    <col min="15878" max="15878" width="26.85546875" style="330" bestFit="1" customWidth="1"/>
    <col min="15879" max="15882" width="20.85546875" style="330" customWidth="1"/>
    <col min="15883" max="15883" width="2.85546875" style="330" customWidth="1"/>
    <col min="15884" max="16128" width="11.42578125" style="330" hidden="1"/>
    <col min="16129" max="16129" width="2.7109375" style="330" customWidth="1"/>
    <col min="16130" max="16131" width="11.42578125" style="330" customWidth="1"/>
    <col min="16132" max="16132" width="51.28515625" style="330" customWidth="1"/>
    <col min="16133" max="16133" width="20.85546875" style="330" customWidth="1"/>
    <col min="16134" max="16134" width="26.85546875" style="330" bestFit="1" customWidth="1"/>
    <col min="16135" max="16138" width="20.85546875" style="330" customWidth="1"/>
    <col min="16139" max="16139" width="2.85546875" style="330" customWidth="1"/>
    <col min="16140" max="16384" width="11.42578125" style="330" hidden="1"/>
  </cols>
  <sheetData>
    <row r="1" spans="2:10" ht="8.25" customHeight="1" x14ac:dyDescent="0.2"/>
    <row r="2" spans="2:10" ht="15" x14ac:dyDescent="0.25">
      <c r="B2" s="617" t="s">
        <v>409</v>
      </c>
      <c r="C2" s="618"/>
      <c r="D2" s="618"/>
      <c r="E2" s="618"/>
      <c r="F2" s="618"/>
      <c r="G2" s="618"/>
      <c r="H2" s="618"/>
      <c r="I2" s="618"/>
      <c r="J2" s="619"/>
    </row>
    <row r="3" spans="2:10" ht="15" x14ac:dyDescent="0.25">
      <c r="B3" s="620" t="s">
        <v>206</v>
      </c>
      <c r="C3" s="621"/>
      <c r="D3" s="621"/>
      <c r="E3" s="621"/>
      <c r="F3" s="621"/>
      <c r="G3" s="621"/>
      <c r="H3" s="621"/>
      <c r="I3" s="621"/>
      <c r="J3" s="622"/>
    </row>
    <row r="4" spans="2:10" ht="15" x14ac:dyDescent="0.25">
      <c r="B4" s="623" t="s">
        <v>375</v>
      </c>
      <c r="C4" s="624"/>
      <c r="D4" s="624"/>
      <c r="E4" s="624"/>
      <c r="F4" s="624"/>
      <c r="G4" s="624"/>
      <c r="H4" s="624"/>
      <c r="I4" s="624"/>
      <c r="J4" s="625"/>
    </row>
    <row r="5" spans="2:10" ht="15" x14ac:dyDescent="0.25">
      <c r="B5" s="623" t="s">
        <v>417</v>
      </c>
      <c r="C5" s="624"/>
      <c r="D5" s="624"/>
      <c r="E5" s="624"/>
      <c r="F5" s="624"/>
      <c r="G5" s="624"/>
      <c r="H5" s="624"/>
      <c r="I5" s="624"/>
      <c r="J5" s="625"/>
    </row>
    <row r="6" spans="2:10" ht="15" x14ac:dyDescent="0.25">
      <c r="B6" s="413"/>
      <c r="C6" s="414"/>
      <c r="D6" s="415"/>
      <c r="E6" s="415"/>
      <c r="F6" s="415"/>
      <c r="G6" s="415"/>
      <c r="H6" s="415"/>
      <c r="I6" s="415"/>
      <c r="J6" s="416"/>
    </row>
    <row r="7" spans="2:10" x14ac:dyDescent="0.2">
      <c r="B7" s="265"/>
      <c r="C7" s="265"/>
      <c r="D7" s="265"/>
      <c r="E7" s="265"/>
      <c r="F7" s="265"/>
      <c r="G7" s="265"/>
      <c r="H7" s="265"/>
      <c r="I7" s="265"/>
      <c r="J7" s="265"/>
    </row>
    <row r="8" spans="2:10" x14ac:dyDescent="0.2">
      <c r="B8" s="582" t="s">
        <v>76</v>
      </c>
      <c r="C8" s="626"/>
      <c r="D8" s="584"/>
      <c r="E8" s="610" t="s">
        <v>228</v>
      </c>
      <c r="F8" s="629"/>
      <c r="G8" s="629"/>
      <c r="H8" s="629"/>
      <c r="I8" s="611"/>
      <c r="J8" s="588" t="s">
        <v>216</v>
      </c>
    </row>
    <row r="9" spans="2:10" x14ac:dyDescent="0.2">
      <c r="B9" s="585"/>
      <c r="C9" s="627"/>
      <c r="D9" s="586"/>
      <c r="E9" s="383" t="s">
        <v>217</v>
      </c>
      <c r="F9" s="417" t="s">
        <v>218</v>
      </c>
      <c r="G9" s="417" t="s">
        <v>219</v>
      </c>
      <c r="H9" s="417" t="s">
        <v>220</v>
      </c>
      <c r="I9" s="418" t="s">
        <v>221</v>
      </c>
      <c r="J9" s="630"/>
    </row>
    <row r="10" spans="2:10" x14ac:dyDescent="0.2">
      <c r="B10" s="583"/>
      <c r="C10" s="628"/>
      <c r="D10" s="587"/>
      <c r="E10" s="419">
        <v>1</v>
      </c>
      <c r="F10" s="419">
        <v>2</v>
      </c>
      <c r="G10" s="419" t="s">
        <v>222</v>
      </c>
      <c r="H10" s="419">
        <v>4</v>
      </c>
      <c r="I10" s="420">
        <v>5</v>
      </c>
      <c r="J10" s="419" t="s">
        <v>223</v>
      </c>
    </row>
    <row r="11" spans="2:10" s="422" customFormat="1" x14ac:dyDescent="0.2">
      <c r="B11" s="631" t="s">
        <v>376</v>
      </c>
      <c r="C11" s="632"/>
      <c r="D11" s="633"/>
      <c r="E11" s="421">
        <f t="shared" ref="E11:J11" si="0">SUM(E12,E15,E24,E28,E31,E36)</f>
        <v>7002000</v>
      </c>
      <c r="F11" s="421">
        <f t="shared" si="0"/>
        <v>0</v>
      </c>
      <c r="G11" s="421">
        <f t="shared" si="0"/>
        <v>7002000</v>
      </c>
      <c r="H11" s="421">
        <f t="shared" si="0"/>
        <v>2238727</v>
      </c>
      <c r="I11" s="421">
        <f t="shared" si="0"/>
        <v>2238727</v>
      </c>
      <c r="J11" s="421">
        <f t="shared" si="0"/>
        <v>4763273</v>
      </c>
    </row>
    <row r="12" spans="2:10" s="422" customFormat="1" ht="28.5" customHeight="1" x14ac:dyDescent="0.2">
      <c r="B12" s="423"/>
      <c r="C12" s="615" t="s">
        <v>377</v>
      </c>
      <c r="D12" s="616"/>
      <c r="E12" s="424">
        <f t="shared" ref="E12:J12" si="1">SUM(E13:E14)</f>
        <v>0</v>
      </c>
      <c r="F12" s="424">
        <f t="shared" si="1"/>
        <v>0</v>
      </c>
      <c r="G12" s="424">
        <f t="shared" si="1"/>
        <v>0</v>
      </c>
      <c r="H12" s="424">
        <f t="shared" si="1"/>
        <v>0</v>
      </c>
      <c r="I12" s="424">
        <f t="shared" si="1"/>
        <v>0</v>
      </c>
      <c r="J12" s="424">
        <f t="shared" si="1"/>
        <v>0</v>
      </c>
    </row>
    <row r="13" spans="2:10" s="422" customFormat="1" x14ac:dyDescent="0.2">
      <c r="B13" s="423"/>
      <c r="C13" s="425"/>
      <c r="D13" s="426" t="s">
        <v>378</v>
      </c>
      <c r="E13" s="427">
        <v>0</v>
      </c>
      <c r="F13" s="428">
        <v>0</v>
      </c>
      <c r="G13" s="429">
        <f t="shared" ref="G13:G40" si="2">IF(AND(F13&gt;=0,E13&gt;=0),SUM(E13:F13),"-")</f>
        <v>0</v>
      </c>
      <c r="H13" s="428">
        <v>0</v>
      </c>
      <c r="I13" s="428">
        <v>0</v>
      </c>
      <c r="J13" s="430">
        <f t="shared" ref="J13:J40" si="3">IF(AND(H13&gt;=0,G13&gt;=0),(G13-H13),"-")</f>
        <v>0</v>
      </c>
    </row>
    <row r="14" spans="2:10" s="422" customFormat="1" x14ac:dyDescent="0.2">
      <c r="B14" s="423"/>
      <c r="C14" s="425"/>
      <c r="D14" s="426" t="s">
        <v>379</v>
      </c>
      <c r="E14" s="427"/>
      <c r="F14" s="428"/>
      <c r="G14" s="429"/>
      <c r="H14" s="428"/>
      <c r="I14" s="428"/>
      <c r="J14" s="430">
        <f t="shared" si="3"/>
        <v>0</v>
      </c>
    </row>
    <row r="15" spans="2:10" s="422" customFormat="1" x14ac:dyDescent="0.2">
      <c r="B15" s="423"/>
      <c r="C15" s="615" t="s">
        <v>380</v>
      </c>
      <c r="D15" s="616"/>
      <c r="E15" s="424">
        <f t="shared" ref="E15:J15" si="4">SUM(E16:E23)</f>
        <v>7002000</v>
      </c>
      <c r="F15" s="424">
        <f t="shared" si="4"/>
        <v>0</v>
      </c>
      <c r="G15" s="424">
        <f t="shared" si="4"/>
        <v>7002000</v>
      </c>
      <c r="H15" s="424">
        <f t="shared" si="4"/>
        <v>2238727</v>
      </c>
      <c r="I15" s="424">
        <f t="shared" si="4"/>
        <v>2238727</v>
      </c>
      <c r="J15" s="424">
        <f t="shared" si="4"/>
        <v>4763273</v>
      </c>
    </row>
    <row r="16" spans="2:10" s="422" customFormat="1" x14ac:dyDescent="0.2">
      <c r="B16" s="423"/>
      <c r="C16" s="425"/>
      <c r="D16" s="426" t="s">
        <v>381</v>
      </c>
      <c r="E16" s="427">
        <v>7002000</v>
      </c>
      <c r="F16" s="428">
        <v>0</v>
      </c>
      <c r="G16" s="429">
        <f t="shared" si="2"/>
        <v>7002000</v>
      </c>
      <c r="H16" s="428">
        <v>2238727</v>
      </c>
      <c r="I16" s="428">
        <f>H16</f>
        <v>2238727</v>
      </c>
      <c r="J16" s="430">
        <f t="shared" si="3"/>
        <v>4763273</v>
      </c>
    </row>
    <row r="17" spans="2:10" s="422" customFormat="1" x14ac:dyDescent="0.2">
      <c r="B17" s="423"/>
      <c r="C17" s="425"/>
      <c r="D17" s="426" t="s">
        <v>382</v>
      </c>
      <c r="E17" s="427"/>
      <c r="F17" s="428"/>
      <c r="G17" s="429">
        <f t="shared" si="2"/>
        <v>0</v>
      </c>
      <c r="H17" s="428"/>
      <c r="I17" s="428"/>
      <c r="J17" s="430">
        <f t="shared" si="3"/>
        <v>0</v>
      </c>
    </row>
    <row r="18" spans="2:10" s="422" customFormat="1" x14ac:dyDescent="0.2">
      <c r="B18" s="423"/>
      <c r="C18" s="425"/>
      <c r="D18" s="426" t="s">
        <v>383</v>
      </c>
      <c r="E18" s="427"/>
      <c r="F18" s="428"/>
      <c r="G18" s="429">
        <f t="shared" si="2"/>
        <v>0</v>
      </c>
      <c r="H18" s="428"/>
      <c r="I18" s="428"/>
      <c r="J18" s="430">
        <f t="shared" si="3"/>
        <v>0</v>
      </c>
    </row>
    <row r="19" spans="2:10" s="422" customFormat="1" x14ac:dyDescent="0.2">
      <c r="B19" s="423"/>
      <c r="C19" s="425"/>
      <c r="D19" s="426" t="s">
        <v>384</v>
      </c>
      <c r="E19" s="427"/>
      <c r="F19" s="428"/>
      <c r="G19" s="429">
        <f t="shared" si="2"/>
        <v>0</v>
      </c>
      <c r="H19" s="428"/>
      <c r="I19" s="428"/>
      <c r="J19" s="430">
        <f t="shared" si="3"/>
        <v>0</v>
      </c>
    </row>
    <row r="20" spans="2:10" s="422" customFormat="1" x14ac:dyDescent="0.2">
      <c r="B20" s="423"/>
      <c r="C20" s="425"/>
      <c r="D20" s="426" t="s">
        <v>385</v>
      </c>
      <c r="E20" s="427"/>
      <c r="F20" s="428"/>
      <c r="G20" s="429">
        <f t="shared" si="2"/>
        <v>0</v>
      </c>
      <c r="H20" s="428"/>
      <c r="I20" s="428"/>
      <c r="J20" s="430">
        <f t="shared" si="3"/>
        <v>0</v>
      </c>
    </row>
    <row r="21" spans="2:10" s="422" customFormat="1" ht="24" x14ac:dyDescent="0.2">
      <c r="B21" s="423"/>
      <c r="C21" s="425"/>
      <c r="D21" s="426" t="s">
        <v>386</v>
      </c>
      <c r="E21" s="427"/>
      <c r="F21" s="428"/>
      <c r="G21" s="429">
        <f t="shared" si="2"/>
        <v>0</v>
      </c>
      <c r="H21" s="428"/>
      <c r="I21" s="428"/>
      <c r="J21" s="430">
        <f t="shared" si="3"/>
        <v>0</v>
      </c>
    </row>
    <row r="22" spans="2:10" s="422" customFormat="1" x14ac:dyDescent="0.2">
      <c r="B22" s="423"/>
      <c r="C22" s="425"/>
      <c r="D22" s="426" t="s">
        <v>387</v>
      </c>
      <c r="E22" s="427"/>
      <c r="F22" s="428"/>
      <c r="G22" s="429">
        <f t="shared" si="2"/>
        <v>0</v>
      </c>
      <c r="H22" s="428"/>
      <c r="I22" s="428"/>
      <c r="J22" s="430">
        <f t="shared" si="3"/>
        <v>0</v>
      </c>
    </row>
    <row r="23" spans="2:10" s="422" customFormat="1" x14ac:dyDescent="0.2">
      <c r="B23" s="423"/>
      <c r="C23" s="425"/>
      <c r="D23" s="426" t="s">
        <v>388</v>
      </c>
      <c r="E23" s="427"/>
      <c r="F23" s="428"/>
      <c r="G23" s="429">
        <f t="shared" si="2"/>
        <v>0</v>
      </c>
      <c r="H23" s="428"/>
      <c r="I23" s="428"/>
      <c r="J23" s="430">
        <f t="shared" si="3"/>
        <v>0</v>
      </c>
    </row>
    <row r="24" spans="2:10" s="422" customFormat="1" x14ac:dyDescent="0.2">
      <c r="B24" s="423"/>
      <c r="C24" s="615" t="s">
        <v>389</v>
      </c>
      <c r="D24" s="616"/>
      <c r="E24" s="424">
        <f t="shared" ref="E24:J24" si="5">SUM(E25:E27)</f>
        <v>0</v>
      </c>
      <c r="F24" s="424">
        <f t="shared" si="5"/>
        <v>0</v>
      </c>
      <c r="G24" s="424">
        <f t="shared" si="5"/>
        <v>0</v>
      </c>
      <c r="H24" s="424">
        <f t="shared" si="5"/>
        <v>0</v>
      </c>
      <c r="I24" s="424">
        <f t="shared" si="5"/>
        <v>0</v>
      </c>
      <c r="J24" s="424">
        <f t="shared" si="5"/>
        <v>0</v>
      </c>
    </row>
    <row r="25" spans="2:10" s="422" customFormat="1" ht="36" customHeight="1" x14ac:dyDescent="0.2">
      <c r="B25" s="423"/>
      <c r="C25" s="425"/>
      <c r="D25" s="426" t="s">
        <v>390</v>
      </c>
      <c r="E25" s="427"/>
      <c r="F25" s="428"/>
      <c r="G25" s="429">
        <f t="shared" si="2"/>
        <v>0</v>
      </c>
      <c r="H25" s="428"/>
      <c r="I25" s="428"/>
      <c r="J25" s="430">
        <f t="shared" si="3"/>
        <v>0</v>
      </c>
    </row>
    <row r="26" spans="2:10" s="422" customFormat="1" ht="27" customHeight="1" x14ac:dyDescent="0.2">
      <c r="B26" s="423"/>
      <c r="C26" s="425"/>
      <c r="D26" s="426" t="s">
        <v>391</v>
      </c>
      <c r="E26" s="427"/>
      <c r="F26" s="428"/>
      <c r="G26" s="429">
        <f t="shared" si="2"/>
        <v>0</v>
      </c>
      <c r="H26" s="428"/>
      <c r="I26" s="428"/>
      <c r="J26" s="430">
        <f t="shared" si="3"/>
        <v>0</v>
      </c>
    </row>
    <row r="27" spans="2:10" s="422" customFormat="1" x14ac:dyDescent="0.2">
      <c r="B27" s="423"/>
      <c r="C27" s="425"/>
      <c r="D27" s="426" t="s">
        <v>392</v>
      </c>
      <c r="E27" s="427"/>
      <c r="F27" s="428"/>
      <c r="G27" s="429">
        <f t="shared" si="2"/>
        <v>0</v>
      </c>
      <c r="H27" s="428"/>
      <c r="I27" s="428"/>
      <c r="J27" s="430">
        <f t="shared" si="3"/>
        <v>0</v>
      </c>
    </row>
    <row r="28" spans="2:10" s="422" customFormat="1" x14ac:dyDescent="0.2">
      <c r="B28" s="423"/>
      <c r="C28" s="615" t="s">
        <v>393</v>
      </c>
      <c r="D28" s="616"/>
      <c r="E28" s="424">
        <f t="shared" ref="E28:J28" si="6">SUM(E29:E30)</f>
        <v>0</v>
      </c>
      <c r="F28" s="424">
        <f t="shared" si="6"/>
        <v>0</v>
      </c>
      <c r="G28" s="424">
        <f t="shared" si="6"/>
        <v>0</v>
      </c>
      <c r="H28" s="424">
        <f t="shared" si="6"/>
        <v>0</v>
      </c>
      <c r="I28" s="424">
        <f t="shared" si="6"/>
        <v>0</v>
      </c>
      <c r="J28" s="424">
        <f t="shared" si="6"/>
        <v>0</v>
      </c>
    </row>
    <row r="29" spans="2:10" s="422" customFormat="1" ht="28.5" customHeight="1" x14ac:dyDescent="0.2">
      <c r="B29" s="423"/>
      <c r="C29" s="425"/>
      <c r="D29" s="426" t="s">
        <v>394</v>
      </c>
      <c r="E29" s="427"/>
      <c r="F29" s="428"/>
      <c r="G29" s="429">
        <f t="shared" si="2"/>
        <v>0</v>
      </c>
      <c r="H29" s="428"/>
      <c r="I29" s="428"/>
      <c r="J29" s="430">
        <f t="shared" si="3"/>
        <v>0</v>
      </c>
    </row>
    <row r="30" spans="2:10" s="422" customFormat="1" ht="21" customHeight="1" x14ac:dyDescent="0.2">
      <c r="B30" s="423"/>
      <c r="C30" s="425"/>
      <c r="D30" s="426" t="s">
        <v>395</v>
      </c>
      <c r="E30" s="427"/>
      <c r="F30" s="428"/>
      <c r="G30" s="429">
        <f t="shared" si="2"/>
        <v>0</v>
      </c>
      <c r="H30" s="428"/>
      <c r="I30" s="428"/>
      <c r="J30" s="430">
        <f t="shared" si="3"/>
        <v>0</v>
      </c>
    </row>
    <row r="31" spans="2:10" s="422" customFormat="1" x14ac:dyDescent="0.2">
      <c r="B31" s="423"/>
      <c r="C31" s="615" t="s">
        <v>396</v>
      </c>
      <c r="D31" s="616"/>
      <c r="E31" s="424">
        <f t="shared" ref="E31:J31" si="7">SUM(E32:E35)</f>
        <v>0</v>
      </c>
      <c r="F31" s="424">
        <f t="shared" si="7"/>
        <v>0</v>
      </c>
      <c r="G31" s="424">
        <f t="shared" si="7"/>
        <v>0</v>
      </c>
      <c r="H31" s="424">
        <f t="shared" si="7"/>
        <v>0</v>
      </c>
      <c r="I31" s="424">
        <f t="shared" si="7"/>
        <v>0</v>
      </c>
      <c r="J31" s="424">
        <f t="shared" si="7"/>
        <v>0</v>
      </c>
    </row>
    <row r="32" spans="2:10" s="422" customFormat="1" x14ac:dyDescent="0.2">
      <c r="B32" s="423"/>
      <c r="C32" s="425"/>
      <c r="D32" s="426" t="s">
        <v>397</v>
      </c>
      <c r="E32" s="427"/>
      <c r="F32" s="428"/>
      <c r="G32" s="429">
        <f t="shared" si="2"/>
        <v>0</v>
      </c>
      <c r="H32" s="428"/>
      <c r="I32" s="428"/>
      <c r="J32" s="430">
        <f t="shared" si="3"/>
        <v>0</v>
      </c>
    </row>
    <row r="33" spans="2:10" s="422" customFormat="1" x14ac:dyDescent="0.2">
      <c r="B33" s="423"/>
      <c r="C33" s="425"/>
      <c r="D33" s="426" t="s">
        <v>398</v>
      </c>
      <c r="E33" s="427"/>
      <c r="F33" s="428"/>
      <c r="G33" s="429">
        <f t="shared" si="2"/>
        <v>0</v>
      </c>
      <c r="H33" s="428"/>
      <c r="I33" s="428"/>
      <c r="J33" s="430">
        <f t="shared" si="3"/>
        <v>0</v>
      </c>
    </row>
    <row r="34" spans="2:10" s="422" customFormat="1" x14ac:dyDescent="0.2">
      <c r="B34" s="423"/>
      <c r="C34" s="425"/>
      <c r="D34" s="426" t="s">
        <v>399</v>
      </c>
      <c r="E34" s="427"/>
      <c r="F34" s="428"/>
      <c r="G34" s="429">
        <f t="shared" si="2"/>
        <v>0</v>
      </c>
      <c r="H34" s="428"/>
      <c r="I34" s="428"/>
      <c r="J34" s="430">
        <f t="shared" si="3"/>
        <v>0</v>
      </c>
    </row>
    <row r="35" spans="2:10" s="422" customFormat="1" ht="24" x14ac:dyDescent="0.2">
      <c r="B35" s="423"/>
      <c r="C35" s="425"/>
      <c r="D35" s="426" t="s">
        <v>400</v>
      </c>
      <c r="E35" s="427"/>
      <c r="F35" s="428"/>
      <c r="G35" s="429">
        <f>IF(AND(F35&gt;=0,E35&gt;=0),SUM(E35:F35),"-")</f>
        <v>0</v>
      </c>
      <c r="H35" s="428"/>
      <c r="I35" s="428"/>
      <c r="J35" s="430">
        <f t="shared" si="3"/>
        <v>0</v>
      </c>
    </row>
    <row r="36" spans="2:10" s="422" customFormat="1" ht="27" customHeight="1" x14ac:dyDescent="0.2">
      <c r="B36" s="423"/>
      <c r="C36" s="615" t="s">
        <v>401</v>
      </c>
      <c r="D36" s="616"/>
      <c r="E36" s="424">
        <f t="shared" ref="E36:J36" si="8">SUM(E37)</f>
        <v>0</v>
      </c>
      <c r="F36" s="424">
        <f t="shared" si="8"/>
        <v>0</v>
      </c>
      <c r="G36" s="424">
        <f t="shared" si="8"/>
        <v>0</v>
      </c>
      <c r="H36" s="424">
        <f t="shared" si="8"/>
        <v>0</v>
      </c>
      <c r="I36" s="424">
        <f t="shared" si="8"/>
        <v>0</v>
      </c>
      <c r="J36" s="424">
        <f t="shared" si="8"/>
        <v>0</v>
      </c>
    </row>
    <row r="37" spans="2:10" s="422" customFormat="1" x14ac:dyDescent="0.2">
      <c r="B37" s="423"/>
      <c r="C37" s="425"/>
      <c r="D37" s="426" t="s">
        <v>402</v>
      </c>
      <c r="E37" s="427"/>
      <c r="F37" s="428"/>
      <c r="G37" s="429">
        <f t="shared" si="2"/>
        <v>0</v>
      </c>
      <c r="H37" s="428"/>
      <c r="I37" s="428"/>
      <c r="J37" s="430">
        <f t="shared" si="3"/>
        <v>0</v>
      </c>
    </row>
    <row r="38" spans="2:10" s="422" customFormat="1" ht="16.5" customHeight="1" x14ac:dyDescent="0.2">
      <c r="B38" s="631" t="s">
        <v>403</v>
      </c>
      <c r="C38" s="632"/>
      <c r="D38" s="633"/>
      <c r="E38" s="427"/>
      <c r="F38" s="428"/>
      <c r="G38" s="429">
        <f t="shared" si="2"/>
        <v>0</v>
      </c>
      <c r="H38" s="428"/>
      <c r="I38" s="428"/>
      <c r="J38" s="430">
        <f t="shared" si="3"/>
        <v>0</v>
      </c>
    </row>
    <row r="39" spans="2:10" s="422" customFormat="1" ht="23.25" customHeight="1" x14ac:dyDescent="0.2">
      <c r="B39" s="631" t="s">
        <v>404</v>
      </c>
      <c r="C39" s="632"/>
      <c r="D39" s="633"/>
      <c r="E39" s="427"/>
      <c r="F39" s="428"/>
      <c r="G39" s="429">
        <f t="shared" si="2"/>
        <v>0</v>
      </c>
      <c r="H39" s="428"/>
      <c r="I39" s="428"/>
      <c r="J39" s="430">
        <f t="shared" si="3"/>
        <v>0</v>
      </c>
    </row>
    <row r="40" spans="2:10" s="422" customFormat="1" ht="15.75" customHeight="1" x14ac:dyDescent="0.2">
      <c r="B40" s="631" t="s">
        <v>405</v>
      </c>
      <c r="C40" s="632"/>
      <c r="D40" s="633"/>
      <c r="E40" s="427"/>
      <c r="F40" s="428"/>
      <c r="G40" s="429">
        <f t="shared" si="2"/>
        <v>0</v>
      </c>
      <c r="H40" s="428"/>
      <c r="I40" s="428"/>
      <c r="J40" s="430">
        <f t="shared" si="3"/>
        <v>0</v>
      </c>
    </row>
    <row r="41" spans="2:10" s="422" customFormat="1" x14ac:dyDescent="0.2">
      <c r="B41" s="431"/>
      <c r="C41" s="432"/>
      <c r="D41" s="433"/>
      <c r="E41" s="434"/>
      <c r="F41" s="435"/>
      <c r="G41" s="435"/>
      <c r="H41" s="435"/>
      <c r="I41" s="435"/>
      <c r="J41" s="435"/>
    </row>
    <row r="42" spans="2:10" s="422" customFormat="1" x14ac:dyDescent="0.2">
      <c r="B42" s="436"/>
      <c r="C42" s="634" t="s">
        <v>224</v>
      </c>
      <c r="D42" s="635"/>
      <c r="E42" s="437">
        <f t="shared" ref="E42:J42" si="9">SUM(E11,E38,E39,E40)</f>
        <v>7002000</v>
      </c>
      <c r="F42" s="437">
        <f t="shared" si="9"/>
        <v>0</v>
      </c>
      <c r="G42" s="437">
        <f t="shared" si="9"/>
        <v>7002000</v>
      </c>
      <c r="H42" s="437">
        <f t="shared" si="9"/>
        <v>2238727</v>
      </c>
      <c r="I42" s="437">
        <f t="shared" si="9"/>
        <v>2238727</v>
      </c>
      <c r="J42" s="437">
        <f t="shared" si="9"/>
        <v>4763273</v>
      </c>
    </row>
    <row r="43" spans="2:10" s="422" customFormat="1" x14ac:dyDescent="0.2"/>
    <row r="44" spans="2:10" x14ac:dyDescent="0.2"/>
    <row r="45" spans="2:10" x14ac:dyDescent="0.2"/>
  </sheetData>
  <mergeCells count="18">
    <mergeCell ref="C36:D36"/>
    <mergeCell ref="B38:D38"/>
    <mergeCell ref="B39:D39"/>
    <mergeCell ref="B40:D40"/>
    <mergeCell ref="C42:D42"/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C1" zoomScaleNormal="100" zoomScalePageLayoutView="80" workbookViewId="0">
      <selection activeCell="J56" sqref="J56"/>
    </sheetView>
  </sheetViews>
  <sheetFormatPr baseColWidth="10" defaultRowHeight="12" x14ac:dyDescent="0.2"/>
  <cols>
    <col min="1" max="1" width="4.85546875" style="29" customWidth="1"/>
    <col min="2" max="2" width="27.5703125" style="30" customWidth="1"/>
    <col min="3" max="3" width="37.85546875" style="29" customWidth="1"/>
    <col min="4" max="5" width="21" style="29" customWidth="1"/>
    <col min="6" max="6" width="11" style="31" customWidth="1"/>
    <col min="7" max="8" width="27.5703125" style="29" customWidth="1"/>
    <col min="9" max="10" width="21" style="29" customWidth="1"/>
    <col min="11" max="11" width="4.85546875" style="16" customWidth="1"/>
    <col min="12" max="12" width="1.7109375" style="28" customWidth="1"/>
    <col min="13" max="16384" width="11.42578125" style="29"/>
  </cols>
  <sheetData>
    <row r="1" spans="1:12" ht="6" customHeight="1" x14ac:dyDescent="0.2">
      <c r="A1" s="19"/>
      <c r="B1" s="25"/>
      <c r="C1" s="19"/>
      <c r="D1" s="26"/>
      <c r="E1" s="26"/>
      <c r="F1" s="27"/>
      <c r="G1" s="26"/>
      <c r="H1" s="26"/>
      <c r="I1" s="26"/>
      <c r="J1" s="19"/>
      <c r="K1" s="19"/>
    </row>
    <row r="2" spans="1:12" ht="6" customHeight="1" x14ac:dyDescent="0.2">
      <c r="K2" s="29"/>
      <c r="L2" s="30"/>
    </row>
    <row r="3" spans="1:12" ht="14.1" customHeight="1" x14ac:dyDescent="0.2">
      <c r="B3" s="32"/>
      <c r="C3" s="460" t="s">
        <v>409</v>
      </c>
      <c r="D3" s="460"/>
      <c r="E3" s="460"/>
      <c r="F3" s="460"/>
      <c r="G3" s="460"/>
      <c r="H3" s="460"/>
      <c r="I3" s="460"/>
      <c r="J3" s="32"/>
      <c r="K3" s="32"/>
      <c r="L3" s="30"/>
    </row>
    <row r="4" spans="1:12" ht="14.1" customHeight="1" x14ac:dyDescent="0.2">
      <c r="B4" s="32"/>
      <c r="C4" s="460" t="s">
        <v>0</v>
      </c>
      <c r="D4" s="460"/>
      <c r="E4" s="460"/>
      <c r="F4" s="460"/>
      <c r="G4" s="460"/>
      <c r="H4" s="460"/>
      <c r="I4" s="460"/>
      <c r="J4" s="32"/>
      <c r="K4" s="32"/>
    </row>
    <row r="5" spans="1:12" ht="14.1" customHeight="1" x14ac:dyDescent="0.2">
      <c r="B5" s="32"/>
      <c r="C5" s="460" t="s">
        <v>406</v>
      </c>
      <c r="D5" s="460"/>
      <c r="E5" s="460"/>
      <c r="F5" s="460"/>
      <c r="G5" s="460"/>
      <c r="H5" s="460"/>
      <c r="I5" s="460"/>
      <c r="J5" s="32"/>
      <c r="K5" s="32"/>
    </row>
    <row r="6" spans="1:12" ht="14.1" customHeight="1" x14ac:dyDescent="0.2">
      <c r="B6" s="33"/>
      <c r="C6" s="461" t="s">
        <v>1</v>
      </c>
      <c r="D6" s="461"/>
      <c r="E6" s="461"/>
      <c r="F6" s="461"/>
      <c r="G6" s="461"/>
      <c r="H6" s="461"/>
      <c r="I6" s="461"/>
      <c r="J6" s="33"/>
      <c r="K6" s="33"/>
    </row>
    <row r="7" spans="1:12" ht="20.100000000000001" customHeight="1" x14ac:dyDescent="0.2">
      <c r="A7" s="34"/>
      <c r="B7" s="35" t="s">
        <v>4</v>
      </c>
      <c r="C7" s="452" t="s">
        <v>210</v>
      </c>
      <c r="D7" s="452"/>
      <c r="E7" s="452"/>
      <c r="F7" s="452"/>
      <c r="G7" s="452"/>
      <c r="H7" s="452"/>
      <c r="I7" s="452"/>
      <c r="J7" s="452"/>
    </row>
    <row r="8" spans="1:12" ht="3" customHeight="1" x14ac:dyDescent="0.2">
      <c r="A8" s="33"/>
      <c r="B8" s="33"/>
      <c r="C8" s="33"/>
      <c r="D8" s="33"/>
      <c r="E8" s="33"/>
      <c r="F8" s="36"/>
      <c r="G8" s="33"/>
      <c r="H8" s="33"/>
      <c r="I8" s="33"/>
      <c r="J8" s="33"/>
      <c r="K8" s="29"/>
      <c r="L8" s="30"/>
    </row>
    <row r="9" spans="1:12" ht="3" customHeight="1" x14ac:dyDescent="0.2">
      <c r="A9" s="33"/>
      <c r="B9" s="33"/>
      <c r="C9" s="33"/>
      <c r="D9" s="33"/>
      <c r="E9" s="33"/>
      <c r="F9" s="36"/>
      <c r="G9" s="33"/>
      <c r="H9" s="33"/>
      <c r="I9" s="33"/>
      <c r="J9" s="33"/>
    </row>
    <row r="10" spans="1:12" s="40" customFormat="1" ht="15" customHeight="1" x14ac:dyDescent="0.2">
      <c r="A10" s="453"/>
      <c r="B10" s="455" t="s">
        <v>77</v>
      </c>
      <c r="C10" s="455"/>
      <c r="D10" s="37" t="s">
        <v>5</v>
      </c>
      <c r="E10" s="37"/>
      <c r="F10" s="457"/>
      <c r="G10" s="455" t="s">
        <v>77</v>
      </c>
      <c r="H10" s="455"/>
      <c r="I10" s="37" t="s">
        <v>5</v>
      </c>
      <c r="J10" s="37"/>
      <c r="K10" s="38"/>
      <c r="L10" s="39"/>
    </row>
    <row r="11" spans="1:12" s="40" customFormat="1" ht="15" customHeight="1" x14ac:dyDescent="0.2">
      <c r="A11" s="454"/>
      <c r="B11" s="456"/>
      <c r="C11" s="456"/>
      <c r="D11" s="41">
        <v>2016</v>
      </c>
      <c r="E11" s="41">
        <v>2015</v>
      </c>
      <c r="F11" s="458"/>
      <c r="G11" s="456"/>
      <c r="H11" s="456"/>
      <c r="I11" s="41">
        <v>2016</v>
      </c>
      <c r="J11" s="41">
        <v>2015</v>
      </c>
      <c r="K11" s="42"/>
      <c r="L11" s="39"/>
    </row>
    <row r="12" spans="1:12" ht="3" customHeight="1" x14ac:dyDescent="0.2">
      <c r="A12" s="43"/>
      <c r="B12" s="33"/>
      <c r="C12" s="33"/>
      <c r="D12" s="33"/>
      <c r="E12" s="33"/>
      <c r="F12" s="36"/>
      <c r="G12" s="33"/>
      <c r="H12" s="33"/>
      <c r="I12" s="33"/>
      <c r="J12" s="33"/>
      <c r="K12" s="44"/>
      <c r="L12" s="30"/>
    </row>
    <row r="13" spans="1:12" ht="3" customHeight="1" x14ac:dyDescent="0.2">
      <c r="A13" s="43"/>
      <c r="B13" s="33"/>
      <c r="C13" s="33"/>
      <c r="D13" s="33"/>
      <c r="E13" s="33"/>
      <c r="F13" s="36"/>
      <c r="G13" s="33"/>
      <c r="H13" s="33"/>
      <c r="I13" s="33"/>
      <c r="J13" s="33"/>
      <c r="K13" s="44"/>
    </row>
    <row r="14" spans="1:12" x14ac:dyDescent="0.2">
      <c r="A14" s="45"/>
      <c r="B14" s="447" t="s">
        <v>6</v>
      </c>
      <c r="C14" s="447"/>
      <c r="D14" s="46"/>
      <c r="E14" s="47"/>
      <c r="G14" s="447" t="s">
        <v>7</v>
      </c>
      <c r="H14" s="447"/>
      <c r="I14" s="48"/>
      <c r="J14" s="48"/>
      <c r="K14" s="44"/>
    </row>
    <row r="15" spans="1:12" ht="5.0999999999999996" customHeight="1" x14ac:dyDescent="0.2">
      <c r="A15" s="45"/>
      <c r="B15" s="49"/>
      <c r="C15" s="48"/>
      <c r="D15" s="50"/>
      <c r="E15" s="50"/>
      <c r="G15" s="49"/>
      <c r="H15" s="48"/>
      <c r="I15" s="51"/>
      <c r="J15" s="51"/>
      <c r="K15" s="44"/>
    </row>
    <row r="16" spans="1:12" x14ac:dyDescent="0.2">
      <c r="A16" s="45"/>
      <c r="B16" s="445" t="s">
        <v>8</v>
      </c>
      <c r="C16" s="445"/>
      <c r="D16" s="50"/>
      <c r="E16" s="50"/>
      <c r="G16" s="445" t="s">
        <v>9</v>
      </c>
      <c r="H16" s="445"/>
      <c r="I16" s="50"/>
      <c r="J16" s="50"/>
      <c r="K16" s="44"/>
    </row>
    <row r="17" spans="1:11" ht="5.0999999999999996" customHeight="1" x14ac:dyDescent="0.2">
      <c r="A17" s="45"/>
      <c r="B17" s="52"/>
      <c r="C17" s="53"/>
      <c r="D17" s="50"/>
      <c r="E17" s="50"/>
      <c r="G17" s="52"/>
      <c r="H17" s="53"/>
      <c r="I17" s="50"/>
      <c r="J17" s="50"/>
      <c r="K17" s="44"/>
    </row>
    <row r="18" spans="1:11" x14ac:dyDescent="0.2">
      <c r="A18" s="45"/>
      <c r="B18" s="446" t="s">
        <v>10</v>
      </c>
      <c r="C18" s="446"/>
      <c r="D18" s="54">
        <v>66098</v>
      </c>
      <c r="E18" s="54">
        <v>338705</v>
      </c>
      <c r="G18" s="446" t="s">
        <v>11</v>
      </c>
      <c r="H18" s="446"/>
      <c r="I18" s="54">
        <v>0</v>
      </c>
      <c r="J18" s="54">
        <v>0</v>
      </c>
      <c r="K18" s="44"/>
    </row>
    <row r="19" spans="1:11" x14ac:dyDescent="0.2">
      <c r="A19" s="45"/>
      <c r="B19" s="446" t="s">
        <v>12</v>
      </c>
      <c r="C19" s="446"/>
      <c r="D19" s="54">
        <v>7800</v>
      </c>
      <c r="E19" s="54">
        <v>0</v>
      </c>
      <c r="G19" s="446" t="s">
        <v>13</v>
      </c>
      <c r="H19" s="446"/>
      <c r="I19" s="54">
        <v>0</v>
      </c>
      <c r="J19" s="54">
        <v>0</v>
      </c>
      <c r="K19" s="44"/>
    </row>
    <row r="20" spans="1:11" x14ac:dyDescent="0.2">
      <c r="A20" s="45"/>
      <c r="B20" s="446" t="s">
        <v>14</v>
      </c>
      <c r="C20" s="446"/>
      <c r="D20" s="54">
        <v>0</v>
      </c>
      <c r="E20" s="54">
        <v>0</v>
      </c>
      <c r="G20" s="446" t="s">
        <v>15</v>
      </c>
      <c r="H20" s="446"/>
      <c r="I20" s="54">
        <v>0</v>
      </c>
      <c r="J20" s="54">
        <v>0</v>
      </c>
      <c r="K20" s="44"/>
    </row>
    <row r="21" spans="1:11" x14ac:dyDescent="0.2">
      <c r="A21" s="45"/>
      <c r="B21" s="446" t="s">
        <v>16</v>
      </c>
      <c r="C21" s="446"/>
      <c r="D21" s="54">
        <v>0</v>
      </c>
      <c r="E21" s="54">
        <v>0</v>
      </c>
      <c r="G21" s="446" t="s">
        <v>17</v>
      </c>
      <c r="H21" s="446"/>
      <c r="I21" s="54">
        <v>0</v>
      </c>
      <c r="J21" s="54">
        <v>0</v>
      </c>
      <c r="K21" s="44"/>
    </row>
    <row r="22" spans="1:11" x14ac:dyDescent="0.2">
      <c r="A22" s="45"/>
      <c r="B22" s="446" t="s">
        <v>18</v>
      </c>
      <c r="C22" s="446"/>
      <c r="D22" s="54">
        <v>0</v>
      </c>
      <c r="E22" s="54">
        <v>0</v>
      </c>
      <c r="G22" s="446" t="s">
        <v>19</v>
      </c>
      <c r="H22" s="446"/>
      <c r="I22" s="54">
        <v>0</v>
      </c>
      <c r="J22" s="54">
        <v>0</v>
      </c>
      <c r="K22" s="44"/>
    </row>
    <row r="23" spans="1:11" ht="25.5" customHeight="1" x14ac:dyDescent="0.2">
      <c r="A23" s="45"/>
      <c r="B23" s="446" t="s">
        <v>20</v>
      </c>
      <c r="C23" s="446"/>
      <c r="D23" s="54">
        <v>0</v>
      </c>
      <c r="E23" s="54">
        <v>0</v>
      </c>
      <c r="G23" s="448" t="s">
        <v>21</v>
      </c>
      <c r="H23" s="448"/>
      <c r="I23" s="54">
        <v>0</v>
      </c>
      <c r="J23" s="54">
        <v>0</v>
      </c>
      <c r="K23" s="44"/>
    </row>
    <row r="24" spans="1:11" x14ac:dyDescent="0.2">
      <c r="A24" s="45"/>
      <c r="B24" s="446" t="s">
        <v>22</v>
      </c>
      <c r="C24" s="446"/>
      <c r="D24" s="54">
        <v>0</v>
      </c>
      <c r="E24" s="54">
        <v>0</v>
      </c>
      <c r="G24" s="446" t="s">
        <v>23</v>
      </c>
      <c r="H24" s="446"/>
      <c r="I24" s="54">
        <v>0</v>
      </c>
      <c r="J24" s="54">
        <v>0</v>
      </c>
      <c r="K24" s="44"/>
    </row>
    <row r="25" spans="1:11" x14ac:dyDescent="0.2">
      <c r="A25" s="45"/>
      <c r="B25" s="55"/>
      <c r="C25" s="56"/>
      <c r="D25" s="57"/>
      <c r="E25" s="57"/>
      <c r="G25" s="446" t="s">
        <v>24</v>
      </c>
      <c r="H25" s="446"/>
      <c r="I25" s="54">
        <v>0</v>
      </c>
      <c r="J25" s="54">
        <v>0</v>
      </c>
      <c r="K25" s="44"/>
    </row>
    <row r="26" spans="1:11" x14ac:dyDescent="0.2">
      <c r="A26" s="58"/>
      <c r="B26" s="445" t="s">
        <v>25</v>
      </c>
      <c r="C26" s="445"/>
      <c r="D26" s="59">
        <f>SUM(D18:D24)</f>
        <v>73898</v>
      </c>
      <c r="E26" s="59">
        <f>SUM(E18:E24)</f>
        <v>338705</v>
      </c>
      <c r="F26" s="60"/>
      <c r="G26" s="49"/>
      <c r="H26" s="48"/>
      <c r="I26" s="61"/>
      <c r="J26" s="61"/>
      <c r="K26" s="44"/>
    </row>
    <row r="27" spans="1:11" x14ac:dyDescent="0.2">
      <c r="A27" s="58"/>
      <c r="B27" s="49"/>
      <c r="C27" s="62"/>
      <c r="D27" s="61"/>
      <c r="E27" s="61"/>
      <c r="F27" s="60"/>
      <c r="G27" s="445" t="s">
        <v>26</v>
      </c>
      <c r="H27" s="445"/>
      <c r="I27" s="59">
        <f>SUM(I18:I25)</f>
        <v>0</v>
      </c>
      <c r="J27" s="59">
        <f>SUM(J18:J25)</f>
        <v>0</v>
      </c>
      <c r="K27" s="44"/>
    </row>
    <row r="28" spans="1:11" x14ac:dyDescent="0.2">
      <c r="A28" s="45"/>
      <c r="B28" s="55"/>
      <c r="C28" s="55"/>
      <c r="D28" s="57"/>
      <c r="E28" s="57"/>
      <c r="G28" s="63"/>
      <c r="H28" s="56"/>
      <c r="I28" s="57"/>
      <c r="J28" s="57"/>
      <c r="K28" s="44"/>
    </row>
    <row r="29" spans="1:11" x14ac:dyDescent="0.2">
      <c r="A29" s="45"/>
      <c r="B29" s="445" t="s">
        <v>27</v>
      </c>
      <c r="C29" s="445"/>
      <c r="D29" s="50"/>
      <c r="E29" s="50"/>
      <c r="G29" s="445" t="s">
        <v>28</v>
      </c>
      <c r="H29" s="445"/>
      <c r="I29" s="50"/>
      <c r="J29" s="50"/>
      <c r="K29" s="44"/>
    </row>
    <row r="30" spans="1:11" x14ac:dyDescent="0.2">
      <c r="A30" s="45"/>
      <c r="B30" s="55"/>
      <c r="C30" s="55"/>
      <c r="D30" s="57"/>
      <c r="E30" s="57"/>
      <c r="G30" s="55"/>
      <c r="H30" s="56"/>
      <c r="I30" s="57"/>
      <c r="J30" s="57"/>
      <c r="K30" s="44"/>
    </row>
    <row r="31" spans="1:11" x14ac:dyDescent="0.2">
      <c r="A31" s="45"/>
      <c r="B31" s="446" t="s">
        <v>29</v>
      </c>
      <c r="C31" s="446"/>
      <c r="D31" s="54">
        <v>0</v>
      </c>
      <c r="E31" s="54">
        <v>0</v>
      </c>
      <c r="G31" s="446" t="s">
        <v>30</v>
      </c>
      <c r="H31" s="446"/>
      <c r="I31" s="54">
        <v>0</v>
      </c>
      <c r="J31" s="54">
        <v>0</v>
      </c>
      <c r="K31" s="44"/>
    </row>
    <row r="32" spans="1:11" x14ac:dyDescent="0.2">
      <c r="A32" s="45"/>
      <c r="B32" s="446" t="s">
        <v>31</v>
      </c>
      <c r="C32" s="446"/>
      <c r="D32" s="54">
        <v>0</v>
      </c>
      <c r="E32" s="54">
        <v>0</v>
      </c>
      <c r="G32" s="446" t="s">
        <v>32</v>
      </c>
      <c r="H32" s="446"/>
      <c r="I32" s="54">
        <v>0</v>
      </c>
      <c r="J32" s="54">
        <v>0</v>
      </c>
      <c r="K32" s="44"/>
    </row>
    <row r="33" spans="1:11" x14ac:dyDescent="0.2">
      <c r="A33" s="45"/>
      <c r="B33" s="446" t="s">
        <v>33</v>
      </c>
      <c r="C33" s="446"/>
      <c r="D33" s="54">
        <v>0</v>
      </c>
      <c r="E33" s="54">
        <v>0</v>
      </c>
      <c r="G33" s="446" t="s">
        <v>34</v>
      </c>
      <c r="H33" s="446"/>
      <c r="I33" s="54">
        <v>0</v>
      </c>
      <c r="J33" s="54">
        <v>0</v>
      </c>
      <c r="K33" s="44"/>
    </row>
    <row r="34" spans="1:11" x14ac:dyDescent="0.2">
      <c r="A34" s="45"/>
      <c r="B34" s="446" t="s">
        <v>35</v>
      </c>
      <c r="C34" s="446"/>
      <c r="D34" s="54">
        <v>2052685</v>
      </c>
      <c r="E34" s="54">
        <v>2052685</v>
      </c>
      <c r="G34" s="446" t="s">
        <v>36</v>
      </c>
      <c r="H34" s="446"/>
      <c r="I34" s="54">
        <v>0</v>
      </c>
      <c r="J34" s="54">
        <v>0</v>
      </c>
      <c r="K34" s="44"/>
    </row>
    <row r="35" spans="1:11" ht="26.25" customHeight="1" x14ac:dyDescent="0.2">
      <c r="A35" s="45"/>
      <c r="B35" s="446" t="s">
        <v>37</v>
      </c>
      <c r="C35" s="446"/>
      <c r="D35" s="54">
        <v>0</v>
      </c>
      <c r="E35" s="54">
        <v>0</v>
      </c>
      <c r="G35" s="448" t="s">
        <v>38</v>
      </c>
      <c r="H35" s="448"/>
      <c r="I35" s="54">
        <v>0</v>
      </c>
      <c r="J35" s="54">
        <v>0</v>
      </c>
      <c r="K35" s="44"/>
    </row>
    <row r="36" spans="1:11" x14ac:dyDescent="0.2">
      <c r="A36" s="45"/>
      <c r="B36" s="446" t="s">
        <v>39</v>
      </c>
      <c r="C36" s="446"/>
      <c r="D36" s="54">
        <v>0</v>
      </c>
      <c r="E36" s="54">
        <v>0</v>
      </c>
      <c r="G36" s="446" t="s">
        <v>40</v>
      </c>
      <c r="H36" s="446"/>
      <c r="I36" s="54">
        <v>0</v>
      </c>
      <c r="J36" s="54">
        <v>0</v>
      </c>
      <c r="K36" s="44"/>
    </row>
    <row r="37" spans="1:11" x14ac:dyDescent="0.2">
      <c r="A37" s="45"/>
      <c r="B37" s="446" t="s">
        <v>41</v>
      </c>
      <c r="C37" s="446"/>
      <c r="D37" s="54">
        <v>0</v>
      </c>
      <c r="E37" s="54">
        <v>0</v>
      </c>
      <c r="G37" s="55"/>
      <c r="H37" s="56"/>
      <c r="I37" s="57"/>
      <c r="J37" s="57"/>
      <c r="K37" s="44"/>
    </row>
    <row r="38" spans="1:11" x14ac:dyDescent="0.2">
      <c r="A38" s="45"/>
      <c r="B38" s="446" t="s">
        <v>42</v>
      </c>
      <c r="C38" s="446"/>
      <c r="D38" s="54">
        <v>0</v>
      </c>
      <c r="E38" s="54">
        <v>0</v>
      </c>
      <c r="G38" s="445" t="s">
        <v>43</v>
      </c>
      <c r="H38" s="445"/>
      <c r="I38" s="59">
        <f>SUM(I31:I36)</f>
        <v>0</v>
      </c>
      <c r="J38" s="59">
        <f>SUM(J31:J36)</f>
        <v>0</v>
      </c>
      <c r="K38" s="44"/>
    </row>
    <row r="39" spans="1:11" x14ac:dyDescent="0.2">
      <c r="A39" s="45"/>
      <c r="B39" s="446" t="s">
        <v>44</v>
      </c>
      <c r="C39" s="446"/>
      <c r="D39" s="54">
        <v>0</v>
      </c>
      <c r="E39" s="54">
        <v>0</v>
      </c>
      <c r="G39" s="49"/>
      <c r="H39" s="62"/>
      <c r="I39" s="61"/>
      <c r="J39" s="61"/>
      <c r="K39" s="44"/>
    </row>
    <row r="40" spans="1:11" x14ac:dyDescent="0.2">
      <c r="A40" s="45"/>
      <c r="B40" s="55"/>
      <c r="C40" s="56"/>
      <c r="D40" s="57"/>
      <c r="E40" s="57"/>
      <c r="G40" s="445" t="s">
        <v>192</v>
      </c>
      <c r="H40" s="445"/>
      <c r="I40" s="59">
        <f>I27+I38</f>
        <v>0</v>
      </c>
      <c r="J40" s="59">
        <f>J27+J38</f>
        <v>0</v>
      </c>
      <c r="K40" s="44"/>
    </row>
    <row r="41" spans="1:11" x14ac:dyDescent="0.2">
      <c r="A41" s="58"/>
      <c r="B41" s="445" t="s">
        <v>46</v>
      </c>
      <c r="C41" s="445"/>
      <c r="D41" s="59">
        <f>SUM(D31:D39)</f>
        <v>2052685</v>
      </c>
      <c r="E41" s="59">
        <f>SUM(E31:E39)</f>
        <v>2052685</v>
      </c>
      <c r="F41" s="60"/>
      <c r="G41" s="49"/>
      <c r="H41" s="64"/>
      <c r="I41" s="61"/>
      <c r="J41" s="61"/>
      <c r="K41" s="44"/>
    </row>
    <row r="42" spans="1:11" x14ac:dyDescent="0.2">
      <c r="A42" s="45"/>
      <c r="B42" s="55"/>
      <c r="C42" s="49"/>
      <c r="D42" s="57"/>
      <c r="E42" s="57"/>
      <c r="G42" s="447" t="s">
        <v>47</v>
      </c>
      <c r="H42" s="447"/>
      <c r="I42" s="57"/>
      <c r="J42" s="57"/>
      <c r="K42" s="44"/>
    </row>
    <row r="43" spans="1:11" x14ac:dyDescent="0.2">
      <c r="A43" s="45"/>
      <c r="B43" s="445" t="s">
        <v>193</v>
      </c>
      <c r="C43" s="445"/>
      <c r="D43" s="59">
        <f>D26+D41</f>
        <v>2126583</v>
      </c>
      <c r="E43" s="59">
        <f>E26+E41</f>
        <v>2391390</v>
      </c>
      <c r="G43" s="49"/>
      <c r="H43" s="64"/>
      <c r="I43" s="57"/>
      <c r="J43" s="57"/>
      <c r="K43" s="44"/>
    </row>
    <row r="44" spans="1:11" x14ac:dyDescent="0.2">
      <c r="A44" s="45"/>
      <c r="B44" s="55"/>
      <c r="C44" s="55"/>
      <c r="D44" s="57"/>
      <c r="E44" s="57"/>
      <c r="G44" s="445" t="s">
        <v>49</v>
      </c>
      <c r="H44" s="445"/>
      <c r="I44" s="59">
        <f>SUM(I46:I48)</f>
        <v>0</v>
      </c>
      <c r="J44" s="59">
        <f>SUM(J46:J48)</f>
        <v>0</v>
      </c>
      <c r="K44" s="44"/>
    </row>
    <row r="45" spans="1:11" x14ac:dyDescent="0.2">
      <c r="A45" s="45"/>
      <c r="B45" s="55"/>
      <c r="C45" s="55"/>
      <c r="D45" s="57"/>
      <c r="E45" s="57"/>
      <c r="G45" s="55"/>
      <c r="H45" s="47"/>
      <c r="I45" s="57"/>
      <c r="J45" s="57"/>
      <c r="K45" s="44"/>
    </row>
    <row r="46" spans="1:11" x14ac:dyDescent="0.2">
      <c r="A46" s="45"/>
      <c r="B46" s="55"/>
      <c r="C46" s="55"/>
      <c r="D46" s="57"/>
      <c r="E46" s="57"/>
      <c r="G46" s="446" t="s">
        <v>50</v>
      </c>
      <c r="H46" s="446"/>
      <c r="I46" s="54">
        <v>0</v>
      </c>
      <c r="J46" s="54">
        <v>0</v>
      </c>
      <c r="K46" s="44"/>
    </row>
    <row r="47" spans="1:11" x14ac:dyDescent="0.2">
      <c r="A47" s="45"/>
      <c r="B47" s="55"/>
      <c r="C47" s="459" t="s">
        <v>79</v>
      </c>
      <c r="D47" s="459"/>
      <c r="E47" s="57"/>
      <c r="G47" s="446" t="s">
        <v>51</v>
      </c>
      <c r="H47" s="446"/>
      <c r="I47" s="54">
        <v>0</v>
      </c>
      <c r="J47" s="54">
        <v>0</v>
      </c>
      <c r="K47" s="44"/>
    </row>
    <row r="48" spans="1:11" x14ac:dyDescent="0.2">
      <c r="A48" s="45"/>
      <c r="B48" s="55"/>
      <c r="C48" s="459"/>
      <c r="D48" s="459"/>
      <c r="E48" s="57"/>
      <c r="G48" s="446" t="s">
        <v>52</v>
      </c>
      <c r="H48" s="446"/>
      <c r="I48" s="54">
        <v>0</v>
      </c>
      <c r="J48" s="54">
        <v>0</v>
      </c>
      <c r="K48" s="44"/>
    </row>
    <row r="49" spans="1:11" x14ac:dyDescent="0.2">
      <c r="A49" s="45"/>
      <c r="B49" s="55"/>
      <c r="C49" s="459"/>
      <c r="D49" s="459"/>
      <c r="E49" s="57"/>
      <c r="G49" s="55"/>
      <c r="H49" s="47"/>
      <c r="I49" s="57"/>
      <c r="J49" s="57"/>
      <c r="K49" s="44"/>
    </row>
    <row r="50" spans="1:11" x14ac:dyDescent="0.2">
      <c r="A50" s="45"/>
      <c r="B50" s="55"/>
      <c r="C50" s="459"/>
      <c r="D50" s="459"/>
      <c r="E50" s="57"/>
      <c r="G50" s="445" t="s">
        <v>53</v>
      </c>
      <c r="H50" s="445"/>
      <c r="I50" s="59">
        <f>SUM(I52:I56)</f>
        <v>2126583</v>
      </c>
      <c r="J50" s="59">
        <f>SUM(J52:J56)</f>
        <v>2391390</v>
      </c>
      <c r="K50" s="44"/>
    </row>
    <row r="51" spans="1:11" x14ac:dyDescent="0.2">
      <c r="A51" s="45"/>
      <c r="B51" s="55"/>
      <c r="C51" s="459"/>
      <c r="D51" s="459"/>
      <c r="E51" s="57"/>
      <c r="G51" s="49"/>
      <c r="H51" s="47"/>
      <c r="I51" s="65"/>
      <c r="J51" s="65"/>
      <c r="K51" s="44"/>
    </row>
    <row r="52" spans="1:11" x14ac:dyDescent="0.2">
      <c r="A52" s="45"/>
      <c r="B52" s="55"/>
      <c r="C52" s="459"/>
      <c r="D52" s="459"/>
      <c r="E52" s="57"/>
      <c r="G52" s="446" t="s">
        <v>54</v>
      </c>
      <c r="H52" s="446"/>
      <c r="I52" s="54">
        <f>+EA!I53</f>
        <v>33716</v>
      </c>
      <c r="J52" s="54">
        <f>+EA!J53</f>
        <v>314011</v>
      </c>
      <c r="K52" s="44"/>
    </row>
    <row r="53" spans="1:11" x14ac:dyDescent="0.2">
      <c r="A53" s="45"/>
      <c r="B53" s="55"/>
      <c r="C53" s="459"/>
      <c r="D53" s="459"/>
      <c r="E53" s="57"/>
      <c r="G53" s="446" t="s">
        <v>55</v>
      </c>
      <c r="H53" s="446"/>
      <c r="I53" s="54">
        <v>40182</v>
      </c>
      <c r="J53" s="54">
        <v>24694</v>
      </c>
      <c r="K53" s="44"/>
    </row>
    <row r="54" spans="1:11" x14ac:dyDescent="0.2">
      <c r="A54" s="45"/>
      <c r="B54" s="55"/>
      <c r="C54" s="459"/>
      <c r="D54" s="459"/>
      <c r="E54" s="57"/>
      <c r="G54" s="446" t="s">
        <v>56</v>
      </c>
      <c r="H54" s="446"/>
      <c r="I54" s="54">
        <v>0</v>
      </c>
      <c r="J54" s="54">
        <v>0</v>
      </c>
      <c r="K54" s="44"/>
    </row>
    <row r="55" spans="1:11" x14ac:dyDescent="0.2">
      <c r="A55" s="45"/>
      <c r="B55" s="55"/>
      <c r="C55" s="55"/>
      <c r="D55" s="57"/>
      <c r="E55" s="57"/>
      <c r="G55" s="446" t="s">
        <v>57</v>
      </c>
      <c r="H55" s="446"/>
      <c r="I55" s="54">
        <v>0</v>
      </c>
      <c r="J55" s="54">
        <v>0</v>
      </c>
      <c r="K55" s="44"/>
    </row>
    <row r="56" spans="1:11" x14ac:dyDescent="0.2">
      <c r="A56" s="45"/>
      <c r="B56" s="55"/>
      <c r="C56" s="55"/>
      <c r="D56" s="57"/>
      <c r="E56" s="57"/>
      <c r="G56" s="446" t="s">
        <v>58</v>
      </c>
      <c r="H56" s="446"/>
      <c r="I56" s="54">
        <v>2052685</v>
      </c>
      <c r="J56" s="54">
        <v>2052685</v>
      </c>
      <c r="K56" s="44"/>
    </row>
    <row r="57" spans="1:11" x14ac:dyDescent="0.2">
      <c r="A57" s="45"/>
      <c r="B57" s="55"/>
      <c r="C57" s="55"/>
      <c r="D57" s="57"/>
      <c r="E57" s="57"/>
      <c r="G57" s="55"/>
      <c r="H57" s="47"/>
      <c r="I57" s="57"/>
      <c r="J57" s="57"/>
      <c r="K57" s="44"/>
    </row>
    <row r="58" spans="1:11" ht="25.5" customHeight="1" x14ac:dyDescent="0.2">
      <c r="A58" s="45"/>
      <c r="B58" s="55"/>
      <c r="C58" s="55"/>
      <c r="D58" s="57"/>
      <c r="E58" s="57"/>
      <c r="G58" s="445" t="s">
        <v>59</v>
      </c>
      <c r="H58" s="445"/>
      <c r="I58" s="59">
        <f>SUM(I60:I61)</f>
        <v>0</v>
      </c>
      <c r="J58" s="59">
        <f>SUM(J60:J61)</f>
        <v>0</v>
      </c>
      <c r="K58" s="44"/>
    </row>
    <row r="59" spans="1:11" x14ac:dyDescent="0.2">
      <c r="A59" s="45"/>
      <c r="B59" s="55"/>
      <c r="C59" s="55"/>
      <c r="D59" s="57"/>
      <c r="E59" s="57"/>
      <c r="G59" s="55"/>
      <c r="H59" s="47"/>
      <c r="I59" s="57"/>
      <c r="J59" s="57"/>
      <c r="K59" s="44"/>
    </row>
    <row r="60" spans="1:11" x14ac:dyDescent="0.2">
      <c r="A60" s="45"/>
      <c r="B60" s="55"/>
      <c r="C60" s="55"/>
      <c r="D60" s="57"/>
      <c r="E60" s="57"/>
      <c r="G60" s="446" t="s">
        <v>60</v>
      </c>
      <c r="H60" s="446"/>
      <c r="I60" s="54">
        <v>0</v>
      </c>
      <c r="J60" s="54">
        <v>0</v>
      </c>
      <c r="K60" s="44"/>
    </row>
    <row r="61" spans="1:11" x14ac:dyDescent="0.2">
      <c r="A61" s="45"/>
      <c r="B61" s="55"/>
      <c r="C61" s="55"/>
      <c r="D61" s="57"/>
      <c r="E61" s="57"/>
      <c r="G61" s="446" t="s">
        <v>61</v>
      </c>
      <c r="H61" s="446"/>
      <c r="I61" s="54">
        <v>0</v>
      </c>
      <c r="J61" s="54">
        <v>0</v>
      </c>
      <c r="K61" s="44"/>
    </row>
    <row r="62" spans="1:11" ht="9.9499999999999993" customHeight="1" x14ac:dyDescent="0.2">
      <c r="A62" s="45"/>
      <c r="B62" s="55"/>
      <c r="C62" s="55"/>
      <c r="D62" s="57"/>
      <c r="E62" s="57"/>
      <c r="G62" s="55"/>
      <c r="H62" s="66"/>
      <c r="I62" s="57"/>
      <c r="J62" s="57"/>
      <c r="K62" s="44"/>
    </row>
    <row r="63" spans="1:11" x14ac:dyDescent="0.2">
      <c r="A63" s="45"/>
      <c r="B63" s="55"/>
      <c r="C63" s="55"/>
      <c r="D63" s="57"/>
      <c r="E63" s="57"/>
      <c r="G63" s="445" t="s">
        <v>62</v>
      </c>
      <c r="H63" s="445"/>
      <c r="I63" s="59">
        <f>I44+I50+I58</f>
        <v>2126583</v>
      </c>
      <c r="J63" s="59">
        <f>J44+J50+J58</f>
        <v>2391390</v>
      </c>
      <c r="K63" s="44"/>
    </row>
    <row r="64" spans="1:11" ht="9.9499999999999993" customHeight="1" x14ac:dyDescent="0.2">
      <c r="A64" s="45"/>
      <c r="B64" s="55"/>
      <c r="C64" s="55"/>
      <c r="D64" s="57"/>
      <c r="E64" s="57"/>
      <c r="G64" s="55"/>
      <c r="H64" s="47"/>
      <c r="I64" s="57"/>
      <c r="J64" s="57"/>
      <c r="K64" s="44"/>
    </row>
    <row r="65" spans="1:11" x14ac:dyDescent="0.2">
      <c r="A65" s="45"/>
      <c r="B65" s="55"/>
      <c r="C65" s="55"/>
      <c r="D65" s="57"/>
      <c r="E65" s="57"/>
      <c r="G65" s="445" t="s">
        <v>194</v>
      </c>
      <c r="H65" s="445"/>
      <c r="I65" s="59">
        <f>I40+I63</f>
        <v>2126583</v>
      </c>
      <c r="J65" s="59">
        <f>J40+J63</f>
        <v>2391390</v>
      </c>
      <c r="K65" s="44"/>
    </row>
    <row r="66" spans="1:11" ht="6" customHeight="1" x14ac:dyDescent="0.2">
      <c r="A66" s="67"/>
      <c r="B66" s="68"/>
      <c r="C66" s="68"/>
      <c r="D66" s="68"/>
      <c r="E66" s="68"/>
      <c r="F66" s="69"/>
      <c r="G66" s="68"/>
      <c r="H66" s="68"/>
      <c r="I66" s="68"/>
      <c r="J66" s="68"/>
      <c r="K66" s="70"/>
    </row>
    <row r="67" spans="1:11" ht="6" customHeight="1" x14ac:dyDescent="0.2">
      <c r="B67" s="47"/>
      <c r="C67" s="71"/>
      <c r="D67" s="72"/>
      <c r="E67" s="72"/>
      <c r="G67" s="73"/>
      <c r="H67" s="71"/>
      <c r="I67" s="72"/>
      <c r="J67" s="72"/>
    </row>
    <row r="68" spans="1:11" ht="6" customHeight="1" x14ac:dyDescent="0.2">
      <c r="A68" s="74"/>
      <c r="B68" s="75"/>
      <c r="C68" s="76"/>
      <c r="D68" s="77"/>
      <c r="E68" s="77"/>
      <c r="F68" s="69"/>
      <c r="G68" s="78"/>
      <c r="H68" s="76"/>
      <c r="I68" s="77"/>
      <c r="J68" s="77"/>
    </row>
    <row r="69" spans="1:11" ht="6" customHeight="1" x14ac:dyDescent="0.2">
      <c r="B69" s="47"/>
      <c r="C69" s="71"/>
      <c r="D69" s="72"/>
      <c r="E69" s="72"/>
      <c r="G69" s="73"/>
      <c r="H69" s="71"/>
      <c r="I69" s="72"/>
      <c r="J69" s="72"/>
    </row>
    <row r="70" spans="1:11" ht="15" customHeight="1" x14ac:dyDescent="0.2">
      <c r="B70" s="441"/>
      <c r="C70" s="441"/>
      <c r="D70" s="441"/>
      <c r="E70" s="441"/>
      <c r="F70" s="441"/>
      <c r="G70" s="441"/>
      <c r="H70" s="441"/>
      <c r="I70" s="441"/>
      <c r="J70" s="441"/>
    </row>
    <row r="71" spans="1:11" ht="9.75" customHeight="1" x14ac:dyDescent="0.2">
      <c r="B71" s="47"/>
      <c r="C71" s="71"/>
      <c r="D71" s="72"/>
      <c r="E71" s="72"/>
      <c r="G71" s="73"/>
      <c r="H71" s="71"/>
      <c r="I71" s="72"/>
      <c r="J71" s="72"/>
    </row>
    <row r="72" spans="1:11" ht="50.1" customHeight="1" x14ac:dyDescent="0.2">
      <c r="B72" s="47"/>
      <c r="C72" s="442"/>
      <c r="D72" s="442"/>
      <c r="E72" s="72"/>
      <c r="G72" s="443"/>
      <c r="H72" s="443"/>
      <c r="I72" s="72"/>
      <c r="J72" s="72"/>
    </row>
    <row r="73" spans="1:11" ht="14.1" customHeight="1" x14ac:dyDescent="0.2">
      <c r="B73" s="79"/>
      <c r="C73" s="444" t="s">
        <v>207</v>
      </c>
      <c r="D73" s="444"/>
      <c r="E73" s="72"/>
      <c r="F73" s="80"/>
      <c r="G73" s="444" t="s">
        <v>212</v>
      </c>
      <c r="H73" s="444"/>
      <c r="I73" s="48"/>
      <c r="J73" s="72"/>
    </row>
    <row r="74" spans="1:11" ht="14.1" customHeight="1" x14ac:dyDescent="0.2">
      <c r="B74" s="81"/>
      <c r="C74" s="439" t="s">
        <v>208</v>
      </c>
      <c r="D74" s="439"/>
      <c r="E74" s="82"/>
      <c r="F74" s="80"/>
      <c r="G74" s="439" t="s">
        <v>209</v>
      </c>
      <c r="H74" s="439"/>
      <c r="I74" s="48"/>
      <c r="J74" s="72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1" zoomScaleNormal="100" zoomScalePageLayoutView="80" workbookViewId="0">
      <selection activeCell="I47" sqref="I47"/>
    </sheetView>
  </sheetViews>
  <sheetFormatPr baseColWidth="10" defaultRowHeight="12" x14ac:dyDescent="0.2"/>
  <cols>
    <col min="1" max="1" width="4.5703125" style="16" customWidth="1"/>
    <col min="2" max="2" width="24.7109375" style="16" customWidth="1"/>
    <col min="3" max="3" width="40" style="16" customWidth="1"/>
    <col min="4" max="5" width="18.7109375" style="16" customWidth="1"/>
    <col min="6" max="6" width="10.7109375" style="16" customWidth="1"/>
    <col min="7" max="7" width="24.7109375" style="16" customWidth="1"/>
    <col min="8" max="8" width="29.7109375" style="90" customWidth="1"/>
    <col min="9" max="10" width="18.7109375" style="16" customWidth="1"/>
    <col min="11" max="11" width="4.5703125" style="16" customWidth="1"/>
    <col min="12" max="16384" width="11.42578125" style="16"/>
  </cols>
  <sheetData>
    <row r="1" spans="1:11" ht="6" customHeight="1" x14ac:dyDescent="0.2">
      <c r="A1" s="20"/>
      <c r="B1" s="19"/>
      <c r="C1" s="83"/>
      <c r="D1" s="26"/>
      <c r="E1" s="26"/>
      <c r="F1" s="83"/>
      <c r="G1" s="83"/>
      <c r="H1" s="84"/>
      <c r="I1" s="19"/>
      <c r="J1" s="19"/>
      <c r="K1" s="19"/>
    </row>
    <row r="2" spans="1:11" s="29" customFormat="1" ht="6" customHeight="1" x14ac:dyDescent="0.2">
      <c r="C2" s="30"/>
      <c r="H2" s="85"/>
    </row>
    <row r="3" spans="1:11" ht="14.1" customHeight="1" x14ac:dyDescent="0.2">
      <c r="A3" s="86"/>
      <c r="C3" s="451" t="s">
        <v>409</v>
      </c>
      <c r="D3" s="451"/>
      <c r="E3" s="451"/>
      <c r="F3" s="451"/>
      <c r="G3" s="451"/>
      <c r="H3" s="451"/>
      <c r="I3" s="451"/>
      <c r="J3" s="87"/>
      <c r="K3" s="87"/>
    </row>
    <row r="4" spans="1:11" ht="14.1" customHeight="1" x14ac:dyDescent="0.2">
      <c r="A4" s="88"/>
      <c r="C4" s="451" t="s">
        <v>66</v>
      </c>
      <c r="D4" s="451"/>
      <c r="E4" s="451"/>
      <c r="F4" s="451"/>
      <c r="G4" s="451"/>
      <c r="H4" s="451"/>
      <c r="I4" s="451"/>
      <c r="J4" s="88"/>
      <c r="K4" s="88"/>
    </row>
    <row r="5" spans="1:11" ht="14.1" customHeight="1" x14ac:dyDescent="0.2">
      <c r="A5" s="89"/>
      <c r="C5" s="451" t="s">
        <v>410</v>
      </c>
      <c r="D5" s="451"/>
      <c r="E5" s="451"/>
      <c r="F5" s="451"/>
      <c r="G5" s="451"/>
      <c r="H5" s="451"/>
      <c r="I5" s="451"/>
      <c r="J5" s="88"/>
      <c r="K5" s="88"/>
    </row>
    <row r="6" spans="1:11" ht="14.1" customHeight="1" x14ac:dyDescent="0.2">
      <c r="A6" s="89"/>
      <c r="C6" s="451" t="s">
        <v>1</v>
      </c>
      <c r="D6" s="451"/>
      <c r="E6" s="451"/>
      <c r="F6" s="451"/>
      <c r="G6" s="451"/>
      <c r="H6" s="451"/>
      <c r="I6" s="451"/>
      <c r="J6" s="88"/>
      <c r="K6" s="88"/>
    </row>
    <row r="7" spans="1:11" ht="20.100000000000001" customHeight="1" x14ac:dyDescent="0.2">
      <c r="A7" s="89"/>
      <c r="B7" s="35" t="s">
        <v>4</v>
      </c>
      <c r="C7" s="452" t="s">
        <v>206</v>
      </c>
      <c r="D7" s="452"/>
      <c r="E7" s="452"/>
      <c r="F7" s="452"/>
      <c r="G7" s="452"/>
      <c r="H7" s="452"/>
      <c r="I7" s="452"/>
      <c r="J7" s="24"/>
    </row>
    <row r="8" spans="1:11" ht="3" customHeight="1" x14ac:dyDescent="0.2">
      <c r="A8" s="87"/>
      <c r="B8" s="87"/>
      <c r="C8" s="87"/>
      <c r="D8" s="87"/>
      <c r="E8" s="87"/>
      <c r="F8" s="87"/>
    </row>
    <row r="9" spans="1:11" s="29" customFormat="1" ht="3" customHeight="1" x14ac:dyDescent="0.2">
      <c r="A9" s="89"/>
      <c r="B9" s="91"/>
      <c r="C9" s="91"/>
      <c r="D9" s="91"/>
      <c r="E9" s="91"/>
      <c r="F9" s="92"/>
      <c r="H9" s="85"/>
    </row>
    <row r="10" spans="1:11" s="29" customFormat="1" ht="3" customHeight="1" x14ac:dyDescent="0.2">
      <c r="A10" s="93"/>
      <c r="B10" s="93"/>
      <c r="C10" s="93"/>
      <c r="D10" s="94"/>
      <c r="E10" s="94"/>
      <c r="F10" s="95"/>
      <c r="H10" s="85"/>
    </row>
    <row r="11" spans="1:11" s="29" customFormat="1" ht="20.100000000000001" customHeight="1" x14ac:dyDescent="0.2">
      <c r="A11" s="96"/>
      <c r="B11" s="450" t="s">
        <v>76</v>
      </c>
      <c r="C11" s="450"/>
      <c r="D11" s="97" t="s">
        <v>67</v>
      </c>
      <c r="E11" s="97" t="s">
        <v>68</v>
      </c>
      <c r="F11" s="98"/>
      <c r="G11" s="450" t="s">
        <v>76</v>
      </c>
      <c r="H11" s="450"/>
      <c r="I11" s="97" t="s">
        <v>67</v>
      </c>
      <c r="J11" s="97" t="s">
        <v>68</v>
      </c>
      <c r="K11" s="99"/>
    </row>
    <row r="12" spans="1:11" ht="3" customHeight="1" x14ac:dyDescent="0.2">
      <c r="A12" s="100"/>
      <c r="B12" s="101"/>
      <c r="C12" s="101"/>
      <c r="D12" s="102"/>
      <c r="E12" s="102"/>
      <c r="F12" s="86"/>
      <c r="G12" s="29"/>
      <c r="H12" s="85"/>
      <c r="I12" s="29"/>
      <c r="J12" s="29"/>
      <c r="K12" s="44"/>
    </row>
    <row r="13" spans="1:11" s="29" customFormat="1" ht="3" customHeight="1" x14ac:dyDescent="0.2">
      <c r="A13" s="45"/>
      <c r="B13" s="103"/>
      <c r="C13" s="103"/>
      <c r="D13" s="104"/>
      <c r="E13" s="104"/>
      <c r="F13" s="30"/>
      <c r="H13" s="85"/>
      <c r="K13" s="44"/>
    </row>
    <row r="14" spans="1:11" x14ac:dyDescent="0.2">
      <c r="A14" s="105"/>
      <c r="B14" s="447" t="s">
        <v>6</v>
      </c>
      <c r="C14" s="447"/>
      <c r="D14" s="106">
        <f>D16+D26</f>
        <v>272607</v>
      </c>
      <c r="E14" s="106">
        <f>E16+E26</f>
        <v>7800</v>
      </c>
      <c r="F14" s="30"/>
      <c r="G14" s="447" t="s">
        <v>7</v>
      </c>
      <c r="H14" s="447"/>
      <c r="I14" s="106">
        <f>I16+I27</f>
        <v>0</v>
      </c>
      <c r="J14" s="106">
        <f>J16+J27</f>
        <v>0</v>
      </c>
      <c r="K14" s="44"/>
    </row>
    <row r="15" spans="1:11" x14ac:dyDescent="0.2">
      <c r="A15" s="107"/>
      <c r="B15" s="49"/>
      <c r="C15" s="48"/>
      <c r="D15" s="108"/>
      <c r="E15" s="108"/>
      <c r="F15" s="30"/>
      <c r="G15" s="49"/>
      <c r="H15" s="49"/>
      <c r="I15" s="108"/>
      <c r="J15" s="108"/>
      <c r="K15" s="44"/>
    </row>
    <row r="16" spans="1:11" x14ac:dyDescent="0.2">
      <c r="A16" s="107"/>
      <c r="B16" s="447" t="s">
        <v>8</v>
      </c>
      <c r="C16" s="447"/>
      <c r="D16" s="106">
        <f>SUM(D18:D24)</f>
        <v>272607</v>
      </c>
      <c r="E16" s="106">
        <f>SUM(E18:E24)</f>
        <v>7800</v>
      </c>
      <c r="F16" s="30"/>
      <c r="G16" s="447" t="s">
        <v>9</v>
      </c>
      <c r="H16" s="447"/>
      <c r="I16" s="106">
        <f>SUM(I18:I25)</f>
        <v>0</v>
      </c>
      <c r="J16" s="106">
        <f>SUM(J18:J25)</f>
        <v>0</v>
      </c>
      <c r="K16" s="44"/>
    </row>
    <row r="17" spans="1:11" x14ac:dyDescent="0.2">
      <c r="A17" s="107"/>
      <c r="B17" s="49"/>
      <c r="C17" s="48"/>
      <c r="D17" s="108"/>
      <c r="E17" s="108"/>
      <c r="F17" s="30"/>
      <c r="G17" s="49"/>
      <c r="H17" s="49"/>
      <c r="I17" s="108"/>
      <c r="J17" s="108"/>
      <c r="K17" s="44"/>
    </row>
    <row r="18" spans="1:11" x14ac:dyDescent="0.2">
      <c r="A18" s="105"/>
      <c r="B18" s="446" t="s">
        <v>10</v>
      </c>
      <c r="C18" s="446"/>
      <c r="D18" s="109">
        <f>IF(ESF!D18&lt;ESF!E18,ESF!E18-ESF!D18,0)</f>
        <v>272607</v>
      </c>
      <c r="E18" s="109">
        <f>IF(D18&gt;0,0,ESF!D18-ESF!E18)</f>
        <v>0</v>
      </c>
      <c r="F18" s="30"/>
      <c r="G18" s="446" t="s">
        <v>11</v>
      </c>
      <c r="H18" s="446"/>
      <c r="I18" s="109">
        <f>IF(ESF!I18&gt;ESF!J18,ESF!I18-ESF!J18,0)</f>
        <v>0</v>
      </c>
      <c r="J18" s="109">
        <f>IF(I18&gt;0,0,ESF!J18-ESF!I18)</f>
        <v>0</v>
      </c>
      <c r="K18" s="44"/>
    </row>
    <row r="19" spans="1:11" x14ac:dyDescent="0.2">
      <c r="A19" s="105"/>
      <c r="B19" s="446" t="s">
        <v>12</v>
      </c>
      <c r="C19" s="446"/>
      <c r="D19" s="109">
        <f>IF(ESF!D19&lt;ESF!E19,ESF!E19-ESF!D19,0)</f>
        <v>0</v>
      </c>
      <c r="E19" s="109">
        <f>IF(D19&gt;0,0,ESF!D19-ESF!E19)</f>
        <v>7800</v>
      </c>
      <c r="F19" s="30"/>
      <c r="G19" s="446" t="s">
        <v>13</v>
      </c>
      <c r="H19" s="446"/>
      <c r="I19" s="109">
        <f>IF(ESF!I19&gt;ESF!J19,ESF!I19-ESF!J19,0)</f>
        <v>0</v>
      </c>
      <c r="J19" s="109">
        <f>IF(I19&gt;0,0,ESF!J19-ESF!I19)</f>
        <v>0</v>
      </c>
      <c r="K19" s="44"/>
    </row>
    <row r="20" spans="1:11" x14ac:dyDescent="0.2">
      <c r="A20" s="105"/>
      <c r="B20" s="446" t="s">
        <v>14</v>
      </c>
      <c r="C20" s="446"/>
      <c r="D20" s="109">
        <f>IF(ESF!D20&lt;ESF!E20,ESF!E20-ESF!D20,0)</f>
        <v>0</v>
      </c>
      <c r="E20" s="109">
        <f>IF(D20&gt;0,0,ESF!D20-ESF!E20)</f>
        <v>0</v>
      </c>
      <c r="F20" s="30"/>
      <c r="G20" s="446" t="s">
        <v>15</v>
      </c>
      <c r="H20" s="446"/>
      <c r="I20" s="109">
        <f>IF(ESF!I20&gt;ESF!J20,ESF!I20-ESF!J20,0)</f>
        <v>0</v>
      </c>
      <c r="J20" s="109">
        <f>IF(I20&gt;0,0,ESF!J20-ESF!I20)</f>
        <v>0</v>
      </c>
      <c r="K20" s="44"/>
    </row>
    <row r="21" spans="1:11" x14ac:dyDescent="0.2">
      <c r="A21" s="105"/>
      <c r="B21" s="446" t="s">
        <v>16</v>
      </c>
      <c r="C21" s="446"/>
      <c r="D21" s="109">
        <f>IF(ESF!D21&lt;ESF!E21,ESF!E21-ESF!D21,0)</f>
        <v>0</v>
      </c>
      <c r="E21" s="109">
        <f>IF(D21&gt;0,0,ESF!D21-ESF!E21)</f>
        <v>0</v>
      </c>
      <c r="F21" s="30"/>
      <c r="G21" s="446" t="s">
        <v>17</v>
      </c>
      <c r="H21" s="446"/>
      <c r="I21" s="109">
        <f>IF(ESF!I21&gt;ESF!J21,ESF!I21-ESF!J21,0)</f>
        <v>0</v>
      </c>
      <c r="J21" s="109">
        <f>IF(I21&gt;0,0,ESF!J21-ESF!I21)</f>
        <v>0</v>
      </c>
      <c r="K21" s="44"/>
    </row>
    <row r="22" spans="1:11" x14ac:dyDescent="0.2">
      <c r="A22" s="105"/>
      <c r="B22" s="446" t="s">
        <v>18</v>
      </c>
      <c r="C22" s="446"/>
      <c r="D22" s="109">
        <f>IF(ESF!D22&lt;ESF!E22,ESF!E22-ESF!D22,0)</f>
        <v>0</v>
      </c>
      <c r="E22" s="109">
        <f>IF(D22&gt;0,0,ESF!D22-ESF!E22)</f>
        <v>0</v>
      </c>
      <c r="F22" s="30"/>
      <c r="G22" s="446" t="s">
        <v>19</v>
      </c>
      <c r="H22" s="446"/>
      <c r="I22" s="109">
        <f>IF(ESF!I22&gt;ESF!J22,ESF!I22-ESF!J22,0)</f>
        <v>0</v>
      </c>
      <c r="J22" s="109">
        <f>IF(I22&gt;0,0,ESF!J22-ESF!I22)</f>
        <v>0</v>
      </c>
      <c r="K22" s="44"/>
    </row>
    <row r="23" spans="1:11" ht="25.5" customHeight="1" x14ac:dyDescent="0.2">
      <c r="A23" s="105"/>
      <c r="B23" s="446" t="s">
        <v>20</v>
      </c>
      <c r="C23" s="446"/>
      <c r="D23" s="109">
        <f>IF(ESF!D23&lt;ESF!E23,ESF!E23-ESF!D23,0)</f>
        <v>0</v>
      </c>
      <c r="E23" s="109">
        <f>IF(D23&gt;0,0,ESF!D23-ESF!E23)</f>
        <v>0</v>
      </c>
      <c r="F23" s="30"/>
      <c r="G23" s="448" t="s">
        <v>21</v>
      </c>
      <c r="H23" s="448"/>
      <c r="I23" s="109">
        <f>IF(ESF!I23&gt;ESF!J23,ESF!I23-ESF!J23,0)</f>
        <v>0</v>
      </c>
      <c r="J23" s="109">
        <f>IF(I23&gt;0,0,ESF!J23-ESF!I23)</f>
        <v>0</v>
      </c>
      <c r="K23" s="44"/>
    </row>
    <row r="24" spans="1:11" x14ac:dyDescent="0.2">
      <c r="A24" s="105"/>
      <c r="B24" s="446" t="s">
        <v>22</v>
      </c>
      <c r="C24" s="446"/>
      <c r="D24" s="109">
        <f>IF(ESF!D24&lt;ESF!E24,ESF!E24-ESF!D24,0)</f>
        <v>0</v>
      </c>
      <c r="E24" s="109">
        <f>IF(D24&gt;0,0,ESF!D24-ESF!E24)</f>
        <v>0</v>
      </c>
      <c r="F24" s="30"/>
      <c r="G24" s="446" t="s">
        <v>23</v>
      </c>
      <c r="H24" s="446"/>
      <c r="I24" s="109">
        <f>IF(ESF!I24&gt;ESF!J24,ESF!I24-ESF!J24,0)</f>
        <v>0</v>
      </c>
      <c r="J24" s="109">
        <f>IF(I24&gt;0,0,ESF!J24-ESF!I24)</f>
        <v>0</v>
      </c>
      <c r="K24" s="44"/>
    </row>
    <row r="25" spans="1:11" x14ac:dyDescent="0.2">
      <c r="A25" s="107"/>
      <c r="B25" s="49"/>
      <c r="C25" s="48"/>
      <c r="D25" s="108"/>
      <c r="E25" s="108"/>
      <c r="F25" s="30"/>
      <c r="G25" s="446" t="s">
        <v>24</v>
      </c>
      <c r="H25" s="446"/>
      <c r="I25" s="109">
        <f>IF(ESF!I25&gt;ESF!J25,ESF!I25-ESF!J25,0)</f>
        <v>0</v>
      </c>
      <c r="J25" s="109">
        <f>IF(I25&gt;0,0,ESF!J25-ESF!I25)</f>
        <v>0</v>
      </c>
      <c r="K25" s="44"/>
    </row>
    <row r="26" spans="1:11" x14ac:dyDescent="0.2">
      <c r="A26" s="107"/>
      <c r="B26" s="447" t="s">
        <v>27</v>
      </c>
      <c r="C26" s="447"/>
      <c r="D26" s="106">
        <f>SUM(D28:D36)</f>
        <v>0</v>
      </c>
      <c r="E26" s="106">
        <f>SUM(E28:E36)</f>
        <v>0</v>
      </c>
      <c r="F26" s="30"/>
      <c r="G26" s="49"/>
      <c r="H26" s="49"/>
      <c r="I26" s="108"/>
      <c r="J26" s="108"/>
      <c r="K26" s="44"/>
    </row>
    <row r="27" spans="1:11" x14ac:dyDescent="0.2">
      <c r="A27" s="107"/>
      <c r="B27" s="49"/>
      <c r="C27" s="48"/>
      <c r="D27" s="108"/>
      <c r="E27" s="108"/>
      <c r="F27" s="30"/>
      <c r="G27" s="445" t="s">
        <v>28</v>
      </c>
      <c r="H27" s="445"/>
      <c r="I27" s="106">
        <f>SUM(I29:I34)</f>
        <v>0</v>
      </c>
      <c r="J27" s="106">
        <f>SUM(J29:J34)</f>
        <v>0</v>
      </c>
      <c r="K27" s="44"/>
    </row>
    <row r="28" spans="1:11" x14ac:dyDescent="0.2">
      <c r="A28" s="105"/>
      <c r="B28" s="446" t="s">
        <v>29</v>
      </c>
      <c r="C28" s="446"/>
      <c r="D28" s="109">
        <f>IF(ESF!D31&lt;ESF!E31,ESF!E31-ESF!D31,0)</f>
        <v>0</v>
      </c>
      <c r="E28" s="109">
        <f>IF(D28&gt;0,0,ESF!D31-ESF!E31)</f>
        <v>0</v>
      </c>
      <c r="F28" s="30"/>
      <c r="G28" s="49"/>
      <c r="H28" s="49"/>
      <c r="I28" s="108"/>
      <c r="J28" s="108"/>
      <c r="K28" s="44"/>
    </row>
    <row r="29" spans="1:11" x14ac:dyDescent="0.2">
      <c r="A29" s="105"/>
      <c r="B29" s="446" t="s">
        <v>31</v>
      </c>
      <c r="C29" s="446"/>
      <c r="D29" s="109">
        <f>IF(ESF!D32&lt;ESF!E32,ESF!E32-ESF!D32,0)</f>
        <v>0</v>
      </c>
      <c r="E29" s="109">
        <f>IF(D29&gt;0,0,ESF!D32-ESF!E32)</f>
        <v>0</v>
      </c>
      <c r="F29" s="30"/>
      <c r="G29" s="446" t="s">
        <v>30</v>
      </c>
      <c r="H29" s="446"/>
      <c r="I29" s="109">
        <f>IF(ESF!I31&gt;ESF!J31,ESF!I31-ESF!J31,0)</f>
        <v>0</v>
      </c>
      <c r="J29" s="109">
        <f>IF(I29&gt;0,0,ESF!J31-ESF!I31)</f>
        <v>0</v>
      </c>
      <c r="K29" s="44"/>
    </row>
    <row r="30" spans="1:11" x14ac:dyDescent="0.2">
      <c r="A30" s="105"/>
      <c r="B30" s="446" t="s">
        <v>33</v>
      </c>
      <c r="C30" s="446"/>
      <c r="D30" s="109">
        <f>IF(ESF!D33&lt;ESF!E33,ESF!E33-ESF!D33,0)</f>
        <v>0</v>
      </c>
      <c r="E30" s="109">
        <f>IF(D30&gt;0,0,ESF!D33-ESF!E33)</f>
        <v>0</v>
      </c>
      <c r="F30" s="30"/>
      <c r="G30" s="446" t="s">
        <v>32</v>
      </c>
      <c r="H30" s="446"/>
      <c r="I30" s="109">
        <f>IF(ESF!I32&gt;ESF!J32,ESF!I32-ESF!J32,0)</f>
        <v>0</v>
      </c>
      <c r="J30" s="109">
        <f>IF(I30&gt;0,0,ESF!J32-ESF!I32)</f>
        <v>0</v>
      </c>
      <c r="K30" s="44"/>
    </row>
    <row r="31" spans="1:11" x14ac:dyDescent="0.2">
      <c r="A31" s="105"/>
      <c r="B31" s="446" t="s">
        <v>35</v>
      </c>
      <c r="C31" s="446"/>
      <c r="D31" s="109">
        <f>IF(ESF!D34&lt;ESF!E34,ESF!E34-ESF!D34,0)</f>
        <v>0</v>
      </c>
      <c r="E31" s="109">
        <f>IF(D31&gt;0,0,ESF!D34-ESF!E34)</f>
        <v>0</v>
      </c>
      <c r="F31" s="30"/>
      <c r="G31" s="446" t="s">
        <v>34</v>
      </c>
      <c r="H31" s="446"/>
      <c r="I31" s="109">
        <f>IF(ESF!I33&gt;ESF!J33,ESF!I33-ESF!J33,0)</f>
        <v>0</v>
      </c>
      <c r="J31" s="109">
        <f>IF(I31&gt;0,0,ESF!J33-ESF!I33)</f>
        <v>0</v>
      </c>
      <c r="K31" s="44"/>
    </row>
    <row r="32" spans="1:11" x14ac:dyDescent="0.2">
      <c r="A32" s="105"/>
      <c r="B32" s="446" t="s">
        <v>37</v>
      </c>
      <c r="C32" s="446"/>
      <c r="D32" s="109">
        <f>IF(ESF!D35&lt;ESF!E35,ESF!E35-ESF!D35,0)</f>
        <v>0</v>
      </c>
      <c r="E32" s="109">
        <f>IF(D32&gt;0,0,ESF!D35-ESF!E35)</f>
        <v>0</v>
      </c>
      <c r="F32" s="30"/>
      <c r="G32" s="446" t="s">
        <v>36</v>
      </c>
      <c r="H32" s="446"/>
      <c r="I32" s="109">
        <f>IF(ESF!I34&gt;ESF!J34,ESF!I34-ESF!J34,0)</f>
        <v>0</v>
      </c>
      <c r="J32" s="109">
        <f>IF(I32&gt;0,0,ESF!J34-ESF!I34)</f>
        <v>0</v>
      </c>
      <c r="K32" s="44"/>
    </row>
    <row r="33" spans="1:11" ht="26.1" customHeight="1" x14ac:dyDescent="0.2">
      <c r="A33" s="105"/>
      <c r="B33" s="448" t="s">
        <v>39</v>
      </c>
      <c r="C33" s="448"/>
      <c r="D33" s="109">
        <f>IF(ESF!D36&lt;ESF!E36,ESF!E36-ESF!D36,0)</f>
        <v>0</v>
      </c>
      <c r="E33" s="109">
        <f>IF(D33&gt;0,0,ESF!D36-ESF!E36)</f>
        <v>0</v>
      </c>
      <c r="F33" s="30"/>
      <c r="G33" s="448" t="s">
        <v>38</v>
      </c>
      <c r="H33" s="448"/>
      <c r="I33" s="109">
        <f>IF(ESF!I35&gt;ESF!J35,ESF!I35-ESF!J35,0)</f>
        <v>0</v>
      </c>
      <c r="J33" s="109">
        <f>IF(I33&gt;0,0,ESF!J35-ESF!I35)</f>
        <v>0</v>
      </c>
      <c r="K33" s="44"/>
    </row>
    <row r="34" spans="1:11" x14ac:dyDescent="0.2">
      <c r="A34" s="105"/>
      <c r="B34" s="446" t="s">
        <v>41</v>
      </c>
      <c r="C34" s="446"/>
      <c r="D34" s="109">
        <f>IF(ESF!D37&lt;ESF!E37,ESF!E37-ESF!D37,0)</f>
        <v>0</v>
      </c>
      <c r="E34" s="109">
        <f>IF(D34&gt;0,0,ESF!D37-ESF!E37)</f>
        <v>0</v>
      </c>
      <c r="F34" s="30"/>
      <c r="G34" s="446" t="s">
        <v>40</v>
      </c>
      <c r="H34" s="446"/>
      <c r="I34" s="109">
        <f>IF(ESF!I36&gt;ESF!J36,ESF!I36-ESF!J36,0)</f>
        <v>0</v>
      </c>
      <c r="J34" s="109">
        <f>IF(I34&gt;0,0,ESF!J36-ESF!I36)</f>
        <v>0</v>
      </c>
      <c r="K34" s="44"/>
    </row>
    <row r="35" spans="1:11" ht="25.5" customHeight="1" x14ac:dyDescent="0.2">
      <c r="A35" s="105"/>
      <c r="B35" s="448" t="s">
        <v>42</v>
      </c>
      <c r="C35" s="448"/>
      <c r="D35" s="109">
        <f>IF(ESF!D38&lt;ESF!E38,ESF!E38-ESF!D38,0)</f>
        <v>0</v>
      </c>
      <c r="E35" s="109">
        <f>IF(D35&gt;0,0,ESF!D38-ESF!E38)</f>
        <v>0</v>
      </c>
      <c r="F35" s="30"/>
      <c r="G35" s="49"/>
      <c r="H35" s="49"/>
      <c r="I35" s="110"/>
      <c r="J35" s="110"/>
      <c r="K35" s="44"/>
    </row>
    <row r="36" spans="1:11" x14ac:dyDescent="0.2">
      <c r="A36" s="105"/>
      <c r="B36" s="446" t="s">
        <v>44</v>
      </c>
      <c r="C36" s="446"/>
      <c r="D36" s="109">
        <f>IF(ESF!D39&lt;ESF!E39,ESF!E39-ESF!D39,0)</f>
        <v>0</v>
      </c>
      <c r="E36" s="109">
        <f>IF(D36&gt;0,0,ESF!D39-ESF!E39)</f>
        <v>0</v>
      </c>
      <c r="F36" s="30"/>
      <c r="G36" s="447" t="s">
        <v>47</v>
      </c>
      <c r="H36" s="447"/>
      <c r="I36" s="106">
        <f>I38+I44+I52</f>
        <v>15488</v>
      </c>
      <c r="J36" s="106">
        <f>J38+J44+J52</f>
        <v>280295</v>
      </c>
      <c r="K36" s="44"/>
    </row>
    <row r="37" spans="1:11" x14ac:dyDescent="0.2">
      <c r="A37" s="107"/>
      <c r="B37" s="49"/>
      <c r="C37" s="48"/>
      <c r="D37" s="110"/>
      <c r="E37" s="110"/>
      <c r="F37" s="30"/>
      <c r="G37" s="49"/>
      <c r="H37" s="49"/>
      <c r="I37" s="108"/>
      <c r="J37" s="108"/>
      <c r="K37" s="44"/>
    </row>
    <row r="38" spans="1:11" x14ac:dyDescent="0.2">
      <c r="A38" s="105"/>
      <c r="B38" s="29"/>
      <c r="C38" s="29"/>
      <c r="D38" s="29"/>
      <c r="E38" s="29"/>
      <c r="F38" s="30"/>
      <c r="G38" s="447" t="s">
        <v>49</v>
      </c>
      <c r="H38" s="447"/>
      <c r="I38" s="106">
        <f>SUM(I40:I42)</f>
        <v>0</v>
      </c>
      <c r="J38" s="106">
        <f>SUM(J40:J42)</f>
        <v>0</v>
      </c>
      <c r="K38" s="44"/>
    </row>
    <row r="39" spans="1:11" x14ac:dyDescent="0.2">
      <c r="A39" s="107"/>
      <c r="B39" s="29"/>
      <c r="C39" s="29"/>
      <c r="D39" s="29"/>
      <c r="E39" s="29"/>
      <c r="F39" s="30"/>
      <c r="G39" s="49"/>
      <c r="H39" s="49"/>
      <c r="I39" s="108"/>
      <c r="J39" s="108"/>
      <c r="K39" s="44"/>
    </row>
    <row r="40" spans="1:11" x14ac:dyDescent="0.2">
      <c r="A40" s="105"/>
      <c r="B40" s="29"/>
      <c r="C40" s="29"/>
      <c r="D40" s="29"/>
      <c r="E40" s="29"/>
      <c r="F40" s="30"/>
      <c r="G40" s="446" t="s">
        <v>50</v>
      </c>
      <c r="H40" s="446"/>
      <c r="I40" s="109">
        <f>IF(ESF!I46&gt;ESF!J46,ESF!I46-ESF!J46,0)</f>
        <v>0</v>
      </c>
      <c r="J40" s="109">
        <f>IF(I40&gt;0,0,ESF!J46-ESF!I46)</f>
        <v>0</v>
      </c>
      <c r="K40" s="44"/>
    </row>
    <row r="41" spans="1:11" x14ac:dyDescent="0.2">
      <c r="A41" s="107"/>
      <c r="B41" s="29"/>
      <c r="C41" s="29"/>
      <c r="D41" s="29"/>
      <c r="E41" s="29"/>
      <c r="F41" s="30"/>
      <c r="G41" s="446" t="s">
        <v>51</v>
      </c>
      <c r="H41" s="446"/>
      <c r="I41" s="109">
        <f>IF(ESF!I47&gt;ESF!J47,ESF!I47-ESF!J47,0)</f>
        <v>0</v>
      </c>
      <c r="J41" s="109">
        <f>IF(I41&gt;0,0,ESF!J47-ESF!I47)</f>
        <v>0</v>
      </c>
      <c r="K41" s="44"/>
    </row>
    <row r="42" spans="1:11" x14ac:dyDescent="0.2">
      <c r="A42" s="105"/>
      <c r="B42" s="29"/>
      <c r="C42" s="29"/>
      <c r="D42" s="29"/>
      <c r="E42" s="29"/>
      <c r="F42" s="30"/>
      <c r="G42" s="446" t="s">
        <v>52</v>
      </c>
      <c r="H42" s="446"/>
      <c r="I42" s="109">
        <f>IF(ESF!I48&gt;ESF!J48,ESF!I48-ESF!J48,0)</f>
        <v>0</v>
      </c>
      <c r="J42" s="109">
        <f>IF(I42&gt;0,0,ESF!J48-ESF!I48)</f>
        <v>0</v>
      </c>
      <c r="K42" s="44"/>
    </row>
    <row r="43" spans="1:11" x14ac:dyDescent="0.2">
      <c r="A43" s="105"/>
      <c r="B43" s="29"/>
      <c r="C43" s="29"/>
      <c r="D43" s="29"/>
      <c r="E43" s="29"/>
      <c r="F43" s="30"/>
      <c r="G43" s="49"/>
      <c r="H43" s="49"/>
      <c r="I43" s="108"/>
      <c r="J43" s="108"/>
      <c r="K43" s="44"/>
    </row>
    <row r="44" spans="1:11" x14ac:dyDescent="0.2">
      <c r="A44" s="105"/>
      <c r="B44" s="29"/>
      <c r="C44" s="29"/>
      <c r="D44" s="29"/>
      <c r="E44" s="29"/>
      <c r="F44" s="30"/>
      <c r="G44" s="447" t="s">
        <v>53</v>
      </c>
      <c r="H44" s="447"/>
      <c r="I44" s="106">
        <f>SUM(I46:I50)</f>
        <v>15488</v>
      </c>
      <c r="J44" s="106">
        <f>SUM(J46:J50)</f>
        <v>280295</v>
      </c>
      <c r="K44" s="44"/>
    </row>
    <row r="45" spans="1:11" x14ac:dyDescent="0.2">
      <c r="A45" s="105"/>
      <c r="B45" s="29"/>
      <c r="C45" s="29"/>
      <c r="D45" s="29"/>
      <c r="E45" s="29"/>
      <c r="F45" s="30"/>
      <c r="G45" s="49"/>
      <c r="H45" s="49"/>
      <c r="I45" s="108"/>
      <c r="J45" s="108"/>
      <c r="K45" s="44"/>
    </row>
    <row r="46" spans="1:11" x14ac:dyDescent="0.2">
      <c r="A46" s="105"/>
      <c r="B46" s="29"/>
      <c r="C46" s="29"/>
      <c r="D46" s="29"/>
      <c r="E46" s="29"/>
      <c r="F46" s="30"/>
      <c r="G46" s="446" t="s">
        <v>54</v>
      </c>
      <c r="H46" s="446"/>
      <c r="I46" s="109">
        <f>IF(ESF!I52&gt;ESF!J52,ESF!I52-ESF!J52,0)</f>
        <v>0</v>
      </c>
      <c r="J46" s="109">
        <f>IF(I46&gt;0,0,ESF!J52-ESF!I52)</f>
        <v>280295</v>
      </c>
      <c r="K46" s="44"/>
    </row>
    <row r="47" spans="1:11" x14ac:dyDescent="0.2">
      <c r="A47" s="105"/>
      <c r="B47" s="29"/>
      <c r="C47" s="29"/>
      <c r="D47" s="29"/>
      <c r="E47" s="29"/>
      <c r="F47" s="30"/>
      <c r="G47" s="446" t="s">
        <v>55</v>
      </c>
      <c r="H47" s="446"/>
      <c r="I47" s="109">
        <f>IF(ESF!I53&gt;ESF!J53,ESF!I53-ESF!J53,0)</f>
        <v>15488</v>
      </c>
      <c r="J47" s="109">
        <f>IF(I47&gt;0,0,ESF!J53-ESF!I53)</f>
        <v>0</v>
      </c>
      <c r="K47" s="44"/>
    </row>
    <row r="48" spans="1:11" x14ac:dyDescent="0.2">
      <c r="A48" s="105"/>
      <c r="B48" s="29"/>
      <c r="C48" s="29"/>
      <c r="D48" s="29"/>
      <c r="E48" s="29"/>
      <c r="F48" s="30"/>
      <c r="G48" s="446" t="s">
        <v>56</v>
      </c>
      <c r="H48" s="446"/>
      <c r="I48" s="109">
        <f>IF(ESF!I54&gt;ESF!J54,ESF!I54-ESF!J54,0)</f>
        <v>0</v>
      </c>
      <c r="J48" s="109">
        <f>IF(I48&gt;0,0,ESF!J54-ESF!I54)</f>
        <v>0</v>
      </c>
      <c r="K48" s="44"/>
    </row>
    <row r="49" spans="1:11" x14ac:dyDescent="0.2">
      <c r="A49" s="105"/>
      <c r="B49" s="29"/>
      <c r="C49" s="29"/>
      <c r="D49" s="29"/>
      <c r="E49" s="29"/>
      <c r="F49" s="30"/>
      <c r="G49" s="446" t="s">
        <v>57</v>
      </c>
      <c r="H49" s="446"/>
      <c r="I49" s="109">
        <f>IF(ESF!I55&gt;ESF!J55,ESF!I55-ESF!J55,0)</f>
        <v>0</v>
      </c>
      <c r="J49" s="109">
        <f>IF(I49&gt;0,0,ESF!J55-ESF!I55)</f>
        <v>0</v>
      </c>
      <c r="K49" s="44"/>
    </row>
    <row r="50" spans="1:11" x14ac:dyDescent="0.2">
      <c r="A50" s="107"/>
      <c r="B50" s="29"/>
      <c r="C50" s="29"/>
      <c r="D50" s="29"/>
      <c r="E50" s="29"/>
      <c r="F50" s="30"/>
      <c r="G50" s="446" t="s">
        <v>58</v>
      </c>
      <c r="H50" s="446"/>
      <c r="I50" s="109">
        <f>IF(ESF!I56&gt;ESF!J56,ESF!I56-ESF!J56,0)</f>
        <v>0</v>
      </c>
      <c r="J50" s="109">
        <f>IF(I50&gt;0,0,ESF!J56-ESF!I56)</f>
        <v>0</v>
      </c>
      <c r="K50" s="44"/>
    </row>
    <row r="51" spans="1:11" x14ac:dyDescent="0.2">
      <c r="A51" s="105"/>
      <c r="B51" s="29"/>
      <c r="C51" s="29"/>
      <c r="D51" s="29"/>
      <c r="E51" s="29"/>
      <c r="F51" s="30"/>
      <c r="G51" s="49"/>
      <c r="H51" s="49"/>
      <c r="I51" s="108"/>
      <c r="J51" s="108"/>
      <c r="K51" s="44"/>
    </row>
    <row r="52" spans="1:11" ht="26.1" customHeight="1" x14ac:dyDescent="0.2">
      <c r="A52" s="107"/>
      <c r="B52" s="29"/>
      <c r="C52" s="29"/>
      <c r="D52" s="29"/>
      <c r="E52" s="29"/>
      <c r="F52" s="30"/>
      <c r="G52" s="447" t="s">
        <v>80</v>
      </c>
      <c r="H52" s="447"/>
      <c r="I52" s="106">
        <f>SUM(I54:I55)</f>
        <v>0</v>
      </c>
      <c r="J52" s="106">
        <f>SUM(J54:J55)</f>
        <v>0</v>
      </c>
      <c r="K52" s="44"/>
    </row>
    <row r="53" spans="1:11" x14ac:dyDescent="0.2">
      <c r="A53" s="105"/>
      <c r="B53" s="29"/>
      <c r="C53" s="29"/>
      <c r="D53" s="29"/>
      <c r="E53" s="29"/>
      <c r="F53" s="30"/>
      <c r="G53" s="49"/>
      <c r="H53" s="49"/>
      <c r="I53" s="108"/>
      <c r="J53" s="108"/>
      <c r="K53" s="44"/>
    </row>
    <row r="54" spans="1:11" x14ac:dyDescent="0.2">
      <c r="A54" s="105"/>
      <c r="B54" s="29"/>
      <c r="C54" s="29"/>
      <c r="D54" s="29"/>
      <c r="E54" s="29"/>
      <c r="F54" s="30"/>
      <c r="G54" s="446" t="s">
        <v>60</v>
      </c>
      <c r="H54" s="446"/>
      <c r="I54" s="109">
        <f>IF(ESF!I60&gt;ESF!J60,ESF!I60-ESF!J60,0)</f>
        <v>0</v>
      </c>
      <c r="J54" s="109">
        <f>IF(I54&gt;0,0,ESF!J60-ESF!I60)</f>
        <v>0</v>
      </c>
      <c r="K54" s="44"/>
    </row>
    <row r="55" spans="1:11" ht="19.5" customHeight="1" x14ac:dyDescent="0.2">
      <c r="A55" s="111"/>
      <c r="B55" s="74"/>
      <c r="C55" s="74"/>
      <c r="D55" s="74"/>
      <c r="E55" s="74"/>
      <c r="F55" s="68"/>
      <c r="G55" s="462" t="s">
        <v>61</v>
      </c>
      <c r="H55" s="462"/>
      <c r="I55" s="112">
        <f>IF(ESF!I61&gt;ESF!J61,ESF!I61-ESF!J61,0)</f>
        <v>0</v>
      </c>
      <c r="J55" s="112">
        <f>IF(I55&gt;0,0,ESF!J61-ESF!I61)</f>
        <v>0</v>
      </c>
      <c r="K55" s="70"/>
    </row>
    <row r="56" spans="1:11" ht="6" customHeight="1" x14ac:dyDescent="0.2">
      <c r="A56" s="113"/>
      <c r="B56" s="74"/>
      <c r="C56" s="75"/>
      <c r="D56" s="76"/>
      <c r="E56" s="77"/>
      <c r="F56" s="77"/>
      <c r="G56" s="74"/>
      <c r="H56" s="114"/>
      <c r="I56" s="76"/>
      <c r="J56" s="77"/>
      <c r="K56" s="77"/>
    </row>
    <row r="57" spans="1:11" ht="6" customHeight="1" x14ac:dyDescent="0.2">
      <c r="A57" s="29"/>
      <c r="C57" s="47"/>
      <c r="D57" s="71"/>
      <c r="E57" s="72"/>
      <c r="F57" s="72"/>
      <c r="H57" s="115"/>
      <c r="I57" s="71"/>
      <c r="J57" s="72"/>
      <c r="K57" s="72"/>
    </row>
    <row r="58" spans="1:11" ht="6" customHeight="1" x14ac:dyDescent="0.2">
      <c r="B58" s="47"/>
      <c r="C58" s="71"/>
      <c r="D58" s="72"/>
      <c r="E58" s="72"/>
      <c r="G58" s="73"/>
      <c r="H58" s="116"/>
      <c r="I58" s="72"/>
      <c r="J58" s="72"/>
    </row>
    <row r="59" spans="1:11" ht="15" customHeight="1" x14ac:dyDescent="0.2">
      <c r="B59" s="441" t="s">
        <v>78</v>
      </c>
      <c r="C59" s="441"/>
      <c r="D59" s="441"/>
      <c r="E59" s="441"/>
      <c r="F59" s="441"/>
      <c r="G59" s="441"/>
      <c r="H59" s="441"/>
      <c r="I59" s="441"/>
      <c r="J59" s="441"/>
    </row>
    <row r="60" spans="1:11" ht="9.75" customHeight="1" x14ac:dyDescent="0.2">
      <c r="B60" s="47"/>
      <c r="C60" s="71"/>
      <c r="D60" s="72"/>
      <c r="E60" s="72"/>
      <c r="G60" s="73"/>
      <c r="H60" s="116"/>
      <c r="I60" s="72"/>
      <c r="J60" s="72"/>
    </row>
    <row r="61" spans="1:11" ht="50.1" customHeight="1" x14ac:dyDescent="0.2">
      <c r="B61" s="47"/>
      <c r="C61" s="117"/>
      <c r="D61" s="118"/>
      <c r="E61" s="72"/>
      <c r="G61" s="119"/>
      <c r="H61" s="120"/>
      <c r="I61" s="72"/>
      <c r="J61" s="72"/>
    </row>
    <row r="62" spans="1:11" ht="14.1" customHeight="1" x14ac:dyDescent="0.2">
      <c r="B62" s="79"/>
      <c r="C62" s="444" t="s">
        <v>207</v>
      </c>
      <c r="D62" s="444"/>
      <c r="E62" s="72"/>
      <c r="F62" s="80"/>
      <c r="G62" s="444" t="s">
        <v>212</v>
      </c>
      <c r="H62" s="444"/>
      <c r="I62" s="48"/>
      <c r="J62" s="72"/>
    </row>
    <row r="63" spans="1:11" ht="14.1" customHeight="1" x14ac:dyDescent="0.2">
      <c r="B63" s="81"/>
      <c r="C63" s="439" t="s">
        <v>208</v>
      </c>
      <c r="D63" s="439"/>
      <c r="E63" s="82"/>
      <c r="F63" s="80"/>
      <c r="G63" s="439" t="s">
        <v>209</v>
      </c>
      <c r="H63" s="439"/>
      <c r="I63" s="48"/>
      <c r="J63" s="72"/>
    </row>
    <row r="64" spans="1:11" x14ac:dyDescent="0.2">
      <c r="A64" s="66"/>
      <c r="F64" s="30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9" t="s">
        <v>2</v>
      </c>
      <c r="B2" s="469"/>
      <c r="C2" s="469"/>
      <c r="D2" s="469"/>
      <c r="E2" s="13" t="e">
        <f>ESF!#REF!</f>
        <v>#REF!</v>
      </c>
    </row>
    <row r="3" spans="1:5" ht="57" x14ac:dyDescent="0.25">
      <c r="A3" s="469" t="s">
        <v>4</v>
      </c>
      <c r="B3" s="469"/>
      <c r="C3" s="469"/>
      <c r="D3" s="469"/>
      <c r="E3" s="13" t="str">
        <f>ESF!C7</f>
        <v>Instituto tlaxcalteca para Personas con Discapacidad</v>
      </c>
    </row>
    <row r="4" spans="1:5" x14ac:dyDescent="0.25">
      <c r="A4" s="469" t="s">
        <v>3</v>
      </c>
      <c r="B4" s="469"/>
      <c r="C4" s="469"/>
      <c r="D4" s="469"/>
      <c r="E4" s="14"/>
    </row>
    <row r="5" spans="1:5" x14ac:dyDescent="0.25">
      <c r="A5" s="469" t="s">
        <v>73</v>
      </c>
      <c r="B5" s="469"/>
      <c r="C5" s="469"/>
      <c r="D5" s="469"/>
      <c r="E5" t="s">
        <v>71</v>
      </c>
    </row>
    <row r="6" spans="1:5" x14ac:dyDescent="0.25">
      <c r="A6" s="6"/>
      <c r="B6" s="6"/>
      <c r="C6" s="474" t="s">
        <v>5</v>
      </c>
      <c r="D6" s="474"/>
      <c r="E6" s="1">
        <v>2013</v>
      </c>
    </row>
    <row r="7" spans="1:5" x14ac:dyDescent="0.25">
      <c r="A7" s="470" t="s">
        <v>69</v>
      </c>
      <c r="B7" s="468" t="s">
        <v>8</v>
      </c>
      <c r="C7" s="464" t="s">
        <v>10</v>
      </c>
      <c r="D7" s="464"/>
      <c r="E7" s="8">
        <f>ESF!D18</f>
        <v>66098</v>
      </c>
    </row>
    <row r="8" spans="1:5" x14ac:dyDescent="0.25">
      <c r="A8" s="470"/>
      <c r="B8" s="468"/>
      <c r="C8" s="464" t="s">
        <v>12</v>
      </c>
      <c r="D8" s="464"/>
      <c r="E8" s="8">
        <f>ESF!D19</f>
        <v>7800</v>
      </c>
    </row>
    <row r="9" spans="1:5" x14ac:dyDescent="0.25">
      <c r="A9" s="470"/>
      <c r="B9" s="468"/>
      <c r="C9" s="464" t="s">
        <v>14</v>
      </c>
      <c r="D9" s="464"/>
      <c r="E9" s="8">
        <f>ESF!D20</f>
        <v>0</v>
      </c>
    </row>
    <row r="10" spans="1:5" x14ac:dyDescent="0.25">
      <c r="A10" s="470"/>
      <c r="B10" s="468"/>
      <c r="C10" s="464" t="s">
        <v>16</v>
      </c>
      <c r="D10" s="464"/>
      <c r="E10" s="8">
        <f>ESF!D21</f>
        <v>0</v>
      </c>
    </row>
    <row r="11" spans="1:5" x14ac:dyDescent="0.25">
      <c r="A11" s="470"/>
      <c r="B11" s="468"/>
      <c r="C11" s="464" t="s">
        <v>18</v>
      </c>
      <c r="D11" s="464"/>
      <c r="E11" s="8">
        <f>ESF!D22</f>
        <v>0</v>
      </c>
    </row>
    <row r="12" spans="1:5" x14ac:dyDescent="0.25">
      <c r="A12" s="470"/>
      <c r="B12" s="468"/>
      <c r="C12" s="464" t="s">
        <v>20</v>
      </c>
      <c r="D12" s="464"/>
      <c r="E12" s="8">
        <f>ESF!D23</f>
        <v>0</v>
      </c>
    </row>
    <row r="13" spans="1:5" x14ac:dyDescent="0.25">
      <c r="A13" s="470"/>
      <c r="B13" s="468"/>
      <c r="C13" s="464" t="s">
        <v>22</v>
      </c>
      <c r="D13" s="464"/>
      <c r="E13" s="8">
        <f>ESF!D24</f>
        <v>0</v>
      </c>
    </row>
    <row r="14" spans="1:5" ht="15.75" thickBot="1" x14ac:dyDescent="0.3">
      <c r="A14" s="470"/>
      <c r="B14" s="4"/>
      <c r="C14" s="465" t="s">
        <v>25</v>
      </c>
      <c r="D14" s="465"/>
      <c r="E14" s="9">
        <f>ESF!D26</f>
        <v>73898</v>
      </c>
    </row>
    <row r="15" spans="1:5" x14ac:dyDescent="0.25">
      <c r="A15" s="470"/>
      <c r="B15" s="468" t="s">
        <v>27</v>
      </c>
      <c r="C15" s="464" t="s">
        <v>29</v>
      </c>
      <c r="D15" s="464"/>
      <c r="E15" s="8">
        <f>ESF!D31</f>
        <v>0</v>
      </c>
    </row>
    <row r="16" spans="1:5" x14ac:dyDescent="0.25">
      <c r="A16" s="470"/>
      <c r="B16" s="468"/>
      <c r="C16" s="464" t="s">
        <v>31</v>
      </c>
      <c r="D16" s="464"/>
      <c r="E16" s="8">
        <f>ESF!D32</f>
        <v>0</v>
      </c>
    </row>
    <row r="17" spans="1:5" x14ac:dyDescent="0.25">
      <c r="A17" s="470"/>
      <c r="B17" s="468"/>
      <c r="C17" s="464" t="s">
        <v>33</v>
      </c>
      <c r="D17" s="464"/>
      <c r="E17" s="8">
        <f>ESF!D33</f>
        <v>0</v>
      </c>
    </row>
    <row r="18" spans="1:5" x14ac:dyDescent="0.25">
      <c r="A18" s="470"/>
      <c r="B18" s="468"/>
      <c r="C18" s="464" t="s">
        <v>35</v>
      </c>
      <c r="D18" s="464"/>
      <c r="E18" s="8">
        <f>ESF!D34</f>
        <v>2052685</v>
      </c>
    </row>
    <row r="19" spans="1:5" x14ac:dyDescent="0.25">
      <c r="A19" s="470"/>
      <c r="B19" s="468"/>
      <c r="C19" s="464" t="s">
        <v>37</v>
      </c>
      <c r="D19" s="464"/>
      <c r="E19" s="8">
        <f>ESF!D35</f>
        <v>0</v>
      </c>
    </row>
    <row r="20" spans="1:5" x14ac:dyDescent="0.25">
      <c r="A20" s="470"/>
      <c r="B20" s="468"/>
      <c r="C20" s="464" t="s">
        <v>39</v>
      </c>
      <c r="D20" s="464"/>
      <c r="E20" s="8">
        <f>ESF!D36</f>
        <v>0</v>
      </c>
    </row>
    <row r="21" spans="1:5" x14ac:dyDescent="0.25">
      <c r="A21" s="470"/>
      <c r="B21" s="468"/>
      <c r="C21" s="464" t="s">
        <v>41</v>
      </c>
      <c r="D21" s="464"/>
      <c r="E21" s="8">
        <f>ESF!D37</f>
        <v>0</v>
      </c>
    </row>
    <row r="22" spans="1:5" x14ac:dyDescent="0.25">
      <c r="A22" s="470"/>
      <c r="B22" s="468"/>
      <c r="C22" s="464" t="s">
        <v>42</v>
      </c>
      <c r="D22" s="464"/>
      <c r="E22" s="8">
        <f>ESF!D38</f>
        <v>0</v>
      </c>
    </row>
    <row r="23" spans="1:5" x14ac:dyDescent="0.25">
      <c r="A23" s="470"/>
      <c r="B23" s="468"/>
      <c r="C23" s="464" t="s">
        <v>44</v>
      </c>
      <c r="D23" s="464"/>
      <c r="E23" s="8">
        <f>ESF!D39</f>
        <v>0</v>
      </c>
    </row>
    <row r="24" spans="1:5" ht="15.75" thickBot="1" x14ac:dyDescent="0.3">
      <c r="A24" s="470"/>
      <c r="B24" s="4"/>
      <c r="C24" s="465" t="s">
        <v>46</v>
      </c>
      <c r="D24" s="465"/>
      <c r="E24" s="9">
        <f>ESF!D41</f>
        <v>2052685</v>
      </c>
    </row>
    <row r="25" spans="1:5" ht="15.75" thickBot="1" x14ac:dyDescent="0.3">
      <c r="A25" s="470"/>
      <c r="B25" s="2"/>
      <c r="C25" s="465" t="s">
        <v>48</v>
      </c>
      <c r="D25" s="465"/>
      <c r="E25" s="9">
        <f>ESF!D43</f>
        <v>2126583</v>
      </c>
    </row>
    <row r="26" spans="1:5" x14ac:dyDescent="0.25">
      <c r="A26" s="470" t="s">
        <v>70</v>
      </c>
      <c r="B26" s="468" t="s">
        <v>9</v>
      </c>
      <c r="C26" s="464" t="s">
        <v>11</v>
      </c>
      <c r="D26" s="464"/>
      <c r="E26" s="8">
        <f>ESF!I18</f>
        <v>0</v>
      </c>
    </row>
    <row r="27" spans="1:5" x14ac:dyDescent="0.25">
      <c r="A27" s="470"/>
      <c r="B27" s="468"/>
      <c r="C27" s="464" t="s">
        <v>13</v>
      </c>
      <c r="D27" s="464"/>
      <c r="E27" s="8">
        <f>ESF!I19</f>
        <v>0</v>
      </c>
    </row>
    <row r="28" spans="1:5" x14ac:dyDescent="0.25">
      <c r="A28" s="470"/>
      <c r="B28" s="468"/>
      <c r="C28" s="464" t="s">
        <v>15</v>
      </c>
      <c r="D28" s="464"/>
      <c r="E28" s="8">
        <f>ESF!I20</f>
        <v>0</v>
      </c>
    </row>
    <row r="29" spans="1:5" x14ac:dyDescent="0.25">
      <c r="A29" s="470"/>
      <c r="B29" s="468"/>
      <c r="C29" s="464" t="s">
        <v>17</v>
      </c>
      <c r="D29" s="464"/>
      <c r="E29" s="8">
        <f>ESF!I21</f>
        <v>0</v>
      </c>
    </row>
    <row r="30" spans="1:5" x14ac:dyDescent="0.25">
      <c r="A30" s="470"/>
      <c r="B30" s="468"/>
      <c r="C30" s="464" t="s">
        <v>19</v>
      </c>
      <c r="D30" s="464"/>
      <c r="E30" s="8">
        <f>ESF!I22</f>
        <v>0</v>
      </c>
    </row>
    <row r="31" spans="1:5" x14ac:dyDescent="0.25">
      <c r="A31" s="470"/>
      <c r="B31" s="468"/>
      <c r="C31" s="464" t="s">
        <v>21</v>
      </c>
      <c r="D31" s="464"/>
      <c r="E31" s="8">
        <f>ESF!I23</f>
        <v>0</v>
      </c>
    </row>
    <row r="32" spans="1:5" x14ac:dyDescent="0.25">
      <c r="A32" s="470"/>
      <c r="B32" s="468"/>
      <c r="C32" s="464" t="s">
        <v>23</v>
      </c>
      <c r="D32" s="464"/>
      <c r="E32" s="8">
        <f>ESF!I24</f>
        <v>0</v>
      </c>
    </row>
    <row r="33" spans="1:5" x14ac:dyDescent="0.25">
      <c r="A33" s="470"/>
      <c r="B33" s="468"/>
      <c r="C33" s="464" t="s">
        <v>24</v>
      </c>
      <c r="D33" s="464"/>
      <c r="E33" s="8">
        <f>ESF!I25</f>
        <v>0</v>
      </c>
    </row>
    <row r="34" spans="1:5" ht="15.75" thickBot="1" x14ac:dyDescent="0.3">
      <c r="A34" s="470"/>
      <c r="B34" s="4"/>
      <c r="C34" s="465" t="s">
        <v>26</v>
      </c>
      <c r="D34" s="465"/>
      <c r="E34" s="9">
        <f>ESF!I27</f>
        <v>0</v>
      </c>
    </row>
    <row r="35" spans="1:5" x14ac:dyDescent="0.25">
      <c r="A35" s="470"/>
      <c r="B35" s="468" t="s">
        <v>28</v>
      </c>
      <c r="C35" s="464" t="s">
        <v>30</v>
      </c>
      <c r="D35" s="464"/>
      <c r="E35" s="8">
        <f>ESF!I31</f>
        <v>0</v>
      </c>
    </row>
    <row r="36" spans="1:5" x14ac:dyDescent="0.25">
      <c r="A36" s="470"/>
      <c r="B36" s="468"/>
      <c r="C36" s="464" t="s">
        <v>32</v>
      </c>
      <c r="D36" s="464"/>
      <c r="E36" s="8">
        <f>ESF!I32</f>
        <v>0</v>
      </c>
    </row>
    <row r="37" spans="1:5" x14ac:dyDescent="0.25">
      <c r="A37" s="470"/>
      <c r="B37" s="468"/>
      <c r="C37" s="464" t="s">
        <v>34</v>
      </c>
      <c r="D37" s="464"/>
      <c r="E37" s="8">
        <f>ESF!I33</f>
        <v>0</v>
      </c>
    </row>
    <row r="38" spans="1:5" x14ac:dyDescent="0.25">
      <c r="A38" s="470"/>
      <c r="B38" s="468"/>
      <c r="C38" s="464" t="s">
        <v>36</v>
      </c>
      <c r="D38" s="464"/>
      <c r="E38" s="8">
        <f>ESF!I34</f>
        <v>0</v>
      </c>
    </row>
    <row r="39" spans="1:5" x14ac:dyDescent="0.25">
      <c r="A39" s="470"/>
      <c r="B39" s="468"/>
      <c r="C39" s="464" t="s">
        <v>38</v>
      </c>
      <c r="D39" s="464"/>
      <c r="E39" s="8">
        <f>ESF!I35</f>
        <v>0</v>
      </c>
    </row>
    <row r="40" spans="1:5" x14ac:dyDescent="0.25">
      <c r="A40" s="470"/>
      <c r="B40" s="468"/>
      <c r="C40" s="464" t="s">
        <v>40</v>
      </c>
      <c r="D40" s="464"/>
      <c r="E40" s="8">
        <f>ESF!I36</f>
        <v>0</v>
      </c>
    </row>
    <row r="41" spans="1:5" ht="15.75" thickBot="1" x14ac:dyDescent="0.3">
      <c r="A41" s="470"/>
      <c r="B41" s="2"/>
      <c r="C41" s="465" t="s">
        <v>43</v>
      </c>
      <c r="D41" s="465"/>
      <c r="E41" s="9">
        <f>ESF!I38</f>
        <v>0</v>
      </c>
    </row>
    <row r="42" spans="1:5" ht="15.75" thickBot="1" x14ac:dyDescent="0.3">
      <c r="A42" s="470"/>
      <c r="B42" s="2"/>
      <c r="C42" s="465" t="s">
        <v>45</v>
      </c>
      <c r="D42" s="465"/>
      <c r="E42" s="9">
        <f>ESF!I40</f>
        <v>0</v>
      </c>
    </row>
    <row r="43" spans="1:5" x14ac:dyDescent="0.25">
      <c r="A43" s="3"/>
      <c r="B43" s="468" t="s">
        <v>47</v>
      </c>
      <c r="C43" s="466" t="s">
        <v>49</v>
      </c>
      <c r="D43" s="466"/>
      <c r="E43" s="10">
        <f>ESF!I44</f>
        <v>0</v>
      </c>
    </row>
    <row r="44" spans="1:5" x14ac:dyDescent="0.25">
      <c r="A44" s="3"/>
      <c r="B44" s="468"/>
      <c r="C44" s="464" t="s">
        <v>50</v>
      </c>
      <c r="D44" s="464"/>
      <c r="E44" s="8">
        <f>ESF!I46</f>
        <v>0</v>
      </c>
    </row>
    <row r="45" spans="1:5" x14ac:dyDescent="0.25">
      <c r="A45" s="3"/>
      <c r="B45" s="468"/>
      <c r="C45" s="464" t="s">
        <v>51</v>
      </c>
      <c r="D45" s="464"/>
      <c r="E45" s="8">
        <f>ESF!I47</f>
        <v>0</v>
      </c>
    </row>
    <row r="46" spans="1:5" x14ac:dyDescent="0.25">
      <c r="A46" s="3"/>
      <c r="B46" s="468"/>
      <c r="C46" s="464" t="s">
        <v>52</v>
      </c>
      <c r="D46" s="464"/>
      <c r="E46" s="8">
        <f>ESF!I48</f>
        <v>0</v>
      </c>
    </row>
    <row r="47" spans="1:5" x14ac:dyDescent="0.25">
      <c r="A47" s="3"/>
      <c r="B47" s="468"/>
      <c r="C47" s="466" t="s">
        <v>53</v>
      </c>
      <c r="D47" s="466"/>
      <c r="E47" s="10">
        <f>ESF!I50</f>
        <v>2126583</v>
      </c>
    </row>
    <row r="48" spans="1:5" x14ac:dyDescent="0.25">
      <c r="A48" s="3"/>
      <c r="B48" s="468"/>
      <c r="C48" s="464" t="s">
        <v>54</v>
      </c>
      <c r="D48" s="464"/>
      <c r="E48" s="8">
        <f>ESF!I52</f>
        <v>33716</v>
      </c>
    </row>
    <row r="49" spans="1:5" x14ac:dyDescent="0.25">
      <c r="A49" s="3"/>
      <c r="B49" s="468"/>
      <c r="C49" s="464" t="s">
        <v>55</v>
      </c>
      <c r="D49" s="464"/>
      <c r="E49" s="8">
        <f>ESF!I53</f>
        <v>40182</v>
      </c>
    </row>
    <row r="50" spans="1:5" x14ac:dyDescent="0.25">
      <c r="A50" s="3"/>
      <c r="B50" s="468"/>
      <c r="C50" s="464" t="s">
        <v>56</v>
      </c>
      <c r="D50" s="464"/>
      <c r="E50" s="8">
        <f>ESF!I54</f>
        <v>0</v>
      </c>
    </row>
    <row r="51" spans="1:5" x14ac:dyDescent="0.25">
      <c r="A51" s="3"/>
      <c r="B51" s="468"/>
      <c r="C51" s="464" t="s">
        <v>57</v>
      </c>
      <c r="D51" s="464"/>
      <c r="E51" s="8">
        <f>ESF!I55</f>
        <v>0</v>
      </c>
    </row>
    <row r="52" spans="1:5" x14ac:dyDescent="0.25">
      <c r="A52" s="3"/>
      <c r="B52" s="468"/>
      <c r="C52" s="464" t="s">
        <v>58</v>
      </c>
      <c r="D52" s="464"/>
      <c r="E52" s="8">
        <f>ESF!I56</f>
        <v>2052685</v>
      </c>
    </row>
    <row r="53" spans="1:5" x14ac:dyDescent="0.25">
      <c r="A53" s="3"/>
      <c r="B53" s="468"/>
      <c r="C53" s="466" t="s">
        <v>59</v>
      </c>
      <c r="D53" s="466"/>
      <c r="E53" s="10">
        <f>ESF!I58</f>
        <v>0</v>
      </c>
    </row>
    <row r="54" spans="1:5" x14ac:dyDescent="0.25">
      <c r="A54" s="3"/>
      <c r="B54" s="468"/>
      <c r="C54" s="464" t="s">
        <v>60</v>
      </c>
      <c r="D54" s="464"/>
      <c r="E54" s="8">
        <f>ESF!I60</f>
        <v>0</v>
      </c>
    </row>
    <row r="55" spans="1:5" x14ac:dyDescent="0.25">
      <c r="A55" s="3"/>
      <c r="B55" s="468"/>
      <c r="C55" s="464" t="s">
        <v>61</v>
      </c>
      <c r="D55" s="464"/>
      <c r="E55" s="8">
        <f>ESF!I61</f>
        <v>0</v>
      </c>
    </row>
    <row r="56" spans="1:5" ht="15.75" thickBot="1" x14ac:dyDescent="0.3">
      <c r="A56" s="3"/>
      <c r="B56" s="468"/>
      <c r="C56" s="465" t="s">
        <v>62</v>
      </c>
      <c r="D56" s="465"/>
      <c r="E56" s="9">
        <f>ESF!I63</f>
        <v>2126583</v>
      </c>
    </row>
    <row r="57" spans="1:5" ht="15.75" thickBot="1" x14ac:dyDescent="0.3">
      <c r="A57" s="3"/>
      <c r="B57" s="2"/>
      <c r="C57" s="465" t="s">
        <v>63</v>
      </c>
      <c r="D57" s="465"/>
      <c r="E57" s="9">
        <f>ESF!I65</f>
        <v>2126583</v>
      </c>
    </row>
    <row r="58" spans="1:5" x14ac:dyDescent="0.25">
      <c r="A58" s="3"/>
      <c r="B58" s="2"/>
      <c r="C58" s="474" t="s">
        <v>5</v>
      </c>
      <c r="D58" s="474"/>
      <c r="E58" s="1">
        <v>2012</v>
      </c>
    </row>
    <row r="59" spans="1:5" x14ac:dyDescent="0.25">
      <c r="A59" s="470" t="s">
        <v>69</v>
      </c>
      <c r="B59" s="468" t="s">
        <v>8</v>
      </c>
      <c r="C59" s="464" t="s">
        <v>10</v>
      </c>
      <c r="D59" s="464"/>
      <c r="E59" s="8">
        <f>ESF!E18</f>
        <v>338705</v>
      </c>
    </row>
    <row r="60" spans="1:5" x14ac:dyDescent="0.25">
      <c r="A60" s="470"/>
      <c r="B60" s="468"/>
      <c r="C60" s="464" t="s">
        <v>12</v>
      </c>
      <c r="D60" s="464"/>
      <c r="E60" s="8">
        <f>ESF!E19</f>
        <v>0</v>
      </c>
    </row>
    <row r="61" spans="1:5" x14ac:dyDescent="0.25">
      <c r="A61" s="470"/>
      <c r="B61" s="468"/>
      <c r="C61" s="464" t="s">
        <v>14</v>
      </c>
      <c r="D61" s="464"/>
      <c r="E61" s="8">
        <f>ESF!E20</f>
        <v>0</v>
      </c>
    </row>
    <row r="62" spans="1:5" x14ac:dyDescent="0.25">
      <c r="A62" s="470"/>
      <c r="B62" s="468"/>
      <c r="C62" s="464" t="s">
        <v>16</v>
      </c>
      <c r="D62" s="464"/>
      <c r="E62" s="8">
        <f>ESF!E21</f>
        <v>0</v>
      </c>
    </row>
    <row r="63" spans="1:5" x14ac:dyDescent="0.25">
      <c r="A63" s="470"/>
      <c r="B63" s="468"/>
      <c r="C63" s="464" t="s">
        <v>18</v>
      </c>
      <c r="D63" s="464"/>
      <c r="E63" s="8">
        <f>ESF!E22</f>
        <v>0</v>
      </c>
    </row>
    <row r="64" spans="1:5" x14ac:dyDescent="0.25">
      <c r="A64" s="470"/>
      <c r="B64" s="468"/>
      <c r="C64" s="464" t="s">
        <v>20</v>
      </c>
      <c r="D64" s="464"/>
      <c r="E64" s="8">
        <f>ESF!E23</f>
        <v>0</v>
      </c>
    </row>
    <row r="65" spans="1:5" x14ac:dyDescent="0.25">
      <c r="A65" s="470"/>
      <c r="B65" s="468"/>
      <c r="C65" s="464" t="s">
        <v>22</v>
      </c>
      <c r="D65" s="464"/>
      <c r="E65" s="8">
        <f>ESF!E24</f>
        <v>0</v>
      </c>
    </row>
    <row r="66" spans="1:5" ht="15.75" thickBot="1" x14ac:dyDescent="0.3">
      <c r="A66" s="470"/>
      <c r="B66" s="4"/>
      <c r="C66" s="465" t="s">
        <v>25</v>
      </c>
      <c r="D66" s="465"/>
      <c r="E66" s="9">
        <f>ESF!E26</f>
        <v>338705</v>
      </c>
    </row>
    <row r="67" spans="1:5" x14ac:dyDescent="0.25">
      <c r="A67" s="470"/>
      <c r="B67" s="468" t="s">
        <v>27</v>
      </c>
      <c r="C67" s="464" t="s">
        <v>29</v>
      </c>
      <c r="D67" s="464"/>
      <c r="E67" s="8">
        <f>ESF!E31</f>
        <v>0</v>
      </c>
    </row>
    <row r="68" spans="1:5" x14ac:dyDescent="0.25">
      <c r="A68" s="470"/>
      <c r="B68" s="468"/>
      <c r="C68" s="464" t="s">
        <v>31</v>
      </c>
      <c r="D68" s="464"/>
      <c r="E68" s="8">
        <f>ESF!E32</f>
        <v>0</v>
      </c>
    </row>
    <row r="69" spans="1:5" x14ac:dyDescent="0.25">
      <c r="A69" s="470"/>
      <c r="B69" s="468"/>
      <c r="C69" s="464" t="s">
        <v>33</v>
      </c>
      <c r="D69" s="464"/>
      <c r="E69" s="8">
        <f>ESF!E33</f>
        <v>0</v>
      </c>
    </row>
    <row r="70" spans="1:5" x14ac:dyDescent="0.25">
      <c r="A70" s="470"/>
      <c r="B70" s="468"/>
      <c r="C70" s="464" t="s">
        <v>35</v>
      </c>
      <c r="D70" s="464"/>
      <c r="E70" s="8">
        <f>ESF!E34</f>
        <v>2052685</v>
      </c>
    </row>
    <row r="71" spans="1:5" x14ac:dyDescent="0.25">
      <c r="A71" s="470"/>
      <c r="B71" s="468"/>
      <c r="C71" s="464" t="s">
        <v>37</v>
      </c>
      <c r="D71" s="464"/>
      <c r="E71" s="8">
        <f>ESF!E35</f>
        <v>0</v>
      </c>
    </row>
    <row r="72" spans="1:5" x14ac:dyDescent="0.25">
      <c r="A72" s="470"/>
      <c r="B72" s="468"/>
      <c r="C72" s="464" t="s">
        <v>39</v>
      </c>
      <c r="D72" s="464"/>
      <c r="E72" s="8">
        <f>ESF!E36</f>
        <v>0</v>
      </c>
    </row>
    <row r="73" spans="1:5" x14ac:dyDescent="0.25">
      <c r="A73" s="470"/>
      <c r="B73" s="468"/>
      <c r="C73" s="464" t="s">
        <v>41</v>
      </c>
      <c r="D73" s="464"/>
      <c r="E73" s="8">
        <f>ESF!E37</f>
        <v>0</v>
      </c>
    </row>
    <row r="74" spans="1:5" x14ac:dyDescent="0.25">
      <c r="A74" s="470"/>
      <c r="B74" s="468"/>
      <c r="C74" s="464" t="s">
        <v>42</v>
      </c>
      <c r="D74" s="464"/>
      <c r="E74" s="8">
        <f>ESF!E38</f>
        <v>0</v>
      </c>
    </row>
    <row r="75" spans="1:5" x14ac:dyDescent="0.25">
      <c r="A75" s="470"/>
      <c r="B75" s="468"/>
      <c r="C75" s="464" t="s">
        <v>44</v>
      </c>
      <c r="D75" s="464"/>
      <c r="E75" s="8">
        <f>ESF!E39</f>
        <v>0</v>
      </c>
    </row>
    <row r="76" spans="1:5" ht="15.75" thickBot="1" x14ac:dyDescent="0.3">
      <c r="A76" s="470"/>
      <c r="B76" s="4"/>
      <c r="C76" s="465" t="s">
        <v>46</v>
      </c>
      <c r="D76" s="465"/>
      <c r="E76" s="9">
        <f>ESF!E41</f>
        <v>2052685</v>
      </c>
    </row>
    <row r="77" spans="1:5" ht="15.75" thickBot="1" x14ac:dyDescent="0.3">
      <c r="A77" s="470"/>
      <c r="B77" s="2"/>
      <c r="C77" s="465" t="s">
        <v>48</v>
      </c>
      <c r="D77" s="465"/>
      <c r="E77" s="9">
        <f>ESF!E43</f>
        <v>2391390</v>
      </c>
    </row>
    <row r="78" spans="1:5" x14ac:dyDescent="0.25">
      <c r="A78" s="470" t="s">
        <v>70</v>
      </c>
      <c r="B78" s="468" t="s">
        <v>9</v>
      </c>
      <c r="C78" s="464" t="s">
        <v>11</v>
      </c>
      <c r="D78" s="464"/>
      <c r="E78" s="8">
        <f>ESF!J18</f>
        <v>0</v>
      </c>
    </row>
    <row r="79" spans="1:5" x14ac:dyDescent="0.25">
      <c r="A79" s="470"/>
      <c r="B79" s="468"/>
      <c r="C79" s="464" t="s">
        <v>13</v>
      </c>
      <c r="D79" s="464"/>
      <c r="E79" s="8">
        <f>ESF!J19</f>
        <v>0</v>
      </c>
    </row>
    <row r="80" spans="1:5" x14ac:dyDescent="0.25">
      <c r="A80" s="470"/>
      <c r="B80" s="468"/>
      <c r="C80" s="464" t="s">
        <v>15</v>
      </c>
      <c r="D80" s="464"/>
      <c r="E80" s="8">
        <f>ESF!J20</f>
        <v>0</v>
      </c>
    </row>
    <row r="81" spans="1:5" x14ac:dyDescent="0.25">
      <c r="A81" s="470"/>
      <c r="B81" s="468"/>
      <c r="C81" s="464" t="s">
        <v>17</v>
      </c>
      <c r="D81" s="464"/>
      <c r="E81" s="8">
        <f>ESF!J21</f>
        <v>0</v>
      </c>
    </row>
    <row r="82" spans="1:5" x14ac:dyDescent="0.25">
      <c r="A82" s="470"/>
      <c r="B82" s="468"/>
      <c r="C82" s="464" t="s">
        <v>19</v>
      </c>
      <c r="D82" s="464"/>
      <c r="E82" s="8">
        <f>ESF!J22</f>
        <v>0</v>
      </c>
    </row>
    <row r="83" spans="1:5" x14ac:dyDescent="0.25">
      <c r="A83" s="470"/>
      <c r="B83" s="468"/>
      <c r="C83" s="464" t="s">
        <v>21</v>
      </c>
      <c r="D83" s="464"/>
      <c r="E83" s="8">
        <f>ESF!J23</f>
        <v>0</v>
      </c>
    </row>
    <row r="84" spans="1:5" x14ac:dyDescent="0.25">
      <c r="A84" s="470"/>
      <c r="B84" s="468"/>
      <c r="C84" s="464" t="s">
        <v>23</v>
      </c>
      <c r="D84" s="464"/>
      <c r="E84" s="8">
        <f>ESF!J24</f>
        <v>0</v>
      </c>
    </row>
    <row r="85" spans="1:5" x14ac:dyDescent="0.25">
      <c r="A85" s="470"/>
      <c r="B85" s="468"/>
      <c r="C85" s="464" t="s">
        <v>24</v>
      </c>
      <c r="D85" s="464"/>
      <c r="E85" s="8">
        <f>ESF!J25</f>
        <v>0</v>
      </c>
    </row>
    <row r="86" spans="1:5" ht="15.75" thickBot="1" x14ac:dyDescent="0.3">
      <c r="A86" s="470"/>
      <c r="B86" s="4"/>
      <c r="C86" s="465" t="s">
        <v>26</v>
      </c>
      <c r="D86" s="465"/>
      <c r="E86" s="9">
        <f>ESF!J27</f>
        <v>0</v>
      </c>
    </row>
    <row r="87" spans="1:5" x14ac:dyDescent="0.25">
      <c r="A87" s="470"/>
      <c r="B87" s="468" t="s">
        <v>28</v>
      </c>
      <c r="C87" s="464" t="s">
        <v>30</v>
      </c>
      <c r="D87" s="464"/>
      <c r="E87" s="8">
        <f>ESF!J31</f>
        <v>0</v>
      </c>
    </row>
    <row r="88" spans="1:5" x14ac:dyDescent="0.25">
      <c r="A88" s="470"/>
      <c r="B88" s="468"/>
      <c r="C88" s="464" t="s">
        <v>32</v>
      </c>
      <c r="D88" s="464"/>
      <c r="E88" s="8">
        <f>ESF!J32</f>
        <v>0</v>
      </c>
    </row>
    <row r="89" spans="1:5" x14ac:dyDescent="0.25">
      <c r="A89" s="470"/>
      <c r="B89" s="468"/>
      <c r="C89" s="464" t="s">
        <v>34</v>
      </c>
      <c r="D89" s="464"/>
      <c r="E89" s="8">
        <f>ESF!J33</f>
        <v>0</v>
      </c>
    </row>
    <row r="90" spans="1:5" x14ac:dyDescent="0.25">
      <c r="A90" s="470"/>
      <c r="B90" s="468"/>
      <c r="C90" s="464" t="s">
        <v>36</v>
      </c>
      <c r="D90" s="464"/>
      <c r="E90" s="8">
        <f>ESF!J34</f>
        <v>0</v>
      </c>
    </row>
    <row r="91" spans="1:5" x14ac:dyDescent="0.25">
      <c r="A91" s="470"/>
      <c r="B91" s="468"/>
      <c r="C91" s="464" t="s">
        <v>38</v>
      </c>
      <c r="D91" s="464"/>
      <c r="E91" s="8">
        <f>ESF!J35</f>
        <v>0</v>
      </c>
    </row>
    <row r="92" spans="1:5" x14ac:dyDescent="0.25">
      <c r="A92" s="470"/>
      <c r="B92" s="468"/>
      <c r="C92" s="464" t="s">
        <v>40</v>
      </c>
      <c r="D92" s="464"/>
      <c r="E92" s="8">
        <f>ESF!J36</f>
        <v>0</v>
      </c>
    </row>
    <row r="93" spans="1:5" ht="15.75" thickBot="1" x14ac:dyDescent="0.3">
      <c r="A93" s="470"/>
      <c r="B93" s="2"/>
      <c r="C93" s="465" t="s">
        <v>43</v>
      </c>
      <c r="D93" s="465"/>
      <c r="E93" s="9">
        <f>ESF!J38</f>
        <v>0</v>
      </c>
    </row>
    <row r="94" spans="1:5" ht="15.75" thickBot="1" x14ac:dyDescent="0.3">
      <c r="A94" s="470"/>
      <c r="B94" s="2"/>
      <c r="C94" s="465" t="s">
        <v>45</v>
      </c>
      <c r="D94" s="465"/>
      <c r="E94" s="9">
        <f>ESF!J40</f>
        <v>0</v>
      </c>
    </row>
    <row r="95" spans="1:5" x14ac:dyDescent="0.25">
      <c r="A95" s="3"/>
      <c r="B95" s="468" t="s">
        <v>47</v>
      </c>
      <c r="C95" s="466" t="s">
        <v>49</v>
      </c>
      <c r="D95" s="466"/>
      <c r="E95" s="10">
        <f>ESF!J44</f>
        <v>0</v>
      </c>
    </row>
    <row r="96" spans="1:5" x14ac:dyDescent="0.25">
      <c r="A96" s="3"/>
      <c r="B96" s="468"/>
      <c r="C96" s="464" t="s">
        <v>50</v>
      </c>
      <c r="D96" s="464"/>
      <c r="E96" s="8">
        <f>ESF!J46</f>
        <v>0</v>
      </c>
    </row>
    <row r="97" spans="1:5" x14ac:dyDescent="0.25">
      <c r="A97" s="3"/>
      <c r="B97" s="468"/>
      <c r="C97" s="464" t="s">
        <v>51</v>
      </c>
      <c r="D97" s="464"/>
      <c r="E97" s="8">
        <f>ESF!J47</f>
        <v>0</v>
      </c>
    </row>
    <row r="98" spans="1:5" x14ac:dyDescent="0.25">
      <c r="A98" s="3"/>
      <c r="B98" s="468"/>
      <c r="C98" s="464" t="s">
        <v>52</v>
      </c>
      <c r="D98" s="464"/>
      <c r="E98" s="8">
        <f>ESF!J48</f>
        <v>0</v>
      </c>
    </row>
    <row r="99" spans="1:5" x14ac:dyDescent="0.25">
      <c r="A99" s="3"/>
      <c r="B99" s="468"/>
      <c r="C99" s="466" t="s">
        <v>53</v>
      </c>
      <c r="D99" s="466"/>
      <c r="E99" s="10">
        <f>ESF!J50</f>
        <v>2391390</v>
      </c>
    </row>
    <row r="100" spans="1:5" x14ac:dyDescent="0.25">
      <c r="A100" s="3"/>
      <c r="B100" s="468"/>
      <c r="C100" s="464" t="s">
        <v>54</v>
      </c>
      <c r="D100" s="464"/>
      <c r="E100" s="8">
        <f>ESF!J52</f>
        <v>314011</v>
      </c>
    </row>
    <row r="101" spans="1:5" x14ac:dyDescent="0.25">
      <c r="A101" s="3"/>
      <c r="B101" s="468"/>
      <c r="C101" s="464" t="s">
        <v>55</v>
      </c>
      <c r="D101" s="464"/>
      <c r="E101" s="8">
        <f>ESF!J53</f>
        <v>24694</v>
      </c>
    </row>
    <row r="102" spans="1:5" x14ac:dyDescent="0.25">
      <c r="A102" s="3"/>
      <c r="B102" s="468"/>
      <c r="C102" s="464" t="s">
        <v>56</v>
      </c>
      <c r="D102" s="464"/>
      <c r="E102" s="8">
        <f>ESF!J54</f>
        <v>0</v>
      </c>
    </row>
    <row r="103" spans="1:5" x14ac:dyDescent="0.25">
      <c r="A103" s="3"/>
      <c r="B103" s="468"/>
      <c r="C103" s="464" t="s">
        <v>57</v>
      </c>
      <c r="D103" s="464"/>
      <c r="E103" s="8">
        <f>ESF!J55</f>
        <v>0</v>
      </c>
    </row>
    <row r="104" spans="1:5" x14ac:dyDescent="0.25">
      <c r="A104" s="3"/>
      <c r="B104" s="468"/>
      <c r="C104" s="464" t="s">
        <v>58</v>
      </c>
      <c r="D104" s="464"/>
      <c r="E104" s="8">
        <f>ESF!J56</f>
        <v>2052685</v>
      </c>
    </row>
    <row r="105" spans="1:5" x14ac:dyDescent="0.25">
      <c r="A105" s="3"/>
      <c r="B105" s="468"/>
      <c r="C105" s="466" t="s">
        <v>59</v>
      </c>
      <c r="D105" s="466"/>
      <c r="E105" s="10">
        <f>ESF!J58</f>
        <v>0</v>
      </c>
    </row>
    <row r="106" spans="1:5" x14ac:dyDescent="0.25">
      <c r="A106" s="3"/>
      <c r="B106" s="468"/>
      <c r="C106" s="464" t="s">
        <v>60</v>
      </c>
      <c r="D106" s="464"/>
      <c r="E106" s="8">
        <f>ESF!J60</f>
        <v>0</v>
      </c>
    </row>
    <row r="107" spans="1:5" x14ac:dyDescent="0.25">
      <c r="A107" s="3"/>
      <c r="B107" s="468"/>
      <c r="C107" s="464" t="s">
        <v>61</v>
      </c>
      <c r="D107" s="464"/>
      <c r="E107" s="8">
        <f>ESF!J61</f>
        <v>0</v>
      </c>
    </row>
    <row r="108" spans="1:5" ht="15.75" thickBot="1" x14ac:dyDescent="0.3">
      <c r="A108" s="3"/>
      <c r="B108" s="468"/>
      <c r="C108" s="465" t="s">
        <v>62</v>
      </c>
      <c r="D108" s="465"/>
      <c r="E108" s="9">
        <f>ESF!J63</f>
        <v>2391390</v>
      </c>
    </row>
    <row r="109" spans="1:5" ht="15.75" thickBot="1" x14ac:dyDescent="0.3">
      <c r="A109" s="3"/>
      <c r="B109" s="2"/>
      <c r="C109" s="465" t="s">
        <v>63</v>
      </c>
      <c r="D109" s="465"/>
      <c r="E109" s="9">
        <f>ESF!J65</f>
        <v>2391390</v>
      </c>
    </row>
    <row r="110" spans="1:5" x14ac:dyDescent="0.25">
      <c r="A110" s="3"/>
      <c r="B110" s="2"/>
      <c r="C110" s="467" t="s">
        <v>75</v>
      </c>
      <c r="D110" s="5" t="s">
        <v>64</v>
      </c>
      <c r="E110" s="10" t="str">
        <f>ESF!C73</f>
        <v>Mtra. María del Carmen Mazarrasa Corona</v>
      </c>
    </row>
    <row r="111" spans="1:5" x14ac:dyDescent="0.25">
      <c r="A111" s="3"/>
      <c r="B111" s="2"/>
      <c r="C111" s="463"/>
      <c r="D111" s="5" t="s">
        <v>65</v>
      </c>
      <c r="E111" s="10" t="str">
        <f>ESF!C74</f>
        <v>Directora General</v>
      </c>
    </row>
    <row r="112" spans="1:5" x14ac:dyDescent="0.25">
      <c r="A112" s="3"/>
      <c r="B112" s="2"/>
      <c r="C112" s="463" t="s">
        <v>74</v>
      </c>
      <c r="D112" s="5" t="s">
        <v>64</v>
      </c>
      <c r="E112" s="10" t="str">
        <f>ESF!G73</f>
        <v>Mtra. María Celia Concepción Sánchez Islas</v>
      </c>
    </row>
    <row r="113" spans="1:5" x14ac:dyDescent="0.25">
      <c r="A113" s="3"/>
      <c r="B113" s="2"/>
      <c r="C113" s="463"/>
      <c r="D113" s="5" t="s">
        <v>65</v>
      </c>
      <c r="E113" s="10" t="str">
        <f>ESF!G74</f>
        <v>Jefe del Departamento Administrativo</v>
      </c>
    </row>
    <row r="114" spans="1:5" x14ac:dyDescent="0.25">
      <c r="A114" s="469" t="s">
        <v>2</v>
      </c>
      <c r="B114" s="469"/>
      <c r="C114" s="469"/>
      <c r="D114" s="469"/>
      <c r="E114" s="13" t="e">
        <f>ECSF!#REF!</f>
        <v>#REF!</v>
      </c>
    </row>
    <row r="115" spans="1:5" ht="57" x14ac:dyDescent="0.25">
      <c r="A115" s="469" t="s">
        <v>4</v>
      </c>
      <c r="B115" s="469"/>
      <c r="C115" s="469"/>
      <c r="D115" s="469"/>
      <c r="E115" s="13" t="str">
        <f>ECSF!C7</f>
        <v>Instituto Tlaxcalteca para Personas con Discapacidad</v>
      </c>
    </row>
    <row r="116" spans="1:5" x14ac:dyDescent="0.25">
      <c r="A116" s="469" t="s">
        <v>3</v>
      </c>
      <c r="B116" s="469"/>
      <c r="C116" s="469"/>
      <c r="D116" s="469"/>
      <c r="E116" s="14"/>
    </row>
    <row r="117" spans="1:5" x14ac:dyDescent="0.25">
      <c r="A117" s="469" t="s">
        <v>73</v>
      </c>
      <c r="B117" s="469"/>
      <c r="C117" s="469"/>
      <c r="D117" s="469"/>
      <c r="E117" t="s">
        <v>72</v>
      </c>
    </row>
    <row r="118" spans="1:5" x14ac:dyDescent="0.25">
      <c r="B118" s="471" t="s">
        <v>67</v>
      </c>
      <c r="C118" s="466" t="s">
        <v>6</v>
      </c>
      <c r="D118" s="466"/>
      <c r="E118" s="11">
        <f>ECSF!D14</f>
        <v>272607</v>
      </c>
    </row>
    <row r="119" spans="1:5" x14ac:dyDescent="0.25">
      <c r="B119" s="471"/>
      <c r="C119" s="466" t="s">
        <v>8</v>
      </c>
      <c r="D119" s="466"/>
      <c r="E119" s="11">
        <f>ECSF!D16</f>
        <v>272607</v>
      </c>
    </row>
    <row r="120" spans="1:5" x14ac:dyDescent="0.25">
      <c r="B120" s="471"/>
      <c r="C120" s="464" t="s">
        <v>10</v>
      </c>
      <c r="D120" s="464"/>
      <c r="E120" s="12">
        <f>ECSF!D18</f>
        <v>272607</v>
      </c>
    </row>
    <row r="121" spans="1:5" x14ac:dyDescent="0.25">
      <c r="B121" s="471"/>
      <c r="C121" s="464" t="s">
        <v>12</v>
      </c>
      <c r="D121" s="464"/>
      <c r="E121" s="12">
        <f>ECSF!D19</f>
        <v>0</v>
      </c>
    </row>
    <row r="122" spans="1:5" x14ac:dyDescent="0.25">
      <c r="B122" s="471"/>
      <c r="C122" s="464" t="s">
        <v>14</v>
      </c>
      <c r="D122" s="464"/>
      <c r="E122" s="12">
        <f>ECSF!D20</f>
        <v>0</v>
      </c>
    </row>
    <row r="123" spans="1:5" x14ac:dyDescent="0.25">
      <c r="B123" s="471"/>
      <c r="C123" s="464" t="s">
        <v>16</v>
      </c>
      <c r="D123" s="464"/>
      <c r="E123" s="12">
        <f>ECSF!D21</f>
        <v>0</v>
      </c>
    </row>
    <row r="124" spans="1:5" x14ac:dyDescent="0.25">
      <c r="B124" s="471"/>
      <c r="C124" s="464" t="s">
        <v>18</v>
      </c>
      <c r="D124" s="464"/>
      <c r="E124" s="12">
        <f>ECSF!D22</f>
        <v>0</v>
      </c>
    </row>
    <row r="125" spans="1:5" x14ac:dyDescent="0.25">
      <c r="B125" s="471"/>
      <c r="C125" s="464" t="s">
        <v>20</v>
      </c>
      <c r="D125" s="464"/>
      <c r="E125" s="12">
        <f>ECSF!D23</f>
        <v>0</v>
      </c>
    </row>
    <row r="126" spans="1:5" x14ac:dyDescent="0.25">
      <c r="B126" s="471"/>
      <c r="C126" s="464" t="s">
        <v>22</v>
      </c>
      <c r="D126" s="464"/>
      <c r="E126" s="12">
        <f>ECSF!D24</f>
        <v>0</v>
      </c>
    </row>
    <row r="127" spans="1:5" x14ac:dyDescent="0.25">
      <c r="B127" s="471"/>
      <c r="C127" s="466" t="s">
        <v>27</v>
      </c>
      <c r="D127" s="466"/>
      <c r="E127" s="11">
        <f>ECSF!D26</f>
        <v>0</v>
      </c>
    </row>
    <row r="128" spans="1:5" x14ac:dyDescent="0.25">
      <c r="B128" s="471"/>
      <c r="C128" s="464" t="s">
        <v>29</v>
      </c>
      <c r="D128" s="464"/>
      <c r="E128" s="12">
        <f>ECSF!D28</f>
        <v>0</v>
      </c>
    </row>
    <row r="129" spans="2:5" x14ac:dyDescent="0.25">
      <c r="B129" s="471"/>
      <c r="C129" s="464" t="s">
        <v>31</v>
      </c>
      <c r="D129" s="464"/>
      <c r="E129" s="12">
        <f>ECSF!D29</f>
        <v>0</v>
      </c>
    </row>
    <row r="130" spans="2:5" x14ac:dyDescent="0.25">
      <c r="B130" s="471"/>
      <c r="C130" s="464" t="s">
        <v>33</v>
      </c>
      <c r="D130" s="464"/>
      <c r="E130" s="12">
        <f>ECSF!D30</f>
        <v>0</v>
      </c>
    </row>
    <row r="131" spans="2:5" x14ac:dyDescent="0.25">
      <c r="B131" s="471"/>
      <c r="C131" s="464" t="s">
        <v>35</v>
      </c>
      <c r="D131" s="464"/>
      <c r="E131" s="12">
        <f>ECSF!D31</f>
        <v>0</v>
      </c>
    </row>
    <row r="132" spans="2:5" x14ac:dyDescent="0.25">
      <c r="B132" s="471"/>
      <c r="C132" s="464" t="s">
        <v>37</v>
      </c>
      <c r="D132" s="464"/>
      <c r="E132" s="12">
        <f>ECSF!D32</f>
        <v>0</v>
      </c>
    </row>
    <row r="133" spans="2:5" x14ac:dyDescent="0.25">
      <c r="B133" s="471"/>
      <c r="C133" s="464" t="s">
        <v>39</v>
      </c>
      <c r="D133" s="464"/>
      <c r="E133" s="12">
        <f>ECSF!D33</f>
        <v>0</v>
      </c>
    </row>
    <row r="134" spans="2:5" x14ac:dyDescent="0.25">
      <c r="B134" s="471"/>
      <c r="C134" s="464" t="s">
        <v>41</v>
      </c>
      <c r="D134" s="464"/>
      <c r="E134" s="12">
        <f>ECSF!D34</f>
        <v>0</v>
      </c>
    </row>
    <row r="135" spans="2:5" x14ac:dyDescent="0.25">
      <c r="B135" s="471"/>
      <c r="C135" s="464" t="s">
        <v>42</v>
      </c>
      <c r="D135" s="464"/>
      <c r="E135" s="12">
        <f>ECSF!D35</f>
        <v>0</v>
      </c>
    </row>
    <row r="136" spans="2:5" x14ac:dyDescent="0.25">
      <c r="B136" s="471"/>
      <c r="C136" s="464" t="s">
        <v>44</v>
      </c>
      <c r="D136" s="464"/>
      <c r="E136" s="12">
        <f>ECSF!D36</f>
        <v>0</v>
      </c>
    </row>
    <row r="137" spans="2:5" x14ac:dyDescent="0.25">
      <c r="B137" s="471"/>
      <c r="C137" s="466" t="s">
        <v>7</v>
      </c>
      <c r="D137" s="466"/>
      <c r="E137" s="11">
        <f>ECSF!I14</f>
        <v>0</v>
      </c>
    </row>
    <row r="138" spans="2:5" x14ac:dyDescent="0.25">
      <c r="B138" s="471"/>
      <c r="C138" s="466" t="s">
        <v>9</v>
      </c>
      <c r="D138" s="466"/>
      <c r="E138" s="11">
        <f>ECSF!I16</f>
        <v>0</v>
      </c>
    </row>
    <row r="139" spans="2:5" x14ac:dyDescent="0.25">
      <c r="B139" s="471"/>
      <c r="C139" s="464" t="s">
        <v>11</v>
      </c>
      <c r="D139" s="464"/>
      <c r="E139" s="12">
        <f>ECSF!I18</f>
        <v>0</v>
      </c>
    </row>
    <row r="140" spans="2:5" x14ac:dyDescent="0.25">
      <c r="B140" s="471"/>
      <c r="C140" s="464" t="s">
        <v>13</v>
      </c>
      <c r="D140" s="464"/>
      <c r="E140" s="12">
        <f>ECSF!I19</f>
        <v>0</v>
      </c>
    </row>
    <row r="141" spans="2:5" x14ac:dyDescent="0.25">
      <c r="B141" s="471"/>
      <c r="C141" s="464" t="s">
        <v>15</v>
      </c>
      <c r="D141" s="464"/>
      <c r="E141" s="12">
        <f>ECSF!I20</f>
        <v>0</v>
      </c>
    </row>
    <row r="142" spans="2:5" x14ac:dyDescent="0.25">
      <c r="B142" s="471"/>
      <c r="C142" s="464" t="s">
        <v>17</v>
      </c>
      <c r="D142" s="464"/>
      <c r="E142" s="12">
        <f>ECSF!I21</f>
        <v>0</v>
      </c>
    </row>
    <row r="143" spans="2:5" x14ac:dyDescent="0.25">
      <c r="B143" s="471"/>
      <c r="C143" s="464" t="s">
        <v>19</v>
      </c>
      <c r="D143" s="464"/>
      <c r="E143" s="12">
        <f>ECSF!I22</f>
        <v>0</v>
      </c>
    </row>
    <row r="144" spans="2:5" x14ac:dyDescent="0.25">
      <c r="B144" s="471"/>
      <c r="C144" s="464" t="s">
        <v>21</v>
      </c>
      <c r="D144" s="464"/>
      <c r="E144" s="12">
        <f>ECSF!I23</f>
        <v>0</v>
      </c>
    </row>
    <row r="145" spans="2:5" x14ac:dyDescent="0.25">
      <c r="B145" s="471"/>
      <c r="C145" s="464" t="s">
        <v>23</v>
      </c>
      <c r="D145" s="464"/>
      <c r="E145" s="12">
        <f>ECSF!I24</f>
        <v>0</v>
      </c>
    </row>
    <row r="146" spans="2:5" x14ac:dyDescent="0.25">
      <c r="B146" s="471"/>
      <c r="C146" s="464" t="s">
        <v>24</v>
      </c>
      <c r="D146" s="464"/>
      <c r="E146" s="12">
        <f>ECSF!I25</f>
        <v>0</v>
      </c>
    </row>
    <row r="147" spans="2:5" x14ac:dyDescent="0.25">
      <c r="B147" s="471"/>
      <c r="C147" s="473" t="s">
        <v>28</v>
      </c>
      <c r="D147" s="473"/>
      <c r="E147" s="11">
        <f>ECSF!I27</f>
        <v>0</v>
      </c>
    </row>
    <row r="148" spans="2:5" x14ac:dyDescent="0.25">
      <c r="B148" s="471"/>
      <c r="C148" s="464" t="s">
        <v>30</v>
      </c>
      <c r="D148" s="464"/>
      <c r="E148" s="12">
        <f>ECSF!I29</f>
        <v>0</v>
      </c>
    </row>
    <row r="149" spans="2:5" x14ac:dyDescent="0.25">
      <c r="B149" s="471"/>
      <c r="C149" s="464" t="s">
        <v>32</v>
      </c>
      <c r="D149" s="464"/>
      <c r="E149" s="12">
        <f>ECSF!I30</f>
        <v>0</v>
      </c>
    </row>
    <row r="150" spans="2:5" x14ac:dyDescent="0.25">
      <c r="B150" s="471"/>
      <c r="C150" s="464" t="s">
        <v>34</v>
      </c>
      <c r="D150" s="464"/>
      <c r="E150" s="12">
        <f>ECSF!I31</f>
        <v>0</v>
      </c>
    </row>
    <row r="151" spans="2:5" x14ac:dyDescent="0.25">
      <c r="B151" s="471"/>
      <c r="C151" s="464" t="s">
        <v>36</v>
      </c>
      <c r="D151" s="464"/>
      <c r="E151" s="12">
        <f>ECSF!I32</f>
        <v>0</v>
      </c>
    </row>
    <row r="152" spans="2:5" x14ac:dyDescent="0.25">
      <c r="B152" s="471"/>
      <c r="C152" s="464" t="s">
        <v>38</v>
      </c>
      <c r="D152" s="464"/>
      <c r="E152" s="12">
        <f>ECSF!I33</f>
        <v>0</v>
      </c>
    </row>
    <row r="153" spans="2:5" x14ac:dyDescent="0.25">
      <c r="B153" s="471"/>
      <c r="C153" s="464" t="s">
        <v>40</v>
      </c>
      <c r="D153" s="464"/>
      <c r="E153" s="12">
        <f>ECSF!I34</f>
        <v>0</v>
      </c>
    </row>
    <row r="154" spans="2:5" x14ac:dyDescent="0.25">
      <c r="B154" s="471"/>
      <c r="C154" s="466" t="s">
        <v>47</v>
      </c>
      <c r="D154" s="466"/>
      <c r="E154" s="11">
        <f>ECSF!I36</f>
        <v>15488</v>
      </c>
    </row>
    <row r="155" spans="2:5" x14ac:dyDescent="0.25">
      <c r="B155" s="471"/>
      <c r="C155" s="466" t="s">
        <v>49</v>
      </c>
      <c r="D155" s="466"/>
      <c r="E155" s="11">
        <f>ECSF!I38</f>
        <v>0</v>
      </c>
    </row>
    <row r="156" spans="2:5" x14ac:dyDescent="0.25">
      <c r="B156" s="471"/>
      <c r="C156" s="464" t="s">
        <v>50</v>
      </c>
      <c r="D156" s="464"/>
      <c r="E156" s="12">
        <f>ECSF!I40</f>
        <v>0</v>
      </c>
    </row>
    <row r="157" spans="2:5" x14ac:dyDescent="0.25">
      <c r="B157" s="471"/>
      <c r="C157" s="464" t="s">
        <v>51</v>
      </c>
      <c r="D157" s="464"/>
      <c r="E157" s="12">
        <f>ECSF!I41</f>
        <v>0</v>
      </c>
    </row>
    <row r="158" spans="2:5" x14ac:dyDescent="0.25">
      <c r="B158" s="471"/>
      <c r="C158" s="464" t="s">
        <v>52</v>
      </c>
      <c r="D158" s="464"/>
      <c r="E158" s="12">
        <f>ECSF!I42</f>
        <v>0</v>
      </c>
    </row>
    <row r="159" spans="2:5" x14ac:dyDescent="0.25">
      <c r="B159" s="471"/>
      <c r="C159" s="466" t="s">
        <v>53</v>
      </c>
      <c r="D159" s="466"/>
      <c r="E159" s="11">
        <f>ECSF!I44</f>
        <v>15488</v>
      </c>
    </row>
    <row r="160" spans="2:5" x14ac:dyDescent="0.25">
      <c r="B160" s="471"/>
      <c r="C160" s="464" t="s">
        <v>54</v>
      </c>
      <c r="D160" s="464"/>
      <c r="E160" s="12">
        <f>ECSF!I46</f>
        <v>0</v>
      </c>
    </row>
    <row r="161" spans="2:5" x14ac:dyDescent="0.25">
      <c r="B161" s="471"/>
      <c r="C161" s="464" t="s">
        <v>55</v>
      </c>
      <c r="D161" s="464"/>
      <c r="E161" s="12">
        <f>ECSF!I47</f>
        <v>15488</v>
      </c>
    </row>
    <row r="162" spans="2:5" x14ac:dyDescent="0.25">
      <c r="B162" s="471"/>
      <c r="C162" s="464" t="s">
        <v>56</v>
      </c>
      <c r="D162" s="464"/>
      <c r="E162" s="12">
        <f>ECSF!I48</f>
        <v>0</v>
      </c>
    </row>
    <row r="163" spans="2:5" x14ac:dyDescent="0.25">
      <c r="B163" s="471"/>
      <c r="C163" s="464" t="s">
        <v>57</v>
      </c>
      <c r="D163" s="464"/>
      <c r="E163" s="12">
        <f>ECSF!I49</f>
        <v>0</v>
      </c>
    </row>
    <row r="164" spans="2:5" x14ac:dyDescent="0.25">
      <c r="B164" s="471"/>
      <c r="C164" s="464" t="s">
        <v>58</v>
      </c>
      <c r="D164" s="464"/>
      <c r="E164" s="12">
        <f>ECSF!I50</f>
        <v>0</v>
      </c>
    </row>
    <row r="165" spans="2:5" x14ac:dyDescent="0.25">
      <c r="B165" s="471"/>
      <c r="C165" s="466" t="s">
        <v>59</v>
      </c>
      <c r="D165" s="466"/>
      <c r="E165" s="11">
        <f>ECSF!I52</f>
        <v>0</v>
      </c>
    </row>
    <row r="166" spans="2:5" x14ac:dyDescent="0.25">
      <c r="B166" s="471"/>
      <c r="C166" s="464" t="s">
        <v>60</v>
      </c>
      <c r="D166" s="464"/>
      <c r="E166" s="12">
        <f>ECSF!I54</f>
        <v>0</v>
      </c>
    </row>
    <row r="167" spans="2:5" ht="15" customHeight="1" thickBot="1" x14ac:dyDescent="0.3">
      <c r="B167" s="472"/>
      <c r="C167" s="464" t="s">
        <v>61</v>
      </c>
      <c r="D167" s="464"/>
      <c r="E167" s="12">
        <f>ECSF!I55</f>
        <v>0</v>
      </c>
    </row>
    <row r="168" spans="2:5" x14ac:dyDescent="0.25">
      <c r="B168" s="471" t="s">
        <v>68</v>
      </c>
      <c r="C168" s="466" t="s">
        <v>6</v>
      </c>
      <c r="D168" s="466"/>
      <c r="E168" s="11">
        <f>ECSF!E14</f>
        <v>7800</v>
      </c>
    </row>
    <row r="169" spans="2:5" ht="15" customHeight="1" x14ac:dyDescent="0.25">
      <c r="B169" s="471"/>
      <c r="C169" s="466" t="s">
        <v>8</v>
      </c>
      <c r="D169" s="466"/>
      <c r="E169" s="11">
        <f>ECSF!E16</f>
        <v>7800</v>
      </c>
    </row>
    <row r="170" spans="2:5" ht="15" customHeight="1" x14ac:dyDescent="0.25">
      <c r="B170" s="471"/>
      <c r="C170" s="464" t="s">
        <v>10</v>
      </c>
      <c r="D170" s="464"/>
      <c r="E170" s="12">
        <f>ECSF!E18</f>
        <v>0</v>
      </c>
    </row>
    <row r="171" spans="2:5" ht="15" customHeight="1" x14ac:dyDescent="0.25">
      <c r="B171" s="471"/>
      <c r="C171" s="464" t="s">
        <v>12</v>
      </c>
      <c r="D171" s="464"/>
      <c r="E171" s="12">
        <f>ECSF!E19</f>
        <v>7800</v>
      </c>
    </row>
    <row r="172" spans="2:5" x14ac:dyDescent="0.25">
      <c r="B172" s="471"/>
      <c r="C172" s="464" t="s">
        <v>14</v>
      </c>
      <c r="D172" s="464"/>
      <c r="E172" s="12">
        <f>ECSF!E20</f>
        <v>0</v>
      </c>
    </row>
    <row r="173" spans="2:5" x14ac:dyDescent="0.25">
      <c r="B173" s="471"/>
      <c r="C173" s="464" t="s">
        <v>16</v>
      </c>
      <c r="D173" s="464"/>
      <c r="E173" s="12">
        <f>ECSF!E21</f>
        <v>0</v>
      </c>
    </row>
    <row r="174" spans="2:5" ht="15" customHeight="1" x14ac:dyDescent="0.25">
      <c r="B174" s="471"/>
      <c r="C174" s="464" t="s">
        <v>18</v>
      </c>
      <c r="D174" s="464"/>
      <c r="E174" s="12">
        <f>ECSF!E22</f>
        <v>0</v>
      </c>
    </row>
    <row r="175" spans="2:5" ht="15" customHeight="1" x14ac:dyDescent="0.25">
      <c r="B175" s="471"/>
      <c r="C175" s="464" t="s">
        <v>20</v>
      </c>
      <c r="D175" s="464"/>
      <c r="E175" s="12">
        <f>ECSF!E23</f>
        <v>0</v>
      </c>
    </row>
    <row r="176" spans="2:5" x14ac:dyDescent="0.25">
      <c r="B176" s="471"/>
      <c r="C176" s="464" t="s">
        <v>22</v>
      </c>
      <c r="D176" s="464"/>
      <c r="E176" s="12">
        <f>ECSF!E24</f>
        <v>0</v>
      </c>
    </row>
    <row r="177" spans="2:5" ht="15" customHeight="1" x14ac:dyDescent="0.25">
      <c r="B177" s="471"/>
      <c r="C177" s="466" t="s">
        <v>27</v>
      </c>
      <c r="D177" s="466"/>
      <c r="E177" s="11">
        <f>ECSF!E26</f>
        <v>0</v>
      </c>
    </row>
    <row r="178" spans="2:5" x14ac:dyDescent="0.25">
      <c r="B178" s="471"/>
      <c r="C178" s="464" t="s">
        <v>29</v>
      </c>
      <c r="D178" s="464"/>
      <c r="E178" s="12">
        <f>ECSF!E28</f>
        <v>0</v>
      </c>
    </row>
    <row r="179" spans="2:5" ht="15" customHeight="1" x14ac:dyDescent="0.25">
      <c r="B179" s="471"/>
      <c r="C179" s="464" t="s">
        <v>31</v>
      </c>
      <c r="D179" s="464"/>
      <c r="E179" s="12">
        <f>ECSF!E29</f>
        <v>0</v>
      </c>
    </row>
    <row r="180" spans="2:5" ht="15" customHeight="1" x14ac:dyDescent="0.25">
      <c r="B180" s="471"/>
      <c r="C180" s="464" t="s">
        <v>33</v>
      </c>
      <c r="D180" s="464"/>
      <c r="E180" s="12">
        <f>ECSF!E30</f>
        <v>0</v>
      </c>
    </row>
    <row r="181" spans="2:5" ht="15" customHeight="1" x14ac:dyDescent="0.25">
      <c r="B181" s="471"/>
      <c r="C181" s="464" t="s">
        <v>35</v>
      </c>
      <c r="D181" s="464"/>
      <c r="E181" s="12">
        <f>ECSF!E31</f>
        <v>0</v>
      </c>
    </row>
    <row r="182" spans="2:5" ht="15" customHeight="1" x14ac:dyDescent="0.25">
      <c r="B182" s="471"/>
      <c r="C182" s="464" t="s">
        <v>37</v>
      </c>
      <c r="D182" s="464"/>
      <c r="E182" s="12">
        <f>ECSF!E32</f>
        <v>0</v>
      </c>
    </row>
    <row r="183" spans="2:5" ht="15" customHeight="1" x14ac:dyDescent="0.25">
      <c r="B183" s="471"/>
      <c r="C183" s="464" t="s">
        <v>39</v>
      </c>
      <c r="D183" s="464"/>
      <c r="E183" s="12">
        <f>ECSF!E33</f>
        <v>0</v>
      </c>
    </row>
    <row r="184" spans="2:5" ht="15" customHeight="1" x14ac:dyDescent="0.25">
      <c r="B184" s="471"/>
      <c r="C184" s="464" t="s">
        <v>41</v>
      </c>
      <c r="D184" s="464"/>
      <c r="E184" s="12">
        <f>ECSF!E34</f>
        <v>0</v>
      </c>
    </row>
    <row r="185" spans="2:5" ht="15" customHeight="1" x14ac:dyDescent="0.25">
      <c r="B185" s="471"/>
      <c r="C185" s="464" t="s">
        <v>42</v>
      </c>
      <c r="D185" s="464"/>
      <c r="E185" s="12">
        <f>ECSF!E35</f>
        <v>0</v>
      </c>
    </row>
    <row r="186" spans="2:5" ht="15" customHeight="1" x14ac:dyDescent="0.25">
      <c r="B186" s="471"/>
      <c r="C186" s="464" t="s">
        <v>44</v>
      </c>
      <c r="D186" s="464"/>
      <c r="E186" s="12">
        <f>ECSF!E36</f>
        <v>0</v>
      </c>
    </row>
    <row r="187" spans="2:5" ht="15" customHeight="1" x14ac:dyDescent="0.25">
      <c r="B187" s="471"/>
      <c r="C187" s="466" t="s">
        <v>7</v>
      </c>
      <c r="D187" s="466"/>
      <c r="E187" s="11">
        <f>ECSF!J14</f>
        <v>0</v>
      </c>
    </row>
    <row r="188" spans="2:5" x14ac:dyDescent="0.25">
      <c r="B188" s="471"/>
      <c r="C188" s="466" t="s">
        <v>9</v>
      </c>
      <c r="D188" s="466"/>
      <c r="E188" s="11">
        <f>ECSF!J16</f>
        <v>0</v>
      </c>
    </row>
    <row r="189" spans="2:5" x14ac:dyDescent="0.25">
      <c r="B189" s="471"/>
      <c r="C189" s="464" t="s">
        <v>11</v>
      </c>
      <c r="D189" s="464"/>
      <c r="E189" s="12">
        <f>ECSF!J18</f>
        <v>0</v>
      </c>
    </row>
    <row r="190" spans="2:5" x14ac:dyDescent="0.25">
      <c r="B190" s="471"/>
      <c r="C190" s="464" t="s">
        <v>13</v>
      </c>
      <c r="D190" s="464"/>
      <c r="E190" s="12">
        <f>ECSF!J19</f>
        <v>0</v>
      </c>
    </row>
    <row r="191" spans="2:5" ht="15" customHeight="1" x14ac:dyDescent="0.25">
      <c r="B191" s="471"/>
      <c r="C191" s="464" t="s">
        <v>15</v>
      </c>
      <c r="D191" s="464"/>
      <c r="E191" s="12">
        <f>ECSF!J20</f>
        <v>0</v>
      </c>
    </row>
    <row r="192" spans="2:5" x14ac:dyDescent="0.25">
      <c r="B192" s="471"/>
      <c r="C192" s="464" t="s">
        <v>17</v>
      </c>
      <c r="D192" s="464"/>
      <c r="E192" s="12">
        <f>ECSF!J21</f>
        <v>0</v>
      </c>
    </row>
    <row r="193" spans="2:5" ht="15" customHeight="1" x14ac:dyDescent="0.25">
      <c r="B193" s="471"/>
      <c r="C193" s="464" t="s">
        <v>19</v>
      </c>
      <c r="D193" s="464"/>
      <c r="E193" s="12">
        <f>ECSF!J22</f>
        <v>0</v>
      </c>
    </row>
    <row r="194" spans="2:5" ht="15" customHeight="1" x14ac:dyDescent="0.25">
      <c r="B194" s="471"/>
      <c r="C194" s="464" t="s">
        <v>21</v>
      </c>
      <c r="D194" s="464"/>
      <c r="E194" s="12">
        <f>ECSF!J23</f>
        <v>0</v>
      </c>
    </row>
    <row r="195" spans="2:5" ht="15" customHeight="1" x14ac:dyDescent="0.25">
      <c r="B195" s="471"/>
      <c r="C195" s="464" t="s">
        <v>23</v>
      </c>
      <c r="D195" s="464"/>
      <c r="E195" s="12">
        <f>ECSF!J24</f>
        <v>0</v>
      </c>
    </row>
    <row r="196" spans="2:5" ht="15" customHeight="1" x14ac:dyDescent="0.25">
      <c r="B196" s="471"/>
      <c r="C196" s="464" t="s">
        <v>24</v>
      </c>
      <c r="D196" s="464"/>
      <c r="E196" s="12">
        <f>ECSF!J25</f>
        <v>0</v>
      </c>
    </row>
    <row r="197" spans="2:5" ht="15" customHeight="1" x14ac:dyDescent="0.25">
      <c r="B197" s="471"/>
      <c r="C197" s="473" t="s">
        <v>28</v>
      </c>
      <c r="D197" s="473"/>
      <c r="E197" s="11">
        <f>ECSF!J27</f>
        <v>0</v>
      </c>
    </row>
    <row r="198" spans="2:5" ht="15" customHeight="1" x14ac:dyDescent="0.25">
      <c r="B198" s="471"/>
      <c r="C198" s="464" t="s">
        <v>30</v>
      </c>
      <c r="D198" s="464"/>
      <c r="E198" s="12">
        <f>ECSF!J29</f>
        <v>0</v>
      </c>
    </row>
    <row r="199" spans="2:5" ht="15" customHeight="1" x14ac:dyDescent="0.25">
      <c r="B199" s="471"/>
      <c r="C199" s="464" t="s">
        <v>32</v>
      </c>
      <c r="D199" s="464"/>
      <c r="E199" s="12">
        <f>ECSF!J30</f>
        <v>0</v>
      </c>
    </row>
    <row r="200" spans="2:5" ht="15" customHeight="1" x14ac:dyDescent="0.25">
      <c r="B200" s="471"/>
      <c r="C200" s="464" t="s">
        <v>34</v>
      </c>
      <c r="D200" s="464"/>
      <c r="E200" s="12">
        <f>ECSF!J31</f>
        <v>0</v>
      </c>
    </row>
    <row r="201" spans="2:5" x14ac:dyDescent="0.25">
      <c r="B201" s="471"/>
      <c r="C201" s="464" t="s">
        <v>36</v>
      </c>
      <c r="D201" s="464"/>
      <c r="E201" s="12">
        <f>ECSF!J32</f>
        <v>0</v>
      </c>
    </row>
    <row r="202" spans="2:5" ht="15" customHeight="1" x14ac:dyDescent="0.25">
      <c r="B202" s="471"/>
      <c r="C202" s="464" t="s">
        <v>38</v>
      </c>
      <c r="D202" s="464"/>
      <c r="E202" s="12">
        <f>ECSF!J33</f>
        <v>0</v>
      </c>
    </row>
    <row r="203" spans="2:5" x14ac:dyDescent="0.25">
      <c r="B203" s="471"/>
      <c r="C203" s="464" t="s">
        <v>40</v>
      </c>
      <c r="D203" s="464"/>
      <c r="E203" s="12">
        <f>ECSF!J34</f>
        <v>0</v>
      </c>
    </row>
    <row r="204" spans="2:5" ht="15" customHeight="1" x14ac:dyDescent="0.25">
      <c r="B204" s="471"/>
      <c r="C204" s="466" t="s">
        <v>47</v>
      </c>
      <c r="D204" s="466"/>
      <c r="E204" s="11">
        <f>ECSF!J36</f>
        <v>280295</v>
      </c>
    </row>
    <row r="205" spans="2:5" ht="15" customHeight="1" x14ac:dyDescent="0.25">
      <c r="B205" s="471"/>
      <c r="C205" s="466" t="s">
        <v>49</v>
      </c>
      <c r="D205" s="466"/>
      <c r="E205" s="11">
        <f>ECSF!J38</f>
        <v>0</v>
      </c>
    </row>
    <row r="206" spans="2:5" ht="15" customHeight="1" x14ac:dyDescent="0.25">
      <c r="B206" s="471"/>
      <c r="C206" s="464" t="s">
        <v>50</v>
      </c>
      <c r="D206" s="464"/>
      <c r="E206" s="12">
        <f>ECSF!J40</f>
        <v>0</v>
      </c>
    </row>
    <row r="207" spans="2:5" ht="15" customHeight="1" x14ac:dyDescent="0.25">
      <c r="B207" s="471"/>
      <c r="C207" s="464" t="s">
        <v>51</v>
      </c>
      <c r="D207" s="464"/>
      <c r="E207" s="12">
        <f>ECSF!J41</f>
        <v>0</v>
      </c>
    </row>
    <row r="208" spans="2:5" ht="15" customHeight="1" x14ac:dyDescent="0.25">
      <c r="B208" s="471"/>
      <c r="C208" s="464" t="s">
        <v>52</v>
      </c>
      <c r="D208" s="464"/>
      <c r="E208" s="12">
        <f>ECSF!J42</f>
        <v>0</v>
      </c>
    </row>
    <row r="209" spans="2:5" ht="15" customHeight="1" x14ac:dyDescent="0.25">
      <c r="B209" s="471"/>
      <c r="C209" s="466" t="s">
        <v>53</v>
      </c>
      <c r="D209" s="466"/>
      <c r="E209" s="11">
        <f>ECSF!J44</f>
        <v>280295</v>
      </c>
    </row>
    <row r="210" spans="2:5" x14ac:dyDescent="0.25">
      <c r="B210" s="471"/>
      <c r="C210" s="464" t="s">
        <v>54</v>
      </c>
      <c r="D210" s="464"/>
      <c r="E210" s="12">
        <f>ECSF!J46</f>
        <v>280295</v>
      </c>
    </row>
    <row r="211" spans="2:5" ht="15" customHeight="1" x14ac:dyDescent="0.25">
      <c r="B211" s="471"/>
      <c r="C211" s="464" t="s">
        <v>55</v>
      </c>
      <c r="D211" s="464"/>
      <c r="E211" s="12">
        <f>ECSF!J47</f>
        <v>0</v>
      </c>
    </row>
    <row r="212" spans="2:5" x14ac:dyDescent="0.25">
      <c r="B212" s="471"/>
      <c r="C212" s="464" t="s">
        <v>56</v>
      </c>
      <c r="D212" s="464"/>
      <c r="E212" s="12">
        <f>ECSF!J48</f>
        <v>0</v>
      </c>
    </row>
    <row r="213" spans="2:5" ht="15" customHeight="1" x14ac:dyDescent="0.25">
      <c r="B213" s="471"/>
      <c r="C213" s="464" t="s">
        <v>57</v>
      </c>
      <c r="D213" s="464"/>
      <c r="E213" s="12">
        <f>ECSF!J49</f>
        <v>0</v>
      </c>
    </row>
    <row r="214" spans="2:5" x14ac:dyDescent="0.25">
      <c r="B214" s="471"/>
      <c r="C214" s="464" t="s">
        <v>58</v>
      </c>
      <c r="D214" s="464"/>
      <c r="E214" s="12">
        <f>ECSF!J50</f>
        <v>0</v>
      </c>
    </row>
    <row r="215" spans="2:5" x14ac:dyDescent="0.25">
      <c r="B215" s="471"/>
      <c r="C215" s="466" t="s">
        <v>59</v>
      </c>
      <c r="D215" s="466"/>
      <c r="E215" s="11">
        <f>ECSF!J52</f>
        <v>0</v>
      </c>
    </row>
    <row r="216" spans="2:5" x14ac:dyDescent="0.25">
      <c r="B216" s="471"/>
      <c r="C216" s="464" t="s">
        <v>60</v>
      </c>
      <c r="D216" s="464"/>
      <c r="E216" s="12">
        <f>ECSF!J54</f>
        <v>0</v>
      </c>
    </row>
    <row r="217" spans="2:5" ht="15.75" thickBot="1" x14ac:dyDescent="0.3">
      <c r="B217" s="472"/>
      <c r="C217" s="464" t="s">
        <v>61</v>
      </c>
      <c r="D217" s="464"/>
      <c r="E217" s="12">
        <f>ECSF!J55</f>
        <v>0</v>
      </c>
    </row>
    <row r="218" spans="2:5" x14ac:dyDescent="0.25">
      <c r="C218" s="467" t="s">
        <v>75</v>
      </c>
      <c r="D218" s="5" t="s">
        <v>64</v>
      </c>
      <c r="E218" s="15" t="str">
        <f>ECSF!C62</f>
        <v>Mtra. María del Carmen Mazarrasa Corona</v>
      </c>
    </row>
    <row r="219" spans="2:5" x14ac:dyDescent="0.25">
      <c r="C219" s="463"/>
      <c r="D219" s="5" t="s">
        <v>65</v>
      </c>
      <c r="E219" s="15" t="str">
        <f>ECSF!C63</f>
        <v>Directora General</v>
      </c>
    </row>
    <row r="220" spans="2:5" x14ac:dyDescent="0.25">
      <c r="C220" s="463" t="s">
        <v>74</v>
      </c>
      <c r="D220" s="5" t="s">
        <v>64</v>
      </c>
      <c r="E220" s="15" t="str">
        <f>ECSF!G62</f>
        <v>Mtra. María Celia Concepción Sánchez Islas</v>
      </c>
    </row>
    <row r="221" spans="2:5" x14ac:dyDescent="0.25">
      <c r="C221" s="463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C1" zoomScale="110" zoomScaleNormal="110" workbookViewId="0">
      <selection activeCell="C6" sqref="C6:G6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47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6384" width="11.42578125" style="16"/>
  </cols>
  <sheetData>
    <row r="1" spans="1:13" s="29" customFormat="1" ht="6" customHeight="1" x14ac:dyDescent="0.2">
      <c r="B1" s="30"/>
      <c r="C1" s="489"/>
      <c r="D1" s="489"/>
      <c r="E1" s="489"/>
      <c r="F1" s="490"/>
      <c r="G1" s="490"/>
      <c r="H1" s="490"/>
      <c r="I1" s="121"/>
      <c r="J1" s="86"/>
      <c r="K1" s="86"/>
    </row>
    <row r="2" spans="1:13" s="29" customFormat="1" ht="6" customHeight="1" x14ac:dyDescent="0.2">
      <c r="B2" s="30"/>
    </row>
    <row r="3" spans="1:13" s="29" customFormat="1" ht="14.1" customHeight="1" x14ac:dyDescent="0.2">
      <c r="B3" s="32"/>
      <c r="C3" s="460" t="s">
        <v>409</v>
      </c>
      <c r="D3" s="460"/>
      <c r="E3" s="460"/>
      <c r="F3" s="460"/>
      <c r="G3" s="460"/>
      <c r="H3" s="32"/>
      <c r="I3" s="32"/>
      <c r="J3" s="16"/>
      <c r="K3" s="16"/>
    </row>
    <row r="4" spans="1:13" s="29" customFormat="1" ht="14.1" customHeight="1" x14ac:dyDescent="0.2">
      <c r="B4" s="32"/>
      <c r="C4" s="460" t="s">
        <v>146</v>
      </c>
      <c r="D4" s="460"/>
      <c r="E4" s="460"/>
      <c r="F4" s="460"/>
      <c r="G4" s="460"/>
      <c r="H4" s="32"/>
      <c r="I4" s="32"/>
      <c r="J4" s="16"/>
      <c r="K4" s="16"/>
    </row>
    <row r="5" spans="1:13" s="29" customFormat="1" ht="14.1" customHeight="1" x14ac:dyDescent="0.2">
      <c r="B5" s="32"/>
      <c r="C5" s="460" t="s">
        <v>411</v>
      </c>
      <c r="D5" s="460"/>
      <c r="E5" s="460"/>
      <c r="F5" s="460"/>
      <c r="G5" s="460"/>
      <c r="H5" s="32"/>
      <c r="I5" s="32"/>
      <c r="J5" s="16"/>
      <c r="K5" s="16"/>
    </row>
    <row r="6" spans="1:13" s="29" customFormat="1" ht="14.1" customHeight="1" x14ac:dyDescent="0.2">
      <c r="B6" s="32"/>
      <c r="C6" s="460" t="s">
        <v>1</v>
      </c>
      <c r="D6" s="460"/>
      <c r="E6" s="460"/>
      <c r="F6" s="460"/>
      <c r="G6" s="460"/>
      <c r="H6" s="32"/>
      <c r="I6" s="32"/>
      <c r="J6" s="16"/>
      <c r="K6" s="16"/>
    </row>
    <row r="7" spans="1:13" s="29" customFormat="1" ht="20.100000000000001" customHeight="1" x14ac:dyDescent="0.2">
      <c r="A7" s="34"/>
      <c r="B7" s="35" t="s">
        <v>4</v>
      </c>
      <c r="C7" s="452" t="s">
        <v>211</v>
      </c>
      <c r="D7" s="452"/>
      <c r="E7" s="452"/>
      <c r="F7" s="452"/>
      <c r="G7" s="452"/>
      <c r="H7" s="18"/>
      <c r="I7" s="122"/>
      <c r="J7" s="122"/>
      <c r="K7" s="122"/>
      <c r="L7" s="122"/>
      <c r="M7" s="122"/>
    </row>
    <row r="8" spans="1:13" s="29" customFormat="1" ht="6.75" customHeight="1" x14ac:dyDescent="0.2">
      <c r="A8" s="461"/>
      <c r="B8" s="461"/>
      <c r="C8" s="461"/>
      <c r="D8" s="461"/>
      <c r="E8" s="461"/>
      <c r="F8" s="461"/>
      <c r="G8" s="461"/>
      <c r="H8" s="461"/>
      <c r="I8" s="461"/>
    </row>
    <row r="9" spans="1:13" s="29" customFormat="1" ht="3" customHeight="1" x14ac:dyDescent="0.2">
      <c r="A9" s="461"/>
      <c r="B9" s="461"/>
      <c r="C9" s="461"/>
      <c r="D9" s="461"/>
      <c r="E9" s="461"/>
      <c r="F9" s="461"/>
      <c r="G9" s="461"/>
      <c r="H9" s="461"/>
      <c r="I9" s="461"/>
    </row>
    <row r="10" spans="1:13" s="127" customFormat="1" x14ac:dyDescent="0.2">
      <c r="A10" s="123"/>
      <c r="B10" s="481" t="s">
        <v>76</v>
      </c>
      <c r="C10" s="481"/>
      <c r="D10" s="124" t="s">
        <v>147</v>
      </c>
      <c r="E10" s="124" t="s">
        <v>148</v>
      </c>
      <c r="F10" s="125" t="s">
        <v>149</v>
      </c>
      <c r="G10" s="125" t="s">
        <v>150</v>
      </c>
      <c r="H10" s="125" t="s">
        <v>151</v>
      </c>
      <c r="I10" s="126"/>
    </row>
    <row r="11" spans="1:13" s="127" customFormat="1" x14ac:dyDescent="0.2">
      <c r="A11" s="128"/>
      <c r="B11" s="482"/>
      <c r="C11" s="482"/>
      <c r="D11" s="129">
        <v>1</v>
      </c>
      <c r="E11" s="129">
        <v>2</v>
      </c>
      <c r="F11" s="130">
        <v>3</v>
      </c>
      <c r="G11" s="130" t="s">
        <v>152</v>
      </c>
      <c r="H11" s="130" t="s">
        <v>153</v>
      </c>
      <c r="I11" s="131"/>
    </row>
    <row r="12" spans="1:13" s="29" customFormat="1" ht="3" customHeight="1" x14ac:dyDescent="0.2">
      <c r="A12" s="483"/>
      <c r="B12" s="461"/>
      <c r="C12" s="461"/>
      <c r="D12" s="461"/>
      <c r="E12" s="461"/>
      <c r="F12" s="461"/>
      <c r="G12" s="461"/>
      <c r="H12" s="461"/>
      <c r="I12" s="484"/>
    </row>
    <row r="13" spans="1:13" s="29" customFormat="1" ht="3" customHeight="1" x14ac:dyDescent="0.2">
      <c r="A13" s="485"/>
      <c r="B13" s="486"/>
      <c r="C13" s="486"/>
      <c r="D13" s="486"/>
      <c r="E13" s="486"/>
      <c r="F13" s="486"/>
      <c r="G13" s="486"/>
      <c r="H13" s="486"/>
      <c r="I13" s="487"/>
      <c r="J13" s="16"/>
      <c r="K13" s="16"/>
    </row>
    <row r="14" spans="1:13" s="29" customFormat="1" x14ac:dyDescent="0.2">
      <c r="A14" s="58"/>
      <c r="B14" s="488" t="s">
        <v>6</v>
      </c>
      <c r="C14" s="488"/>
      <c r="D14" s="132">
        <f>+D16+D26</f>
        <v>2391390</v>
      </c>
      <c r="E14" s="132">
        <f>+E16+E26</f>
        <v>3505292</v>
      </c>
      <c r="F14" s="132">
        <f>+F16+F26</f>
        <v>3770099</v>
      </c>
      <c r="G14" s="132">
        <f>+G16+G26</f>
        <v>2126583</v>
      </c>
      <c r="H14" s="132">
        <f>+H16+H26</f>
        <v>-264807</v>
      </c>
      <c r="I14" s="133"/>
      <c r="J14" s="16"/>
      <c r="K14" s="16"/>
    </row>
    <row r="15" spans="1:13" s="29" customFormat="1" ht="5.0999999999999996" customHeight="1" x14ac:dyDescent="0.2">
      <c r="A15" s="58"/>
      <c r="B15" s="134"/>
      <c r="C15" s="134"/>
      <c r="D15" s="132"/>
      <c r="E15" s="132"/>
      <c r="F15" s="132"/>
      <c r="G15" s="132"/>
      <c r="H15" s="132"/>
      <c r="I15" s="133"/>
      <c r="J15" s="16"/>
      <c r="K15" s="16"/>
    </row>
    <row r="16" spans="1:13" s="29" customFormat="1" ht="20.25" x14ac:dyDescent="0.3">
      <c r="A16" s="135"/>
      <c r="B16" s="447" t="s">
        <v>8</v>
      </c>
      <c r="C16" s="447"/>
      <c r="D16" s="136">
        <f>SUM(D18:D24)</f>
        <v>338705</v>
      </c>
      <c r="E16" s="136">
        <f>SUM(E18:E24)</f>
        <v>3505292</v>
      </c>
      <c r="F16" s="136">
        <f>SUM(F18:F24)</f>
        <v>3770099</v>
      </c>
      <c r="G16" s="136">
        <f>D16+E16-F16</f>
        <v>73898</v>
      </c>
      <c r="H16" s="136">
        <f>G16-D16</f>
        <v>-264807</v>
      </c>
      <c r="I16" s="137"/>
      <c r="J16" s="16"/>
      <c r="K16" s="138"/>
    </row>
    <row r="17" spans="1:14" s="29" customFormat="1" ht="5.0999999999999996" customHeight="1" x14ac:dyDescent="0.3">
      <c r="A17" s="45"/>
      <c r="B17" s="30"/>
      <c r="C17" s="30"/>
      <c r="D17" s="139"/>
      <c r="E17" s="139"/>
      <c r="F17" s="139"/>
      <c r="G17" s="139"/>
      <c r="H17" s="139"/>
      <c r="I17" s="140"/>
      <c r="J17" s="16"/>
      <c r="K17" s="138"/>
    </row>
    <row r="18" spans="1:14" s="29" customFormat="1" ht="19.5" customHeight="1" x14ac:dyDescent="0.3">
      <c r="A18" s="45"/>
      <c r="B18" s="475" t="s">
        <v>10</v>
      </c>
      <c r="C18" s="475"/>
      <c r="D18" s="141">
        <f>+ESF!E18</f>
        <v>338705</v>
      </c>
      <c r="E18" s="141">
        <v>1246138</v>
      </c>
      <c r="F18" s="141">
        <v>1518745</v>
      </c>
      <c r="G18" s="57">
        <f>D18+E18-F18</f>
        <v>66098</v>
      </c>
      <c r="H18" s="57">
        <f>G18-D18</f>
        <v>-272607</v>
      </c>
      <c r="I18" s="140"/>
      <c r="J18" s="16"/>
      <c r="K18" s="138" t="str">
        <f>IF(G18=ESF!D18," ","Error")</f>
        <v xml:space="preserve"> </v>
      </c>
    </row>
    <row r="19" spans="1:14" s="29" customFormat="1" ht="19.5" customHeight="1" x14ac:dyDescent="0.3">
      <c r="A19" s="45"/>
      <c r="B19" s="475" t="s">
        <v>12</v>
      </c>
      <c r="C19" s="475"/>
      <c r="D19" s="141">
        <f>+ESF!E19</f>
        <v>0</v>
      </c>
      <c r="E19" s="141">
        <v>2259154</v>
      </c>
      <c r="F19" s="141">
        <v>2251354</v>
      </c>
      <c r="G19" s="57">
        <f t="shared" ref="G19:G24" si="0">D19+E19-F19</f>
        <v>7800</v>
      </c>
      <c r="H19" s="57">
        <f t="shared" ref="H19:H24" si="1">G19-D19</f>
        <v>7800</v>
      </c>
      <c r="I19" s="140"/>
      <c r="J19" s="243"/>
      <c r="K19" s="138" t="str">
        <f>IF(G19=ESF!D19," ","Error")</f>
        <v xml:space="preserve"> </v>
      </c>
    </row>
    <row r="20" spans="1:14" s="29" customFormat="1" ht="19.5" customHeight="1" x14ac:dyDescent="0.3">
      <c r="A20" s="45"/>
      <c r="B20" s="475" t="s">
        <v>14</v>
      </c>
      <c r="C20" s="475"/>
      <c r="D20" s="141">
        <f>+ESF!E20</f>
        <v>0</v>
      </c>
      <c r="E20" s="141">
        <v>0</v>
      </c>
      <c r="F20" s="141">
        <v>0</v>
      </c>
      <c r="G20" s="57">
        <f t="shared" si="0"/>
        <v>0</v>
      </c>
      <c r="H20" s="57">
        <f t="shared" si="1"/>
        <v>0</v>
      </c>
      <c r="I20" s="140"/>
      <c r="J20" s="16"/>
      <c r="K20" s="138" t="str">
        <f>IF(G20=ESF!D20," ","Error")</f>
        <v xml:space="preserve"> </v>
      </c>
    </row>
    <row r="21" spans="1:14" s="29" customFormat="1" ht="19.5" customHeight="1" x14ac:dyDescent="0.3">
      <c r="A21" s="45"/>
      <c r="B21" s="475" t="s">
        <v>16</v>
      </c>
      <c r="C21" s="475"/>
      <c r="D21" s="141">
        <f>+ESF!E21</f>
        <v>0</v>
      </c>
      <c r="E21" s="141">
        <v>0</v>
      </c>
      <c r="F21" s="141">
        <v>0</v>
      </c>
      <c r="G21" s="57">
        <f t="shared" si="0"/>
        <v>0</v>
      </c>
      <c r="H21" s="57">
        <f t="shared" si="1"/>
        <v>0</v>
      </c>
      <c r="I21" s="140"/>
      <c r="J21" s="16"/>
      <c r="K21" s="138" t="str">
        <f>IF(G21=ESF!D21," ","Error")</f>
        <v xml:space="preserve"> </v>
      </c>
      <c r="N21" s="29" t="s">
        <v>135</v>
      </c>
    </row>
    <row r="22" spans="1:14" s="29" customFormat="1" ht="19.5" customHeight="1" x14ac:dyDescent="0.3">
      <c r="A22" s="45"/>
      <c r="B22" s="475" t="s">
        <v>18</v>
      </c>
      <c r="C22" s="475"/>
      <c r="D22" s="141">
        <f>+ESF!E22</f>
        <v>0</v>
      </c>
      <c r="E22" s="141">
        <v>0</v>
      </c>
      <c r="F22" s="141">
        <v>0</v>
      </c>
      <c r="G22" s="57">
        <f t="shared" si="0"/>
        <v>0</v>
      </c>
      <c r="H22" s="57">
        <f t="shared" si="1"/>
        <v>0</v>
      </c>
      <c r="I22" s="140"/>
      <c r="J22" s="16"/>
      <c r="K22" s="138" t="str">
        <f>IF(G22=ESF!D22," ","Error")</f>
        <v xml:space="preserve"> </v>
      </c>
    </row>
    <row r="23" spans="1:14" s="29" customFormat="1" ht="19.5" customHeight="1" x14ac:dyDescent="0.3">
      <c r="A23" s="45"/>
      <c r="B23" s="475" t="s">
        <v>20</v>
      </c>
      <c r="C23" s="475"/>
      <c r="D23" s="141">
        <f>+ESF!E23</f>
        <v>0</v>
      </c>
      <c r="E23" s="141">
        <v>0</v>
      </c>
      <c r="F23" s="141">
        <v>0</v>
      </c>
      <c r="G23" s="57">
        <f t="shared" si="0"/>
        <v>0</v>
      </c>
      <c r="H23" s="57">
        <f t="shared" si="1"/>
        <v>0</v>
      </c>
      <c r="I23" s="140"/>
      <c r="J23" s="16"/>
      <c r="K23" s="138" t="str">
        <f>IF(G23=ESF!D23," ","Error")</f>
        <v xml:space="preserve"> </v>
      </c>
      <c r="L23" s="29" t="s">
        <v>135</v>
      </c>
    </row>
    <row r="24" spans="1:14" ht="19.5" customHeight="1" x14ac:dyDescent="0.3">
      <c r="A24" s="45"/>
      <c r="B24" s="475" t="s">
        <v>22</v>
      </c>
      <c r="C24" s="475"/>
      <c r="D24" s="141">
        <f>+ESF!E24</f>
        <v>0</v>
      </c>
      <c r="E24" s="141">
        <v>0</v>
      </c>
      <c r="F24" s="141">
        <v>0</v>
      </c>
      <c r="G24" s="57">
        <f t="shared" si="0"/>
        <v>0</v>
      </c>
      <c r="H24" s="57">
        <f t="shared" si="1"/>
        <v>0</v>
      </c>
      <c r="I24" s="140"/>
      <c r="K24" s="138" t="str">
        <f>IF(G24=ESF!D24," ","Error")</f>
        <v xml:space="preserve"> </v>
      </c>
    </row>
    <row r="25" spans="1:14" ht="20.25" x14ac:dyDescent="0.3">
      <c r="A25" s="45"/>
      <c r="B25" s="142"/>
      <c r="C25" s="142"/>
      <c r="D25" s="143"/>
      <c r="E25" s="143"/>
      <c r="F25" s="143"/>
      <c r="G25" s="143"/>
      <c r="H25" s="143"/>
      <c r="I25" s="140"/>
      <c r="K25" s="138"/>
    </row>
    <row r="26" spans="1:14" ht="20.25" x14ac:dyDescent="0.3">
      <c r="A26" s="135"/>
      <c r="B26" s="447" t="s">
        <v>27</v>
      </c>
      <c r="C26" s="447"/>
      <c r="D26" s="136">
        <f>SUM(D28:D36)</f>
        <v>2052685</v>
      </c>
      <c r="E26" s="136">
        <f>SUM(E28:E36)</f>
        <v>0</v>
      </c>
      <c r="F26" s="136">
        <f>SUM(F28:F36)</f>
        <v>0</v>
      </c>
      <c r="G26" s="136">
        <f>D26+E26-F26</f>
        <v>2052685</v>
      </c>
      <c r="H26" s="136">
        <f>G26-D26</f>
        <v>0</v>
      </c>
      <c r="I26" s="137"/>
      <c r="K26" s="138"/>
    </row>
    <row r="27" spans="1:14" ht="5.0999999999999996" customHeight="1" x14ac:dyDescent="0.3">
      <c r="A27" s="45"/>
      <c r="B27" s="30"/>
      <c r="C27" s="142"/>
      <c r="D27" s="139"/>
      <c r="E27" s="139"/>
      <c r="F27" s="139"/>
      <c r="G27" s="139"/>
      <c r="H27" s="139"/>
      <c r="I27" s="140"/>
      <c r="K27" s="138"/>
    </row>
    <row r="28" spans="1:14" ht="19.5" customHeight="1" x14ac:dyDescent="0.3">
      <c r="A28" s="45"/>
      <c r="B28" s="475" t="s">
        <v>29</v>
      </c>
      <c r="C28" s="475"/>
      <c r="D28" s="141">
        <f>+ESF!E31</f>
        <v>0</v>
      </c>
      <c r="E28" s="141">
        <v>0</v>
      </c>
      <c r="F28" s="141">
        <v>0</v>
      </c>
      <c r="G28" s="57">
        <f>D28+E28-F28</f>
        <v>0</v>
      </c>
      <c r="H28" s="57">
        <f>G28-D28</f>
        <v>0</v>
      </c>
      <c r="I28" s="140"/>
      <c r="K28" s="138" t="str">
        <f>IF(G28=ESF!D31," ","error")</f>
        <v xml:space="preserve"> </v>
      </c>
    </row>
    <row r="29" spans="1:14" ht="19.5" customHeight="1" x14ac:dyDescent="0.3">
      <c r="A29" s="45"/>
      <c r="B29" s="475" t="s">
        <v>31</v>
      </c>
      <c r="C29" s="475"/>
      <c r="D29" s="141">
        <f>+ESF!E32</f>
        <v>0</v>
      </c>
      <c r="E29" s="141">
        <v>0</v>
      </c>
      <c r="F29" s="141">
        <v>0</v>
      </c>
      <c r="G29" s="57">
        <f t="shared" ref="G29:G36" si="2">D29+E29-F29</f>
        <v>0</v>
      </c>
      <c r="H29" s="57">
        <f t="shared" ref="H29:H36" si="3">G29-D29</f>
        <v>0</v>
      </c>
      <c r="I29" s="140"/>
      <c r="K29" s="138" t="str">
        <f>IF(G29=ESF!D32," ","error")</f>
        <v xml:space="preserve"> </v>
      </c>
    </row>
    <row r="30" spans="1:14" ht="19.5" customHeight="1" x14ac:dyDescent="0.3">
      <c r="A30" s="45"/>
      <c r="B30" s="475" t="s">
        <v>33</v>
      </c>
      <c r="C30" s="475"/>
      <c r="D30" s="141">
        <f>+ESF!E33</f>
        <v>0</v>
      </c>
      <c r="E30" s="141">
        <v>0</v>
      </c>
      <c r="F30" s="141">
        <v>0</v>
      </c>
      <c r="G30" s="57">
        <f t="shared" si="2"/>
        <v>0</v>
      </c>
      <c r="H30" s="57">
        <f t="shared" si="3"/>
        <v>0</v>
      </c>
      <c r="I30" s="140"/>
      <c r="K30" s="138" t="str">
        <f>IF(G30=ESF!D33," ","error")</f>
        <v xml:space="preserve"> </v>
      </c>
    </row>
    <row r="31" spans="1:14" ht="19.5" customHeight="1" x14ac:dyDescent="0.3">
      <c r="A31" s="45"/>
      <c r="B31" s="475" t="s">
        <v>154</v>
      </c>
      <c r="C31" s="475"/>
      <c r="D31" s="141">
        <f>+ESF!E34</f>
        <v>2052685</v>
      </c>
      <c r="E31" s="141">
        <v>0</v>
      </c>
      <c r="F31" s="141">
        <v>0</v>
      </c>
      <c r="G31" s="57">
        <f t="shared" si="2"/>
        <v>2052685</v>
      </c>
      <c r="H31" s="57">
        <f t="shared" si="3"/>
        <v>0</v>
      </c>
      <c r="I31" s="140"/>
      <c r="K31" s="138" t="str">
        <f>IF(G31=ESF!D34," ","error")</f>
        <v xml:space="preserve"> </v>
      </c>
    </row>
    <row r="32" spans="1:14" ht="19.5" customHeight="1" x14ac:dyDescent="0.3">
      <c r="A32" s="45"/>
      <c r="B32" s="475" t="s">
        <v>37</v>
      </c>
      <c r="C32" s="475"/>
      <c r="D32" s="141">
        <f>+ESF!E35</f>
        <v>0</v>
      </c>
      <c r="E32" s="141">
        <v>0</v>
      </c>
      <c r="F32" s="141">
        <v>0</v>
      </c>
      <c r="G32" s="57">
        <f t="shared" si="2"/>
        <v>0</v>
      </c>
      <c r="H32" s="57">
        <f t="shared" si="3"/>
        <v>0</v>
      </c>
      <c r="I32" s="140"/>
      <c r="K32" s="138" t="str">
        <f>IF(G32=ESF!D35," ","error")</f>
        <v xml:space="preserve"> </v>
      </c>
    </row>
    <row r="33" spans="1:17" ht="19.5" customHeight="1" x14ac:dyDescent="0.3">
      <c r="A33" s="45"/>
      <c r="B33" s="475" t="s">
        <v>39</v>
      </c>
      <c r="C33" s="475"/>
      <c r="D33" s="141">
        <f>+ESF!E36</f>
        <v>0</v>
      </c>
      <c r="E33" s="141">
        <v>0</v>
      </c>
      <c r="F33" s="141">
        <v>0</v>
      </c>
      <c r="G33" s="57">
        <f t="shared" si="2"/>
        <v>0</v>
      </c>
      <c r="H33" s="57">
        <f t="shared" si="3"/>
        <v>0</v>
      </c>
      <c r="I33" s="140"/>
      <c r="K33" s="138" t="str">
        <f>IF(G33=ESF!D36," ","error")</f>
        <v xml:space="preserve"> </v>
      </c>
    </row>
    <row r="34" spans="1:17" ht="19.5" customHeight="1" x14ac:dyDescent="0.3">
      <c r="A34" s="45"/>
      <c r="B34" s="475" t="s">
        <v>41</v>
      </c>
      <c r="C34" s="475"/>
      <c r="D34" s="141">
        <f>+ESF!E37</f>
        <v>0</v>
      </c>
      <c r="E34" s="141">
        <v>0</v>
      </c>
      <c r="F34" s="141">
        <v>0</v>
      </c>
      <c r="G34" s="57">
        <f t="shared" si="2"/>
        <v>0</v>
      </c>
      <c r="H34" s="57">
        <f t="shared" si="3"/>
        <v>0</v>
      </c>
      <c r="I34" s="140"/>
      <c r="K34" s="138" t="str">
        <f>IF(G34=ESF!D37," ","error")</f>
        <v xml:space="preserve"> </v>
      </c>
    </row>
    <row r="35" spans="1:17" ht="19.5" customHeight="1" x14ac:dyDescent="0.3">
      <c r="A35" s="45"/>
      <c r="B35" s="475" t="s">
        <v>42</v>
      </c>
      <c r="C35" s="475"/>
      <c r="D35" s="141">
        <f>+ESF!E38</f>
        <v>0</v>
      </c>
      <c r="E35" s="141">
        <v>0</v>
      </c>
      <c r="F35" s="141">
        <v>0</v>
      </c>
      <c r="G35" s="57">
        <f t="shared" si="2"/>
        <v>0</v>
      </c>
      <c r="H35" s="57">
        <f t="shared" si="3"/>
        <v>0</v>
      </c>
      <c r="I35" s="140"/>
      <c r="K35" s="138" t="str">
        <f>IF(G35=ESF!D38," ","error")</f>
        <v xml:space="preserve"> </v>
      </c>
    </row>
    <row r="36" spans="1:17" ht="19.5" customHeight="1" x14ac:dyDescent="0.3">
      <c r="A36" s="45"/>
      <c r="B36" s="475" t="s">
        <v>44</v>
      </c>
      <c r="C36" s="475"/>
      <c r="D36" s="141">
        <f>+ESF!E39</f>
        <v>0</v>
      </c>
      <c r="E36" s="141">
        <v>0</v>
      </c>
      <c r="F36" s="141">
        <v>0</v>
      </c>
      <c r="G36" s="57">
        <f t="shared" si="2"/>
        <v>0</v>
      </c>
      <c r="H36" s="57">
        <f t="shared" si="3"/>
        <v>0</v>
      </c>
      <c r="I36" s="140"/>
      <c r="K36" s="138" t="str">
        <f>IF(G36=ESF!D39," ","error")</f>
        <v xml:space="preserve"> </v>
      </c>
    </row>
    <row r="37" spans="1:17" ht="20.25" x14ac:dyDescent="0.3">
      <c r="A37" s="45"/>
      <c r="B37" s="142"/>
      <c r="C37" s="142"/>
      <c r="D37" s="143"/>
      <c r="E37" s="139"/>
      <c r="F37" s="139"/>
      <c r="G37" s="139"/>
      <c r="H37" s="139"/>
      <c r="I37" s="140"/>
      <c r="K37" s="138"/>
    </row>
    <row r="38" spans="1:17" ht="6" customHeight="1" x14ac:dyDescent="0.2">
      <c r="A38" s="476"/>
      <c r="B38" s="477"/>
      <c r="C38" s="477"/>
      <c r="D38" s="477"/>
      <c r="E38" s="477"/>
      <c r="F38" s="477"/>
      <c r="G38" s="477"/>
      <c r="H38" s="477"/>
      <c r="I38" s="478"/>
    </row>
    <row r="39" spans="1:17" ht="6" customHeight="1" x14ac:dyDescent="0.2">
      <c r="A39" s="144"/>
      <c r="B39" s="145"/>
      <c r="C39" s="146"/>
      <c r="E39" s="144"/>
      <c r="F39" s="144"/>
      <c r="G39" s="144"/>
      <c r="H39" s="144"/>
      <c r="I39" s="144"/>
    </row>
    <row r="40" spans="1:17" ht="15" customHeight="1" x14ac:dyDescent="0.2">
      <c r="A40" s="29"/>
      <c r="B40" s="446" t="s">
        <v>78</v>
      </c>
      <c r="C40" s="446"/>
      <c r="D40" s="446"/>
      <c r="E40" s="446"/>
      <c r="F40" s="446"/>
      <c r="G40" s="446"/>
      <c r="H40" s="446"/>
      <c r="I40" s="47"/>
      <c r="J40" s="47"/>
      <c r="K40" s="29"/>
      <c r="L40" s="29"/>
      <c r="M40" s="29"/>
      <c r="N40" s="29"/>
      <c r="O40" s="29"/>
      <c r="P40" s="29"/>
      <c r="Q40" s="29"/>
    </row>
    <row r="41" spans="1:17" ht="9.75" customHeight="1" x14ac:dyDescent="0.2">
      <c r="A41" s="29"/>
      <c r="B41" s="47"/>
      <c r="C41" s="71"/>
      <c r="D41" s="72"/>
      <c r="E41" s="72"/>
      <c r="F41" s="29"/>
      <c r="G41" s="73"/>
      <c r="H41" s="71"/>
      <c r="I41" s="72"/>
      <c r="J41" s="72"/>
      <c r="K41" s="29"/>
      <c r="L41" s="29"/>
      <c r="M41" s="29"/>
      <c r="N41" s="29"/>
      <c r="O41" s="29"/>
      <c r="P41" s="29"/>
      <c r="Q41" s="29"/>
    </row>
    <row r="42" spans="1:17" ht="50.1" customHeight="1" x14ac:dyDescent="0.2">
      <c r="A42" s="29"/>
      <c r="B42" s="479"/>
      <c r="C42" s="479"/>
      <c r="D42" s="72"/>
      <c r="E42" s="480"/>
      <c r="F42" s="480"/>
      <c r="G42" s="480"/>
      <c r="H42" s="480"/>
      <c r="I42" s="72"/>
      <c r="J42" s="72"/>
      <c r="K42" s="29"/>
      <c r="L42" s="29"/>
      <c r="M42" s="29"/>
      <c r="N42" s="29"/>
      <c r="O42" s="29"/>
      <c r="P42" s="29"/>
      <c r="Q42" s="29"/>
    </row>
    <row r="43" spans="1:17" ht="14.1" customHeight="1" x14ac:dyDescent="0.2">
      <c r="A43" s="29"/>
      <c r="B43" s="444" t="s">
        <v>207</v>
      </c>
      <c r="C43" s="444"/>
      <c r="D43" s="86"/>
      <c r="E43" s="444" t="s">
        <v>212</v>
      </c>
      <c r="F43" s="444"/>
      <c r="G43" s="444"/>
      <c r="H43" s="444"/>
      <c r="I43" s="48"/>
      <c r="J43" s="29"/>
      <c r="P43" s="29"/>
      <c r="Q43" s="29"/>
    </row>
    <row r="44" spans="1:17" ht="14.1" customHeight="1" x14ac:dyDescent="0.2">
      <c r="A44" s="29"/>
      <c r="B44" s="439" t="s">
        <v>208</v>
      </c>
      <c r="C44" s="439"/>
      <c r="D44" s="55"/>
      <c r="E44" s="439" t="s">
        <v>209</v>
      </c>
      <c r="F44" s="439"/>
      <c r="G44" s="439"/>
      <c r="H44" s="439"/>
      <c r="I44" s="48"/>
      <c r="J44" s="29"/>
      <c r="P44" s="29"/>
      <c r="Q44" s="29"/>
    </row>
    <row r="45" spans="1:17" x14ac:dyDescent="0.2">
      <c r="B45" s="29"/>
      <c r="C45" s="29"/>
      <c r="D45" s="95"/>
      <c r="E45" s="29"/>
      <c r="F45" s="29"/>
      <c r="G45" s="29"/>
    </row>
    <row r="46" spans="1:17" x14ac:dyDescent="0.2">
      <c r="B46" s="29"/>
      <c r="C46" s="29"/>
      <c r="D46" s="95"/>
      <c r="E46" s="29"/>
      <c r="F46" s="29"/>
      <c r="G46" s="2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51181102362204722" right="0" top="0.98425196850393704" bottom="0.59055118110236227" header="0" footer="0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6" zoomScaleNormal="100" workbookViewId="0">
      <selection activeCell="C7" sqref="C7:H7"/>
    </sheetView>
  </sheetViews>
  <sheetFormatPr baseColWidth="10" defaultRowHeight="12" x14ac:dyDescent="0.2"/>
  <cols>
    <col min="1" max="1" width="4.85546875" style="149" customWidth="1"/>
    <col min="2" max="2" width="14.5703125" style="149" customWidth="1"/>
    <col min="3" max="3" width="18.85546875" style="149" customWidth="1"/>
    <col min="4" max="4" width="21.85546875" style="149" customWidth="1"/>
    <col min="5" max="5" width="3.42578125" style="149" customWidth="1"/>
    <col min="6" max="6" width="22.28515625" style="149" customWidth="1"/>
    <col min="7" max="7" width="29.7109375" style="149" customWidth="1"/>
    <col min="8" max="8" width="20.7109375" style="149" customWidth="1"/>
    <col min="9" max="9" width="20.85546875" style="149" customWidth="1"/>
    <col min="10" max="10" width="3.7109375" style="149" customWidth="1"/>
    <col min="11" max="16384" width="11.42578125" style="21"/>
  </cols>
  <sheetData>
    <row r="1" spans="1:17" s="17" customFormat="1" ht="6" customHeight="1" x14ac:dyDescent="0.2">
      <c r="A1" s="20"/>
      <c r="B1" s="148"/>
      <c r="C1" s="19"/>
      <c r="D1" s="22"/>
      <c r="E1" s="22"/>
      <c r="F1" s="22"/>
      <c r="G1" s="22"/>
      <c r="H1" s="22"/>
      <c r="I1" s="22"/>
      <c r="J1" s="22"/>
      <c r="K1" s="149"/>
      <c r="P1" s="21"/>
      <c r="Q1" s="21"/>
    </row>
    <row r="2" spans="1:17" ht="6" customHeight="1" x14ac:dyDescent="0.2">
      <c r="A2" s="21"/>
      <c r="B2" s="150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51"/>
      <c r="C4" s="498" t="s">
        <v>409</v>
      </c>
      <c r="D4" s="498"/>
      <c r="E4" s="498"/>
      <c r="F4" s="498"/>
      <c r="G4" s="498"/>
      <c r="H4" s="498"/>
      <c r="I4" s="151"/>
      <c r="J4" s="151"/>
    </row>
    <row r="5" spans="1:17" ht="14.1" customHeight="1" x14ac:dyDescent="0.2">
      <c r="B5" s="151"/>
      <c r="C5" s="498" t="s">
        <v>155</v>
      </c>
      <c r="D5" s="498"/>
      <c r="E5" s="498"/>
      <c r="F5" s="498"/>
      <c r="G5" s="498"/>
      <c r="H5" s="498"/>
      <c r="I5" s="151"/>
      <c r="J5" s="151"/>
    </row>
    <row r="6" spans="1:17" ht="14.1" customHeight="1" x14ac:dyDescent="0.2">
      <c r="B6" s="151"/>
      <c r="C6" s="498" t="s">
        <v>411</v>
      </c>
      <c r="D6" s="498"/>
      <c r="E6" s="498"/>
      <c r="F6" s="498"/>
      <c r="G6" s="498"/>
      <c r="H6" s="498"/>
      <c r="I6" s="151"/>
      <c r="J6" s="151"/>
    </row>
    <row r="7" spans="1:17" ht="14.1" customHeight="1" x14ac:dyDescent="0.2">
      <c r="B7" s="151"/>
      <c r="C7" s="498" t="s">
        <v>1</v>
      </c>
      <c r="D7" s="498"/>
      <c r="E7" s="498"/>
      <c r="F7" s="498"/>
      <c r="G7" s="498"/>
      <c r="H7" s="498"/>
      <c r="I7" s="151"/>
      <c r="J7" s="151"/>
    </row>
    <row r="8" spans="1:17" ht="6" customHeight="1" x14ac:dyDescent="0.2">
      <c r="A8" s="152"/>
      <c r="B8" s="499"/>
      <c r="C8" s="499"/>
      <c r="D8" s="500"/>
      <c r="E8" s="500"/>
      <c r="F8" s="500"/>
      <c r="G8" s="500"/>
      <c r="H8" s="500"/>
      <c r="I8" s="500"/>
      <c r="J8" s="153"/>
    </row>
    <row r="9" spans="1:17" ht="20.100000000000001" customHeight="1" x14ac:dyDescent="0.2">
      <c r="A9" s="152"/>
      <c r="B9" s="154" t="s">
        <v>4</v>
      </c>
      <c r="C9" s="452" t="s">
        <v>206</v>
      </c>
      <c r="D9" s="452"/>
      <c r="E9" s="452"/>
      <c r="F9" s="452"/>
      <c r="G9" s="452"/>
      <c r="H9" s="452"/>
      <c r="I9" s="452"/>
      <c r="J9" s="153"/>
    </row>
    <row r="10" spans="1:17" ht="5.0999999999999996" customHeight="1" x14ac:dyDescent="0.2">
      <c r="A10" s="155"/>
      <c r="B10" s="501"/>
      <c r="C10" s="501"/>
      <c r="D10" s="501"/>
      <c r="E10" s="501"/>
      <c r="F10" s="501"/>
      <c r="G10" s="501"/>
      <c r="H10" s="501"/>
      <c r="I10" s="501"/>
      <c r="J10" s="501"/>
    </row>
    <row r="11" spans="1:17" ht="3" customHeight="1" x14ac:dyDescent="0.2">
      <c r="A11" s="155"/>
      <c r="B11" s="501"/>
      <c r="C11" s="501"/>
      <c r="D11" s="501"/>
      <c r="E11" s="501"/>
      <c r="F11" s="501"/>
      <c r="G11" s="501"/>
      <c r="H11" s="501"/>
      <c r="I11" s="501"/>
      <c r="J11" s="501"/>
    </row>
    <row r="12" spans="1:17" ht="30" customHeight="1" x14ac:dyDescent="0.2">
      <c r="A12" s="156"/>
      <c r="B12" s="502" t="s">
        <v>156</v>
      </c>
      <c r="C12" s="502"/>
      <c r="D12" s="502"/>
      <c r="E12" s="157"/>
      <c r="F12" s="158" t="s">
        <v>157</v>
      </c>
      <c r="G12" s="158" t="s">
        <v>158</v>
      </c>
      <c r="H12" s="157" t="s">
        <v>159</v>
      </c>
      <c r="I12" s="157" t="s">
        <v>160</v>
      </c>
      <c r="J12" s="159"/>
    </row>
    <row r="13" spans="1:17" ht="3" customHeight="1" x14ac:dyDescent="0.2">
      <c r="A13" s="160"/>
      <c r="B13" s="501"/>
      <c r="C13" s="501"/>
      <c r="D13" s="501"/>
      <c r="E13" s="501"/>
      <c r="F13" s="501"/>
      <c r="G13" s="501"/>
      <c r="H13" s="501"/>
      <c r="I13" s="501"/>
      <c r="J13" s="503"/>
    </row>
    <row r="14" spans="1:17" ht="9.9499999999999993" customHeight="1" x14ac:dyDescent="0.2">
      <c r="A14" s="161"/>
      <c r="B14" s="496"/>
      <c r="C14" s="496"/>
      <c r="D14" s="496"/>
      <c r="E14" s="496"/>
      <c r="F14" s="496"/>
      <c r="G14" s="496"/>
      <c r="H14" s="496"/>
      <c r="I14" s="496"/>
      <c r="J14" s="497"/>
    </row>
    <row r="15" spans="1:17" x14ac:dyDescent="0.2">
      <c r="A15" s="161"/>
      <c r="B15" s="494" t="s">
        <v>161</v>
      </c>
      <c r="C15" s="494"/>
      <c r="D15" s="494"/>
      <c r="E15" s="162"/>
      <c r="F15" s="162"/>
      <c r="G15" s="162"/>
      <c r="H15" s="162"/>
      <c r="I15" s="162"/>
      <c r="J15" s="163"/>
    </row>
    <row r="16" spans="1:17" x14ac:dyDescent="0.2">
      <c r="A16" s="164"/>
      <c r="B16" s="492" t="s">
        <v>162</v>
      </c>
      <c r="C16" s="492"/>
      <c r="D16" s="492"/>
      <c r="E16" s="165"/>
      <c r="F16" s="165"/>
      <c r="G16" s="165"/>
      <c r="H16" s="165"/>
      <c r="I16" s="165"/>
      <c r="J16" s="166"/>
    </row>
    <row r="17" spans="1:10" x14ac:dyDescent="0.2">
      <c r="A17" s="164"/>
      <c r="B17" s="494" t="s">
        <v>163</v>
      </c>
      <c r="C17" s="494"/>
      <c r="D17" s="494"/>
      <c r="E17" s="165"/>
      <c r="F17" s="167"/>
      <c r="G17" s="167"/>
      <c r="H17" s="106">
        <f>SUM(H18:H20)</f>
        <v>0</v>
      </c>
      <c r="I17" s="106">
        <f>SUM(I18:I20)</f>
        <v>0</v>
      </c>
      <c r="J17" s="168"/>
    </row>
    <row r="18" spans="1:10" x14ac:dyDescent="0.2">
      <c r="A18" s="169"/>
      <c r="B18" s="170"/>
      <c r="C18" s="493" t="s">
        <v>164</v>
      </c>
      <c r="D18" s="493"/>
      <c r="E18" s="165"/>
      <c r="F18" s="171"/>
      <c r="G18" s="171"/>
      <c r="H18" s="172">
        <v>0</v>
      </c>
      <c r="I18" s="172">
        <v>0</v>
      </c>
      <c r="J18" s="173"/>
    </row>
    <row r="19" spans="1:10" x14ac:dyDescent="0.2">
      <c r="A19" s="169"/>
      <c r="B19" s="170"/>
      <c r="C19" s="493" t="s">
        <v>165</v>
      </c>
      <c r="D19" s="493"/>
      <c r="E19" s="165"/>
      <c r="F19" s="171"/>
      <c r="G19" s="171"/>
      <c r="H19" s="172">
        <v>0</v>
      </c>
      <c r="I19" s="172">
        <v>0</v>
      </c>
      <c r="J19" s="173"/>
    </row>
    <row r="20" spans="1:10" x14ac:dyDescent="0.2">
      <c r="A20" s="169"/>
      <c r="B20" s="170"/>
      <c r="C20" s="493" t="s">
        <v>166</v>
      </c>
      <c r="D20" s="493"/>
      <c r="E20" s="165"/>
      <c r="F20" s="171"/>
      <c r="G20" s="171"/>
      <c r="H20" s="172">
        <v>0</v>
      </c>
      <c r="I20" s="172">
        <v>0</v>
      </c>
      <c r="J20" s="173"/>
    </row>
    <row r="21" spans="1:10" ht="9.9499999999999993" customHeight="1" x14ac:dyDescent="0.2">
      <c r="A21" s="169"/>
      <c r="B21" s="170"/>
      <c r="C21" s="170"/>
      <c r="D21" s="174"/>
      <c r="E21" s="165"/>
      <c r="F21" s="175"/>
      <c r="G21" s="175"/>
      <c r="H21" s="176"/>
      <c r="I21" s="176"/>
      <c r="J21" s="173"/>
    </row>
    <row r="22" spans="1:10" x14ac:dyDescent="0.2">
      <c r="A22" s="164"/>
      <c r="B22" s="494" t="s">
        <v>167</v>
      </c>
      <c r="C22" s="494"/>
      <c r="D22" s="494"/>
      <c r="E22" s="165"/>
      <c r="F22" s="167"/>
      <c r="G22" s="167"/>
      <c r="H22" s="106">
        <f>SUM(H23:H26)</f>
        <v>0</v>
      </c>
      <c r="I22" s="106">
        <f>SUM(I23:I26)</f>
        <v>0</v>
      </c>
      <c r="J22" s="168"/>
    </row>
    <row r="23" spans="1:10" x14ac:dyDescent="0.2">
      <c r="A23" s="169"/>
      <c r="B23" s="170"/>
      <c r="C23" s="493" t="s">
        <v>168</v>
      </c>
      <c r="D23" s="493"/>
      <c r="E23" s="165"/>
      <c r="F23" s="171"/>
      <c r="G23" s="171"/>
      <c r="H23" s="172">
        <v>0</v>
      </c>
      <c r="I23" s="172">
        <v>0</v>
      </c>
      <c r="J23" s="173"/>
    </row>
    <row r="24" spans="1:10" x14ac:dyDescent="0.2">
      <c r="A24" s="169"/>
      <c r="B24" s="170"/>
      <c r="C24" s="493" t="s">
        <v>169</v>
      </c>
      <c r="D24" s="493"/>
      <c r="E24" s="165"/>
      <c r="F24" s="171"/>
      <c r="G24" s="171"/>
      <c r="H24" s="172">
        <v>0</v>
      </c>
      <c r="I24" s="172">
        <v>0</v>
      </c>
      <c r="J24" s="173"/>
    </row>
    <row r="25" spans="1:10" x14ac:dyDescent="0.2">
      <c r="A25" s="169"/>
      <c r="B25" s="170"/>
      <c r="C25" s="493" t="s">
        <v>165</v>
      </c>
      <c r="D25" s="493"/>
      <c r="E25" s="165"/>
      <c r="F25" s="171"/>
      <c r="G25" s="171"/>
      <c r="H25" s="172">
        <v>0</v>
      </c>
      <c r="I25" s="172">
        <v>0</v>
      </c>
      <c r="J25" s="173"/>
    </row>
    <row r="26" spans="1:10" x14ac:dyDescent="0.2">
      <c r="A26" s="169"/>
      <c r="B26" s="150"/>
      <c r="C26" s="493" t="s">
        <v>166</v>
      </c>
      <c r="D26" s="493"/>
      <c r="E26" s="165"/>
      <c r="F26" s="171"/>
      <c r="G26" s="171"/>
      <c r="H26" s="177">
        <v>0</v>
      </c>
      <c r="I26" s="177">
        <v>0</v>
      </c>
      <c r="J26" s="173"/>
    </row>
    <row r="27" spans="1:10" ht="9.9499999999999993" customHeight="1" x14ac:dyDescent="0.2">
      <c r="A27" s="169"/>
      <c r="B27" s="170"/>
      <c r="C27" s="170"/>
      <c r="D27" s="174"/>
      <c r="E27" s="165"/>
      <c r="F27" s="248"/>
      <c r="G27" s="248"/>
      <c r="H27" s="178"/>
      <c r="I27" s="178"/>
      <c r="J27" s="173"/>
    </row>
    <row r="28" spans="1:10" x14ac:dyDescent="0.2">
      <c r="A28" s="179"/>
      <c r="B28" s="495" t="s">
        <v>170</v>
      </c>
      <c r="C28" s="495"/>
      <c r="D28" s="495"/>
      <c r="E28" s="180"/>
      <c r="F28" s="181"/>
      <c r="G28" s="181"/>
      <c r="H28" s="182">
        <f>H17+H22</f>
        <v>0</v>
      </c>
      <c r="I28" s="182">
        <f>I17+I22</f>
        <v>0</v>
      </c>
      <c r="J28" s="183"/>
    </row>
    <row r="29" spans="1:10" x14ac:dyDescent="0.2">
      <c r="A29" s="164"/>
      <c r="B29" s="170"/>
      <c r="C29" s="170"/>
      <c r="D29" s="247"/>
      <c r="E29" s="165"/>
      <c r="F29" s="248"/>
      <c r="G29" s="248"/>
      <c r="H29" s="178"/>
      <c r="I29" s="178"/>
      <c r="J29" s="168"/>
    </row>
    <row r="30" spans="1:10" x14ac:dyDescent="0.2">
      <c r="A30" s="164"/>
      <c r="B30" s="492" t="s">
        <v>171</v>
      </c>
      <c r="C30" s="492"/>
      <c r="D30" s="492"/>
      <c r="E30" s="165"/>
      <c r="F30" s="248"/>
      <c r="G30" s="248"/>
      <c r="H30" s="178"/>
      <c r="I30" s="178"/>
      <c r="J30" s="168"/>
    </row>
    <row r="31" spans="1:10" x14ac:dyDescent="0.2">
      <c r="A31" s="164"/>
      <c r="B31" s="494" t="s">
        <v>163</v>
      </c>
      <c r="C31" s="494"/>
      <c r="D31" s="494"/>
      <c r="E31" s="165"/>
      <c r="F31" s="167"/>
      <c r="G31" s="167"/>
      <c r="H31" s="106">
        <f>SUM(H32:H34)</f>
        <v>0</v>
      </c>
      <c r="I31" s="106">
        <f>SUM(I32:I34)</f>
        <v>0</v>
      </c>
      <c r="J31" s="168"/>
    </row>
    <row r="32" spans="1:10" x14ac:dyDescent="0.2">
      <c r="A32" s="169"/>
      <c r="B32" s="170"/>
      <c r="C32" s="493" t="s">
        <v>164</v>
      </c>
      <c r="D32" s="493"/>
      <c r="E32" s="165"/>
      <c r="F32" s="171"/>
      <c r="G32" s="171"/>
      <c r="H32" s="172">
        <v>0</v>
      </c>
      <c r="I32" s="172">
        <v>0</v>
      </c>
      <c r="J32" s="173"/>
    </row>
    <row r="33" spans="1:10" x14ac:dyDescent="0.2">
      <c r="A33" s="169"/>
      <c r="B33" s="150"/>
      <c r="C33" s="493" t="s">
        <v>165</v>
      </c>
      <c r="D33" s="493"/>
      <c r="E33" s="150"/>
      <c r="F33" s="184"/>
      <c r="G33" s="184"/>
      <c r="H33" s="172">
        <v>0</v>
      </c>
      <c r="I33" s="172">
        <v>0</v>
      </c>
      <c r="J33" s="173"/>
    </row>
    <row r="34" spans="1:10" x14ac:dyDescent="0.2">
      <c r="A34" s="169"/>
      <c r="B34" s="150"/>
      <c r="C34" s="493" t="s">
        <v>166</v>
      </c>
      <c r="D34" s="493"/>
      <c r="E34" s="150"/>
      <c r="F34" s="184"/>
      <c r="G34" s="184"/>
      <c r="H34" s="172">
        <v>0</v>
      </c>
      <c r="I34" s="172">
        <v>0</v>
      </c>
      <c r="J34" s="173"/>
    </row>
    <row r="35" spans="1:10" ht="9.9499999999999993" customHeight="1" x14ac:dyDescent="0.2">
      <c r="A35" s="169"/>
      <c r="B35" s="170"/>
      <c r="C35" s="170"/>
      <c r="D35" s="174"/>
      <c r="E35" s="165"/>
      <c r="F35" s="248"/>
      <c r="G35" s="248"/>
      <c r="H35" s="178"/>
      <c r="I35" s="178"/>
      <c r="J35" s="173"/>
    </row>
    <row r="36" spans="1:10" x14ac:dyDescent="0.2">
      <c r="A36" s="164"/>
      <c r="B36" s="494" t="s">
        <v>167</v>
      </c>
      <c r="C36" s="494"/>
      <c r="D36" s="494"/>
      <c r="E36" s="165"/>
      <c r="F36" s="167"/>
      <c r="G36" s="167"/>
      <c r="H36" s="106">
        <f>SUM(H37:H40)</f>
        <v>0</v>
      </c>
      <c r="I36" s="106">
        <f>SUM(I37:I40)</f>
        <v>0</v>
      </c>
      <c r="J36" s="168"/>
    </row>
    <row r="37" spans="1:10" x14ac:dyDescent="0.2">
      <c r="A37" s="169"/>
      <c r="B37" s="170"/>
      <c r="C37" s="493" t="s">
        <v>168</v>
      </c>
      <c r="D37" s="493"/>
      <c r="E37" s="165"/>
      <c r="F37" s="171"/>
      <c r="G37" s="171"/>
      <c r="H37" s="172">
        <v>0</v>
      </c>
      <c r="I37" s="172">
        <v>0</v>
      </c>
      <c r="J37" s="173"/>
    </row>
    <row r="38" spans="1:10" x14ac:dyDescent="0.2">
      <c r="A38" s="169"/>
      <c r="B38" s="170"/>
      <c r="C38" s="493" t="s">
        <v>169</v>
      </c>
      <c r="D38" s="493"/>
      <c r="E38" s="165"/>
      <c r="F38" s="171"/>
      <c r="G38" s="171"/>
      <c r="H38" s="172">
        <v>0</v>
      </c>
      <c r="I38" s="172">
        <v>0</v>
      </c>
      <c r="J38" s="173"/>
    </row>
    <row r="39" spans="1:10" x14ac:dyDescent="0.2">
      <c r="A39" s="169"/>
      <c r="B39" s="170"/>
      <c r="C39" s="493" t="s">
        <v>165</v>
      </c>
      <c r="D39" s="493"/>
      <c r="E39" s="165"/>
      <c r="F39" s="171"/>
      <c r="G39" s="171"/>
      <c r="H39" s="172">
        <v>0</v>
      </c>
      <c r="I39" s="172">
        <v>0</v>
      </c>
      <c r="J39" s="173"/>
    </row>
    <row r="40" spans="1:10" x14ac:dyDescent="0.2">
      <c r="A40" s="169"/>
      <c r="B40" s="165"/>
      <c r="C40" s="493" t="s">
        <v>166</v>
      </c>
      <c r="D40" s="493"/>
      <c r="E40" s="165"/>
      <c r="F40" s="171"/>
      <c r="G40" s="171"/>
      <c r="H40" s="172">
        <v>0</v>
      </c>
      <c r="I40" s="172">
        <v>0</v>
      </c>
      <c r="J40" s="173"/>
    </row>
    <row r="41" spans="1:10" ht="9.9499999999999993" customHeight="1" x14ac:dyDescent="0.2">
      <c r="A41" s="169"/>
      <c r="B41" s="165"/>
      <c r="C41" s="165"/>
      <c r="D41" s="174"/>
      <c r="E41" s="165"/>
      <c r="F41" s="248"/>
      <c r="G41" s="248"/>
      <c r="H41" s="178"/>
      <c r="I41" s="178"/>
      <c r="J41" s="173"/>
    </row>
    <row r="42" spans="1:10" x14ac:dyDescent="0.2">
      <c r="A42" s="179"/>
      <c r="B42" s="495" t="s">
        <v>172</v>
      </c>
      <c r="C42" s="495"/>
      <c r="D42" s="495"/>
      <c r="E42" s="180"/>
      <c r="F42" s="185"/>
      <c r="G42" s="185"/>
      <c r="H42" s="182">
        <f>+H31+H36</f>
        <v>0</v>
      </c>
      <c r="I42" s="182">
        <f>+I31+I36</f>
        <v>0</v>
      </c>
      <c r="J42" s="183"/>
    </row>
    <row r="43" spans="1:10" x14ac:dyDescent="0.2">
      <c r="A43" s="169"/>
      <c r="B43" s="170"/>
      <c r="C43" s="170"/>
      <c r="D43" s="174"/>
      <c r="E43" s="165"/>
      <c r="F43" s="248"/>
      <c r="G43" s="248"/>
      <c r="H43" s="178"/>
      <c r="I43" s="178"/>
      <c r="J43" s="173"/>
    </row>
    <row r="44" spans="1:10" x14ac:dyDescent="0.2">
      <c r="A44" s="169"/>
      <c r="B44" s="494" t="s">
        <v>173</v>
      </c>
      <c r="C44" s="494"/>
      <c r="D44" s="494"/>
      <c r="E44" s="165"/>
      <c r="F44" s="171"/>
      <c r="G44" s="171"/>
      <c r="H44" s="186">
        <v>0</v>
      </c>
      <c r="I44" s="186">
        <v>0</v>
      </c>
      <c r="J44" s="173"/>
    </row>
    <row r="45" spans="1:10" x14ac:dyDescent="0.2">
      <c r="A45" s="169"/>
      <c r="B45" s="170"/>
      <c r="C45" s="170"/>
      <c r="D45" s="174"/>
      <c r="E45" s="165"/>
      <c r="F45" s="248"/>
      <c r="G45" s="248"/>
      <c r="H45" s="178"/>
      <c r="I45" s="178"/>
      <c r="J45" s="173"/>
    </row>
    <row r="46" spans="1:10" x14ac:dyDescent="0.2">
      <c r="A46" s="187"/>
      <c r="B46" s="491" t="s">
        <v>174</v>
      </c>
      <c r="C46" s="491"/>
      <c r="D46" s="491"/>
      <c r="E46" s="188"/>
      <c r="F46" s="189"/>
      <c r="G46" s="189"/>
      <c r="H46" s="190">
        <f>H28+H42+H44</f>
        <v>0</v>
      </c>
      <c r="I46" s="190">
        <f>I28+I42+I44</f>
        <v>0</v>
      </c>
      <c r="J46" s="191"/>
    </row>
    <row r="47" spans="1:10" ht="6" customHeight="1" x14ac:dyDescent="0.2">
      <c r="B47" s="492"/>
      <c r="C47" s="492"/>
      <c r="D47" s="492"/>
      <c r="E47" s="492"/>
      <c r="F47" s="492"/>
      <c r="G47" s="492"/>
      <c r="H47" s="492"/>
      <c r="I47" s="492"/>
      <c r="J47" s="492"/>
    </row>
    <row r="48" spans="1:10" ht="6" customHeight="1" x14ac:dyDescent="0.2">
      <c r="B48" s="192"/>
      <c r="C48" s="192"/>
      <c r="D48" s="193"/>
      <c r="E48" s="194"/>
      <c r="F48" s="193"/>
      <c r="G48" s="194"/>
      <c r="H48" s="194"/>
      <c r="I48" s="194"/>
    </row>
    <row r="49" spans="1:10" s="17" customFormat="1" ht="15" customHeight="1" x14ac:dyDescent="0.2">
      <c r="A49" s="21"/>
      <c r="B49" s="493" t="s">
        <v>78</v>
      </c>
      <c r="C49" s="493"/>
      <c r="D49" s="493"/>
      <c r="E49" s="493"/>
      <c r="F49" s="493"/>
      <c r="G49" s="493"/>
      <c r="H49" s="493"/>
      <c r="I49" s="493"/>
      <c r="J49" s="493"/>
    </row>
    <row r="50" spans="1:10" s="17" customFormat="1" ht="28.5" customHeight="1" x14ac:dyDescent="0.2">
      <c r="A50" s="21"/>
      <c r="B50" s="174"/>
      <c r="C50" s="195"/>
      <c r="D50" s="196"/>
      <c r="E50" s="196"/>
      <c r="F50" s="21"/>
      <c r="G50" s="197"/>
      <c r="H50" s="264" t="str">
        <f>IF(H46=ESF!J40," ","ERROR")</f>
        <v xml:space="preserve"> </v>
      </c>
      <c r="I50" s="264" t="str">
        <f>IF(I46=ESF!I40," ","ERROR")</f>
        <v xml:space="preserve"> </v>
      </c>
      <c r="J50" s="196"/>
    </row>
    <row r="51" spans="1:10" s="17" customFormat="1" ht="25.5" customHeight="1" x14ac:dyDescent="0.2">
      <c r="A51" s="21"/>
      <c r="B51" s="174"/>
      <c r="C51" s="442"/>
      <c r="D51" s="442"/>
      <c r="E51" s="196"/>
      <c r="F51" s="21"/>
      <c r="G51" s="443"/>
      <c r="H51" s="443"/>
      <c r="I51" s="196"/>
      <c r="J51" s="196"/>
    </row>
    <row r="52" spans="1:10" s="17" customFormat="1" ht="14.1" customHeight="1" x14ac:dyDescent="0.2">
      <c r="A52" s="21"/>
      <c r="B52" s="178"/>
      <c r="C52" s="444" t="s">
        <v>207</v>
      </c>
      <c r="D52" s="444"/>
      <c r="E52" s="196"/>
      <c r="F52" s="196"/>
      <c r="G52" s="444" t="s">
        <v>212</v>
      </c>
      <c r="H52" s="444"/>
      <c r="I52" s="165"/>
      <c r="J52" s="196"/>
    </row>
    <row r="53" spans="1:10" s="17" customFormat="1" ht="14.1" customHeight="1" x14ac:dyDescent="0.2">
      <c r="A53" s="21"/>
      <c r="B53" s="198"/>
      <c r="C53" s="439" t="s">
        <v>208</v>
      </c>
      <c r="D53" s="439"/>
      <c r="E53" s="199"/>
      <c r="F53" s="199"/>
      <c r="G53" s="439" t="s">
        <v>209</v>
      </c>
      <c r="H53" s="439"/>
      <c r="I53" s="165"/>
      <c r="J53" s="196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F35" sqref="F35"/>
    </sheetView>
  </sheetViews>
  <sheetFormatPr baseColWidth="10" defaultRowHeight="12" x14ac:dyDescent="0.2"/>
  <cols>
    <col min="1" max="1" width="3.7109375" style="200" customWidth="1"/>
    <col min="2" max="2" width="11.7109375" style="221" customWidth="1"/>
    <col min="3" max="3" width="57.42578125" style="221" customWidth="1"/>
    <col min="4" max="6" width="18.7109375" style="222" customWidth="1"/>
    <col min="7" max="7" width="15.85546875" style="222" customWidth="1"/>
    <col min="8" max="8" width="16.140625" style="222" customWidth="1"/>
    <col min="9" max="9" width="3.28515625" style="200" customWidth="1"/>
    <col min="10" max="16384" width="11.42578125" style="16"/>
  </cols>
  <sheetData>
    <row r="1" spans="1:9" ht="6" customHeight="1" x14ac:dyDescent="0.2">
      <c r="A1" s="19"/>
      <c r="B1" s="25"/>
      <c r="C1" s="19"/>
      <c r="D1" s="510"/>
      <c r="E1" s="510"/>
      <c r="F1" s="511"/>
      <c r="G1" s="511"/>
      <c r="H1" s="511"/>
      <c r="I1" s="511"/>
    </row>
    <row r="2" spans="1:9" s="29" customFormat="1" ht="6" customHeight="1" x14ac:dyDescent="0.2">
      <c r="B2" s="30"/>
    </row>
    <row r="3" spans="1:9" s="29" customFormat="1" ht="14.1" customHeight="1" x14ac:dyDescent="0.2">
      <c r="B3" s="32"/>
      <c r="C3" s="460" t="s">
        <v>409</v>
      </c>
      <c r="D3" s="460"/>
      <c r="E3" s="460"/>
      <c r="F3" s="460"/>
      <c r="G3" s="460"/>
      <c r="H3" s="32"/>
      <c r="I3" s="32"/>
    </row>
    <row r="4" spans="1:9" ht="14.1" customHeight="1" x14ac:dyDescent="0.2">
      <c r="B4" s="32"/>
      <c r="C4" s="460" t="s">
        <v>133</v>
      </c>
      <c r="D4" s="460"/>
      <c r="E4" s="460"/>
      <c r="F4" s="460"/>
      <c r="G4" s="460"/>
      <c r="H4" s="32"/>
      <c r="I4" s="32"/>
    </row>
    <row r="5" spans="1:9" ht="14.1" customHeight="1" x14ac:dyDescent="0.2">
      <c r="B5" s="32"/>
      <c r="C5" s="460" t="s">
        <v>411</v>
      </c>
      <c r="D5" s="460"/>
      <c r="E5" s="460"/>
      <c r="F5" s="460"/>
      <c r="G5" s="460"/>
      <c r="H5" s="32"/>
      <c r="I5" s="32"/>
    </row>
    <row r="6" spans="1:9" ht="14.1" customHeight="1" x14ac:dyDescent="0.2">
      <c r="B6" s="32"/>
      <c r="C6" s="460" t="s">
        <v>134</v>
      </c>
      <c r="D6" s="460"/>
      <c r="E6" s="460"/>
      <c r="F6" s="460"/>
      <c r="G6" s="460"/>
      <c r="H6" s="32"/>
      <c r="I6" s="32"/>
    </row>
    <row r="7" spans="1:9" s="29" customFormat="1" ht="3" customHeight="1" x14ac:dyDescent="0.2">
      <c r="A7" s="34"/>
      <c r="B7" s="35"/>
      <c r="C7" s="509"/>
      <c r="D7" s="509"/>
      <c r="E7" s="509"/>
      <c r="F7" s="509"/>
      <c r="G7" s="509"/>
      <c r="H7" s="509"/>
      <c r="I7" s="509"/>
    </row>
    <row r="8" spans="1:9" ht="20.100000000000001" customHeight="1" x14ac:dyDescent="0.2">
      <c r="A8" s="34"/>
      <c r="B8" s="35" t="s">
        <v>4</v>
      </c>
      <c r="C8" s="452" t="s">
        <v>206</v>
      </c>
      <c r="D8" s="452"/>
      <c r="E8" s="452"/>
      <c r="F8" s="452"/>
      <c r="G8" s="452"/>
      <c r="H8" s="18"/>
      <c r="I8" s="18"/>
    </row>
    <row r="9" spans="1:9" ht="3" customHeight="1" x14ac:dyDescent="0.2">
      <c r="A9" s="34"/>
      <c r="B9" s="34"/>
      <c r="C9" s="34" t="s">
        <v>135</v>
      </c>
      <c r="D9" s="34"/>
      <c r="E9" s="34"/>
      <c r="F9" s="34"/>
      <c r="G9" s="34"/>
      <c r="H9" s="34"/>
      <c r="I9" s="34"/>
    </row>
    <row r="10" spans="1:9" s="29" customFormat="1" ht="3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</row>
    <row r="11" spans="1:9" s="29" customFormat="1" ht="48" x14ac:dyDescent="0.2">
      <c r="A11" s="201"/>
      <c r="B11" s="450" t="s">
        <v>76</v>
      </c>
      <c r="C11" s="450"/>
      <c r="D11" s="202" t="s">
        <v>49</v>
      </c>
      <c r="E11" s="202" t="s">
        <v>136</v>
      </c>
      <c r="F11" s="202" t="s">
        <v>137</v>
      </c>
      <c r="G11" s="202" t="s">
        <v>138</v>
      </c>
      <c r="H11" s="202" t="s">
        <v>139</v>
      </c>
      <c r="I11" s="203"/>
    </row>
    <row r="12" spans="1:9" s="29" customFormat="1" ht="3" customHeight="1" x14ac:dyDescent="0.2">
      <c r="A12" s="204"/>
      <c r="B12" s="34"/>
      <c r="C12" s="34"/>
      <c r="D12" s="34"/>
      <c r="E12" s="34"/>
      <c r="F12" s="34"/>
      <c r="G12" s="34"/>
      <c r="H12" s="34"/>
      <c r="I12" s="205"/>
    </row>
    <row r="13" spans="1:9" s="29" customFormat="1" ht="3" customHeight="1" x14ac:dyDescent="0.2">
      <c r="A13" s="45"/>
      <c r="B13" s="206"/>
      <c r="C13" s="49"/>
      <c r="D13" s="48"/>
      <c r="E13" s="46"/>
      <c r="F13" s="47"/>
      <c r="G13" s="30"/>
      <c r="H13" s="206"/>
      <c r="I13" s="207"/>
    </row>
    <row r="14" spans="1:9" x14ac:dyDescent="0.2">
      <c r="A14" s="58"/>
      <c r="B14" s="447" t="s">
        <v>58</v>
      </c>
      <c r="C14" s="447"/>
      <c r="D14" s="208">
        <v>0</v>
      </c>
      <c r="E14" s="438">
        <v>2052685</v>
      </c>
      <c r="F14" s="208">
        <v>0</v>
      </c>
      <c r="G14" s="208">
        <v>0</v>
      </c>
      <c r="H14" s="209">
        <f>SUM(D14:G14)</f>
        <v>2052685</v>
      </c>
      <c r="I14" s="207"/>
    </row>
    <row r="15" spans="1:9" ht="9.9499999999999993" customHeight="1" x14ac:dyDescent="0.2">
      <c r="A15" s="58"/>
      <c r="B15" s="210"/>
      <c r="C15" s="48"/>
      <c r="D15" s="211"/>
      <c r="E15" s="211"/>
      <c r="F15" s="211"/>
      <c r="G15" s="211"/>
      <c r="H15" s="211"/>
      <c r="I15" s="207"/>
    </row>
    <row r="16" spans="1:9" x14ac:dyDescent="0.2">
      <c r="A16" s="58"/>
      <c r="B16" s="508" t="s">
        <v>140</v>
      </c>
      <c r="C16" s="508"/>
      <c r="D16" s="212">
        <f>SUM(D17:D19)</f>
        <v>0</v>
      </c>
      <c r="E16" s="212">
        <f>SUM(E17:E19)</f>
        <v>0</v>
      </c>
      <c r="F16" s="212">
        <f>SUM(F17:F19)</f>
        <v>0</v>
      </c>
      <c r="G16" s="212">
        <f>SUM(G17:G19)</f>
        <v>0</v>
      </c>
      <c r="H16" s="212">
        <f>SUM(D16:G16)</f>
        <v>0</v>
      </c>
      <c r="I16" s="207"/>
    </row>
    <row r="17" spans="1:11" x14ac:dyDescent="0.2">
      <c r="A17" s="45"/>
      <c r="B17" s="446" t="s">
        <v>141</v>
      </c>
      <c r="C17" s="446"/>
      <c r="D17" s="213">
        <v>0</v>
      </c>
      <c r="E17" s="213">
        <v>0</v>
      </c>
      <c r="F17" s="213">
        <v>0</v>
      </c>
      <c r="G17" s="213">
        <v>0</v>
      </c>
      <c r="H17" s="211">
        <f t="shared" ref="H17:H25" si="0">SUM(D17:G17)</f>
        <v>0</v>
      </c>
      <c r="I17" s="207"/>
    </row>
    <row r="18" spans="1:11" x14ac:dyDescent="0.2">
      <c r="A18" s="45"/>
      <c r="B18" s="446" t="s">
        <v>51</v>
      </c>
      <c r="C18" s="446"/>
      <c r="D18" s="213">
        <v>0</v>
      </c>
      <c r="E18" s="213">
        <v>0</v>
      </c>
      <c r="F18" s="213">
        <v>0</v>
      </c>
      <c r="G18" s="213">
        <v>0</v>
      </c>
      <c r="H18" s="211">
        <f t="shared" si="0"/>
        <v>0</v>
      </c>
      <c r="I18" s="207"/>
    </row>
    <row r="19" spans="1:11" x14ac:dyDescent="0.2">
      <c r="A19" s="45"/>
      <c r="B19" s="446" t="s">
        <v>142</v>
      </c>
      <c r="C19" s="446"/>
      <c r="D19" s="213">
        <v>0</v>
      </c>
      <c r="E19" s="213">
        <v>0</v>
      </c>
      <c r="F19" s="213">
        <v>0</v>
      </c>
      <c r="G19" s="213">
        <v>0</v>
      </c>
      <c r="H19" s="211">
        <f t="shared" si="0"/>
        <v>0</v>
      </c>
      <c r="I19" s="207"/>
    </row>
    <row r="20" spans="1:11" ht="9.9499999999999993" customHeight="1" x14ac:dyDescent="0.2">
      <c r="A20" s="58"/>
      <c r="B20" s="210"/>
      <c r="C20" s="48"/>
      <c r="D20" s="211"/>
      <c r="E20" s="211"/>
      <c r="F20" s="211"/>
      <c r="G20" s="211"/>
      <c r="H20" s="211"/>
      <c r="I20" s="207"/>
    </row>
    <row r="21" spans="1:11" x14ac:dyDescent="0.2">
      <c r="A21" s="58"/>
      <c r="B21" s="508" t="s">
        <v>143</v>
      </c>
      <c r="C21" s="508"/>
      <c r="D21" s="212">
        <f>SUM(D22:D25)</f>
        <v>0</v>
      </c>
      <c r="E21" s="212">
        <f>SUM(E22:E25)</f>
        <v>24694</v>
      </c>
      <c r="F21" s="212">
        <f>SUM(F22:F25)</f>
        <v>314011</v>
      </c>
      <c r="G21" s="212">
        <f>SUM(G22:G25)</f>
        <v>0</v>
      </c>
      <c r="H21" s="212">
        <f t="shared" si="0"/>
        <v>338705</v>
      </c>
      <c r="I21" s="207"/>
    </row>
    <row r="22" spans="1:11" x14ac:dyDescent="0.2">
      <c r="A22" s="45"/>
      <c r="B22" s="446" t="s">
        <v>144</v>
      </c>
      <c r="C22" s="446"/>
      <c r="D22" s="213">
        <v>0</v>
      </c>
      <c r="E22" s="213">
        <v>0</v>
      </c>
      <c r="F22" s="213">
        <f>+ESF!J52</f>
        <v>314011</v>
      </c>
      <c r="G22" s="213">
        <v>0</v>
      </c>
      <c r="H22" s="211">
        <f t="shared" si="0"/>
        <v>314011</v>
      </c>
      <c r="I22" s="207"/>
    </row>
    <row r="23" spans="1:11" x14ac:dyDescent="0.2">
      <c r="A23" s="45"/>
      <c r="B23" s="446" t="s">
        <v>55</v>
      </c>
      <c r="C23" s="446"/>
      <c r="D23" s="213">
        <v>0</v>
      </c>
      <c r="E23" s="213">
        <f>+ESF!J53</f>
        <v>24694</v>
      </c>
      <c r="F23" s="213">
        <v>0</v>
      </c>
      <c r="G23" s="213">
        <v>0</v>
      </c>
      <c r="H23" s="211">
        <f t="shared" si="0"/>
        <v>24694</v>
      </c>
      <c r="I23" s="207"/>
    </row>
    <row r="24" spans="1:11" x14ac:dyDescent="0.2">
      <c r="A24" s="45"/>
      <c r="B24" s="446" t="s">
        <v>145</v>
      </c>
      <c r="C24" s="446"/>
      <c r="D24" s="213">
        <v>0</v>
      </c>
      <c r="E24" s="213">
        <v>0</v>
      </c>
      <c r="F24" s="213">
        <v>0</v>
      </c>
      <c r="G24" s="213">
        <v>0</v>
      </c>
      <c r="H24" s="211">
        <f t="shared" si="0"/>
        <v>0</v>
      </c>
      <c r="I24" s="207"/>
    </row>
    <row r="25" spans="1:11" x14ac:dyDescent="0.2">
      <c r="A25" s="45"/>
      <c r="B25" s="446" t="s">
        <v>57</v>
      </c>
      <c r="C25" s="446"/>
      <c r="D25" s="213">
        <v>0</v>
      </c>
      <c r="E25" s="213">
        <v>0</v>
      </c>
      <c r="F25" s="213">
        <v>0</v>
      </c>
      <c r="G25" s="213">
        <v>0</v>
      </c>
      <c r="H25" s="211">
        <f t="shared" si="0"/>
        <v>0</v>
      </c>
      <c r="I25" s="207"/>
    </row>
    <row r="26" spans="1:11" ht="9.9499999999999993" customHeight="1" x14ac:dyDescent="0.2">
      <c r="A26" s="58"/>
      <c r="B26" s="210"/>
      <c r="C26" s="48"/>
      <c r="D26" s="211"/>
      <c r="E26" s="211"/>
      <c r="F26" s="211"/>
      <c r="G26" s="211"/>
      <c r="H26" s="211"/>
      <c r="I26" s="207"/>
    </row>
    <row r="27" spans="1:11" ht="18.75" thickBot="1" x14ac:dyDescent="0.3">
      <c r="A27" s="58"/>
      <c r="B27" s="507" t="s">
        <v>412</v>
      </c>
      <c r="C27" s="507"/>
      <c r="D27" s="214">
        <f>D14+D16+D21</f>
        <v>0</v>
      </c>
      <c r="E27" s="214">
        <f>E14+E16+E21</f>
        <v>2077379</v>
      </c>
      <c r="F27" s="214">
        <f>F14+F16+F21</f>
        <v>314011</v>
      </c>
      <c r="G27" s="214">
        <f>G14+G16+G21</f>
        <v>0</v>
      </c>
      <c r="H27" s="214">
        <f>SUM(D27:G27)</f>
        <v>2391390</v>
      </c>
      <c r="I27" s="207"/>
      <c r="J27" s="243"/>
      <c r="K27" s="215" t="str">
        <f>IF(H27=ESF!J63," ","ERROR")</f>
        <v xml:space="preserve"> </v>
      </c>
    </row>
    <row r="28" spans="1:11" x14ac:dyDescent="0.2">
      <c r="A28" s="45"/>
      <c r="B28" s="48"/>
      <c r="C28" s="47"/>
      <c r="D28" s="211"/>
      <c r="E28" s="211"/>
      <c r="F28" s="211"/>
      <c r="G28" s="211"/>
      <c r="H28" s="211"/>
      <c r="I28" s="207"/>
      <c r="J28" s="243"/>
    </row>
    <row r="29" spans="1:11" x14ac:dyDescent="0.2">
      <c r="A29" s="58"/>
      <c r="B29" s="508" t="s">
        <v>413</v>
      </c>
      <c r="C29" s="508"/>
      <c r="D29" s="212">
        <v>0</v>
      </c>
      <c r="E29" s="212">
        <f>SUM(E30:E32)</f>
        <v>0</v>
      </c>
      <c r="F29" s="212">
        <f>SUM(F30:F32)</f>
        <v>0</v>
      </c>
      <c r="G29" s="212">
        <f>SUM(G30:G32)</f>
        <v>0</v>
      </c>
      <c r="H29" s="212">
        <f>SUM(D29:G29)</f>
        <v>0</v>
      </c>
      <c r="I29" s="207"/>
    </row>
    <row r="30" spans="1:11" x14ac:dyDescent="0.2">
      <c r="A30" s="45"/>
      <c r="B30" s="446" t="s">
        <v>50</v>
      </c>
      <c r="C30" s="446"/>
      <c r="D30" s="213">
        <v>0</v>
      </c>
      <c r="E30" s="213">
        <v>0</v>
      </c>
      <c r="F30" s="213">
        <v>0</v>
      </c>
      <c r="G30" s="213">
        <v>0</v>
      </c>
      <c r="H30" s="211">
        <f>SUM(D30:G30)</f>
        <v>0</v>
      </c>
      <c r="I30" s="207"/>
    </row>
    <row r="31" spans="1:11" x14ac:dyDescent="0.2">
      <c r="A31" s="45"/>
      <c r="B31" s="446" t="s">
        <v>51</v>
      </c>
      <c r="C31" s="446"/>
      <c r="D31" s="213">
        <v>0</v>
      </c>
      <c r="E31" s="213">
        <v>0</v>
      </c>
      <c r="F31" s="213">
        <v>0</v>
      </c>
      <c r="G31" s="213">
        <v>0</v>
      </c>
      <c r="H31" s="211">
        <f>SUM(D31:G31)</f>
        <v>0</v>
      </c>
      <c r="I31" s="207"/>
    </row>
    <row r="32" spans="1:11" x14ac:dyDescent="0.2">
      <c r="A32" s="45"/>
      <c r="B32" s="446" t="s">
        <v>142</v>
      </c>
      <c r="C32" s="446"/>
      <c r="D32" s="213">
        <v>0</v>
      </c>
      <c r="E32" s="213">
        <v>0</v>
      </c>
      <c r="F32" s="213">
        <v>0</v>
      </c>
      <c r="G32" s="213">
        <v>0</v>
      </c>
      <c r="H32" s="211">
        <f>SUM(D32:G32)</f>
        <v>0</v>
      </c>
      <c r="I32" s="207"/>
    </row>
    <row r="33" spans="1:11" ht="9.9499999999999993" customHeight="1" x14ac:dyDescent="0.2">
      <c r="A33" s="58"/>
      <c r="B33" s="210"/>
      <c r="C33" s="48"/>
      <c r="D33" s="211"/>
      <c r="E33" s="211"/>
      <c r="F33" s="211"/>
      <c r="G33" s="211"/>
      <c r="H33" s="211"/>
      <c r="I33" s="207"/>
    </row>
    <row r="34" spans="1:11" x14ac:dyDescent="0.2">
      <c r="A34" s="58" t="s">
        <v>135</v>
      </c>
      <c r="B34" s="508" t="s">
        <v>143</v>
      </c>
      <c r="C34" s="508"/>
      <c r="D34" s="212">
        <f>SUM(D35:D38)</f>
        <v>0</v>
      </c>
      <c r="E34" s="212">
        <f>SUM(E35:E38)</f>
        <v>15488</v>
      </c>
      <c r="F34" s="212">
        <f>SUM(F35:F38)</f>
        <v>33716</v>
      </c>
      <c r="G34" s="212">
        <f>SUM(G35:G38)</f>
        <v>0</v>
      </c>
      <c r="H34" s="212">
        <f>SUM(D34:G34)</f>
        <v>49204</v>
      </c>
      <c r="I34" s="207"/>
    </row>
    <row r="35" spans="1:11" x14ac:dyDescent="0.2">
      <c r="A35" s="45"/>
      <c r="B35" s="446" t="s">
        <v>144</v>
      </c>
      <c r="C35" s="446"/>
      <c r="D35" s="213">
        <v>0</v>
      </c>
      <c r="E35" s="213">
        <f>40182-24694</f>
        <v>15488</v>
      </c>
      <c r="F35" s="213">
        <f>+ESF!I52</f>
        <v>33716</v>
      </c>
      <c r="G35" s="213">
        <v>0</v>
      </c>
      <c r="H35" s="211">
        <f>SUM(D35:G35)</f>
        <v>49204</v>
      </c>
      <c r="I35" s="207"/>
    </row>
    <row r="36" spans="1:11" x14ac:dyDescent="0.2">
      <c r="A36" s="45"/>
      <c r="B36" s="446" t="s">
        <v>55</v>
      </c>
      <c r="C36" s="446"/>
      <c r="D36" s="213">
        <v>0</v>
      </c>
      <c r="E36" s="213">
        <v>0</v>
      </c>
      <c r="F36" s="213">
        <v>0</v>
      </c>
      <c r="G36" s="213">
        <v>0</v>
      </c>
      <c r="H36" s="211">
        <f>SUM(D36:G36)</f>
        <v>0</v>
      </c>
      <c r="I36" s="207"/>
    </row>
    <row r="37" spans="1:11" x14ac:dyDescent="0.2">
      <c r="A37" s="45"/>
      <c r="B37" s="446" t="s">
        <v>145</v>
      </c>
      <c r="C37" s="446"/>
      <c r="D37" s="213">
        <v>0</v>
      </c>
      <c r="E37" s="213">
        <v>0</v>
      </c>
      <c r="F37" s="213">
        <v>0</v>
      </c>
      <c r="G37" s="213">
        <v>0</v>
      </c>
      <c r="H37" s="211">
        <f>SUM(D37:G37)</f>
        <v>0</v>
      </c>
      <c r="I37" s="207"/>
    </row>
    <row r="38" spans="1:11" x14ac:dyDescent="0.2">
      <c r="A38" s="45"/>
      <c r="B38" s="446" t="s">
        <v>57</v>
      </c>
      <c r="C38" s="446"/>
      <c r="D38" s="213">
        <v>0</v>
      </c>
      <c r="E38" s="213">
        <v>0</v>
      </c>
      <c r="F38" s="213">
        <v>0</v>
      </c>
      <c r="G38" s="213">
        <v>0</v>
      </c>
      <c r="H38" s="211">
        <f>SUM(D38:G38)</f>
        <v>0</v>
      </c>
      <c r="I38" s="207"/>
    </row>
    <row r="39" spans="1:11" ht="9.9499999999999993" customHeight="1" x14ac:dyDescent="0.2">
      <c r="A39" s="58"/>
      <c r="B39" s="210"/>
      <c r="C39" s="48"/>
      <c r="D39" s="211"/>
      <c r="E39" s="211"/>
      <c r="F39" s="211"/>
      <c r="G39" s="211"/>
      <c r="H39" s="211"/>
      <c r="I39" s="207"/>
    </row>
    <row r="40" spans="1:11" ht="18" x14ac:dyDescent="0.25">
      <c r="A40" s="216"/>
      <c r="B40" s="504" t="s">
        <v>414</v>
      </c>
      <c r="C40" s="504"/>
      <c r="D40" s="217">
        <f>D27+D29+D34</f>
        <v>0</v>
      </c>
      <c r="E40" s="217">
        <f>E27+E29+E34</f>
        <v>2092867</v>
      </c>
      <c r="F40" s="217">
        <f>F29+F34</f>
        <v>33716</v>
      </c>
      <c r="G40" s="217">
        <f>G27+G29+G34</f>
        <v>0</v>
      </c>
      <c r="H40" s="217">
        <f>SUM(D40:G40)</f>
        <v>2126583</v>
      </c>
      <c r="I40" s="218"/>
      <c r="J40" s="243"/>
      <c r="K40" s="215" t="str">
        <f>IF(H40=ESF!I65," ","ERROR")</f>
        <v xml:space="preserve"> </v>
      </c>
    </row>
    <row r="41" spans="1:11" ht="6" customHeight="1" x14ac:dyDescent="0.2">
      <c r="A41" s="219"/>
      <c r="B41" s="219"/>
      <c r="C41" s="219"/>
      <c r="D41" s="219"/>
      <c r="E41" s="219"/>
      <c r="F41" s="219"/>
      <c r="G41" s="219"/>
      <c r="H41" s="219"/>
      <c r="I41" s="220"/>
    </row>
    <row r="42" spans="1:11" ht="6" customHeight="1" x14ac:dyDescent="0.2">
      <c r="D42" s="221"/>
      <c r="E42" s="221"/>
      <c r="I42" s="49"/>
    </row>
    <row r="43" spans="1:11" ht="15" customHeight="1" x14ac:dyDescent="0.2">
      <c r="A43" s="29"/>
      <c r="B43" s="441" t="s">
        <v>78</v>
      </c>
      <c r="C43" s="441"/>
      <c r="D43" s="441"/>
      <c r="E43" s="441"/>
      <c r="F43" s="441"/>
      <c r="G43" s="441"/>
      <c r="H43" s="441"/>
      <c r="I43" s="441"/>
      <c r="J43" s="47"/>
    </row>
    <row r="44" spans="1:11" ht="9.75" customHeight="1" x14ac:dyDescent="0.2">
      <c r="A44" s="29"/>
      <c r="B44" s="47"/>
      <c r="C44" s="71"/>
      <c r="D44" s="72"/>
      <c r="E44" s="72"/>
      <c r="F44" s="29"/>
      <c r="G44" s="73"/>
      <c r="H44" s="71"/>
      <c r="I44" s="72"/>
      <c r="J44" s="72"/>
    </row>
    <row r="45" spans="1:11" ht="50.1" customHeight="1" x14ac:dyDescent="0.2">
      <c r="A45" s="29"/>
      <c r="B45" s="47"/>
      <c r="C45" s="442"/>
      <c r="D45" s="442"/>
      <c r="E45" s="72"/>
      <c r="F45" s="74"/>
      <c r="G45" s="505"/>
      <c r="H45" s="443"/>
      <c r="I45" s="72"/>
      <c r="J45" s="72"/>
    </row>
    <row r="46" spans="1:11" ht="14.1" customHeight="1" x14ac:dyDescent="0.2">
      <c r="A46" s="29"/>
      <c r="B46" s="79"/>
      <c r="C46" s="444" t="s">
        <v>207</v>
      </c>
      <c r="D46" s="444"/>
      <c r="E46" s="72"/>
      <c r="F46" s="506" t="s">
        <v>212</v>
      </c>
      <c r="G46" s="506"/>
      <c r="H46" s="506"/>
      <c r="I46" s="48"/>
      <c r="J46" s="72"/>
    </row>
    <row r="47" spans="1:11" ht="14.1" customHeight="1" x14ac:dyDescent="0.2">
      <c r="A47" s="29"/>
      <c r="B47" s="81"/>
      <c r="C47" s="439" t="s">
        <v>208</v>
      </c>
      <c r="D47" s="439"/>
      <c r="E47" s="82"/>
      <c r="F47" s="439" t="s">
        <v>209</v>
      </c>
      <c r="G47" s="439"/>
      <c r="H47" s="439"/>
      <c r="I47" s="48"/>
      <c r="J47" s="72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G45:H45"/>
    <mergeCell ref="C46:D46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WhiteSpace="0" topLeftCell="G1" zoomScaleNormal="100" workbookViewId="0">
      <selection activeCell="O32" sqref="O32"/>
    </sheetView>
  </sheetViews>
  <sheetFormatPr baseColWidth="10" defaultRowHeight="12" x14ac:dyDescent="0.2"/>
  <cols>
    <col min="1" max="1" width="1.28515625" style="86" customWidth="1"/>
    <col min="2" max="3" width="3.7109375" style="86" customWidth="1"/>
    <col min="4" max="4" width="23.85546875" style="86" customWidth="1"/>
    <col min="5" max="5" width="21.42578125" style="86" customWidth="1"/>
    <col min="6" max="6" width="17.28515625" style="86" customWidth="1"/>
    <col min="7" max="8" width="18.7109375" style="30" customWidth="1"/>
    <col min="9" max="9" width="7.7109375" style="86" customWidth="1"/>
    <col min="10" max="11" width="3.7109375" style="16" customWidth="1"/>
    <col min="12" max="16" width="18.7109375" style="16" customWidth="1"/>
    <col min="17" max="17" width="1.85546875" style="16" customWidth="1"/>
    <col min="18" max="16384" width="11.42578125" style="16"/>
  </cols>
  <sheetData>
    <row r="1" spans="1:17" s="29" customFormat="1" ht="16.5" customHeight="1" x14ac:dyDescent="0.2">
      <c r="B1" s="87"/>
      <c r="C1" s="87"/>
      <c r="D1" s="87"/>
      <c r="E1" s="451" t="s">
        <v>409</v>
      </c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87"/>
      <c r="Q1" s="87"/>
    </row>
    <row r="2" spans="1:17" ht="15" customHeight="1" x14ac:dyDescent="0.2">
      <c r="B2" s="87"/>
      <c r="C2" s="87"/>
      <c r="D2" s="87"/>
      <c r="E2" s="451" t="s">
        <v>175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87"/>
      <c r="Q2" s="87"/>
    </row>
    <row r="3" spans="1:17" ht="15" customHeight="1" x14ac:dyDescent="0.2">
      <c r="B3" s="87"/>
      <c r="C3" s="87"/>
      <c r="D3" s="87"/>
      <c r="E3" s="451" t="s">
        <v>408</v>
      </c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87"/>
      <c r="Q3" s="87"/>
    </row>
    <row r="4" spans="1:17" ht="16.5" customHeight="1" x14ac:dyDescent="0.2">
      <c r="B4" s="87"/>
      <c r="C4" s="87"/>
      <c r="D4" s="87"/>
      <c r="E4" s="451" t="s">
        <v>1</v>
      </c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87"/>
      <c r="Q4" s="87"/>
    </row>
    <row r="5" spans="1:17" ht="3" customHeight="1" x14ac:dyDescent="0.2">
      <c r="C5" s="91"/>
      <c r="D5" s="223"/>
      <c r="E5" s="89"/>
      <c r="F5" s="89"/>
      <c r="G5" s="89"/>
      <c r="H5" s="89"/>
      <c r="I5" s="89"/>
      <c r="J5" s="89"/>
      <c r="K5" s="89"/>
      <c r="L5" s="89"/>
      <c r="M5" s="89"/>
      <c r="N5" s="89"/>
      <c r="O5" s="87"/>
      <c r="P5" s="29"/>
      <c r="Q5" s="29"/>
    </row>
    <row r="6" spans="1:17" ht="19.5" customHeight="1" x14ac:dyDescent="0.2">
      <c r="A6" s="34"/>
      <c r="B6" s="460" t="s">
        <v>4</v>
      </c>
      <c r="C6" s="460"/>
      <c r="D6" s="460"/>
      <c r="E6" s="452" t="s">
        <v>206</v>
      </c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18"/>
      <c r="Q6" s="29"/>
    </row>
    <row r="7" spans="1:17" s="29" customFormat="1" ht="5.0999999999999996" customHeight="1" x14ac:dyDescent="0.2">
      <c r="A7" s="86"/>
      <c r="B7" s="91"/>
      <c r="C7" s="91"/>
      <c r="D7" s="223"/>
      <c r="E7" s="91"/>
      <c r="F7" s="91"/>
      <c r="G7" s="224"/>
      <c r="H7" s="224"/>
      <c r="I7" s="223"/>
    </row>
    <row r="8" spans="1:17" s="29" customFormat="1" ht="3" customHeight="1" x14ac:dyDescent="0.2">
      <c r="A8" s="86"/>
      <c r="B8" s="86"/>
      <c r="C8" s="225"/>
      <c r="D8" s="223"/>
      <c r="E8" s="225"/>
      <c r="F8" s="225"/>
      <c r="G8" s="226"/>
      <c r="H8" s="226"/>
      <c r="I8" s="223"/>
    </row>
    <row r="9" spans="1:17" s="29" customFormat="1" ht="31.5" customHeight="1" x14ac:dyDescent="0.2">
      <c r="A9" s="227"/>
      <c r="B9" s="517" t="s">
        <v>76</v>
      </c>
      <c r="C9" s="517"/>
      <c r="D9" s="517"/>
      <c r="E9" s="517"/>
      <c r="F9" s="98"/>
      <c r="G9" s="97">
        <v>2016</v>
      </c>
      <c r="H9" s="97">
        <v>2015</v>
      </c>
      <c r="I9" s="228"/>
      <c r="J9" s="517" t="s">
        <v>76</v>
      </c>
      <c r="K9" s="517"/>
      <c r="L9" s="517"/>
      <c r="M9" s="517"/>
      <c r="N9" s="98"/>
      <c r="O9" s="97">
        <v>2016</v>
      </c>
      <c r="P9" s="97">
        <v>2015</v>
      </c>
      <c r="Q9" s="229"/>
    </row>
    <row r="10" spans="1:17" s="29" customFormat="1" ht="3" customHeight="1" x14ac:dyDescent="0.2">
      <c r="A10" s="100"/>
      <c r="B10" s="86"/>
      <c r="C10" s="86"/>
      <c r="D10" s="101"/>
      <c r="E10" s="101"/>
      <c r="F10" s="101"/>
      <c r="G10" s="230"/>
      <c r="H10" s="230"/>
      <c r="I10" s="86"/>
      <c r="Q10" s="44"/>
    </row>
    <row r="11" spans="1:17" s="29" customFormat="1" x14ac:dyDescent="0.2">
      <c r="A11" s="45"/>
      <c r="B11" s="30"/>
      <c r="C11" s="103"/>
      <c r="D11" s="103"/>
      <c r="E11" s="103"/>
      <c r="F11" s="103"/>
      <c r="G11" s="230"/>
      <c r="H11" s="230"/>
      <c r="I11" s="30"/>
      <c r="Q11" s="44"/>
    </row>
    <row r="12" spans="1:17" ht="17.25" customHeight="1" x14ac:dyDescent="0.2">
      <c r="A12" s="45"/>
      <c r="B12" s="513" t="s">
        <v>176</v>
      </c>
      <c r="C12" s="513"/>
      <c r="D12" s="513"/>
      <c r="E12" s="513"/>
      <c r="F12" s="513"/>
      <c r="G12" s="230"/>
      <c r="H12" s="230"/>
      <c r="I12" s="30"/>
      <c r="J12" s="513" t="s">
        <v>177</v>
      </c>
      <c r="K12" s="513"/>
      <c r="L12" s="513"/>
      <c r="M12" s="513"/>
      <c r="N12" s="513"/>
      <c r="O12" s="231"/>
      <c r="P12" s="231"/>
      <c r="Q12" s="44"/>
    </row>
    <row r="13" spans="1:17" ht="17.25" customHeight="1" x14ac:dyDescent="0.2">
      <c r="A13" s="45"/>
      <c r="B13" s="30"/>
      <c r="C13" s="103"/>
      <c r="D13" s="30"/>
      <c r="E13" s="103"/>
      <c r="F13" s="103"/>
      <c r="G13" s="230"/>
      <c r="H13" s="230"/>
      <c r="I13" s="30"/>
      <c r="J13" s="30"/>
      <c r="K13" s="103"/>
      <c r="L13" s="103"/>
      <c r="M13" s="103"/>
      <c r="N13" s="103"/>
      <c r="O13" s="231"/>
      <c r="P13" s="231"/>
      <c r="Q13" s="44"/>
    </row>
    <row r="14" spans="1:17" ht="17.25" customHeight="1" x14ac:dyDescent="0.2">
      <c r="A14" s="45"/>
      <c r="B14" s="30"/>
      <c r="C14" s="513" t="s">
        <v>67</v>
      </c>
      <c r="D14" s="513"/>
      <c r="E14" s="513"/>
      <c r="F14" s="513"/>
      <c r="G14" s="232">
        <f>SUM(G15:G25)</f>
        <v>2238727</v>
      </c>
      <c r="H14" s="232">
        <f>SUM(H15:H25)</f>
        <v>7500624</v>
      </c>
      <c r="I14" s="30"/>
      <c r="J14" s="30"/>
      <c r="K14" s="513" t="s">
        <v>67</v>
      </c>
      <c r="L14" s="513"/>
      <c r="M14" s="513"/>
      <c r="N14" s="513"/>
      <c r="O14" s="232">
        <f>SUM(O15:O17)</f>
        <v>0</v>
      </c>
      <c r="P14" s="232">
        <f>SUM(P15:P17)</f>
        <v>27131</v>
      </c>
      <c r="Q14" s="44"/>
    </row>
    <row r="15" spans="1:17" ht="15" customHeight="1" x14ac:dyDescent="0.2">
      <c r="A15" s="45"/>
      <c r="B15" s="30"/>
      <c r="C15" s="103"/>
      <c r="D15" s="512" t="s">
        <v>86</v>
      </c>
      <c r="E15" s="512"/>
      <c r="F15" s="512"/>
      <c r="G15" s="233">
        <v>0</v>
      </c>
      <c r="H15" s="233">
        <v>0</v>
      </c>
      <c r="I15" s="30"/>
      <c r="J15" s="30"/>
      <c r="K15" s="29"/>
      <c r="L15" s="514" t="s">
        <v>33</v>
      </c>
      <c r="M15" s="514"/>
      <c r="N15" s="514"/>
      <c r="O15" s="233">
        <v>0</v>
      </c>
      <c r="P15" s="233">
        <v>0</v>
      </c>
      <c r="Q15" s="44"/>
    </row>
    <row r="16" spans="1:17" ht="15" customHeight="1" x14ac:dyDescent="0.2">
      <c r="A16" s="45"/>
      <c r="B16" s="30"/>
      <c r="C16" s="103"/>
      <c r="D16" s="512" t="s">
        <v>198</v>
      </c>
      <c r="E16" s="512"/>
      <c r="F16" s="512"/>
      <c r="G16" s="233"/>
      <c r="H16" s="233"/>
      <c r="I16" s="30"/>
      <c r="J16" s="30"/>
      <c r="K16" s="29"/>
      <c r="L16" s="514" t="s">
        <v>35</v>
      </c>
      <c r="M16" s="514"/>
      <c r="N16" s="514"/>
      <c r="O16" s="233">
        <v>0</v>
      </c>
      <c r="P16" s="233">
        <v>27131</v>
      </c>
      <c r="Q16" s="44"/>
    </row>
    <row r="17" spans="1:17" ht="15" customHeight="1" x14ac:dyDescent="0.2">
      <c r="A17" s="45"/>
      <c r="B17" s="30"/>
      <c r="C17" s="234"/>
      <c r="D17" s="512" t="s">
        <v>178</v>
      </c>
      <c r="E17" s="512"/>
      <c r="F17" s="512"/>
      <c r="G17" s="233">
        <v>0</v>
      </c>
      <c r="H17" s="233">
        <v>0</v>
      </c>
      <c r="I17" s="30"/>
      <c r="J17" s="30"/>
      <c r="K17" s="230"/>
      <c r="L17" s="514" t="s">
        <v>202</v>
      </c>
      <c r="M17" s="514"/>
      <c r="N17" s="514"/>
      <c r="O17" s="233">
        <v>0</v>
      </c>
      <c r="P17" s="233">
        <v>0</v>
      </c>
      <c r="Q17" s="44"/>
    </row>
    <row r="18" spans="1:17" ht="15" customHeight="1" x14ac:dyDescent="0.2">
      <c r="A18" s="45"/>
      <c r="B18" s="30"/>
      <c r="C18" s="234"/>
      <c r="D18" s="512" t="s">
        <v>92</v>
      </c>
      <c r="E18" s="512"/>
      <c r="F18" s="512"/>
      <c r="G18" s="233">
        <v>0</v>
      </c>
      <c r="H18" s="233">
        <v>0</v>
      </c>
      <c r="I18" s="30"/>
      <c r="J18" s="30"/>
      <c r="K18" s="230"/>
      <c r="Q18" s="44"/>
    </row>
    <row r="19" spans="1:17" ht="15" customHeight="1" x14ac:dyDescent="0.2">
      <c r="A19" s="45"/>
      <c r="B19" s="30"/>
      <c r="C19" s="234"/>
      <c r="D19" s="512" t="s">
        <v>93</v>
      </c>
      <c r="E19" s="512"/>
      <c r="F19" s="512"/>
      <c r="G19" s="233">
        <v>0</v>
      </c>
      <c r="H19" s="233">
        <v>0</v>
      </c>
      <c r="I19" s="30"/>
      <c r="J19" s="30"/>
      <c r="K19" s="235" t="s">
        <v>68</v>
      </c>
      <c r="L19" s="235"/>
      <c r="M19" s="235"/>
      <c r="N19" s="235"/>
      <c r="O19" s="232">
        <f>SUM(O20:O22)</f>
        <v>7800</v>
      </c>
      <c r="P19" s="232">
        <f>SUM(P20:P22)</f>
        <v>27131</v>
      </c>
      <c r="Q19" s="44"/>
    </row>
    <row r="20" spans="1:17" ht="15" customHeight="1" x14ac:dyDescent="0.2">
      <c r="A20" s="45"/>
      <c r="B20" s="30"/>
      <c r="C20" s="234"/>
      <c r="D20" s="512" t="s">
        <v>94</v>
      </c>
      <c r="E20" s="512"/>
      <c r="F20" s="512"/>
      <c r="G20" s="233">
        <v>0</v>
      </c>
      <c r="H20" s="233">
        <v>0</v>
      </c>
      <c r="I20" s="30"/>
      <c r="J20" s="30"/>
      <c r="K20" s="230"/>
      <c r="L20" s="234" t="s">
        <v>33</v>
      </c>
      <c r="M20" s="234"/>
      <c r="N20" s="234"/>
      <c r="O20" s="233">
        <v>0</v>
      </c>
      <c r="P20" s="233">
        <v>0</v>
      </c>
      <c r="Q20" s="44"/>
    </row>
    <row r="21" spans="1:17" ht="15" customHeight="1" x14ac:dyDescent="0.2">
      <c r="A21" s="45"/>
      <c r="B21" s="30"/>
      <c r="C21" s="234"/>
      <c r="D21" s="512" t="s">
        <v>96</v>
      </c>
      <c r="E21" s="512"/>
      <c r="F21" s="512"/>
      <c r="G21" s="233">
        <v>2500</v>
      </c>
      <c r="H21" s="233">
        <v>187457</v>
      </c>
      <c r="I21" s="30"/>
      <c r="J21" s="30"/>
      <c r="K21" s="230"/>
      <c r="L21" s="514" t="s">
        <v>35</v>
      </c>
      <c r="M21" s="514"/>
      <c r="N21" s="514"/>
      <c r="O21" s="233">
        <v>0</v>
      </c>
      <c r="P21" s="233">
        <v>27131</v>
      </c>
      <c r="Q21" s="44"/>
    </row>
    <row r="22" spans="1:17" ht="28.5" customHeight="1" x14ac:dyDescent="0.2">
      <c r="A22" s="45"/>
      <c r="B22" s="30"/>
      <c r="C22" s="234"/>
      <c r="D22" s="512" t="s">
        <v>98</v>
      </c>
      <c r="E22" s="512"/>
      <c r="F22" s="512"/>
      <c r="G22" s="233">
        <v>0</v>
      </c>
      <c r="H22" s="233">
        <v>0</v>
      </c>
      <c r="I22" s="30"/>
      <c r="J22" s="30"/>
      <c r="K22" s="29"/>
      <c r="L22" s="514" t="s">
        <v>203</v>
      </c>
      <c r="M22" s="514"/>
      <c r="N22" s="514"/>
      <c r="O22" s="233">
        <v>7800</v>
      </c>
      <c r="P22" s="233"/>
      <c r="Q22" s="44"/>
    </row>
    <row r="23" spans="1:17" ht="15" customHeight="1" x14ac:dyDescent="0.2">
      <c r="A23" s="45"/>
      <c r="B23" s="30"/>
      <c r="C23" s="234"/>
      <c r="D23" s="512" t="s">
        <v>103</v>
      </c>
      <c r="E23" s="512"/>
      <c r="F23" s="512"/>
      <c r="G23" s="233">
        <v>0</v>
      </c>
      <c r="H23" s="233">
        <v>0</v>
      </c>
      <c r="I23" s="30"/>
      <c r="J23" s="30"/>
      <c r="K23" s="513" t="s">
        <v>179</v>
      </c>
      <c r="L23" s="513"/>
      <c r="M23" s="513"/>
      <c r="N23" s="513"/>
      <c r="O23" s="232">
        <f>O14-O19</f>
        <v>-7800</v>
      </c>
      <c r="P23" s="232">
        <f>P14-P19</f>
        <v>0</v>
      </c>
      <c r="Q23" s="44"/>
    </row>
    <row r="24" spans="1:17" ht="15" customHeight="1" x14ac:dyDescent="0.2">
      <c r="A24" s="45"/>
      <c r="B24" s="30"/>
      <c r="C24" s="234"/>
      <c r="D24" s="512" t="s">
        <v>199</v>
      </c>
      <c r="E24" s="512"/>
      <c r="F24" s="512"/>
      <c r="G24" s="233">
        <v>2236227</v>
      </c>
      <c r="H24" s="233">
        <v>7313167</v>
      </c>
      <c r="I24" s="30"/>
      <c r="J24" s="30"/>
      <c r="Q24" s="44"/>
    </row>
    <row r="25" spans="1:17" ht="15" customHeight="1" x14ac:dyDescent="0.2">
      <c r="A25" s="45"/>
      <c r="B25" s="30"/>
      <c r="C25" s="234"/>
      <c r="D25" s="512" t="s">
        <v>200</v>
      </c>
      <c r="E25" s="512"/>
      <c r="F25" s="142"/>
      <c r="G25" s="233">
        <v>0</v>
      </c>
      <c r="H25" s="233">
        <v>0</v>
      </c>
      <c r="I25" s="30"/>
      <c r="J25" s="29"/>
      <c r="Q25" s="44"/>
    </row>
    <row r="26" spans="1:17" ht="15" customHeight="1" x14ac:dyDescent="0.2">
      <c r="A26" s="45"/>
      <c r="B26" s="30"/>
      <c r="C26" s="103"/>
      <c r="D26" s="30"/>
      <c r="E26" s="103"/>
      <c r="F26" s="103"/>
      <c r="G26" s="230"/>
      <c r="H26" s="230"/>
      <c r="I26" s="30"/>
      <c r="J26" s="513" t="s">
        <v>180</v>
      </c>
      <c r="K26" s="513"/>
      <c r="L26" s="513"/>
      <c r="M26" s="513"/>
      <c r="N26" s="513"/>
      <c r="O26" s="29"/>
      <c r="P26" s="29"/>
      <c r="Q26" s="44"/>
    </row>
    <row r="27" spans="1:17" ht="15" customHeight="1" x14ac:dyDescent="0.2">
      <c r="A27" s="45"/>
      <c r="B27" s="30"/>
      <c r="C27" s="513" t="s">
        <v>68</v>
      </c>
      <c r="D27" s="513"/>
      <c r="E27" s="513"/>
      <c r="F27" s="513"/>
      <c r="G27" s="232">
        <f>SUM(G28:G46)</f>
        <v>2205011</v>
      </c>
      <c r="H27" s="232">
        <f>SUM(H28:H46)</f>
        <v>7186613</v>
      </c>
      <c r="I27" s="30"/>
      <c r="J27" s="30"/>
      <c r="K27" s="103"/>
      <c r="L27" s="30"/>
      <c r="M27" s="142"/>
      <c r="N27" s="142"/>
      <c r="O27" s="231"/>
      <c r="P27" s="231"/>
      <c r="Q27" s="44"/>
    </row>
    <row r="28" spans="1:17" ht="15" customHeight="1" x14ac:dyDescent="0.2">
      <c r="A28" s="45"/>
      <c r="B28" s="30"/>
      <c r="C28" s="235"/>
      <c r="D28" s="512" t="s">
        <v>181</v>
      </c>
      <c r="E28" s="512"/>
      <c r="F28" s="512"/>
      <c r="G28" s="233">
        <v>1041340</v>
      </c>
      <c r="H28" s="233">
        <v>4071769</v>
      </c>
      <c r="I28" s="30"/>
      <c r="J28" s="30"/>
      <c r="K28" s="235" t="s">
        <v>67</v>
      </c>
      <c r="L28" s="235"/>
      <c r="M28" s="235"/>
      <c r="N28" s="235"/>
      <c r="O28" s="232">
        <f>O29+O32</f>
        <v>15488</v>
      </c>
      <c r="P28" s="232">
        <f>P29+P32</f>
        <v>4390</v>
      </c>
      <c r="Q28" s="44"/>
    </row>
    <row r="29" spans="1:17" ht="15" customHeight="1" x14ac:dyDescent="0.2">
      <c r="A29" s="45"/>
      <c r="B29" s="30"/>
      <c r="C29" s="235"/>
      <c r="D29" s="512" t="s">
        <v>89</v>
      </c>
      <c r="E29" s="512"/>
      <c r="F29" s="512"/>
      <c r="G29" s="233">
        <v>100165</v>
      </c>
      <c r="H29" s="233">
        <v>319939</v>
      </c>
      <c r="I29" s="30"/>
      <c r="J29" s="29"/>
      <c r="K29" s="29"/>
      <c r="L29" s="234" t="s">
        <v>182</v>
      </c>
      <c r="M29" s="234"/>
      <c r="N29" s="234"/>
      <c r="O29" s="233">
        <f>SUM(O30:O31)</f>
        <v>0</v>
      </c>
      <c r="P29" s="233">
        <f>SUM(P30:P31)</f>
        <v>0</v>
      </c>
      <c r="Q29" s="44"/>
    </row>
    <row r="30" spans="1:17" ht="15" customHeight="1" x14ac:dyDescent="0.2">
      <c r="A30" s="45"/>
      <c r="B30" s="30"/>
      <c r="C30" s="235"/>
      <c r="D30" s="512" t="s">
        <v>91</v>
      </c>
      <c r="E30" s="512"/>
      <c r="F30" s="512"/>
      <c r="G30" s="233">
        <v>110205</v>
      </c>
      <c r="H30" s="233">
        <v>366376</v>
      </c>
      <c r="I30" s="30"/>
      <c r="J30" s="30"/>
      <c r="K30" s="235"/>
      <c r="L30" s="234" t="s">
        <v>183</v>
      </c>
      <c r="M30" s="234"/>
      <c r="N30" s="234"/>
      <c r="O30" s="233">
        <v>0</v>
      </c>
      <c r="P30" s="233">
        <v>0</v>
      </c>
      <c r="Q30" s="44"/>
    </row>
    <row r="31" spans="1:17" ht="15" customHeight="1" x14ac:dyDescent="0.2">
      <c r="A31" s="45"/>
      <c r="B31" s="30"/>
      <c r="C31" s="103"/>
      <c r="D31" s="30"/>
      <c r="E31" s="103"/>
      <c r="F31" s="103"/>
      <c r="G31" s="230"/>
      <c r="H31" s="230"/>
      <c r="I31" s="30"/>
      <c r="J31" s="30"/>
      <c r="K31" s="235"/>
      <c r="L31" s="234" t="s">
        <v>185</v>
      </c>
      <c r="M31" s="234"/>
      <c r="N31" s="234"/>
      <c r="O31" s="233">
        <v>0</v>
      </c>
      <c r="P31" s="233">
        <v>0</v>
      </c>
      <c r="Q31" s="44"/>
    </row>
    <row r="32" spans="1:17" ht="15" customHeight="1" x14ac:dyDescent="0.2">
      <c r="A32" s="45"/>
      <c r="B32" s="30"/>
      <c r="C32" s="235"/>
      <c r="D32" s="512" t="s">
        <v>95</v>
      </c>
      <c r="E32" s="512"/>
      <c r="F32" s="512"/>
      <c r="G32" s="233">
        <v>0</v>
      </c>
      <c r="H32" s="233">
        <v>0</v>
      </c>
      <c r="I32" s="30"/>
      <c r="J32" s="30"/>
      <c r="K32" s="235"/>
      <c r="L32" s="514" t="s">
        <v>204</v>
      </c>
      <c r="M32" s="514"/>
      <c r="N32" s="514"/>
      <c r="O32" s="233">
        <v>15488</v>
      </c>
      <c r="P32" s="233">
        <v>4390</v>
      </c>
      <c r="Q32" s="44"/>
    </row>
    <row r="33" spans="1:18" ht="15" customHeight="1" x14ac:dyDescent="0.2">
      <c r="A33" s="45"/>
      <c r="B33" s="30"/>
      <c r="C33" s="235"/>
      <c r="D33" s="512" t="s">
        <v>184</v>
      </c>
      <c r="E33" s="512"/>
      <c r="F33" s="512"/>
      <c r="G33" s="233">
        <v>0</v>
      </c>
      <c r="H33" s="233">
        <v>0</v>
      </c>
      <c r="I33" s="30"/>
      <c r="J33" s="30"/>
      <c r="K33" s="230"/>
      <c r="Q33" s="44"/>
    </row>
    <row r="34" spans="1:18" ht="15" customHeight="1" x14ac:dyDescent="0.2">
      <c r="A34" s="45"/>
      <c r="B34" s="30"/>
      <c r="C34" s="235"/>
      <c r="D34" s="512" t="s">
        <v>186</v>
      </c>
      <c r="E34" s="512"/>
      <c r="F34" s="512"/>
      <c r="G34" s="233">
        <v>0</v>
      </c>
      <c r="H34" s="233">
        <v>0</v>
      </c>
      <c r="I34" s="30"/>
      <c r="J34" s="30"/>
      <c r="K34" s="235" t="s">
        <v>68</v>
      </c>
      <c r="L34" s="235"/>
      <c r="M34" s="235"/>
      <c r="N34" s="235"/>
      <c r="O34" s="232">
        <f>O35+O38</f>
        <v>314011</v>
      </c>
      <c r="P34" s="232">
        <f>P35+P38</f>
        <v>69255</v>
      </c>
      <c r="Q34" s="44"/>
    </row>
    <row r="35" spans="1:18" ht="15" customHeight="1" x14ac:dyDescent="0.2">
      <c r="A35" s="45"/>
      <c r="B35" s="30"/>
      <c r="C35" s="235"/>
      <c r="D35" s="512" t="s">
        <v>100</v>
      </c>
      <c r="E35" s="512"/>
      <c r="F35" s="512"/>
      <c r="G35" s="233">
        <v>953301</v>
      </c>
      <c r="H35" s="233">
        <v>2428529</v>
      </c>
      <c r="I35" s="30"/>
      <c r="J35" s="30"/>
      <c r="K35" s="29"/>
      <c r="L35" s="234" t="s">
        <v>187</v>
      </c>
      <c r="M35" s="234"/>
      <c r="N35" s="234"/>
      <c r="O35" s="233">
        <f>SUM(O36:O37)</f>
        <v>0</v>
      </c>
      <c r="P35" s="233">
        <f>SUM(P36:P37)</f>
        <v>0</v>
      </c>
      <c r="Q35" s="44"/>
    </row>
    <row r="36" spans="1:18" ht="15" customHeight="1" x14ac:dyDescent="0.2">
      <c r="A36" s="45"/>
      <c r="B36" s="30"/>
      <c r="C36" s="235"/>
      <c r="D36" s="512" t="s">
        <v>102</v>
      </c>
      <c r="E36" s="512"/>
      <c r="F36" s="512"/>
      <c r="G36" s="233">
        <v>0</v>
      </c>
      <c r="H36" s="233">
        <v>0</v>
      </c>
      <c r="I36" s="30"/>
      <c r="J36" s="30"/>
      <c r="K36" s="235"/>
      <c r="L36" s="234" t="s">
        <v>183</v>
      </c>
      <c r="M36" s="234"/>
      <c r="N36" s="234"/>
      <c r="O36" s="233">
        <v>0</v>
      </c>
      <c r="P36" s="233">
        <v>0</v>
      </c>
      <c r="Q36" s="44"/>
    </row>
    <row r="37" spans="1:18" ht="15" customHeight="1" x14ac:dyDescent="0.2">
      <c r="A37" s="45"/>
      <c r="B37" s="30"/>
      <c r="C37" s="235"/>
      <c r="D37" s="512" t="s">
        <v>104</v>
      </c>
      <c r="E37" s="512"/>
      <c r="F37" s="512"/>
      <c r="G37" s="233">
        <v>0</v>
      </c>
      <c r="H37" s="233">
        <v>0</v>
      </c>
      <c r="I37" s="30"/>
      <c r="J37" s="29"/>
      <c r="K37" s="235"/>
      <c r="L37" s="234" t="s">
        <v>185</v>
      </c>
      <c r="M37" s="234"/>
      <c r="N37" s="234"/>
      <c r="O37" s="233">
        <v>0</v>
      </c>
      <c r="P37" s="233">
        <v>0</v>
      </c>
      <c r="Q37" s="44"/>
    </row>
    <row r="38" spans="1:18" ht="15" customHeight="1" x14ac:dyDescent="0.2">
      <c r="A38" s="45"/>
      <c r="B38" s="30"/>
      <c r="C38" s="235"/>
      <c r="D38" s="512" t="s">
        <v>105</v>
      </c>
      <c r="E38" s="512"/>
      <c r="F38" s="512"/>
      <c r="G38" s="233">
        <v>0</v>
      </c>
      <c r="H38" s="233">
        <v>0</v>
      </c>
      <c r="I38" s="30"/>
      <c r="J38" s="30"/>
      <c r="K38" s="235"/>
      <c r="L38" s="514" t="s">
        <v>205</v>
      </c>
      <c r="M38" s="514"/>
      <c r="N38" s="514"/>
      <c r="O38" s="233">
        <v>314011</v>
      </c>
      <c r="P38" s="233">
        <v>69255</v>
      </c>
      <c r="Q38" s="44"/>
    </row>
    <row r="39" spans="1:18" ht="15" customHeight="1" x14ac:dyDescent="0.2">
      <c r="A39" s="45"/>
      <c r="B39" s="30"/>
      <c r="C39" s="235"/>
      <c r="D39" s="512" t="s">
        <v>106</v>
      </c>
      <c r="E39" s="512"/>
      <c r="F39" s="512"/>
      <c r="G39" s="233">
        <v>0</v>
      </c>
      <c r="H39" s="233">
        <v>0</v>
      </c>
      <c r="I39" s="30"/>
      <c r="J39" s="30"/>
      <c r="K39" s="230"/>
      <c r="Q39" s="44"/>
    </row>
    <row r="40" spans="1:18" ht="15" customHeight="1" x14ac:dyDescent="0.2">
      <c r="A40" s="45"/>
      <c r="B40" s="30"/>
      <c r="C40" s="235"/>
      <c r="D40" s="512" t="s">
        <v>108</v>
      </c>
      <c r="E40" s="512"/>
      <c r="F40" s="512"/>
      <c r="G40" s="233">
        <v>0</v>
      </c>
      <c r="H40" s="233">
        <v>0</v>
      </c>
      <c r="I40" s="30"/>
      <c r="J40" s="30"/>
      <c r="K40" s="513" t="s">
        <v>189</v>
      </c>
      <c r="L40" s="513"/>
      <c r="M40" s="513"/>
      <c r="N40" s="513"/>
      <c r="O40" s="232">
        <f>O28-O34</f>
        <v>-298523</v>
      </c>
      <c r="P40" s="232">
        <f>P28-P34</f>
        <v>-64865</v>
      </c>
      <c r="Q40" s="44"/>
    </row>
    <row r="41" spans="1:18" ht="15" customHeight="1" x14ac:dyDescent="0.2">
      <c r="A41" s="45"/>
      <c r="B41" s="30"/>
      <c r="C41" s="103"/>
      <c r="D41" s="30"/>
      <c r="E41" s="103"/>
      <c r="F41" s="103"/>
      <c r="G41" s="230"/>
      <c r="H41" s="230"/>
      <c r="I41" s="30"/>
      <c r="J41" s="30"/>
      <c r="Q41" s="44"/>
    </row>
    <row r="42" spans="1:18" ht="15" customHeight="1" x14ac:dyDescent="0.2">
      <c r="A42" s="45"/>
      <c r="B42" s="30"/>
      <c r="C42" s="235"/>
      <c r="D42" s="512" t="s">
        <v>188</v>
      </c>
      <c r="E42" s="512"/>
      <c r="F42" s="512"/>
      <c r="G42" s="233">
        <v>0</v>
      </c>
      <c r="H42" s="233">
        <v>0</v>
      </c>
      <c r="I42" s="30"/>
      <c r="J42" s="30"/>
      <c r="Q42" s="44"/>
    </row>
    <row r="43" spans="1:18" ht="15" customHeight="1" x14ac:dyDescent="0.2">
      <c r="A43" s="45"/>
      <c r="B43" s="30"/>
      <c r="C43" s="235"/>
      <c r="D43" s="512" t="s">
        <v>141</v>
      </c>
      <c r="E43" s="512"/>
      <c r="F43" s="512"/>
      <c r="G43" s="233">
        <v>0</v>
      </c>
      <c r="H43" s="233">
        <v>0</v>
      </c>
      <c r="I43" s="30"/>
      <c r="J43" s="515" t="s">
        <v>191</v>
      </c>
      <c r="K43" s="515"/>
      <c r="L43" s="515"/>
      <c r="M43" s="515"/>
      <c r="N43" s="515"/>
      <c r="O43" s="236">
        <f>G48+O23+O40</f>
        <v>-272607</v>
      </c>
      <c r="P43" s="236">
        <f>H48+P23+P40</f>
        <v>249146</v>
      </c>
      <c r="Q43" s="44"/>
    </row>
    <row r="44" spans="1:18" ht="15" customHeight="1" x14ac:dyDescent="0.2">
      <c r="A44" s="45"/>
      <c r="B44" s="30"/>
      <c r="C44" s="235"/>
      <c r="D44" s="512" t="s">
        <v>115</v>
      </c>
      <c r="E44" s="512"/>
      <c r="F44" s="512"/>
      <c r="G44" s="233">
        <v>0</v>
      </c>
      <c r="H44" s="233">
        <v>0</v>
      </c>
      <c r="I44" s="30"/>
      <c r="Q44" s="44"/>
    </row>
    <row r="45" spans="1:18" ht="15" customHeight="1" x14ac:dyDescent="0.2">
      <c r="A45" s="45"/>
      <c r="B45" s="30"/>
      <c r="C45" s="230"/>
      <c r="D45" s="230"/>
      <c r="E45" s="230"/>
      <c r="F45" s="230"/>
      <c r="G45" s="230"/>
      <c r="H45" s="230"/>
      <c r="I45" s="30"/>
      <c r="Q45" s="44"/>
    </row>
    <row r="46" spans="1:18" ht="15" customHeight="1" x14ac:dyDescent="0.2">
      <c r="A46" s="45"/>
      <c r="B46" s="30"/>
      <c r="C46" s="235"/>
      <c r="D46" s="512" t="s">
        <v>201</v>
      </c>
      <c r="E46" s="512"/>
      <c r="F46" s="512"/>
      <c r="G46" s="233">
        <v>0</v>
      </c>
      <c r="H46" s="233">
        <v>0</v>
      </c>
      <c r="I46" s="30"/>
      <c r="Q46" s="44"/>
    </row>
    <row r="47" spans="1:18" x14ac:dyDescent="0.2">
      <c r="A47" s="45"/>
      <c r="B47" s="30"/>
      <c r="C47" s="103"/>
      <c r="D47" s="30"/>
      <c r="E47" s="103"/>
      <c r="F47" s="103"/>
      <c r="G47" s="230"/>
      <c r="H47" s="230"/>
      <c r="I47" s="30"/>
      <c r="J47" s="515" t="s">
        <v>415</v>
      </c>
      <c r="K47" s="515"/>
      <c r="L47" s="515"/>
      <c r="M47" s="515"/>
      <c r="N47" s="515"/>
      <c r="O47" s="236">
        <f>+P48</f>
        <v>338705</v>
      </c>
      <c r="P47" s="236">
        <v>89559</v>
      </c>
      <c r="Q47" s="44"/>
    </row>
    <row r="48" spans="1:18" s="240" customFormat="1" x14ac:dyDescent="0.2">
      <c r="A48" s="237"/>
      <c r="B48" s="238"/>
      <c r="C48" s="513" t="s">
        <v>190</v>
      </c>
      <c r="D48" s="513"/>
      <c r="E48" s="513"/>
      <c r="F48" s="513"/>
      <c r="G48" s="236">
        <f>G14-G27</f>
        <v>33716</v>
      </c>
      <c r="H48" s="236">
        <f>H14-H27</f>
        <v>314011</v>
      </c>
      <c r="I48" s="238"/>
      <c r="J48" s="515" t="s">
        <v>416</v>
      </c>
      <c r="K48" s="515"/>
      <c r="L48" s="515"/>
      <c r="M48" s="515"/>
      <c r="N48" s="515"/>
      <c r="O48" s="236">
        <f>+O47+O43</f>
        <v>66098</v>
      </c>
      <c r="P48" s="236">
        <f>+P43+P47</f>
        <v>338705</v>
      </c>
      <c r="Q48" s="239"/>
      <c r="R48" s="244"/>
    </row>
    <row r="49" spans="1:17" s="240" customFormat="1" x14ac:dyDescent="0.2">
      <c r="A49" s="237"/>
      <c r="B49" s="238"/>
      <c r="C49" s="235"/>
      <c r="D49" s="235"/>
      <c r="E49" s="235"/>
      <c r="F49" s="235"/>
      <c r="G49" s="236"/>
      <c r="H49" s="236"/>
      <c r="I49" s="238"/>
      <c r="Q49" s="239"/>
    </row>
    <row r="50" spans="1:17" ht="14.25" customHeight="1" x14ac:dyDescent="0.2">
      <c r="A50" s="67"/>
      <c r="B50" s="68"/>
      <c r="C50" s="241"/>
      <c r="D50" s="241"/>
      <c r="E50" s="241"/>
      <c r="F50" s="241"/>
      <c r="G50" s="242"/>
      <c r="H50" s="242"/>
      <c r="I50" s="68"/>
      <c r="J50" s="74"/>
      <c r="K50" s="74"/>
      <c r="L50" s="74"/>
      <c r="M50" s="74"/>
      <c r="N50" s="74"/>
      <c r="O50" s="74"/>
      <c r="P50" s="74"/>
      <c r="Q50" s="70"/>
    </row>
    <row r="51" spans="1:17" ht="14.25" customHeight="1" x14ac:dyDescent="0.2">
      <c r="A51" s="30"/>
      <c r="I51" s="30"/>
      <c r="J51" s="30"/>
      <c r="K51" s="230"/>
      <c r="L51" s="230"/>
      <c r="M51" s="230"/>
      <c r="N51" s="230"/>
      <c r="O51" s="231"/>
      <c r="P51" s="231"/>
      <c r="Q51" s="29"/>
    </row>
    <row r="52" spans="1:17" ht="6" customHeight="1" x14ac:dyDescent="0.2">
      <c r="A52" s="30"/>
      <c r="I52" s="30"/>
      <c r="J52" s="29"/>
      <c r="K52" s="29"/>
      <c r="L52" s="29"/>
      <c r="M52" s="29"/>
      <c r="N52" s="29"/>
      <c r="O52" s="29"/>
      <c r="P52" s="29"/>
      <c r="Q52" s="29"/>
    </row>
    <row r="53" spans="1:17" ht="15" customHeight="1" x14ac:dyDescent="0.25">
      <c r="A53" s="29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29"/>
      <c r="L53" s="29"/>
      <c r="M53" s="29"/>
      <c r="N53" s="29"/>
      <c r="O53" s="215" t="str">
        <f>IF(O47=ESF!E18," ","ERROR SALDO FINAL 2013")</f>
        <v xml:space="preserve"> </v>
      </c>
      <c r="P53" s="29"/>
      <c r="Q53" s="29"/>
    </row>
    <row r="54" spans="1:17" ht="22.5" customHeight="1" x14ac:dyDescent="0.25">
      <c r="A54" s="29"/>
      <c r="B54" s="47"/>
      <c r="C54" s="71"/>
      <c r="D54" s="72"/>
      <c r="E54" s="72"/>
      <c r="F54" s="29"/>
      <c r="G54" s="73"/>
      <c r="H54" s="71"/>
      <c r="I54" s="72"/>
      <c r="J54" s="72"/>
      <c r="K54" s="29"/>
      <c r="L54" s="29"/>
      <c r="M54" s="29"/>
      <c r="N54" s="29"/>
      <c r="O54" s="215" t="str">
        <f>IF(O48=ESF!D18," ","ERROR SALDO FINAL 2014")</f>
        <v xml:space="preserve"> </v>
      </c>
      <c r="P54" s="29"/>
      <c r="Q54" s="29"/>
    </row>
    <row r="55" spans="1:17" ht="29.25" customHeight="1" x14ac:dyDescent="0.2">
      <c r="A55" s="29"/>
      <c r="B55" s="47"/>
      <c r="C55" s="71"/>
      <c r="D55" s="516"/>
      <c r="E55" s="516"/>
      <c r="F55" s="516"/>
      <c r="G55" s="516"/>
      <c r="H55" s="71"/>
      <c r="I55" s="72"/>
      <c r="J55" s="72"/>
      <c r="K55" s="29"/>
      <c r="L55" s="480"/>
      <c r="M55" s="480"/>
      <c r="N55" s="480"/>
      <c r="O55" s="480"/>
      <c r="P55" s="29"/>
      <c r="Q55" s="29"/>
    </row>
    <row r="56" spans="1:17" ht="14.1" customHeight="1" x14ac:dyDescent="0.2">
      <c r="A56" s="29"/>
      <c r="B56" s="79"/>
      <c r="C56" s="29"/>
      <c r="D56" s="444" t="s">
        <v>207</v>
      </c>
      <c r="E56" s="444"/>
      <c r="F56" s="444"/>
      <c r="G56" s="444"/>
      <c r="H56" s="29"/>
      <c r="I56" s="48"/>
      <c r="J56" s="29"/>
      <c r="K56" s="86"/>
      <c r="L56" s="444" t="s">
        <v>212</v>
      </c>
      <c r="M56" s="444"/>
      <c r="N56" s="444"/>
      <c r="O56" s="444"/>
      <c r="P56" s="29"/>
      <c r="Q56" s="29"/>
    </row>
    <row r="57" spans="1:17" ht="14.1" customHeight="1" x14ac:dyDescent="0.2">
      <c r="A57" s="29"/>
      <c r="B57" s="81"/>
      <c r="C57" s="29"/>
      <c r="D57" s="439" t="s">
        <v>208</v>
      </c>
      <c r="E57" s="439"/>
      <c r="F57" s="439"/>
      <c r="G57" s="439"/>
      <c r="H57" s="29"/>
      <c r="I57" s="48"/>
      <c r="J57" s="29"/>
      <c r="L57" s="439" t="s">
        <v>209</v>
      </c>
      <c r="M57" s="439"/>
      <c r="N57" s="439"/>
      <c r="O57" s="439"/>
      <c r="P57" s="29"/>
      <c r="Q57" s="2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5536"/>
  <sheetViews>
    <sheetView topLeftCell="B34" workbookViewId="0">
      <selection activeCell="J52" sqref="J5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10" x14ac:dyDescent="0.25">
      <c r="B3" s="518" t="s">
        <v>409</v>
      </c>
      <c r="C3" s="519"/>
      <c r="D3" s="519"/>
      <c r="E3" s="519"/>
      <c r="F3" s="519"/>
      <c r="G3" s="519"/>
      <c r="H3" s="519"/>
      <c r="I3" s="519"/>
      <c r="J3" s="520"/>
    </row>
    <row r="4" spans="2:10" x14ac:dyDescent="0.25">
      <c r="B4" s="521" t="s">
        <v>206</v>
      </c>
      <c r="C4" s="522"/>
      <c r="D4" s="522"/>
      <c r="E4" s="522"/>
      <c r="F4" s="522"/>
      <c r="G4" s="522"/>
      <c r="H4" s="522"/>
      <c r="I4" s="522"/>
      <c r="J4" s="523"/>
    </row>
    <row r="5" spans="2:10" x14ac:dyDescent="0.25">
      <c r="B5" s="524" t="s">
        <v>327</v>
      </c>
      <c r="C5" s="525"/>
      <c r="D5" s="525"/>
      <c r="E5" s="525"/>
      <c r="F5" s="525"/>
      <c r="G5" s="525"/>
      <c r="H5" s="525"/>
      <c r="I5" s="525"/>
      <c r="J5" s="526"/>
    </row>
    <row r="6" spans="2:10" x14ac:dyDescent="0.25">
      <c r="B6" s="527" t="s">
        <v>411</v>
      </c>
      <c r="C6" s="528"/>
      <c r="D6" s="528"/>
      <c r="E6" s="528"/>
      <c r="F6" s="528"/>
      <c r="G6" s="528"/>
      <c r="H6" s="528"/>
      <c r="I6" s="528"/>
      <c r="J6" s="529"/>
    </row>
    <row r="7" spans="2:10" x14ac:dyDescent="0.25">
      <c r="B7" s="331"/>
      <c r="C7" s="331"/>
      <c r="D7" s="331"/>
      <c r="E7" s="265"/>
      <c r="F7" s="332"/>
      <c r="G7" s="332"/>
      <c r="H7" s="332"/>
      <c r="I7" s="332"/>
      <c r="J7" s="332"/>
    </row>
    <row r="8" spans="2:10" x14ac:dyDescent="0.25">
      <c r="B8" s="530" t="s">
        <v>328</v>
      </c>
      <c r="C8" s="531"/>
      <c r="D8" s="531"/>
      <c r="E8" s="533" t="s">
        <v>329</v>
      </c>
      <c r="F8" s="534"/>
      <c r="G8" s="534"/>
      <c r="H8" s="534"/>
      <c r="I8" s="535"/>
      <c r="J8" s="536" t="s">
        <v>330</v>
      </c>
    </row>
    <row r="9" spans="2:10" ht="24.75" x14ac:dyDescent="0.25">
      <c r="B9" s="531"/>
      <c r="C9" s="531"/>
      <c r="D9" s="531"/>
      <c r="E9" s="266" t="s">
        <v>331</v>
      </c>
      <c r="F9" s="267" t="s">
        <v>332</v>
      </c>
      <c r="G9" s="266" t="s">
        <v>219</v>
      </c>
      <c r="H9" s="266" t="s">
        <v>220</v>
      </c>
      <c r="I9" s="266" t="s">
        <v>333</v>
      </c>
      <c r="J9" s="536"/>
    </row>
    <row r="10" spans="2:10" x14ac:dyDescent="0.25">
      <c r="B10" s="532"/>
      <c r="C10" s="532"/>
      <c r="D10" s="532"/>
      <c r="E10" s="268" t="s">
        <v>334</v>
      </c>
      <c r="F10" s="268" t="s">
        <v>335</v>
      </c>
      <c r="G10" s="268" t="s">
        <v>336</v>
      </c>
      <c r="H10" s="268" t="s">
        <v>337</v>
      </c>
      <c r="I10" s="268" t="s">
        <v>338</v>
      </c>
      <c r="J10" s="268" t="s">
        <v>339</v>
      </c>
    </row>
    <row r="11" spans="2:10" x14ac:dyDescent="0.25">
      <c r="B11" s="333"/>
      <c r="C11" s="334"/>
      <c r="D11" s="335"/>
      <c r="E11" s="336"/>
      <c r="F11" s="337"/>
      <c r="G11" s="337"/>
      <c r="H11" s="337"/>
      <c r="I11" s="337"/>
      <c r="J11" s="337"/>
    </row>
    <row r="12" spans="2:10" x14ac:dyDescent="0.25">
      <c r="B12" s="537" t="s">
        <v>86</v>
      </c>
      <c r="C12" s="538"/>
      <c r="D12" s="539"/>
      <c r="E12" s="338"/>
      <c r="F12" s="338"/>
      <c r="G12" s="339">
        <f>E12+F12</f>
        <v>0</v>
      </c>
      <c r="H12" s="338"/>
      <c r="I12" s="338"/>
      <c r="J12" s="339">
        <f>I12-E12</f>
        <v>0</v>
      </c>
    </row>
    <row r="13" spans="2:10" x14ac:dyDescent="0.25">
      <c r="B13" s="537" t="s">
        <v>198</v>
      </c>
      <c r="C13" s="538"/>
      <c r="D13" s="539"/>
      <c r="E13" s="338"/>
      <c r="F13" s="338"/>
      <c r="G13" s="339">
        <f>E13+F13</f>
        <v>0</v>
      </c>
      <c r="H13" s="338"/>
      <c r="I13" s="338"/>
      <c r="J13" s="339">
        <f>I13-E13</f>
        <v>0</v>
      </c>
    </row>
    <row r="14" spans="2:10" x14ac:dyDescent="0.25">
      <c r="B14" s="537" t="s">
        <v>90</v>
      </c>
      <c r="C14" s="538"/>
      <c r="D14" s="539"/>
      <c r="E14" s="338"/>
      <c r="F14" s="338"/>
      <c r="G14" s="339">
        <f>E14+F14</f>
        <v>0</v>
      </c>
      <c r="H14" s="338"/>
      <c r="I14" s="338"/>
      <c r="J14" s="339">
        <f>I14-E14</f>
        <v>0</v>
      </c>
    </row>
    <row r="15" spans="2:10" x14ac:dyDescent="0.25">
      <c r="B15" s="537" t="s">
        <v>92</v>
      </c>
      <c r="C15" s="538"/>
      <c r="D15" s="539"/>
      <c r="E15" s="338"/>
      <c r="F15" s="338"/>
      <c r="G15" s="339">
        <f>E15+F15</f>
        <v>0</v>
      </c>
      <c r="H15" s="338"/>
      <c r="I15" s="338"/>
      <c r="J15" s="339">
        <f>I15-E15</f>
        <v>0</v>
      </c>
    </row>
    <row r="16" spans="2:10" x14ac:dyDescent="0.25">
      <c r="B16" s="537" t="s">
        <v>340</v>
      </c>
      <c r="C16" s="538"/>
      <c r="D16" s="539"/>
      <c r="E16" s="339">
        <f t="shared" ref="E16:J16" si="0">E17+E18</f>
        <v>0</v>
      </c>
      <c r="F16" s="339">
        <f t="shared" si="0"/>
        <v>0</v>
      </c>
      <c r="G16" s="339">
        <f t="shared" si="0"/>
        <v>0</v>
      </c>
      <c r="H16" s="339">
        <f t="shared" si="0"/>
        <v>0</v>
      </c>
      <c r="I16" s="339">
        <f t="shared" si="0"/>
        <v>0</v>
      </c>
      <c r="J16" s="339">
        <f t="shared" si="0"/>
        <v>0</v>
      </c>
    </row>
    <row r="17" spans="2:10" x14ac:dyDescent="0.25">
      <c r="B17" s="340"/>
      <c r="C17" s="538" t="s">
        <v>341</v>
      </c>
      <c r="D17" s="539"/>
      <c r="E17" s="338"/>
      <c r="F17" s="338"/>
      <c r="G17" s="339">
        <f>E17+F17</f>
        <v>0</v>
      </c>
      <c r="H17" s="338"/>
      <c r="I17" s="338"/>
      <c r="J17" s="339">
        <f>I17-E17</f>
        <v>0</v>
      </c>
    </row>
    <row r="18" spans="2:10" x14ac:dyDescent="0.25">
      <c r="B18" s="340"/>
      <c r="C18" s="538" t="s">
        <v>342</v>
      </c>
      <c r="D18" s="539"/>
      <c r="E18" s="338"/>
      <c r="F18" s="338"/>
      <c r="G18" s="339">
        <f>E18+F18</f>
        <v>0</v>
      </c>
      <c r="H18" s="338"/>
      <c r="I18" s="338"/>
      <c r="J18" s="339">
        <f>I18-E18</f>
        <v>0</v>
      </c>
    </row>
    <row r="19" spans="2:10" x14ac:dyDescent="0.25">
      <c r="B19" s="537" t="s">
        <v>343</v>
      </c>
      <c r="C19" s="538"/>
      <c r="D19" s="539"/>
      <c r="E19" s="339">
        <f t="shared" ref="E19:J19" si="1">E20+E21</f>
        <v>0</v>
      </c>
      <c r="F19" s="339">
        <f t="shared" si="1"/>
        <v>0</v>
      </c>
      <c r="G19" s="339">
        <f t="shared" si="1"/>
        <v>0</v>
      </c>
      <c r="H19" s="339">
        <f t="shared" si="1"/>
        <v>0</v>
      </c>
      <c r="I19" s="339">
        <f t="shared" si="1"/>
        <v>0</v>
      </c>
      <c r="J19" s="339">
        <f t="shared" si="1"/>
        <v>0</v>
      </c>
    </row>
    <row r="20" spans="2:10" x14ac:dyDescent="0.25">
      <c r="B20" s="340"/>
      <c r="C20" s="538" t="s">
        <v>341</v>
      </c>
      <c r="D20" s="539"/>
      <c r="E20" s="338"/>
      <c r="F20" s="338"/>
      <c r="G20" s="339">
        <f t="shared" ref="G20:G25" si="2">E20+F20</f>
        <v>0</v>
      </c>
      <c r="H20" s="338"/>
      <c r="I20" s="338"/>
      <c r="J20" s="339">
        <f t="shared" ref="J20:J25" si="3">I20-E20</f>
        <v>0</v>
      </c>
    </row>
    <row r="21" spans="2:10" x14ac:dyDescent="0.25">
      <c r="B21" s="340"/>
      <c r="C21" s="538" t="s">
        <v>342</v>
      </c>
      <c r="D21" s="539"/>
      <c r="E21" s="338"/>
      <c r="F21" s="338"/>
      <c r="G21" s="339">
        <f t="shared" si="2"/>
        <v>0</v>
      </c>
      <c r="H21" s="338"/>
      <c r="I21" s="338"/>
      <c r="J21" s="339">
        <f t="shared" si="3"/>
        <v>0</v>
      </c>
    </row>
    <row r="22" spans="2:10" x14ac:dyDescent="0.25">
      <c r="B22" s="537" t="s">
        <v>344</v>
      </c>
      <c r="C22" s="538"/>
      <c r="D22" s="539"/>
      <c r="E22" s="338"/>
      <c r="F22" s="338"/>
      <c r="G22" s="339">
        <f t="shared" si="2"/>
        <v>0</v>
      </c>
      <c r="H22" s="338">
        <v>2500</v>
      </c>
      <c r="I22" s="341">
        <f>H22</f>
        <v>2500</v>
      </c>
      <c r="J22" s="341">
        <f t="shared" si="3"/>
        <v>2500</v>
      </c>
    </row>
    <row r="23" spans="2:10" x14ac:dyDescent="0.25">
      <c r="B23" s="537" t="s">
        <v>103</v>
      </c>
      <c r="C23" s="538"/>
      <c r="D23" s="539"/>
      <c r="E23" s="338"/>
      <c r="F23" s="338"/>
      <c r="G23" s="339">
        <f t="shared" si="2"/>
        <v>0</v>
      </c>
      <c r="H23" s="338"/>
      <c r="I23" s="338"/>
      <c r="J23" s="339">
        <f t="shared" si="3"/>
        <v>0</v>
      </c>
    </row>
    <row r="24" spans="2:10" x14ac:dyDescent="0.25">
      <c r="B24" s="537" t="s">
        <v>291</v>
      </c>
      <c r="C24" s="538"/>
      <c r="D24" s="539"/>
      <c r="E24" s="341">
        <v>7002000</v>
      </c>
      <c r="F24" s="341"/>
      <c r="G24" s="342">
        <f t="shared" si="2"/>
        <v>7002000</v>
      </c>
      <c r="H24" s="341">
        <v>2236227</v>
      </c>
      <c r="I24" s="341">
        <f>H24</f>
        <v>2236227</v>
      </c>
      <c r="J24" s="342">
        <f t="shared" si="3"/>
        <v>-4765773</v>
      </c>
    </row>
    <row r="25" spans="2:10" x14ac:dyDescent="0.25">
      <c r="B25" s="537" t="s">
        <v>345</v>
      </c>
      <c r="C25" s="538"/>
      <c r="D25" s="539"/>
      <c r="E25" s="341"/>
      <c r="F25" s="341"/>
      <c r="G25" s="342">
        <f t="shared" si="2"/>
        <v>0</v>
      </c>
      <c r="H25" s="341"/>
      <c r="I25" s="341"/>
      <c r="J25" s="342">
        <f t="shared" si="3"/>
        <v>0</v>
      </c>
    </row>
    <row r="26" spans="2:10" x14ac:dyDescent="0.25">
      <c r="B26" s="343"/>
      <c r="C26" s="344"/>
      <c r="D26" s="345"/>
      <c r="E26" s="346"/>
      <c r="F26" s="346"/>
      <c r="G26" s="346"/>
      <c r="H26" s="346"/>
      <c r="I26" s="346"/>
      <c r="J26" s="346"/>
    </row>
    <row r="27" spans="2:10" x14ac:dyDescent="0.25">
      <c r="B27" s="347"/>
      <c r="C27" s="348"/>
      <c r="D27" s="349" t="s">
        <v>346</v>
      </c>
      <c r="E27" s="350">
        <f t="shared" ref="E27:J27" si="4">E12+E13+E14+E15+E16+E19+E22+E23+E24+E25</f>
        <v>7002000</v>
      </c>
      <c r="F27" s="350">
        <f t="shared" si="4"/>
        <v>0</v>
      </c>
      <c r="G27" s="350">
        <f t="shared" si="4"/>
        <v>7002000</v>
      </c>
      <c r="H27" s="350">
        <f t="shared" si="4"/>
        <v>2238727</v>
      </c>
      <c r="I27" s="350">
        <f t="shared" si="4"/>
        <v>2238727</v>
      </c>
      <c r="J27" s="542">
        <f t="shared" si="4"/>
        <v>-4763273</v>
      </c>
    </row>
    <row r="28" spans="2:10" x14ac:dyDescent="0.25">
      <c r="E28" s="351"/>
      <c r="F28" s="351"/>
      <c r="G28" s="351"/>
      <c r="H28" s="544" t="s">
        <v>347</v>
      </c>
      <c r="I28" s="545"/>
      <c r="J28" s="543"/>
    </row>
    <row r="31" spans="2:10" ht="15" customHeight="1" x14ac:dyDescent="0.25">
      <c r="B31" s="530" t="s">
        <v>348</v>
      </c>
      <c r="C31" s="531"/>
      <c r="D31" s="531"/>
      <c r="E31" s="533" t="s">
        <v>329</v>
      </c>
      <c r="F31" s="534"/>
      <c r="G31" s="534"/>
      <c r="H31" s="534"/>
      <c r="I31" s="535"/>
      <c r="J31" s="536" t="s">
        <v>330</v>
      </c>
    </row>
    <row r="32" spans="2:10" ht="24.75" x14ac:dyDescent="0.25">
      <c r="B32" s="531"/>
      <c r="C32" s="531"/>
      <c r="D32" s="531"/>
      <c r="E32" s="266" t="s">
        <v>331</v>
      </c>
      <c r="F32" s="267" t="s">
        <v>349</v>
      </c>
      <c r="G32" s="266" t="s">
        <v>219</v>
      </c>
      <c r="H32" s="266" t="s">
        <v>220</v>
      </c>
      <c r="I32" s="266" t="s">
        <v>333</v>
      </c>
      <c r="J32" s="536"/>
    </row>
    <row r="33" spans="2:10" x14ac:dyDescent="0.25">
      <c r="B33" s="532"/>
      <c r="C33" s="532"/>
      <c r="D33" s="532"/>
      <c r="E33" s="268" t="s">
        <v>334</v>
      </c>
      <c r="F33" s="268" t="s">
        <v>335</v>
      </c>
      <c r="G33" s="268" t="s">
        <v>336</v>
      </c>
      <c r="H33" s="268" t="s">
        <v>337</v>
      </c>
      <c r="I33" s="268">
        <v>-5</v>
      </c>
      <c r="J33" s="268" t="s">
        <v>339</v>
      </c>
    </row>
    <row r="34" spans="2:10" x14ac:dyDescent="0.25">
      <c r="B34" s="352"/>
      <c r="C34" s="353"/>
      <c r="D34" s="354"/>
      <c r="E34" s="355"/>
      <c r="F34" s="355"/>
      <c r="G34" s="355"/>
      <c r="H34" s="355"/>
      <c r="I34" s="355"/>
      <c r="J34" s="355"/>
    </row>
    <row r="35" spans="2:10" x14ac:dyDescent="0.25">
      <c r="B35" s="356" t="s">
        <v>350</v>
      </c>
      <c r="C35" s="357"/>
      <c r="D35" s="358"/>
      <c r="E35" s="359">
        <f t="shared" ref="E35:J35" si="5">E36+E37+E38+E39+E42+E45+E46</f>
        <v>0</v>
      </c>
      <c r="F35" s="359">
        <f t="shared" si="5"/>
        <v>0</v>
      </c>
      <c r="G35" s="359">
        <f t="shared" si="5"/>
        <v>0</v>
      </c>
      <c r="H35" s="359">
        <f t="shared" si="5"/>
        <v>0</v>
      </c>
      <c r="I35" s="359">
        <f t="shared" si="5"/>
        <v>0</v>
      </c>
      <c r="J35" s="359">
        <f t="shared" si="5"/>
        <v>0</v>
      </c>
    </row>
    <row r="36" spans="2:10" x14ac:dyDescent="0.25">
      <c r="B36" s="360"/>
      <c r="C36" s="540" t="s">
        <v>86</v>
      </c>
      <c r="D36" s="541"/>
      <c r="E36" s="361"/>
      <c r="F36" s="361"/>
      <c r="G36" s="362">
        <f>E36+F36</f>
        <v>0</v>
      </c>
      <c r="H36" s="361"/>
      <c r="I36" s="361"/>
      <c r="J36" s="362">
        <f>I36-E36</f>
        <v>0</v>
      </c>
    </row>
    <row r="37" spans="2:10" x14ac:dyDescent="0.25">
      <c r="B37" s="360"/>
      <c r="C37" s="540" t="s">
        <v>90</v>
      </c>
      <c r="D37" s="541"/>
      <c r="E37" s="361"/>
      <c r="F37" s="361"/>
      <c r="G37" s="362">
        <f>E37+F37</f>
        <v>0</v>
      </c>
      <c r="H37" s="361"/>
      <c r="I37" s="361"/>
      <c r="J37" s="362">
        <f>I37-E37</f>
        <v>0</v>
      </c>
    </row>
    <row r="38" spans="2:10" x14ac:dyDescent="0.25">
      <c r="B38" s="360"/>
      <c r="C38" s="540" t="s">
        <v>92</v>
      </c>
      <c r="D38" s="541"/>
      <c r="E38" s="361"/>
      <c r="F38" s="361"/>
      <c r="G38" s="362">
        <f>E38+F38</f>
        <v>0</v>
      </c>
      <c r="H38" s="361"/>
      <c r="I38" s="361"/>
      <c r="J38" s="362">
        <f>I38-E38</f>
        <v>0</v>
      </c>
    </row>
    <row r="39" spans="2:10" x14ac:dyDescent="0.25">
      <c r="B39" s="360"/>
      <c r="C39" s="540" t="s">
        <v>340</v>
      </c>
      <c r="D39" s="541"/>
      <c r="E39" s="362">
        <f t="shared" ref="E39:J39" si="6">E40+E41</f>
        <v>0</v>
      </c>
      <c r="F39" s="362">
        <f t="shared" si="6"/>
        <v>0</v>
      </c>
      <c r="G39" s="362">
        <f t="shared" si="6"/>
        <v>0</v>
      </c>
      <c r="H39" s="362">
        <f t="shared" si="6"/>
        <v>0</v>
      </c>
      <c r="I39" s="362">
        <f t="shared" si="6"/>
        <v>0</v>
      </c>
      <c r="J39" s="362">
        <f t="shared" si="6"/>
        <v>0</v>
      </c>
    </row>
    <row r="40" spans="2:10" x14ac:dyDescent="0.25">
      <c r="B40" s="360"/>
      <c r="C40" s="363"/>
      <c r="D40" s="364" t="s">
        <v>341</v>
      </c>
      <c r="E40" s="361"/>
      <c r="F40" s="361"/>
      <c r="G40" s="362">
        <f>E40+F40</f>
        <v>0</v>
      </c>
      <c r="H40" s="361"/>
      <c r="I40" s="361"/>
      <c r="J40" s="362">
        <f>I40-E40</f>
        <v>0</v>
      </c>
    </row>
    <row r="41" spans="2:10" x14ac:dyDescent="0.25">
      <c r="B41" s="360"/>
      <c r="C41" s="363"/>
      <c r="D41" s="364" t="s">
        <v>342</v>
      </c>
      <c r="E41" s="361"/>
      <c r="F41" s="361"/>
      <c r="G41" s="362">
        <f>E41+F41</f>
        <v>0</v>
      </c>
      <c r="H41" s="361"/>
      <c r="I41" s="361"/>
      <c r="J41" s="362">
        <f>I41-E41</f>
        <v>0</v>
      </c>
    </row>
    <row r="42" spans="2:10" x14ac:dyDescent="0.25">
      <c r="B42" s="360"/>
      <c r="C42" s="540" t="s">
        <v>343</v>
      </c>
      <c r="D42" s="541"/>
      <c r="E42" s="362">
        <f t="shared" ref="E42:J42" si="7">E43+E44</f>
        <v>0</v>
      </c>
      <c r="F42" s="362">
        <f t="shared" si="7"/>
        <v>0</v>
      </c>
      <c r="G42" s="362">
        <f t="shared" si="7"/>
        <v>0</v>
      </c>
      <c r="H42" s="362">
        <f t="shared" si="7"/>
        <v>0</v>
      </c>
      <c r="I42" s="362">
        <f t="shared" si="7"/>
        <v>0</v>
      </c>
      <c r="J42" s="362">
        <f t="shared" si="7"/>
        <v>0</v>
      </c>
    </row>
    <row r="43" spans="2:10" x14ac:dyDescent="0.25">
      <c r="B43" s="360"/>
      <c r="C43" s="363"/>
      <c r="D43" s="364" t="s">
        <v>341</v>
      </c>
      <c r="E43" s="361"/>
      <c r="F43" s="361"/>
      <c r="G43" s="362">
        <f>E43+F43</f>
        <v>0</v>
      </c>
      <c r="H43" s="361"/>
      <c r="I43" s="361"/>
      <c r="J43" s="362">
        <f>I43-E43</f>
        <v>0</v>
      </c>
    </row>
    <row r="44" spans="2:10" x14ac:dyDescent="0.25">
      <c r="B44" s="360"/>
      <c r="C44" s="363"/>
      <c r="D44" s="364" t="s">
        <v>342</v>
      </c>
      <c r="E44" s="361"/>
      <c r="F44" s="361"/>
      <c r="G44" s="362">
        <f>E44+F44</f>
        <v>0</v>
      </c>
      <c r="H44" s="361"/>
      <c r="I44" s="361"/>
      <c r="J44" s="362">
        <f>I44-E44</f>
        <v>0</v>
      </c>
    </row>
    <row r="45" spans="2:10" x14ac:dyDescent="0.25">
      <c r="B45" s="360"/>
      <c r="C45" s="540" t="s">
        <v>103</v>
      </c>
      <c r="D45" s="541"/>
      <c r="E45" s="361"/>
      <c r="F45" s="361"/>
      <c r="G45" s="362">
        <f>E45+F45</f>
        <v>0</v>
      </c>
      <c r="H45" s="361"/>
      <c r="I45" s="361"/>
      <c r="J45" s="362">
        <f>I45-E45</f>
        <v>0</v>
      </c>
    </row>
    <row r="46" spans="2:10" x14ac:dyDescent="0.25">
      <c r="B46" s="360"/>
      <c r="C46" s="540" t="s">
        <v>291</v>
      </c>
      <c r="D46" s="541"/>
      <c r="E46" s="361">
        <v>0</v>
      </c>
      <c r="F46" s="361">
        <v>0</v>
      </c>
      <c r="G46" s="362">
        <v>0</v>
      </c>
      <c r="H46" s="361">
        <v>0</v>
      </c>
      <c r="I46" s="361">
        <v>0</v>
      </c>
      <c r="J46" s="362">
        <v>0</v>
      </c>
    </row>
    <row r="47" spans="2:10" x14ac:dyDescent="0.25">
      <c r="B47" s="360"/>
      <c r="C47" s="363"/>
      <c r="D47" s="364"/>
      <c r="E47" s="362"/>
      <c r="F47" s="362"/>
      <c r="G47" s="362"/>
      <c r="H47" s="362"/>
      <c r="I47" s="362"/>
      <c r="J47" s="362"/>
    </row>
    <row r="48" spans="2:10" x14ac:dyDescent="0.25">
      <c r="B48" s="356" t="s">
        <v>351</v>
      </c>
      <c r="C48" s="357"/>
      <c r="D48" s="364"/>
      <c r="E48" s="365">
        <f t="shared" ref="E48:J48" si="8">E49+E50+E51</f>
        <v>7002000</v>
      </c>
      <c r="F48" s="365">
        <f t="shared" si="8"/>
        <v>0</v>
      </c>
      <c r="G48" s="365">
        <f t="shared" si="8"/>
        <v>7002000</v>
      </c>
      <c r="H48" s="365">
        <f t="shared" si="8"/>
        <v>2238727</v>
      </c>
      <c r="I48" s="365">
        <f t="shared" si="8"/>
        <v>2238727</v>
      </c>
      <c r="J48" s="365">
        <f t="shared" si="8"/>
        <v>-4763273</v>
      </c>
    </row>
    <row r="49" spans="2:10" x14ac:dyDescent="0.25">
      <c r="B49" s="356"/>
      <c r="C49" s="540" t="s">
        <v>198</v>
      </c>
      <c r="D49" s="541"/>
      <c r="E49" s="361"/>
      <c r="F49" s="361"/>
      <c r="G49" s="362">
        <f>E49+F49</f>
        <v>0</v>
      </c>
      <c r="H49" s="361"/>
      <c r="I49" s="361"/>
      <c r="J49" s="362">
        <f>I49-E49</f>
        <v>0</v>
      </c>
    </row>
    <row r="50" spans="2:10" x14ac:dyDescent="0.25">
      <c r="B50" s="360"/>
      <c r="C50" s="540" t="s">
        <v>344</v>
      </c>
      <c r="D50" s="541"/>
      <c r="E50" s="361"/>
      <c r="F50" s="361"/>
      <c r="G50" s="362">
        <f>E50+F50</f>
        <v>0</v>
      </c>
      <c r="H50" s="361">
        <v>2500</v>
      </c>
      <c r="I50" s="361">
        <v>2500</v>
      </c>
      <c r="J50" s="362">
        <f>I50-E50</f>
        <v>2500</v>
      </c>
    </row>
    <row r="51" spans="2:10" x14ac:dyDescent="0.25">
      <c r="B51" s="360"/>
      <c r="C51" s="540" t="s">
        <v>291</v>
      </c>
      <c r="D51" s="541"/>
      <c r="E51" s="361">
        <v>7002000</v>
      </c>
      <c r="F51" s="361"/>
      <c r="G51" s="362">
        <f>E51+F51</f>
        <v>7002000</v>
      </c>
      <c r="H51" s="361">
        <v>2236227</v>
      </c>
      <c r="I51" s="361">
        <v>2236227</v>
      </c>
      <c r="J51" s="362">
        <f>I51-E51</f>
        <v>-4765773</v>
      </c>
    </row>
    <row r="52" spans="2:10" x14ac:dyDescent="0.25">
      <c r="B52" s="366"/>
      <c r="C52" s="367"/>
      <c r="D52" s="368"/>
      <c r="E52" s="369"/>
      <c r="F52" s="369"/>
      <c r="G52" s="369"/>
      <c r="H52" s="369"/>
      <c r="I52" s="369"/>
      <c r="J52" s="369"/>
    </row>
    <row r="53" spans="2:10" x14ac:dyDescent="0.25">
      <c r="B53" s="356" t="s">
        <v>352</v>
      </c>
      <c r="C53" s="370"/>
      <c r="D53" s="364"/>
      <c r="E53" s="369">
        <f t="shared" ref="E53:J53" si="9">E54</f>
        <v>0</v>
      </c>
      <c r="F53" s="369">
        <f t="shared" si="9"/>
        <v>0</v>
      </c>
      <c r="G53" s="369">
        <f t="shared" si="9"/>
        <v>0</v>
      </c>
      <c r="H53" s="369">
        <f t="shared" si="9"/>
        <v>0</v>
      </c>
      <c r="I53" s="369">
        <f t="shared" si="9"/>
        <v>0</v>
      </c>
      <c r="J53" s="369">
        <f t="shared" si="9"/>
        <v>0</v>
      </c>
    </row>
    <row r="54" spans="2:10" x14ac:dyDescent="0.25">
      <c r="B54" s="360"/>
      <c r="C54" s="540" t="s">
        <v>345</v>
      </c>
      <c r="D54" s="541"/>
      <c r="E54" s="361"/>
      <c r="F54" s="361"/>
      <c r="G54" s="362">
        <f>E54+F54</f>
        <v>0</v>
      </c>
      <c r="H54" s="361"/>
      <c r="I54" s="361"/>
      <c r="J54" s="362">
        <f>I54-E54</f>
        <v>0</v>
      </c>
    </row>
    <row r="55" spans="2:10" x14ac:dyDescent="0.25">
      <c r="B55" s="371"/>
      <c r="C55" s="372"/>
      <c r="D55" s="373"/>
      <c r="E55" s="374"/>
      <c r="F55" s="374"/>
      <c r="G55" s="374"/>
      <c r="H55" s="374"/>
      <c r="I55" s="374"/>
      <c r="J55" s="374"/>
    </row>
    <row r="56" spans="2:10" x14ac:dyDescent="0.25">
      <c r="B56" s="375"/>
      <c r="C56" s="376"/>
      <c r="D56" s="377" t="s">
        <v>346</v>
      </c>
      <c r="E56" s="378">
        <f t="shared" ref="E56:J56" si="10">E35+E48+E53</f>
        <v>7002000</v>
      </c>
      <c r="F56" s="378">
        <f t="shared" si="10"/>
        <v>0</v>
      </c>
      <c r="G56" s="378">
        <f t="shared" si="10"/>
        <v>7002000</v>
      </c>
      <c r="H56" s="378">
        <f t="shared" si="10"/>
        <v>2238727</v>
      </c>
      <c r="I56" s="378">
        <f t="shared" si="10"/>
        <v>2238727</v>
      </c>
      <c r="J56" s="547">
        <f t="shared" si="10"/>
        <v>-4763273</v>
      </c>
    </row>
    <row r="57" spans="2:10" x14ac:dyDescent="0.25">
      <c r="B57" s="379"/>
      <c r="C57" s="379"/>
      <c r="D57" s="379"/>
      <c r="E57" s="380"/>
      <c r="F57" s="380"/>
      <c r="G57" s="380"/>
      <c r="H57" s="549" t="s">
        <v>353</v>
      </c>
      <c r="I57" s="550"/>
      <c r="J57" s="548"/>
    </row>
    <row r="58" spans="2:10" x14ac:dyDescent="0.25">
      <c r="B58" s="546"/>
      <c r="C58" s="546"/>
      <c r="D58" s="546"/>
      <c r="E58" s="546"/>
      <c r="F58" s="546"/>
      <c r="G58" s="546"/>
      <c r="H58" s="546"/>
      <c r="I58" s="546"/>
      <c r="J58" s="546"/>
    </row>
    <row r="59" spans="2:10" x14ac:dyDescent="0.25">
      <c r="B59" s="381" t="s">
        <v>354</v>
      </c>
      <c r="C59" s="381"/>
      <c r="D59" s="265"/>
      <c r="E59" s="265"/>
      <c r="F59" s="265"/>
      <c r="G59" s="265"/>
      <c r="H59" s="265"/>
      <c r="I59" s="265"/>
      <c r="J59" s="265"/>
    </row>
    <row r="60" spans="2:10" x14ac:dyDescent="0.25">
      <c r="B60" s="265"/>
      <c r="C60" s="265"/>
      <c r="D60" s="265"/>
      <c r="E60" s="265"/>
      <c r="F60" s="265"/>
      <c r="G60" s="265"/>
      <c r="H60" s="265"/>
      <c r="I60" s="265"/>
      <c r="J60" s="265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C45:D45"/>
    <mergeCell ref="B24:D24"/>
    <mergeCell ref="B25:D25"/>
    <mergeCell ref="J27:J28"/>
    <mergeCell ref="H28:I28"/>
    <mergeCell ref="B31:D33"/>
    <mergeCell ref="E31:I31"/>
    <mergeCell ref="J31:J32"/>
    <mergeCell ref="C36:D36"/>
    <mergeCell ref="C37:D37"/>
    <mergeCell ref="C38:D38"/>
    <mergeCell ref="C39:D39"/>
    <mergeCell ref="C42:D42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3:J3"/>
    <mergeCell ref="B4:J4"/>
    <mergeCell ref="B5:J5"/>
    <mergeCell ref="B6:J6"/>
    <mergeCell ref="B8:D10"/>
    <mergeCell ref="E8:I8"/>
    <mergeCell ref="J8:J9"/>
  </mergeCells>
  <printOptions horizontalCentered="1"/>
  <pageMargins left="0.70866141732283472" right="0.70866141732283472" top="0.55118110236220474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8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EdoAnaIng</vt:lpstr>
      <vt:lpstr>ClasAdmtiva</vt:lpstr>
      <vt:lpstr>EdoAnEg</vt:lpstr>
      <vt:lpstr>ClasEcon</vt:lpstr>
      <vt:lpstr>ClasFunc</vt:lpstr>
      <vt:lpstr>EndNeto</vt:lpstr>
      <vt:lpstr>IntDeuda</vt:lpstr>
      <vt:lpstr>IndPosFisc</vt:lpstr>
      <vt:lpstr>GtoCatProg</vt:lpstr>
      <vt:lpstr>EA!Área_de_impresión</vt:lpstr>
      <vt:lpstr>EAA!Área_de_impresión</vt:lpstr>
      <vt:lpstr>EADP!Área_de_impresión</vt:lpstr>
      <vt:lpstr>ECSF!Área_de_impresión</vt:lpstr>
      <vt:lpstr>EdoAnEg!Área_de_impresión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2016-04-06T21:08:12Z</cp:lastPrinted>
  <dcterms:created xsi:type="dcterms:W3CDTF">2014-01-27T16:27:43Z</dcterms:created>
  <dcterms:modified xsi:type="dcterms:W3CDTF">2016-04-07T15:59:56Z</dcterms:modified>
</cp:coreProperties>
</file>