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40" windowHeight="10035" activeTab="8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44525"/>
</workbook>
</file>

<file path=xl/calcChain.xml><?xml version="1.0" encoding="utf-8"?>
<calcChain xmlns="http://schemas.openxmlformats.org/spreadsheetml/2006/main">
  <c r="G36" i="6" l="1"/>
  <c r="G35" i="6"/>
  <c r="G34" i="6"/>
  <c r="G33" i="6"/>
  <c r="G32" i="6"/>
  <c r="G31" i="6"/>
  <c r="G30" i="6"/>
  <c r="G29" i="6"/>
  <c r="G28" i="6"/>
  <c r="G24" i="6"/>
  <c r="G22" i="6"/>
  <c r="G18" i="6"/>
  <c r="G17" i="6"/>
  <c r="H17" i="5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19" i="5" l="1"/>
  <c r="C16" i="1"/>
  <c r="C8" i="1"/>
  <c r="H14" i="5" l="1"/>
  <c r="I14" i="5" s="1"/>
  <c r="J14" i="5" s="1"/>
  <c r="F9" i="4"/>
  <c r="D16" i="1"/>
  <c r="D8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0" i="1"/>
  <c r="G26" i="6" l="1"/>
  <c r="G25" i="6"/>
  <c r="G21" i="6"/>
  <c r="G20" i="6"/>
  <c r="G19" i="6"/>
  <c r="G16" i="6"/>
  <c r="G15" i="6"/>
  <c r="G14" i="6"/>
  <c r="G13" i="6"/>
  <c r="G12" i="6"/>
  <c r="G11" i="6"/>
  <c r="G10" i="6"/>
  <c r="H62" i="8"/>
  <c r="E21" i="7"/>
  <c r="F61" i="8" s="1"/>
  <c r="E10" i="7"/>
  <c r="F10" i="7" s="1"/>
  <c r="G21" i="7" l="1"/>
  <c r="H61" i="8"/>
  <c r="G61" i="8"/>
  <c r="F21" i="7"/>
  <c r="H25" i="8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41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E1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F27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6" i="6"/>
  <c r="H15" i="6"/>
  <c r="H14" i="6"/>
  <c r="H13" i="6"/>
  <c r="H12" i="6"/>
  <c r="H11" i="6"/>
  <c r="H10" i="6"/>
  <c r="G9" i="6"/>
  <c r="F9" i="6"/>
  <c r="E9" i="9" s="1"/>
  <c r="E9" i="6"/>
  <c r="D9" i="6"/>
  <c r="C9" i="9" s="1"/>
  <c r="C74" i="6"/>
  <c r="C70" i="6"/>
  <c r="C61" i="6"/>
  <c r="C57" i="6"/>
  <c r="C47" i="6"/>
  <c r="C37" i="6"/>
  <c r="C27" i="6"/>
  <c r="C17" i="6"/>
  <c r="C9" i="6"/>
  <c r="B9" i="9" s="1"/>
  <c r="B8" i="9" s="1"/>
  <c r="B31" i="9" s="1"/>
  <c r="E57" i="5"/>
  <c r="I70" i="5"/>
  <c r="J70" i="5" s="1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J57" i="5" l="1"/>
  <c r="J62" i="5"/>
  <c r="D9" i="9"/>
  <c r="C8" i="9"/>
  <c r="F9" i="9"/>
  <c r="E8" i="9"/>
  <c r="G8" i="6"/>
  <c r="F8" i="6"/>
  <c r="G68" i="5"/>
  <c r="I68" i="5"/>
  <c r="C8" i="6"/>
  <c r="C160" i="6" s="1"/>
  <c r="F68" i="5"/>
  <c r="H68" i="5"/>
  <c r="D8" i="6"/>
  <c r="C10" i="7" s="1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G30" i="5" s="1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43" i="5" l="1"/>
  <c r="J68" i="5"/>
  <c r="D8" i="9"/>
  <c r="G9" i="9"/>
  <c r="G8" i="9" s="1"/>
  <c r="G37" i="5"/>
  <c r="H38" i="5"/>
  <c r="I38" i="5" s="1"/>
  <c r="J38" i="5" s="1"/>
  <c r="I19" i="5"/>
  <c r="F46" i="4"/>
  <c r="G46" i="4"/>
  <c r="E61" i="4"/>
  <c r="E62" i="4" s="1"/>
  <c r="F24" i="8"/>
  <c r="F8" i="7"/>
  <c r="F30" i="7" s="1"/>
  <c r="E8" i="7"/>
  <c r="E30" i="7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4" i="8"/>
  <c r="G20" i="8" s="1"/>
  <c r="G9" i="8" s="1"/>
  <c r="G83" i="8" s="1"/>
  <c r="F20" i="8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D10" i="7"/>
  <c r="C8" i="7"/>
  <c r="C30" i="7" s="1"/>
  <c r="F9" i="8"/>
  <c r="F83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I8" i="2" s="1"/>
  <c r="I19" i="2" s="1"/>
  <c r="H9" i="2"/>
  <c r="G9" i="2"/>
  <c r="F9" i="2"/>
  <c r="E9" i="2"/>
  <c r="E8" i="2" s="1"/>
  <c r="E19" i="2" s="1"/>
  <c r="D9" i="2"/>
  <c r="G8" i="2"/>
  <c r="G19" i="2" s="1"/>
  <c r="C13" i="2"/>
  <c r="C9" i="2"/>
  <c r="H73" i="1"/>
  <c r="G73" i="1"/>
  <c r="H66" i="1"/>
  <c r="G66" i="1"/>
  <c r="H61" i="1"/>
  <c r="G61" i="1"/>
  <c r="H55" i="1"/>
  <c r="G55" i="1"/>
  <c r="H41" i="1"/>
  <c r="G41" i="1"/>
  <c r="H37" i="1"/>
  <c r="G37" i="1"/>
  <c r="H30" i="1"/>
  <c r="G30" i="1"/>
  <c r="H26" i="1"/>
  <c r="G26" i="1"/>
  <c r="H22" i="1"/>
  <c r="G22" i="1"/>
  <c r="H18" i="1"/>
  <c r="G18" i="1"/>
  <c r="H8" i="1"/>
  <c r="G8" i="1"/>
  <c r="D58" i="1"/>
  <c r="C58" i="1"/>
  <c r="D40" i="1"/>
  <c r="D37" i="1"/>
  <c r="C37" i="1"/>
  <c r="D30" i="1"/>
  <c r="C30" i="1"/>
  <c r="D24" i="1"/>
  <c r="C24" i="1"/>
  <c r="D8" i="2" l="1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46" i="1"/>
  <c r="H57" i="1" s="1"/>
  <c r="H77" i="1"/>
  <c r="I19" i="3"/>
  <c r="D8" i="7"/>
  <c r="D30" i="7" s="1"/>
  <c r="G10" i="7"/>
  <c r="G8" i="7" s="1"/>
  <c r="G30" i="7" s="1"/>
  <c r="E24" i="8"/>
  <c r="D20" i="8"/>
  <c r="D9" i="8" s="1"/>
  <c r="D83" i="8" s="1"/>
  <c r="G77" i="1"/>
  <c r="G46" i="1"/>
  <c r="G57" i="1" s="1"/>
  <c r="C8" i="2"/>
  <c r="C19" i="2" s="1"/>
  <c r="D46" i="1"/>
  <c r="D60" i="1" s="1"/>
  <c r="C46" i="1"/>
  <c r="C60" i="1" s="1"/>
  <c r="H79" i="1" l="1"/>
  <c r="E20" i="8"/>
  <c r="H24" i="8"/>
  <c r="G79" i="1"/>
  <c r="E9" i="8" l="1"/>
  <c r="E83" i="8" s="1"/>
  <c r="H20" i="8"/>
  <c r="H9" i="8" s="1"/>
  <c r="H83" i="8" s="1"/>
  <c r="C20" i="9"/>
  <c r="C31" i="9" s="1"/>
  <c r="D21" i="9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</calcChain>
</file>

<file path=xl/sharedStrings.xml><?xml version="1.0" encoding="utf-8"?>
<sst xmlns="http://schemas.openxmlformats.org/spreadsheetml/2006/main" count="662" uniqueCount="458">
  <si>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</si>
  <si>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</si>
  <si>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</si>
  <si>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</si>
  <si>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</si>
  <si>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</si>
  <si>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</si>
  <si>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</si>
  <si>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</si>
  <si>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</si>
  <si>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</si>
  <si>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</si>
  <si>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</si>
  <si>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</si>
  <si>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</si>
  <si>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</si>
  <si>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</si>
  <si>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</si>
  <si>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</si>
  <si>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</si>
  <si>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</si>
  <si>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</si>
  <si>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</si>
  <si>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</si>
  <si>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</si>
  <si>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</si>
  <si>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</si>
  <si>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</si>
  <si>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</si>
  <si>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</si>
  <si>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</si>
  <si>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</si>
  <si>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</si>
  <si>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</si>
  <si>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</si>
  <si>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</si>
  <si>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</si>
  <si>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</si>
  <si>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</si>
  <si>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</si>
  <si>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</si>
  <si>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</si>
  <si>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</si>
  <si>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</si>
  <si>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</si>
  <si>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</si>
  <si>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</si>
  <si>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</si>
  <si>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</si>
  <si>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</si>
  <si>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</si>
  <si>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</si>
  <si>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</si>
  <si>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</si>
  <si>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</si>
  <si>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</si>
  <si>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</si>
  <si>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</si>
  <si>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</si>
  <si>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</si>
  <si>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</si>
  <si>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</si>
  <si>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</si>
  <si>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</si>
  <si>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</si>
  <si>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</si>
  <si>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</si>
  <si>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</si>
  <si>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</si>
  <si>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</si>
  <si>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</si>
  <si>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</si>
  <si>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</si>
  <si>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</si>
  <si>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</si>
  <si>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</si>
  <si>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</si>
  <si>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</si>
  <si>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</si>
  <si>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</si>
  <si>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</si>
  <si>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</si>
  <si>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</si>
  <si>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</si>
  <si>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</si>
  <si>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</si>
  <si>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</si>
  <si>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</si>
  <si>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</si>
  <si>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</si>
  <si>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</si>
  <si>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</si>
  <si>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</si>
  <si>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</si>
  <si>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</si>
  <si>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</si>
  <si>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</si>
  <si>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</si>
  <si>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</si>
  <si>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</si>
  <si>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</si>
  <si>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</si>
  <si>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</si>
  <si>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</si>
  <si>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</si>
  <si>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</si>
  <si>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</si>
  <si>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</si>
  <si>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</si>
  <si>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</si>
  <si>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</si>
  <si>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</si>
  <si>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</si>
  <si>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</si>
  <si>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</si>
  <si>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</si>
  <si>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</si>
  <si>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</si>
  <si>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</si>
  <si>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</si>
  <si>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</si>
  <si>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</si>
  <si>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</si>
  <si>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</si>
  <si>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</si>
  <si>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</si>
  <si>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</si>
  <si>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</si>
  <si>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</si>
  <si>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</si>
  <si>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</si>
  <si>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</si>
  <si>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</si>
  <si>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</si>
  <si>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</si>
  <si>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</si>
  <si>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</si>
  <si>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</si>
  <si>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</si>
  <si>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</si>
  <si>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</si>
  <si>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</si>
  <si>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</si>
  <si>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</si>
  <si>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</si>
  <si>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</si>
  <si>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</si>
  <si>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</si>
  <si>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</si>
  <si>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</si>
  <si>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</si>
  <si>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</si>
  <si>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</si>
  <si>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</si>
  <si>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</si>
  <si>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</si>
  <si>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</si>
  <si>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</si>
  <si>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</si>
  <si>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</si>
  <si>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</si>
  <si>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</si>
  <si>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</si>
  <si>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</si>
  <si>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</si>
  <si>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</si>
  <si>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</si>
  <si>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</si>
  <si>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</si>
  <si>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</si>
  <si>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</si>
  <si>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</si>
  <si>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</si>
  <si>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</si>
  <si>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</si>
  <si>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</si>
  <si>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</si>
  <si>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</si>
  <si>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</si>
  <si>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</si>
  <si>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</si>
  <si>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</si>
  <si>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</si>
  <si>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</si>
  <si>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</si>
  <si>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</si>
  <si>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</si>
  <si>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</si>
  <si>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</si>
  <si>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</si>
  <si>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</si>
  <si>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</si>
  <si>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</si>
  <si>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</si>
  <si>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</si>
  <si>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</si>
  <si>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</si>
  <si>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</si>
  <si>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</si>
  <si>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</si>
  <si>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</si>
  <si>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</si>
  <si>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</si>
  <si>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</si>
  <si>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</si>
  <si>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</si>
  <si>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</si>
  <si>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</si>
  <si>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</si>
  <si>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</si>
  <si>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</si>
  <si>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</si>
  <si>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</si>
  <si>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</si>
  <si>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</si>
  <si>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</si>
  <si>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</si>
  <si>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</si>
  <si>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</si>
  <si>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</si>
  <si>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</si>
  <si>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</si>
  <si>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</si>
  <si>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</si>
  <si>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</si>
  <si>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</si>
  <si>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</si>
  <si>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</si>
  <si>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</si>
  <si>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</si>
  <si>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</si>
  <si>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</si>
  <si>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</si>
  <si>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</si>
  <si>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</si>
  <si>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</si>
  <si>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</si>
  <si>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</si>
  <si>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</si>
  <si>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</si>
  <si>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</si>
  <si>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</si>
  <si>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</si>
  <si>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</si>
  <si>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</si>
  <si>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</si>
  <si>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</si>
  <si>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</si>
  <si>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</si>
  <si>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</si>
  <si>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</si>
  <si>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</si>
  <si>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</si>
  <si>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</si>
  <si>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</si>
  <si>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</si>
  <si>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</si>
  <si>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</si>
  <si>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</si>
  <si>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</si>
  <si>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</si>
  <si>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</si>
  <si>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</si>
  <si>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</si>
  <si>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</si>
  <si>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</si>
  <si>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</si>
  <si>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</si>
  <si>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</si>
  <si>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</si>
  <si>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</si>
  <si>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</si>
  <si>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</si>
  <si>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</si>
  <si>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</si>
  <si>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</si>
  <si>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</si>
  <si>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</si>
  <si>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</si>
  <si>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</si>
  <si>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</si>
  <si>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</si>
  <si>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</si>
  <si>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</si>
  <si>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</si>
  <si>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</si>
  <si>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</si>
  <si>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</si>
  <si>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</si>
  <si>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</si>
  <si>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</si>
  <si>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</si>
  <si>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</si>
  <si>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</si>
  <si>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</si>
  <si>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</si>
  <si>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</si>
  <si>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</si>
  <si>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</si>
  <si>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</si>
  <si>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</si>
  <si>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</si>
  <si>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</si>
  <si>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</si>
  <si>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</si>
  <si>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</si>
  <si>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</si>
  <si>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</si>
  <si>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</si>
  <si>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</si>
  <si>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</si>
  <si>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</si>
  <si>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</si>
  <si>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</si>
  <si>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</si>
  <si>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</si>
  <si>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</si>
  <si>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</si>
  <si>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</si>
  <si>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</si>
  <si>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</si>
  <si>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</si>
  <si>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</si>
  <si>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</si>
  <si>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</si>
  <si>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</si>
  <si>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</si>
  <si>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</si>
  <si>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</si>
  <si>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</si>
  <si>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</si>
  <si>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</si>
  <si>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</si>
  <si>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</si>
  <si>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</si>
  <si>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</si>
  <si>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</si>
  <si>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</si>
  <si>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</si>
  <si>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</si>
  <si>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</si>
  <si>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</si>
  <si>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</si>
  <si>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</si>
  <si>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</si>
  <si>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</si>
  <si>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</si>
  <si>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</si>
  <si>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</si>
  <si>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</si>
  <si>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</si>
  <si>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</si>
  <si>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</si>
  <si>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</si>
  <si>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</si>
  <si>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</si>
  <si>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</si>
  <si>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</si>
  <si>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</si>
  <si>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</si>
  <si>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</si>
  <si>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</si>
  <si>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</si>
  <si>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</si>
  <si>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</si>
  <si>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</si>
  <si>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</si>
  <si>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</si>
  <si>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</si>
  <si>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</si>
  <si>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</si>
  <si>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</si>
  <si>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</si>
  <si>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</si>
  <si>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</si>
  <si>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</si>
  <si>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</si>
  <si>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</si>
  <si>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</si>
  <si>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</si>
  <si>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</si>
  <si>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</si>
  <si>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</si>
  <si>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</si>
  <si>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</si>
  <si>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</si>
  <si>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</si>
  <si>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</si>
  <si>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</si>
  <si>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</si>
  <si>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</si>
  <si>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</si>
  <si>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</si>
  <si>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</si>
  <si>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</si>
  <si>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</si>
  <si>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</si>
  <si>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</si>
  <si>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</si>
  <si>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</si>
  <si>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</si>
  <si>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</si>
  <si>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</si>
  <si>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</si>
  <si>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</si>
  <si>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</si>
  <si>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</si>
  <si>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</si>
  <si>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</si>
  <si>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</si>
  <si>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</si>
  <si>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</si>
  <si>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</si>
  <si>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</si>
  <si>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</si>
  <si>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</si>
  <si>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</si>
  <si>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</si>
  <si>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</si>
  <si>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</si>
  <si>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</si>
  <si>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</si>
  <si>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</si>
  <si>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</si>
  <si>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</si>
  <si>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</si>
  <si>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</si>
  <si>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</si>
  <si>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</si>
  <si>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</si>
  <si>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</si>
  <si>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L.E.F. Minerva Reyes Bello</t>
  </si>
  <si>
    <t>Dirección General</t>
  </si>
  <si>
    <t>C.P. Verónica Aragón Lima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</si>
  <si>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</si>
  <si>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</si>
  <si>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</si>
  <si>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</si>
  <si>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</si>
  <si>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</si>
  <si>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</si>
  <si>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</si>
  <si>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</si>
  <si>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</si>
  <si>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</si>
  <si>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</si>
  <si>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</si>
  <si>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2016</t>
  </si>
  <si>
    <t>al 31 de diciembre de 2016 (d)</t>
  </si>
  <si>
    <t>30 de septiembre de 2017</t>
  </si>
  <si>
    <t>Del 01 de enero al 31 de diciembre de 2017 y del 01 de enero al 31 de diciembre de 2016</t>
  </si>
  <si>
    <t>31 de diciembre de 2017</t>
  </si>
  <si>
    <t>Del 1 de enero al 31 de diciembre de 2017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</si>
  <si>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</si>
  <si>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</si>
  <si>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</si>
  <si>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 xml:space="preserve">Del 1 de enero al 31 de diciembre de 2017 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</si>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</sst>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82</xdr:row>
      <xdr:rowOff>183173</xdr:rowOff>
    </xdr:from>
    <xdr:to>
      <xdr:col>2</xdr:col>
      <xdr:colOff>710711</xdr:colOff>
      <xdr:row>86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83</xdr:row>
      <xdr:rowOff>7327</xdr:rowOff>
    </xdr:from>
    <xdr:to>
      <xdr:col>6</xdr:col>
      <xdr:colOff>256442</xdr:colOff>
      <xdr:row>86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30" zoomScaleNormal="130" workbookViewId="0">
      <selection activeCell="G68" sqref="G68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45" t="s">
        <v>120</v>
      </c>
      <c r="B1" s="146"/>
      <c r="C1" s="146"/>
      <c r="D1" s="146"/>
      <c r="E1" s="146"/>
      <c r="F1" s="146"/>
      <c r="G1" s="146"/>
      <c r="H1" s="147"/>
    </row>
    <row r="2" spans="1:8" x14ac:dyDescent="0.25">
      <c r="A2" s="148" t="s">
        <v>0</v>
      </c>
      <c r="B2" s="149"/>
      <c r="C2" s="149"/>
      <c r="D2" s="149"/>
      <c r="E2" s="149"/>
      <c r="F2" s="149"/>
      <c r="G2" s="149"/>
      <c r="H2" s="150"/>
    </row>
    <row r="3" spans="1:8" x14ac:dyDescent="0.25">
      <c r="A3" s="148" t="s">
        <v>450</v>
      </c>
      <c r="B3" s="149"/>
      <c r="C3" s="149"/>
      <c r="D3" s="149"/>
      <c r="E3" s="149"/>
      <c r="F3" s="149"/>
      <c r="G3" s="149"/>
      <c r="H3" s="150"/>
    </row>
    <row r="4" spans="1:8" ht="15.75" thickBot="1" x14ac:dyDescent="0.3">
      <c r="A4" s="151" t="s">
        <v>1</v>
      </c>
      <c r="B4" s="152"/>
      <c r="C4" s="152"/>
      <c r="D4" s="152"/>
      <c r="E4" s="152"/>
      <c r="F4" s="152"/>
      <c r="G4" s="152"/>
      <c r="H4" s="153"/>
    </row>
    <row r="5" spans="1:8" ht="25.5" thickBot="1" x14ac:dyDescent="0.3">
      <c r="A5" s="123"/>
      <c r="B5" s="118" t="s">
        <v>2</v>
      </c>
      <c r="C5" s="1" t="s">
        <v>451</v>
      </c>
      <c r="D5" s="1" t="s">
        <v>447</v>
      </c>
      <c r="E5" s="2"/>
      <c r="F5" s="3" t="s">
        <v>2</v>
      </c>
      <c r="G5" s="1" t="s">
        <v>449</v>
      </c>
      <c r="H5" s="1" t="s">
        <v>447</v>
      </c>
    </row>
    <row r="6" spans="1:8" ht="12.6" customHeight="1" x14ac:dyDescent="0.25">
      <c r="A6" s="123"/>
      <c r="B6" s="107" t="s">
        <v>3</v>
      </c>
      <c r="C6" s="13"/>
      <c r="D6" s="13"/>
      <c r="E6" s="5"/>
      <c r="F6" s="4" t="s">
        <v>4</v>
      </c>
      <c r="G6" s="11"/>
      <c r="H6" s="11"/>
    </row>
    <row r="7" spans="1:8" ht="12.6" customHeight="1" x14ac:dyDescent="0.25">
      <c r="A7" s="123"/>
      <c r="B7" s="107" t="s">
        <v>5</v>
      </c>
      <c r="C7" s="14"/>
      <c r="D7" s="14"/>
      <c r="E7" s="5"/>
      <c r="F7" s="4" t="s">
        <v>6</v>
      </c>
      <c r="G7" s="12"/>
      <c r="H7" s="12"/>
    </row>
    <row r="8" spans="1:8" ht="12.6" customHeight="1" x14ac:dyDescent="0.25">
      <c r="A8" s="123"/>
      <c r="B8" s="108" t="s">
        <v>7</v>
      </c>
      <c r="C8" s="14">
        <f>SUM(C9:C15)</f>
        <v>278147</v>
      </c>
      <c r="D8" s="14">
        <f>SUM(D9:D15)</f>
        <v>207427</v>
      </c>
      <c r="E8" s="5"/>
      <c r="F8" s="6" t="s">
        <v>8</v>
      </c>
      <c r="G8" s="14">
        <f>SUM(G9:G17)</f>
        <v>0</v>
      </c>
      <c r="H8" s="14">
        <f>SUM(H9:H17)</f>
        <v>0</v>
      </c>
    </row>
    <row r="9" spans="1:8" ht="12.6" customHeight="1" x14ac:dyDescent="0.25">
      <c r="A9" s="123"/>
      <c r="B9" s="108" t="s">
        <v>9</v>
      </c>
      <c r="C9" s="14">
        <v>0</v>
      </c>
      <c r="D9" s="14">
        <v>0</v>
      </c>
      <c r="E9" s="5"/>
      <c r="F9" s="6" t="s">
        <v>10</v>
      </c>
      <c r="G9" s="14">
        <v>0</v>
      </c>
      <c r="H9" s="14">
        <v>0</v>
      </c>
    </row>
    <row r="10" spans="1:8" ht="12.6" customHeight="1" x14ac:dyDescent="0.25">
      <c r="A10" s="123"/>
      <c r="B10" s="108" t="s">
        <v>11</v>
      </c>
      <c r="C10" s="14">
        <v>278147</v>
      </c>
      <c r="D10" s="14">
        <v>207427</v>
      </c>
      <c r="E10" s="5"/>
      <c r="F10" s="6" t="s">
        <v>12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13</v>
      </c>
      <c r="C11" s="14">
        <v>0</v>
      </c>
      <c r="D11" s="14">
        <v>0</v>
      </c>
      <c r="E11" s="5"/>
      <c r="F11" s="6" t="s">
        <v>14</v>
      </c>
      <c r="G11" s="14">
        <v>0</v>
      </c>
      <c r="H11" s="14">
        <v>0</v>
      </c>
    </row>
    <row r="12" spans="1:8" ht="12.6" customHeight="1" x14ac:dyDescent="0.25">
      <c r="A12" s="123"/>
      <c r="B12" s="108" t="s">
        <v>15</v>
      </c>
      <c r="C12" s="14">
        <v>0</v>
      </c>
      <c r="D12" s="14">
        <v>0</v>
      </c>
      <c r="E12" s="5"/>
      <c r="F12" s="6" t="s">
        <v>16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17</v>
      </c>
      <c r="C13" s="14">
        <v>0</v>
      </c>
      <c r="D13" s="14">
        <v>0</v>
      </c>
      <c r="E13" s="5"/>
      <c r="F13" s="6" t="s">
        <v>18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19</v>
      </c>
      <c r="C14" s="14">
        <v>0</v>
      </c>
      <c r="D14" s="14">
        <v>0</v>
      </c>
      <c r="E14" s="5"/>
      <c r="F14" s="6" t="s">
        <v>20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21</v>
      </c>
      <c r="C15" s="14">
        <v>0</v>
      </c>
      <c r="D15" s="14">
        <v>0</v>
      </c>
      <c r="E15" s="5"/>
      <c r="F15" s="6" t="s">
        <v>22</v>
      </c>
      <c r="G15" s="14">
        <v>0</v>
      </c>
      <c r="H15" s="14">
        <v>0</v>
      </c>
    </row>
    <row r="16" spans="1:8" ht="12.6" customHeight="1" x14ac:dyDescent="0.25">
      <c r="A16" s="123"/>
      <c r="B16" s="124" t="s">
        <v>23</v>
      </c>
      <c r="C16" s="14">
        <f>SUM(C17:C23)</f>
        <v>6836</v>
      </c>
      <c r="D16" s="14">
        <f>SUM(D17:D23)</f>
        <v>0</v>
      </c>
      <c r="E16" s="5"/>
      <c r="F16" s="6" t="s">
        <v>24</v>
      </c>
      <c r="G16" s="14">
        <v>0</v>
      </c>
      <c r="H16" s="14">
        <v>0</v>
      </c>
    </row>
    <row r="17" spans="1:8" ht="12.6" customHeight="1" x14ac:dyDescent="0.25">
      <c r="A17" s="123"/>
      <c r="B17" s="108" t="s">
        <v>25</v>
      </c>
      <c r="C17" s="14">
        <v>0</v>
      </c>
      <c r="D17" s="14">
        <v>0</v>
      </c>
      <c r="E17" s="5"/>
      <c r="F17" s="6" t="s">
        <v>26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27</v>
      </c>
      <c r="C18" s="14">
        <v>0</v>
      </c>
      <c r="D18" s="14">
        <v>0</v>
      </c>
      <c r="E18" s="5"/>
      <c r="F18" s="6" t="s">
        <v>28</v>
      </c>
      <c r="G18" s="14">
        <f>SUM(G19:G21)</f>
        <v>0</v>
      </c>
      <c r="H18" s="14">
        <f>SUM(H19:H21)</f>
        <v>0</v>
      </c>
    </row>
    <row r="19" spans="1:8" ht="12.6" customHeight="1" x14ac:dyDescent="0.25">
      <c r="A19" s="123"/>
      <c r="B19" s="108" t="s">
        <v>29</v>
      </c>
      <c r="C19" s="14">
        <v>6836</v>
      </c>
      <c r="D19" s="14">
        <v>0</v>
      </c>
      <c r="E19" s="5"/>
      <c r="F19" s="6" t="s">
        <v>30</v>
      </c>
      <c r="G19" s="14">
        <v>0</v>
      </c>
      <c r="H19" s="14">
        <v>0</v>
      </c>
    </row>
    <row r="20" spans="1:8" ht="12.6" customHeight="1" x14ac:dyDescent="0.25">
      <c r="A20" s="123"/>
      <c r="B20" s="108" t="s">
        <v>31</v>
      </c>
      <c r="C20" s="14">
        <v>0</v>
      </c>
      <c r="D20" s="14">
        <v>0</v>
      </c>
      <c r="E20" s="5"/>
      <c r="F20" s="6" t="s">
        <v>32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33</v>
      </c>
      <c r="C21" s="14">
        <v>0</v>
      </c>
      <c r="D21" s="14">
        <v>0</v>
      </c>
      <c r="E21" s="5"/>
      <c r="F21" s="6" t="s">
        <v>34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35</v>
      </c>
      <c r="C22" s="14">
        <v>0</v>
      </c>
      <c r="D22" s="14">
        <v>0</v>
      </c>
      <c r="E22" s="5"/>
      <c r="F22" s="6" t="s">
        <v>36</v>
      </c>
      <c r="G22" s="14">
        <f>SUM(G23:G24)</f>
        <v>0</v>
      </c>
      <c r="H22" s="14">
        <f>SUM(H23:H24)</f>
        <v>0</v>
      </c>
    </row>
    <row r="23" spans="1:8" ht="12.6" customHeight="1" x14ac:dyDescent="0.25">
      <c r="A23" s="123"/>
      <c r="B23" s="108" t="s">
        <v>37</v>
      </c>
      <c r="C23" s="14">
        <v>0</v>
      </c>
      <c r="D23" s="14">
        <v>0</v>
      </c>
      <c r="E23" s="5"/>
      <c r="F23" s="6" t="s">
        <v>38</v>
      </c>
      <c r="G23" s="14">
        <v>0</v>
      </c>
      <c r="H23" s="14">
        <v>0</v>
      </c>
    </row>
    <row r="24" spans="1:8" ht="12.6" customHeight="1" x14ac:dyDescent="0.25">
      <c r="A24" s="123"/>
      <c r="B24" s="108" t="s">
        <v>39</v>
      </c>
      <c r="C24" s="14">
        <f>SUM(C25:C29)</f>
        <v>0</v>
      </c>
      <c r="D24" s="14">
        <f>SUM(D25:D29)</f>
        <v>0</v>
      </c>
      <c r="E24" s="5"/>
      <c r="F24" s="6" t="s">
        <v>40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41</v>
      </c>
      <c r="C25" s="14">
        <v>0</v>
      </c>
      <c r="D25" s="14">
        <v>0</v>
      </c>
      <c r="E25" s="5"/>
      <c r="F25" s="6" t="s">
        <v>42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43</v>
      </c>
      <c r="C26" s="14">
        <v>0</v>
      </c>
      <c r="D26" s="14">
        <v>0</v>
      </c>
      <c r="E26" s="5"/>
      <c r="F26" s="6" t="s">
        <v>44</v>
      </c>
      <c r="G26" s="14">
        <f>SUM(G27:G29)</f>
        <v>0</v>
      </c>
      <c r="H26" s="14">
        <f>SUM(H27:H29)</f>
        <v>0</v>
      </c>
    </row>
    <row r="27" spans="1:8" ht="12.6" customHeight="1" x14ac:dyDescent="0.25">
      <c r="A27" s="123"/>
      <c r="B27" s="108" t="s">
        <v>45</v>
      </c>
      <c r="C27" s="14">
        <v>0</v>
      </c>
      <c r="D27" s="14">
        <v>0</v>
      </c>
      <c r="E27" s="5"/>
      <c r="F27" s="6" t="s">
        <v>46</v>
      </c>
      <c r="G27" s="14">
        <v>0</v>
      </c>
      <c r="H27" s="14">
        <v>0</v>
      </c>
    </row>
    <row r="28" spans="1:8" ht="12.6" customHeight="1" x14ac:dyDescent="0.25">
      <c r="A28" s="123"/>
      <c r="B28" s="108" t="s">
        <v>47</v>
      </c>
      <c r="C28" s="14">
        <v>0</v>
      </c>
      <c r="D28" s="14">
        <v>0</v>
      </c>
      <c r="E28" s="5"/>
      <c r="F28" s="6" t="s">
        <v>48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49</v>
      </c>
      <c r="C29" s="14">
        <v>0</v>
      </c>
      <c r="D29" s="14">
        <v>0</v>
      </c>
      <c r="E29" s="5"/>
      <c r="F29" s="6" t="s">
        <v>50</v>
      </c>
      <c r="G29" s="14">
        <v>0</v>
      </c>
      <c r="H29" s="14">
        <v>0</v>
      </c>
    </row>
    <row r="30" spans="1:8" ht="16.5" customHeight="1" x14ac:dyDescent="0.25">
      <c r="A30" s="123"/>
      <c r="B30" s="108" t="s">
        <v>51</v>
      </c>
      <c r="C30" s="14">
        <f>SUM(C31:C35)</f>
        <v>0</v>
      </c>
      <c r="D30" s="14">
        <f>SUM(D31:D35)</f>
        <v>0</v>
      </c>
      <c r="E30" s="5"/>
      <c r="F30" s="124" t="s">
        <v>52</v>
      </c>
      <c r="G30" s="14">
        <f>SUM(G31:G36)</f>
        <v>171228</v>
      </c>
      <c r="H30" s="14">
        <f>SUM(H31:H36)</f>
        <v>0</v>
      </c>
    </row>
    <row r="31" spans="1:8" ht="12.6" customHeight="1" x14ac:dyDescent="0.25">
      <c r="A31" s="123"/>
      <c r="B31" s="108" t="s">
        <v>53</v>
      </c>
      <c r="C31" s="14">
        <v>0</v>
      </c>
      <c r="D31" s="14">
        <v>0</v>
      </c>
      <c r="E31" s="5"/>
      <c r="F31" s="6" t="s">
        <v>54</v>
      </c>
      <c r="G31" s="14">
        <v>0</v>
      </c>
      <c r="H31" s="14">
        <v>0</v>
      </c>
    </row>
    <row r="32" spans="1:8" ht="12.6" customHeight="1" x14ac:dyDescent="0.25">
      <c r="A32" s="123"/>
      <c r="B32" s="108" t="s">
        <v>55</v>
      </c>
      <c r="C32" s="14">
        <v>0</v>
      </c>
      <c r="D32" s="14">
        <v>0</v>
      </c>
      <c r="E32" s="5"/>
      <c r="F32" s="6" t="s">
        <v>56</v>
      </c>
      <c r="G32" s="14">
        <v>171228</v>
      </c>
      <c r="H32" s="14">
        <v>0</v>
      </c>
    </row>
    <row r="33" spans="1:8" ht="12.6" customHeight="1" x14ac:dyDescent="0.25">
      <c r="A33" s="123"/>
      <c r="B33" s="108" t="s">
        <v>57</v>
      </c>
      <c r="C33" s="14">
        <v>0</v>
      </c>
      <c r="D33" s="14">
        <v>0</v>
      </c>
      <c r="E33" s="5"/>
      <c r="F33" s="6" t="s">
        <v>58</v>
      </c>
      <c r="G33" s="14">
        <v>0</v>
      </c>
      <c r="H33" s="14">
        <v>0</v>
      </c>
    </row>
    <row r="34" spans="1:8" ht="12.6" customHeight="1" x14ac:dyDescent="0.25">
      <c r="A34" s="123"/>
      <c r="B34" s="108" t="s">
        <v>59</v>
      </c>
      <c r="C34" s="14">
        <v>0</v>
      </c>
      <c r="D34" s="14">
        <v>0</v>
      </c>
      <c r="E34" s="5"/>
      <c r="F34" s="6" t="s">
        <v>60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61</v>
      </c>
      <c r="C35" s="14">
        <v>0</v>
      </c>
      <c r="D35" s="14">
        <v>0</v>
      </c>
      <c r="E35" s="5"/>
      <c r="F35" s="6" t="s">
        <v>62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63</v>
      </c>
      <c r="C36" s="14">
        <v>0</v>
      </c>
      <c r="D36" s="14">
        <v>0</v>
      </c>
      <c r="E36" s="5"/>
      <c r="F36" s="6" t="s">
        <v>64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65</v>
      </c>
      <c r="C37" s="14">
        <f>SUM(C38:C39)</f>
        <v>0</v>
      </c>
      <c r="D37" s="14">
        <f>SUM(D38:D39)</f>
        <v>0</v>
      </c>
      <c r="E37" s="5"/>
      <c r="F37" s="6" t="s">
        <v>66</v>
      </c>
      <c r="G37" s="14">
        <f>SUM(G38:G40)</f>
        <v>0</v>
      </c>
      <c r="H37" s="14">
        <f>SUM(H38:H40)</f>
        <v>0</v>
      </c>
    </row>
    <row r="38" spans="1:8" ht="12.6" customHeight="1" x14ac:dyDescent="0.25">
      <c r="A38" s="123"/>
      <c r="B38" s="108" t="s">
        <v>67</v>
      </c>
      <c r="C38" s="14">
        <v>0</v>
      </c>
      <c r="D38" s="14">
        <v>0</v>
      </c>
      <c r="E38" s="5"/>
      <c r="F38" s="6" t="s">
        <v>68</v>
      </c>
      <c r="G38" s="14">
        <v>0</v>
      </c>
      <c r="H38" s="14">
        <v>0</v>
      </c>
    </row>
    <row r="39" spans="1:8" ht="12.6" customHeight="1" x14ac:dyDescent="0.25">
      <c r="A39" s="123"/>
      <c r="B39" s="108" t="s">
        <v>69</v>
      </c>
      <c r="C39" s="14">
        <v>0</v>
      </c>
      <c r="D39" s="14">
        <v>0</v>
      </c>
      <c r="E39" s="5"/>
      <c r="F39" s="6" t="s">
        <v>70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71</v>
      </c>
      <c r="C40" s="14">
        <f>SUM(C41:C44)</f>
        <v>3442</v>
      </c>
      <c r="D40" s="14">
        <f>SUM(D41:D44)</f>
        <v>4117</v>
      </c>
      <c r="E40" s="5"/>
      <c r="F40" s="6" t="s">
        <v>72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73</v>
      </c>
      <c r="C41" s="14">
        <v>0</v>
      </c>
      <c r="D41" s="14">
        <v>0</v>
      </c>
      <c r="E41" s="5"/>
      <c r="F41" s="6" t="s">
        <v>74</v>
      </c>
      <c r="G41" s="14">
        <f>SUM(G42:G44)</f>
        <v>5849</v>
      </c>
      <c r="H41" s="14">
        <f>SUM(H42:H44)</f>
        <v>191477</v>
      </c>
    </row>
    <row r="42" spans="1:8" ht="12.6" customHeight="1" x14ac:dyDescent="0.25">
      <c r="A42" s="123"/>
      <c r="B42" s="108" t="s">
        <v>75</v>
      </c>
      <c r="C42" s="14">
        <v>0</v>
      </c>
      <c r="D42" s="14">
        <v>0</v>
      </c>
      <c r="E42" s="5"/>
      <c r="F42" s="6" t="s">
        <v>76</v>
      </c>
      <c r="G42" s="14">
        <v>0</v>
      </c>
      <c r="H42" s="14">
        <v>0</v>
      </c>
    </row>
    <row r="43" spans="1:8" ht="12.6" customHeight="1" x14ac:dyDescent="0.25">
      <c r="A43" s="123"/>
      <c r="B43" s="108" t="s">
        <v>77</v>
      </c>
      <c r="C43" s="14">
        <v>0</v>
      </c>
      <c r="D43" s="14">
        <v>0</v>
      </c>
      <c r="E43" s="5"/>
      <c r="F43" s="6" t="s">
        <v>78</v>
      </c>
      <c r="G43" s="14">
        <v>0</v>
      </c>
      <c r="H43" s="14">
        <v>191477</v>
      </c>
    </row>
    <row r="44" spans="1:8" ht="12.6" customHeight="1" x14ac:dyDescent="0.25">
      <c r="A44" s="123"/>
      <c r="B44" s="108" t="s">
        <v>79</v>
      </c>
      <c r="C44" s="14">
        <v>3442</v>
      </c>
      <c r="D44" s="14">
        <v>4117</v>
      </c>
      <c r="E44" s="5"/>
      <c r="F44" s="6" t="s">
        <v>80</v>
      </c>
      <c r="G44" s="14">
        <v>5849</v>
      </c>
      <c r="H44" s="14">
        <v>0</v>
      </c>
    </row>
    <row r="45" spans="1:8" ht="12.6" customHeight="1" x14ac:dyDescent="0.25">
      <c r="A45" s="123"/>
      <c r="B45" s="108"/>
      <c r="C45" s="14"/>
      <c r="D45" s="14"/>
      <c r="E45" s="5"/>
      <c r="F45" s="6"/>
      <c r="G45" s="14"/>
      <c r="H45" s="14"/>
    </row>
    <row r="46" spans="1:8" ht="12.6" customHeight="1" thickBot="1" x14ac:dyDescent="0.3">
      <c r="A46" s="123"/>
      <c r="B46" s="107" t="s">
        <v>81</v>
      </c>
      <c r="C46" s="14">
        <f>C8+C16+C24+C30+C36+C37+C40</f>
        <v>288425</v>
      </c>
      <c r="D46" s="14">
        <f>D8+D16+D24+D30+D36+D37+D40</f>
        <v>211544</v>
      </c>
      <c r="E46" s="5"/>
      <c r="F46" s="4" t="s">
        <v>82</v>
      </c>
      <c r="G46" s="14">
        <f>G8+G18+G22+G25+G26+G30+G37+G41</f>
        <v>177077</v>
      </c>
      <c r="H46" s="14">
        <f>H8+H18+H22+H25+H26+H30+H37+H41</f>
        <v>191477</v>
      </c>
    </row>
    <row r="47" spans="1:8" ht="12.6" customHeight="1" x14ac:dyDescent="0.25">
      <c r="A47" s="122"/>
      <c r="B47" s="111" t="s">
        <v>83</v>
      </c>
      <c r="C47" s="16"/>
      <c r="D47" s="16"/>
      <c r="E47" s="9"/>
      <c r="F47" s="111" t="s">
        <v>84</v>
      </c>
      <c r="G47" s="16"/>
      <c r="H47" s="16"/>
    </row>
    <row r="48" spans="1:8" ht="12.6" customHeight="1" x14ac:dyDescent="0.25">
      <c r="A48" s="123"/>
      <c r="B48" s="108" t="s">
        <v>85</v>
      </c>
      <c r="C48" s="14">
        <v>0</v>
      </c>
      <c r="D48" s="14">
        <v>0</v>
      </c>
      <c r="E48" s="121"/>
      <c r="F48" s="108" t="s">
        <v>86</v>
      </c>
      <c r="G48" s="14">
        <v>0</v>
      </c>
      <c r="H48" s="14">
        <v>0</v>
      </c>
    </row>
    <row r="49" spans="1:8" ht="12.6" customHeight="1" x14ac:dyDescent="0.25">
      <c r="A49" s="123"/>
      <c r="B49" s="108" t="s">
        <v>87</v>
      </c>
      <c r="C49" s="14">
        <v>0</v>
      </c>
      <c r="D49" s="14">
        <v>0</v>
      </c>
      <c r="E49" s="121"/>
      <c r="F49" s="108" t="s">
        <v>88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89</v>
      </c>
      <c r="C50" s="14">
        <v>4560940</v>
      </c>
      <c r="D50" s="14">
        <v>4560940</v>
      </c>
      <c r="E50" s="121"/>
      <c r="F50" s="108" t="s">
        <v>90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91</v>
      </c>
      <c r="C51" s="14">
        <v>9346076</v>
      </c>
      <c r="D51" s="14">
        <v>9346076</v>
      </c>
      <c r="E51" s="121"/>
      <c r="F51" s="108" t="s">
        <v>92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93</v>
      </c>
      <c r="C52" s="14">
        <v>0</v>
      </c>
      <c r="D52" s="14">
        <v>0</v>
      </c>
      <c r="E52" s="121"/>
      <c r="F52" s="108" t="s">
        <v>94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95</v>
      </c>
      <c r="C53" s="14">
        <v>0</v>
      </c>
      <c r="D53" s="14">
        <v>0</v>
      </c>
      <c r="E53" s="120"/>
      <c r="F53" s="108" t="s">
        <v>96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97</v>
      </c>
      <c r="C54" s="14">
        <v>0</v>
      </c>
      <c r="D54" s="14">
        <v>0</v>
      </c>
      <c r="E54" s="120"/>
      <c r="F54" s="107"/>
      <c r="G54" s="14"/>
      <c r="H54" s="14"/>
    </row>
    <row r="55" spans="1:8" ht="12.6" customHeight="1" x14ac:dyDescent="0.25">
      <c r="A55" s="123"/>
      <c r="B55" s="108" t="s">
        <v>98</v>
      </c>
      <c r="C55" s="14">
        <v>0</v>
      </c>
      <c r="D55" s="14">
        <v>0</v>
      </c>
      <c r="E55" s="120"/>
      <c r="F55" s="107" t="s">
        <v>99</v>
      </c>
      <c r="G55" s="14">
        <f>G48+G49+G50+G51+G52+G53</f>
        <v>0</v>
      </c>
      <c r="H55" s="14">
        <f>H48+H49+H50+H51+H52+H53</f>
        <v>0</v>
      </c>
    </row>
    <row r="56" spans="1:8" ht="12.6" customHeight="1" x14ac:dyDescent="0.25">
      <c r="A56" s="123"/>
      <c r="B56" s="108" t="s">
        <v>100</v>
      </c>
      <c r="C56" s="14">
        <v>36074</v>
      </c>
      <c r="D56" s="14">
        <v>31074</v>
      </c>
      <c r="E56" s="121"/>
      <c r="F56" s="110"/>
      <c r="G56" s="14"/>
      <c r="H56" s="14"/>
    </row>
    <row r="57" spans="1:8" ht="12.6" customHeight="1" x14ac:dyDescent="0.25">
      <c r="A57" s="123"/>
      <c r="B57" s="108"/>
      <c r="C57" s="14"/>
      <c r="D57" s="14"/>
      <c r="E57" s="121"/>
      <c r="F57" s="107" t="s">
        <v>101</v>
      </c>
      <c r="G57" s="14">
        <f>G46+G55</f>
        <v>177077</v>
      </c>
      <c r="H57" s="14">
        <f>H46+H55</f>
        <v>191477</v>
      </c>
    </row>
    <row r="58" spans="1:8" ht="12.6" customHeight="1" x14ac:dyDescent="0.25">
      <c r="A58" s="123"/>
      <c r="B58" s="107" t="s">
        <v>102</v>
      </c>
      <c r="C58" s="14">
        <f>C48+C49+C50+C51+C52+C53+C54+C55+C56</f>
        <v>13943090</v>
      </c>
      <c r="D58" s="14">
        <f>D48+D49+D50+D51+D52+D53+D54+D55+D56</f>
        <v>13938090</v>
      </c>
      <c r="E58" s="121"/>
      <c r="F58" s="108"/>
      <c r="G58" s="14"/>
      <c r="H58" s="14"/>
    </row>
    <row r="59" spans="1:8" ht="12.6" customHeight="1" x14ac:dyDescent="0.25">
      <c r="A59" s="123"/>
      <c r="B59" s="108"/>
      <c r="C59" s="14"/>
      <c r="D59" s="14"/>
      <c r="E59" s="120"/>
      <c r="F59" s="107" t="s">
        <v>103</v>
      </c>
      <c r="G59" s="14"/>
      <c r="H59" s="14"/>
    </row>
    <row r="60" spans="1:8" ht="12.6" customHeight="1" x14ac:dyDescent="0.25">
      <c r="A60" s="123"/>
      <c r="B60" s="107" t="s">
        <v>104</v>
      </c>
      <c r="C60" s="14">
        <f>C46+C58</f>
        <v>14231515</v>
      </c>
      <c r="D60" s="14">
        <f>D46+D58</f>
        <v>14149634</v>
      </c>
      <c r="E60" s="121"/>
      <c r="F60" s="107"/>
      <c r="G60" s="14"/>
      <c r="H60" s="14"/>
    </row>
    <row r="61" spans="1:8" ht="12.6" customHeight="1" x14ac:dyDescent="0.25">
      <c r="A61" s="123"/>
      <c r="B61" s="108"/>
      <c r="C61" s="14"/>
      <c r="D61" s="14"/>
      <c r="E61" s="121"/>
      <c r="F61" s="107" t="s">
        <v>105</v>
      </c>
      <c r="G61" s="14">
        <f>G62+G63+G64</f>
        <v>0</v>
      </c>
      <c r="H61" s="14">
        <f>H62+H63+H64</f>
        <v>0</v>
      </c>
    </row>
    <row r="62" spans="1:8" ht="12.6" customHeight="1" x14ac:dyDescent="0.25">
      <c r="A62" s="123"/>
      <c r="B62" s="108"/>
      <c r="C62" s="14"/>
      <c r="D62" s="14"/>
      <c r="E62" s="121"/>
      <c r="F62" s="108" t="s">
        <v>106</v>
      </c>
      <c r="G62" s="14">
        <v>0</v>
      </c>
      <c r="H62" s="14"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107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108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/>
      <c r="G65" s="14"/>
      <c r="H65" s="14"/>
    </row>
    <row r="66" spans="1:8" ht="12.6" customHeight="1" x14ac:dyDescent="0.25">
      <c r="A66" s="123"/>
      <c r="B66" s="108"/>
      <c r="C66" s="14"/>
      <c r="D66" s="14"/>
      <c r="E66" s="121"/>
      <c r="F66" s="107" t="s">
        <v>109</v>
      </c>
      <c r="G66" s="14">
        <f>G67+G68+G69+G70+G71</f>
        <v>14054438</v>
      </c>
      <c r="H66" s="14">
        <f>H67+H68+H69+H70+H71</f>
        <v>13958157</v>
      </c>
    </row>
    <row r="67" spans="1:8" ht="12.6" customHeight="1" x14ac:dyDescent="0.25">
      <c r="A67" s="123"/>
      <c r="B67" s="108"/>
      <c r="C67" s="14"/>
      <c r="D67" s="14"/>
      <c r="E67" s="121"/>
      <c r="F67" s="108" t="s">
        <v>110</v>
      </c>
      <c r="G67" s="14">
        <v>46281</v>
      </c>
      <c r="H67" s="14">
        <v>-772860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111</v>
      </c>
      <c r="G68" s="14">
        <v>101141</v>
      </c>
      <c r="H68" s="14">
        <v>824001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112</v>
      </c>
      <c r="G69" s="14">
        <v>0</v>
      </c>
      <c r="H69" s="14">
        <v>0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113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114</v>
      </c>
      <c r="G71" s="14">
        <v>13907016</v>
      </c>
      <c r="H71" s="14">
        <v>13907016</v>
      </c>
    </row>
    <row r="72" spans="1:8" ht="12.6" customHeight="1" x14ac:dyDescent="0.25">
      <c r="A72" s="123"/>
      <c r="B72" s="108"/>
      <c r="C72" s="14"/>
      <c r="D72" s="14"/>
      <c r="E72" s="121"/>
      <c r="F72" s="108"/>
      <c r="G72" s="14"/>
      <c r="H72" s="14"/>
    </row>
    <row r="73" spans="1:8" ht="15.75" customHeight="1" x14ac:dyDescent="0.25">
      <c r="A73" s="123"/>
      <c r="B73" s="108"/>
      <c r="C73" s="14"/>
      <c r="D73" s="14"/>
      <c r="E73" s="121"/>
      <c r="F73" s="127" t="s">
        <v>115</v>
      </c>
      <c r="G73" s="14">
        <f>G74+G75</f>
        <v>0</v>
      </c>
      <c r="H73" s="14">
        <f>H74+H75</f>
        <v>0</v>
      </c>
    </row>
    <row r="74" spans="1:8" ht="12.6" customHeight="1" x14ac:dyDescent="0.25">
      <c r="A74" s="123"/>
      <c r="B74" s="108"/>
      <c r="C74" s="14"/>
      <c r="D74" s="14"/>
      <c r="E74" s="121"/>
      <c r="F74" s="108" t="s">
        <v>116</v>
      </c>
      <c r="G74" s="14">
        <v>0</v>
      </c>
      <c r="H74" s="14"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117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/>
      <c r="G76" s="14"/>
      <c r="H76" s="14"/>
    </row>
    <row r="77" spans="1:8" ht="12.6" customHeight="1" x14ac:dyDescent="0.25">
      <c r="A77" s="123"/>
      <c r="B77" s="108"/>
      <c r="C77" s="14"/>
      <c r="D77" s="14"/>
      <c r="E77" s="121"/>
      <c r="F77" s="107" t="s">
        <v>118</v>
      </c>
      <c r="G77" s="14">
        <f>G61+G66+G73</f>
        <v>14054438</v>
      </c>
      <c r="H77" s="14">
        <f>H61+H66+H73</f>
        <v>13958157</v>
      </c>
    </row>
    <row r="78" spans="1:8" ht="12.6" customHeight="1" x14ac:dyDescent="0.25">
      <c r="A78" s="123"/>
      <c r="B78" s="108"/>
      <c r="C78" s="14"/>
      <c r="D78" s="14"/>
      <c r="E78" s="121"/>
      <c r="F78" s="108"/>
      <c r="G78" s="14"/>
      <c r="H78" s="14"/>
    </row>
    <row r="79" spans="1:8" ht="12.6" customHeight="1" x14ac:dyDescent="0.25">
      <c r="A79" s="123"/>
      <c r="B79" s="108"/>
      <c r="C79" s="14"/>
      <c r="D79" s="14"/>
      <c r="E79" s="121"/>
      <c r="F79" s="107" t="s">
        <v>119</v>
      </c>
      <c r="G79" s="14">
        <f>G57+G77</f>
        <v>14231515</v>
      </c>
      <c r="H79" s="14">
        <f>H57+H77</f>
        <v>14149634</v>
      </c>
    </row>
    <row r="80" spans="1:8" ht="12.6" customHeight="1" thickBot="1" x14ac:dyDescent="0.3">
      <c r="A80" s="125"/>
      <c r="B80" s="126"/>
      <c r="C80" s="15"/>
      <c r="D80" s="15"/>
      <c r="E80" s="8"/>
      <c r="F80" s="109"/>
      <c r="G80" s="15"/>
      <c r="H80" s="15"/>
    </row>
    <row r="83" spans="1:7" x14ac:dyDescent="0.25">
      <c r="B83" s="155"/>
      <c r="C83" s="155"/>
      <c r="F83" s="155"/>
      <c r="G83" s="155"/>
    </row>
    <row r="84" spans="1:7" x14ac:dyDescent="0.25">
      <c r="A84" s="119"/>
      <c r="B84" s="105"/>
      <c r="C84" s="105"/>
      <c r="D84" s="105"/>
      <c r="E84" s="105"/>
      <c r="F84" s="105"/>
      <c r="G84" s="105"/>
    </row>
    <row r="85" spans="1:7" x14ac:dyDescent="0.25">
      <c r="A85" s="119"/>
      <c r="B85" s="154"/>
      <c r="C85" s="154"/>
      <c r="D85" s="105"/>
      <c r="E85" s="105"/>
      <c r="F85" s="154"/>
      <c r="G85" s="154"/>
    </row>
    <row r="86" spans="1:7" x14ac:dyDescent="0.25">
      <c r="A86" s="119"/>
      <c r="B86" s="154"/>
      <c r="C86" s="154"/>
      <c r="D86" s="105"/>
      <c r="E86" s="105"/>
      <c r="F86" s="154"/>
      <c r="G86" s="154"/>
    </row>
  </sheetData>
  <mergeCells count="10">
    <mergeCell ref="A1:H1"/>
    <mergeCell ref="A2:H2"/>
    <mergeCell ref="A3:H3"/>
    <mergeCell ref="A4:H4"/>
    <mergeCell ref="B86:C86"/>
    <mergeCell ref="F86:G86"/>
    <mergeCell ref="B83:C83"/>
    <mergeCell ref="F83:G83"/>
    <mergeCell ref="B85:C85"/>
    <mergeCell ref="F85:G85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zoomScale="140" zoomScaleNormal="140" workbookViewId="0">
      <selection activeCell="G18" sqref="G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9" t="s">
        <v>120</v>
      </c>
      <c r="B1" s="170"/>
      <c r="C1" s="170"/>
      <c r="D1" s="170"/>
      <c r="E1" s="170"/>
      <c r="F1" s="170"/>
      <c r="G1" s="170"/>
      <c r="H1" s="170"/>
      <c r="I1" s="171"/>
    </row>
    <row r="2" spans="1:9" ht="15.75" thickBot="1" x14ac:dyDescent="0.3">
      <c r="A2" s="172" t="s">
        <v>121</v>
      </c>
      <c r="B2" s="173"/>
      <c r="C2" s="173"/>
      <c r="D2" s="173"/>
      <c r="E2" s="173"/>
      <c r="F2" s="173"/>
      <c r="G2" s="173"/>
      <c r="H2" s="173"/>
      <c r="I2" s="174"/>
    </row>
    <row r="3" spans="1:9" ht="15.75" thickBot="1" x14ac:dyDescent="0.3">
      <c r="A3" s="172" t="s">
        <v>452</v>
      </c>
      <c r="B3" s="173"/>
      <c r="C3" s="173"/>
      <c r="D3" s="173"/>
      <c r="E3" s="173"/>
      <c r="F3" s="173"/>
      <c r="G3" s="173"/>
      <c r="H3" s="173"/>
      <c r="I3" s="174"/>
    </row>
    <row r="4" spans="1:9" ht="15.75" thickBot="1" x14ac:dyDescent="0.3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9" ht="24" customHeight="1" x14ac:dyDescent="0.25">
      <c r="A5" s="175" t="s">
        <v>157</v>
      </c>
      <c r="B5" s="176"/>
      <c r="C5" s="17" t="s">
        <v>122</v>
      </c>
      <c r="D5" s="158" t="s">
        <v>435</v>
      </c>
      <c r="E5" s="158" t="s">
        <v>436</v>
      </c>
      <c r="F5" s="158" t="s">
        <v>437</v>
      </c>
      <c r="G5" s="17" t="s">
        <v>123</v>
      </c>
      <c r="H5" s="158" t="s">
        <v>438</v>
      </c>
      <c r="I5" s="158" t="s">
        <v>439</v>
      </c>
    </row>
    <row r="6" spans="1:9" ht="25.5" thickBot="1" x14ac:dyDescent="0.3">
      <c r="A6" s="177"/>
      <c r="B6" s="178"/>
      <c r="C6" s="18" t="s">
        <v>448</v>
      </c>
      <c r="D6" s="160"/>
      <c r="E6" s="160"/>
      <c r="F6" s="160"/>
      <c r="G6" s="18" t="s">
        <v>124</v>
      </c>
      <c r="H6" s="160"/>
      <c r="I6" s="160"/>
    </row>
    <row r="7" spans="1:9" x14ac:dyDescent="0.25">
      <c r="A7" s="179"/>
      <c r="B7" s="180"/>
      <c r="C7" s="4"/>
      <c r="D7" s="4"/>
      <c r="E7" s="4"/>
      <c r="F7" s="4"/>
      <c r="G7" s="4"/>
      <c r="H7" s="4"/>
      <c r="I7" s="4"/>
    </row>
    <row r="8" spans="1:9" x14ac:dyDescent="0.25">
      <c r="A8" s="163" t="s">
        <v>125</v>
      </c>
      <c r="B8" s="164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3" t="s">
        <v>126</v>
      </c>
      <c r="B9" s="164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3" t="s">
        <v>130</v>
      </c>
      <c r="B13" s="164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3" t="s">
        <v>134</v>
      </c>
      <c r="B17" s="164"/>
      <c r="C17" s="14">
        <v>191477</v>
      </c>
      <c r="D17" s="14">
        <v>0</v>
      </c>
      <c r="E17" s="14">
        <v>0</v>
      </c>
      <c r="F17" s="112">
        <v>0</v>
      </c>
      <c r="G17" s="14">
        <v>177077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3" t="s">
        <v>135</v>
      </c>
      <c r="B19" s="164"/>
      <c r="C19" s="13">
        <f>C8+C17</f>
        <v>191477</v>
      </c>
      <c r="D19" s="13">
        <f t="shared" ref="D19:I19" si="3">D8+D17</f>
        <v>0</v>
      </c>
      <c r="E19" s="13">
        <f t="shared" si="3"/>
        <v>0</v>
      </c>
      <c r="F19" s="13">
        <f t="shared" si="3"/>
        <v>0</v>
      </c>
      <c r="G19" s="13">
        <f>G8+G17</f>
        <v>177077</v>
      </c>
      <c r="H19" s="13">
        <f t="shared" si="3"/>
        <v>0</v>
      </c>
      <c r="I19" s="13">
        <f t="shared" si="3"/>
        <v>0</v>
      </c>
    </row>
    <row r="20" spans="1:9" x14ac:dyDescent="0.25">
      <c r="A20" s="163"/>
      <c r="B20" s="164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3" t="s">
        <v>136</v>
      </c>
      <c r="B21" s="164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56" t="s">
        <v>137</v>
      </c>
      <c r="B22" s="157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56" t="s">
        <v>138</v>
      </c>
      <c r="B23" s="157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56" t="s">
        <v>139</v>
      </c>
      <c r="B24" s="157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67"/>
      <c r="B25" s="168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3" t="s">
        <v>140</v>
      </c>
      <c r="B26" s="164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56" t="s">
        <v>141</v>
      </c>
      <c r="B27" s="157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56" t="s">
        <v>142</v>
      </c>
      <c r="B28" s="157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56" t="s">
        <v>143</v>
      </c>
      <c r="B29" s="157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65"/>
      <c r="B30" s="166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1" t="s">
        <v>144</v>
      </c>
      <c r="C31" s="161"/>
      <c r="D31" s="161"/>
      <c r="E31" s="161"/>
      <c r="F31" s="161"/>
      <c r="G31" s="161"/>
      <c r="H31" s="161"/>
      <c r="I31" s="161"/>
    </row>
    <row r="32" spans="1:9" ht="15.75" thickBot="1" x14ac:dyDescent="0.3">
      <c r="A32" s="23">
        <v>2</v>
      </c>
      <c r="B32" s="162" t="s">
        <v>145</v>
      </c>
      <c r="C32" s="162"/>
      <c r="D32" s="162"/>
      <c r="E32" s="162"/>
      <c r="F32" s="162"/>
      <c r="G32" s="162"/>
      <c r="H32" s="162"/>
      <c r="I32" s="162"/>
    </row>
    <row r="33" spans="1:6" x14ac:dyDescent="0.25">
      <c r="A33" s="158" t="s">
        <v>146</v>
      </c>
      <c r="B33" s="24" t="s">
        <v>147</v>
      </c>
      <c r="C33" s="24" t="s">
        <v>149</v>
      </c>
      <c r="D33" s="24" t="s">
        <v>151</v>
      </c>
      <c r="E33" s="158" t="s">
        <v>158</v>
      </c>
      <c r="F33" s="24" t="s">
        <v>152</v>
      </c>
    </row>
    <row r="34" spans="1:6" x14ac:dyDescent="0.25">
      <c r="A34" s="159"/>
      <c r="B34" s="17" t="s">
        <v>148</v>
      </c>
      <c r="C34" s="17" t="s">
        <v>150</v>
      </c>
      <c r="D34" s="17"/>
      <c r="E34" s="159"/>
      <c r="F34" s="17"/>
    </row>
    <row r="35" spans="1:6" ht="15.75" thickBot="1" x14ac:dyDescent="0.3">
      <c r="A35" s="160"/>
      <c r="B35" s="25"/>
      <c r="C35" s="18"/>
      <c r="D35" s="25"/>
      <c r="E35" s="160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5" sqref="H5"/>
    </sheetView>
  </sheetViews>
  <sheetFormatPr baseColWidth="10" defaultRowHeight="15" x14ac:dyDescent="0.25"/>
  <sheetData>
    <row r="1" spans="1:11" ht="15.75" thickBot="1" x14ac:dyDescent="0.3">
      <c r="A1" s="184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5.75" thickBot="1" x14ac:dyDescent="0.3">
      <c r="A2" s="187" t="s">
        <v>159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5.75" thickBot="1" x14ac:dyDescent="0.3">
      <c r="A3" s="187" t="s">
        <v>452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15.75" thickBot="1" x14ac:dyDescent="0.3">
      <c r="A4" s="187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30"/>
      <c r="I25" s="128"/>
      <c r="J25" s="128"/>
    </row>
    <row r="26" spans="1:11" x14ac:dyDescent="0.25">
      <c r="B26" s="182" t="s">
        <v>431</v>
      </c>
      <c r="C26" s="182"/>
      <c r="D26" s="129"/>
      <c r="E26" s="130"/>
      <c r="F26" s="130"/>
      <c r="G26" s="130"/>
      <c r="H26" s="130"/>
      <c r="I26" s="183" t="s">
        <v>433</v>
      </c>
      <c r="J26" s="183"/>
    </row>
    <row r="27" spans="1:11" x14ac:dyDescent="0.25">
      <c r="B27" s="183" t="s">
        <v>432</v>
      </c>
      <c r="C27" s="183"/>
      <c r="D27" s="129"/>
      <c r="E27" s="130"/>
      <c r="F27" s="130"/>
      <c r="G27" s="130"/>
      <c r="H27" s="130"/>
      <c r="I27" s="181" t="s">
        <v>434</v>
      </c>
      <c r="J27" s="181"/>
    </row>
  </sheetData>
  <mergeCells count="8">
    <mergeCell ref="I27:J27"/>
    <mergeCell ref="B26:C26"/>
    <mergeCell ref="B27:C27"/>
    <mergeCell ref="A1:K1"/>
    <mergeCell ref="A2:K2"/>
    <mergeCell ref="A3:K3"/>
    <mergeCell ref="A4:K4"/>
    <mergeCell ref="I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workbookViewId="0">
      <selection activeCell="E62" sqref="E62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45" t="s">
        <v>120</v>
      </c>
      <c r="D1" s="146"/>
      <c r="E1" s="146"/>
      <c r="F1" s="146"/>
      <c r="G1" s="147"/>
    </row>
    <row r="2" spans="3:9" ht="12" customHeight="1" x14ac:dyDescent="0.25">
      <c r="C2" s="198" t="s">
        <v>179</v>
      </c>
      <c r="D2" s="199"/>
      <c r="E2" s="199"/>
      <c r="F2" s="199"/>
      <c r="G2" s="200"/>
    </row>
    <row r="3" spans="3:9" ht="12" customHeight="1" x14ac:dyDescent="0.25">
      <c r="C3" s="198" t="s">
        <v>452</v>
      </c>
      <c r="D3" s="199"/>
      <c r="E3" s="199"/>
      <c r="F3" s="199"/>
      <c r="G3" s="200"/>
    </row>
    <row r="4" spans="3:9" ht="12" customHeight="1" thickBot="1" x14ac:dyDescent="0.3">
      <c r="C4" s="201" t="s">
        <v>1</v>
      </c>
      <c r="D4" s="202"/>
      <c r="E4" s="202"/>
      <c r="F4" s="202"/>
      <c r="G4" s="203"/>
    </row>
    <row r="5" spans="3:9" ht="12" customHeight="1" thickBot="1" x14ac:dyDescent="0.3"/>
    <row r="6" spans="3:9" ht="12" customHeight="1" x14ac:dyDescent="0.25">
      <c r="C6" s="192" t="s">
        <v>198</v>
      </c>
      <c r="D6" s="193"/>
      <c r="E6" s="40" t="s">
        <v>180</v>
      </c>
      <c r="F6" s="212" t="s">
        <v>182</v>
      </c>
      <c r="G6" s="40" t="s">
        <v>183</v>
      </c>
    </row>
    <row r="7" spans="3:9" ht="12" customHeight="1" thickBot="1" x14ac:dyDescent="0.3">
      <c r="C7" s="194"/>
      <c r="D7" s="195"/>
      <c r="E7" s="30" t="s">
        <v>181</v>
      </c>
      <c r="F7" s="213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19817000</v>
      </c>
      <c r="F9" s="56">
        <f t="shared" ref="F9:G9" si="0">F10+F11+F12</f>
        <v>22109229</v>
      </c>
      <c r="G9" s="56">
        <f t="shared" si="0"/>
        <v>22109229</v>
      </c>
      <c r="I9" s="59"/>
    </row>
    <row r="10" spans="3:9" ht="12" customHeight="1" x14ac:dyDescent="0.25">
      <c r="C10" s="41"/>
      <c r="D10" s="44" t="s">
        <v>186</v>
      </c>
      <c r="E10" s="56">
        <v>19817000</v>
      </c>
      <c r="F10" s="56">
        <v>20799229</v>
      </c>
      <c r="G10" s="56">
        <f>F10</f>
        <v>20799229</v>
      </c>
    </row>
    <row r="11" spans="3:9" ht="12" customHeight="1" x14ac:dyDescent="0.25">
      <c r="C11" s="41"/>
      <c r="D11" s="44" t="s">
        <v>187</v>
      </c>
      <c r="E11" s="56"/>
      <c r="F11" s="56">
        <v>1310000</v>
      </c>
      <c r="G11" s="56">
        <f>F11</f>
        <v>1310000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19817000</v>
      </c>
      <c r="F14" s="56">
        <f t="shared" ref="F14:G14" si="1">SUM(F15:F16)</f>
        <v>22062948</v>
      </c>
      <c r="G14" s="56">
        <f t="shared" si="1"/>
        <v>22062948</v>
      </c>
    </row>
    <row r="15" spans="3:9" ht="12" customHeight="1" x14ac:dyDescent="0.25">
      <c r="C15" s="41"/>
      <c r="D15" s="44" t="s">
        <v>190</v>
      </c>
      <c r="E15" s="56">
        <v>19817000</v>
      </c>
      <c r="F15" s="56">
        <v>20752948</v>
      </c>
      <c r="G15" s="56">
        <v>20752948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1310000</v>
      </c>
      <c r="G16" s="56">
        <v>1310000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207427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207427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207427</v>
      </c>
      <c r="F22" s="56">
        <f t="shared" ref="F22:G22" si="3">F9-F14+F18</f>
        <v>46281</v>
      </c>
      <c r="G22" s="56">
        <f t="shared" si="3"/>
        <v>46281</v>
      </c>
    </row>
    <row r="23" spans="3:7" ht="12" customHeight="1" x14ac:dyDescent="0.25">
      <c r="C23" s="41"/>
      <c r="D23" s="43" t="s">
        <v>196</v>
      </c>
      <c r="E23" s="56">
        <f>E22-E12</f>
        <v>207427</v>
      </c>
      <c r="F23" s="56">
        <f t="shared" ref="F23:G23" si="4">F22-F12</f>
        <v>46281</v>
      </c>
      <c r="G23" s="56">
        <f t="shared" si="4"/>
        <v>46281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46281</v>
      </c>
      <c r="G24" s="56">
        <f t="shared" si="5"/>
        <v>46281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14" t="s">
        <v>198</v>
      </c>
      <c r="D27" s="215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46281</v>
      </c>
      <c r="G33" s="61">
        <f t="shared" si="7"/>
        <v>46281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2" t="s">
        <v>198</v>
      </c>
      <c r="D36" s="193"/>
      <c r="E36" s="206" t="s">
        <v>205</v>
      </c>
      <c r="F36" s="196" t="s">
        <v>182</v>
      </c>
      <c r="G36" s="62" t="s">
        <v>183</v>
      </c>
    </row>
    <row r="37" spans="3:7" ht="12" customHeight="1" thickBot="1" x14ac:dyDescent="0.3">
      <c r="C37" s="194"/>
      <c r="D37" s="195"/>
      <c r="E37" s="207"/>
      <c r="F37" s="197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08"/>
      <c r="D46" s="210" t="s">
        <v>212</v>
      </c>
      <c r="E46" s="190">
        <f>E39-E42</f>
        <v>0</v>
      </c>
      <c r="F46" s="190">
        <f t="shared" ref="F46:G46" si="10">F39-F42</f>
        <v>0</v>
      </c>
      <c r="G46" s="190">
        <f t="shared" si="10"/>
        <v>0</v>
      </c>
    </row>
    <row r="47" spans="3:7" ht="12" customHeight="1" thickBot="1" x14ac:dyDescent="0.3">
      <c r="C47" s="209"/>
      <c r="D47" s="211"/>
      <c r="E47" s="191"/>
      <c r="F47" s="191"/>
      <c r="G47" s="191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2" t="s">
        <v>198</v>
      </c>
      <c r="D49" s="193"/>
      <c r="E49" s="62" t="s">
        <v>180</v>
      </c>
      <c r="F49" s="196" t="s">
        <v>182</v>
      </c>
      <c r="G49" s="62" t="s">
        <v>183</v>
      </c>
    </row>
    <row r="50" spans="3:7" ht="12" customHeight="1" thickBot="1" x14ac:dyDescent="0.3">
      <c r="C50" s="194"/>
      <c r="D50" s="195"/>
      <c r="E50" s="63" t="s">
        <v>199</v>
      </c>
      <c r="F50" s="197"/>
      <c r="G50" s="63" t="s">
        <v>200</v>
      </c>
    </row>
    <row r="51" spans="3:7" ht="12" customHeight="1" x14ac:dyDescent="0.25">
      <c r="C51" s="204"/>
      <c r="D51" s="205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19817000</v>
      </c>
      <c r="F52" s="64">
        <f>F10</f>
        <v>20799229</v>
      </c>
      <c r="G52" s="64">
        <f t="shared" ref="G52" si="11">G10</f>
        <v>20799229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19817000</v>
      </c>
      <c r="F57" s="64">
        <f t="shared" ref="F57:G57" si="13">F15</f>
        <v>20752948</v>
      </c>
      <c r="G57" s="64">
        <f t="shared" si="13"/>
        <v>20752948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207427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207427</v>
      </c>
      <c r="F61" s="66">
        <f t="shared" ref="F61:G61" si="15">F52+F53-F57+F59</f>
        <v>46281</v>
      </c>
      <c r="G61" s="66">
        <f t="shared" si="15"/>
        <v>46281</v>
      </c>
    </row>
    <row r="62" spans="3:7" ht="12" customHeight="1" x14ac:dyDescent="0.25">
      <c r="C62" s="51"/>
      <c r="D62" s="52" t="s">
        <v>216</v>
      </c>
      <c r="E62" s="66">
        <f>E61-E53</f>
        <v>207427</v>
      </c>
      <c r="F62" s="66">
        <f t="shared" ref="F62:G62" si="16">F61-F53</f>
        <v>46281</v>
      </c>
      <c r="G62" s="66">
        <f t="shared" si="16"/>
        <v>46281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2" t="s">
        <v>198</v>
      </c>
      <c r="D65" s="193"/>
      <c r="E65" s="206" t="s">
        <v>205</v>
      </c>
      <c r="F65" s="196" t="s">
        <v>182</v>
      </c>
      <c r="G65" s="62" t="s">
        <v>183</v>
      </c>
    </row>
    <row r="66" spans="3:7" ht="12" customHeight="1" thickBot="1" x14ac:dyDescent="0.3">
      <c r="C66" s="194"/>
      <c r="D66" s="195"/>
      <c r="E66" s="207"/>
      <c r="F66" s="197"/>
      <c r="G66" s="63" t="s">
        <v>200</v>
      </c>
    </row>
    <row r="67" spans="3:7" ht="12" customHeight="1" x14ac:dyDescent="0.25">
      <c r="C67" s="204"/>
      <c r="D67" s="205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1310000</v>
      </c>
      <c r="G68" s="64">
        <f>F68</f>
        <v>1310000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1310000</v>
      </c>
      <c r="G73" s="64">
        <f t="shared" si="18"/>
        <v>1310000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08"/>
      <c r="D78" s="210" t="s">
        <v>220</v>
      </c>
      <c r="E78" s="190">
        <f>E77-E69</f>
        <v>0</v>
      </c>
      <c r="F78" s="190">
        <f t="shared" ref="F78:G78" si="20">F77-F69</f>
        <v>0</v>
      </c>
      <c r="G78" s="190">
        <f t="shared" si="20"/>
        <v>0</v>
      </c>
    </row>
    <row r="79" spans="3:7" ht="12" customHeight="1" thickBot="1" x14ac:dyDescent="0.3">
      <c r="C79" s="209"/>
      <c r="D79" s="211"/>
      <c r="E79" s="191"/>
      <c r="F79" s="191"/>
      <c r="G79" s="191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B1" zoomScale="110" zoomScaleNormal="110" workbookViewId="0">
      <selection activeCell="K24" sqref="K24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45" t="s">
        <v>120</v>
      </c>
      <c r="C1" s="146"/>
      <c r="D1" s="146"/>
      <c r="E1" s="146"/>
      <c r="F1" s="146"/>
      <c r="G1" s="146"/>
      <c r="H1" s="146"/>
      <c r="I1" s="146"/>
      <c r="J1" s="147"/>
    </row>
    <row r="2" spans="2:10" ht="12" customHeight="1" x14ac:dyDescent="0.25">
      <c r="B2" s="198" t="s">
        <v>221</v>
      </c>
      <c r="C2" s="199"/>
      <c r="D2" s="199"/>
      <c r="E2" s="199"/>
      <c r="F2" s="199"/>
      <c r="G2" s="199"/>
      <c r="H2" s="199"/>
      <c r="I2" s="199"/>
      <c r="J2" s="200"/>
    </row>
    <row r="3" spans="2:10" ht="12" customHeight="1" x14ac:dyDescent="0.25">
      <c r="B3" s="198" t="s">
        <v>456</v>
      </c>
      <c r="C3" s="199"/>
      <c r="D3" s="199"/>
      <c r="E3" s="199"/>
      <c r="F3" s="199"/>
      <c r="G3" s="199"/>
      <c r="H3" s="199"/>
      <c r="I3" s="199"/>
      <c r="J3" s="200"/>
    </row>
    <row r="4" spans="2:10" ht="12" customHeight="1" thickBot="1" x14ac:dyDescent="0.3">
      <c r="B4" s="201" t="s">
        <v>1</v>
      </c>
      <c r="C4" s="202"/>
      <c r="D4" s="202"/>
      <c r="E4" s="202"/>
      <c r="F4" s="202"/>
      <c r="G4" s="202"/>
      <c r="H4" s="202"/>
      <c r="I4" s="202"/>
      <c r="J4" s="203"/>
    </row>
    <row r="5" spans="2:10" ht="12" customHeight="1" thickBot="1" x14ac:dyDescent="0.3">
      <c r="B5" s="145"/>
      <c r="C5" s="146"/>
      <c r="D5" s="147"/>
      <c r="E5" s="184" t="s">
        <v>222</v>
      </c>
      <c r="F5" s="185"/>
      <c r="G5" s="185"/>
      <c r="H5" s="185"/>
      <c r="I5" s="186"/>
      <c r="J5" s="234" t="s">
        <v>291</v>
      </c>
    </row>
    <row r="6" spans="2:10" ht="12" customHeight="1" x14ac:dyDescent="0.25">
      <c r="B6" s="198" t="s">
        <v>198</v>
      </c>
      <c r="C6" s="199"/>
      <c r="D6" s="200"/>
      <c r="E6" s="234" t="s">
        <v>290</v>
      </c>
      <c r="F6" s="212" t="s">
        <v>223</v>
      </c>
      <c r="G6" s="234" t="s">
        <v>224</v>
      </c>
      <c r="H6" s="234" t="s">
        <v>182</v>
      </c>
      <c r="I6" s="234" t="s">
        <v>225</v>
      </c>
      <c r="J6" s="235"/>
    </row>
    <row r="7" spans="2:10" ht="12" customHeight="1" thickBot="1" x14ac:dyDescent="0.3">
      <c r="B7" s="201"/>
      <c r="C7" s="202"/>
      <c r="D7" s="203"/>
      <c r="E7" s="236"/>
      <c r="F7" s="213"/>
      <c r="G7" s="236"/>
      <c r="H7" s="236"/>
      <c r="I7" s="236"/>
      <c r="J7" s="236"/>
    </row>
    <row r="8" spans="2:10" ht="6" customHeight="1" x14ac:dyDescent="0.25">
      <c r="B8" s="231"/>
      <c r="C8" s="232"/>
      <c r="D8" s="233"/>
      <c r="E8" s="68"/>
      <c r="F8" s="68"/>
      <c r="G8" s="68"/>
      <c r="H8" s="68"/>
      <c r="I8" s="68"/>
      <c r="J8" s="68"/>
    </row>
    <row r="9" spans="2:10" ht="12" customHeight="1" x14ac:dyDescent="0.25">
      <c r="B9" s="218" t="s">
        <v>226</v>
      </c>
      <c r="C9" s="219"/>
      <c r="D9" s="230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3" t="s">
        <v>227</v>
      </c>
      <c r="D10" s="224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3" t="s">
        <v>228</v>
      </c>
      <c r="D11" s="224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23" t="s">
        <v>229</v>
      </c>
      <c r="D12" s="224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3" t="s">
        <v>230</v>
      </c>
      <c r="D13" s="224"/>
      <c r="E13" s="76">
        <v>0</v>
      </c>
      <c r="F13" s="76">
        <v>4518</v>
      </c>
      <c r="G13" s="76">
        <f t="shared" si="0"/>
        <v>4518</v>
      </c>
      <c r="H13" s="76">
        <f>G13</f>
        <v>4518</v>
      </c>
      <c r="I13" s="76">
        <f>H13</f>
        <v>4518</v>
      </c>
      <c r="J13" s="76">
        <f>I13-E13</f>
        <v>4518</v>
      </c>
    </row>
    <row r="14" spans="2:10" ht="12" customHeight="1" x14ac:dyDescent="0.25">
      <c r="B14" s="69"/>
      <c r="C14" s="223" t="s">
        <v>231</v>
      </c>
      <c r="D14" s="224"/>
      <c r="E14" s="76">
        <v>0</v>
      </c>
      <c r="F14" s="76">
        <v>23</v>
      </c>
      <c r="G14" s="76">
        <v>23</v>
      </c>
      <c r="H14" s="76">
        <f>G14</f>
        <v>23</v>
      </c>
      <c r="I14" s="76">
        <f>H14</f>
        <v>23</v>
      </c>
      <c r="J14" s="76">
        <f t="shared" ref="J14:J22" si="2">I14-E14</f>
        <v>23</v>
      </c>
    </row>
    <row r="15" spans="2:10" ht="12" customHeight="1" x14ac:dyDescent="0.25">
      <c r="B15" s="69"/>
      <c r="C15" s="223" t="s">
        <v>232</v>
      </c>
      <c r="D15" s="224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23" t="s">
        <v>233</v>
      </c>
      <c r="D16" s="224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29"/>
      <c r="C17" s="223" t="s">
        <v>234</v>
      </c>
      <c r="D17" s="224"/>
      <c r="E17" s="228">
        <f>SUM(E19:E29)</f>
        <v>19817000</v>
      </c>
      <c r="F17" s="228">
        <f>SUM(F19:F29)</f>
        <v>977688</v>
      </c>
      <c r="G17" s="228">
        <f t="shared" ref="G17" si="3">SUM(G19:G29)</f>
        <v>20794688</v>
      </c>
      <c r="H17" s="228">
        <f t="shared" ref="H17:I17" si="4">SUM(H19:H29)</f>
        <v>20794688</v>
      </c>
      <c r="I17" s="228">
        <f t="shared" si="4"/>
        <v>20794688</v>
      </c>
      <c r="J17" s="76">
        <f t="shared" si="2"/>
        <v>977688</v>
      </c>
    </row>
    <row r="18" spans="2:10" ht="12" customHeight="1" x14ac:dyDescent="0.25">
      <c r="B18" s="229"/>
      <c r="C18" s="223" t="s">
        <v>235</v>
      </c>
      <c r="D18" s="224"/>
      <c r="E18" s="228"/>
      <c r="F18" s="228"/>
      <c r="G18" s="228"/>
      <c r="H18" s="228"/>
      <c r="I18" s="228"/>
      <c r="J18" s="76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19817000</v>
      </c>
      <c r="F19" s="76">
        <v>977688</v>
      </c>
      <c r="G19" s="76">
        <f>E19+F19</f>
        <v>20794688</v>
      </c>
      <c r="H19" s="76">
        <v>20794688</v>
      </c>
      <c r="I19" s="76">
        <f>H19</f>
        <v>20794688</v>
      </c>
      <c r="J19" s="76">
        <f t="shared" si="2"/>
        <v>977688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3" t="s">
        <v>247</v>
      </c>
      <c r="D30" s="224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23" t="s">
        <v>253</v>
      </c>
      <c r="D36" s="224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3" t="s">
        <v>254</v>
      </c>
      <c r="D37" s="224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255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23" t="s">
        <v>256</v>
      </c>
      <c r="D39" s="224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257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258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8" t="s">
        <v>259</v>
      </c>
      <c r="C43" s="219"/>
      <c r="D43" s="220"/>
      <c r="E43" s="228">
        <f>E10+E11+E12+E13+E14+E15+E16+E17+E30+E36+E37+E39</f>
        <v>19817000</v>
      </c>
      <c r="F43" s="228">
        <f>F10+F11+F12+F13+F14+F15+F16+F17+F30+F36+F37+F39</f>
        <v>982229</v>
      </c>
      <c r="G43" s="228">
        <f t="shared" ref="G43:H43" si="15">G10+G11+G12+G13+G14+G15+G16+G17+G30+G36+G37+G39</f>
        <v>20799229</v>
      </c>
      <c r="H43" s="228">
        <f t="shared" si="15"/>
        <v>20799229</v>
      </c>
      <c r="I43" s="228">
        <f t="shared" ref="I43:J43" si="16">I10+I11+I12+I13+I14+I15+I16+I17+I30+I36+I37+I39</f>
        <v>20799229</v>
      </c>
      <c r="J43" s="228">
        <f t="shared" si="16"/>
        <v>982229</v>
      </c>
    </row>
    <row r="44" spans="2:10" ht="12" customHeight="1" x14ac:dyDescent="0.25">
      <c r="B44" s="218" t="s">
        <v>260</v>
      </c>
      <c r="C44" s="219"/>
      <c r="D44" s="220"/>
      <c r="E44" s="228"/>
      <c r="F44" s="228"/>
      <c r="G44" s="228"/>
      <c r="H44" s="228"/>
      <c r="I44" s="228"/>
      <c r="J44" s="228"/>
    </row>
    <row r="45" spans="2:10" ht="12" customHeight="1" x14ac:dyDescent="0.25">
      <c r="B45" s="218" t="s">
        <v>261</v>
      </c>
      <c r="C45" s="219"/>
      <c r="D45" s="220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8" t="s">
        <v>262</v>
      </c>
      <c r="C47" s="219"/>
      <c r="D47" s="220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3" t="s">
        <v>263</v>
      </c>
      <c r="D48" s="224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264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265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267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268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269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270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271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3" t="s">
        <v>272</v>
      </c>
      <c r="D57" s="224"/>
      <c r="E57" s="76">
        <f>SUM(E58:E61)</f>
        <v>0</v>
      </c>
      <c r="F57" s="76">
        <f t="shared" ref="F57:I57" si="18">SUM(F58:F61)</f>
        <v>1310000</v>
      </c>
      <c r="G57" s="76">
        <f t="shared" si="18"/>
        <v>1310000</v>
      </c>
      <c r="H57" s="76">
        <f t="shared" si="18"/>
        <v>1310000</v>
      </c>
      <c r="I57" s="76">
        <f t="shared" si="18"/>
        <v>1310000</v>
      </c>
      <c r="J57" s="76">
        <f>I57-E57</f>
        <v>1310000</v>
      </c>
    </row>
    <row r="58" spans="2:10" ht="12" customHeight="1" x14ac:dyDescent="0.25">
      <c r="B58" s="69"/>
      <c r="C58" s="70"/>
      <c r="D58" s="71" t="s">
        <v>273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274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275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276</v>
      </c>
      <c r="E61" s="76">
        <v>0</v>
      </c>
      <c r="F61" s="76">
        <v>1310000</v>
      </c>
      <c r="G61" s="76">
        <f>E61+F61</f>
        <v>1310000</v>
      </c>
      <c r="H61" s="76">
        <v>1310000</v>
      </c>
      <c r="I61" s="76">
        <f>H61</f>
        <v>1310000</v>
      </c>
      <c r="J61" s="76">
        <f t="shared" si="19"/>
        <v>1310000</v>
      </c>
    </row>
    <row r="62" spans="2:10" ht="12" customHeight="1" x14ac:dyDescent="0.25">
      <c r="B62" s="69"/>
      <c r="C62" s="223" t="s">
        <v>277</v>
      </c>
      <c r="D62" s="224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278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279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23" t="s">
        <v>280</v>
      </c>
      <c r="D65" s="224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23" t="s">
        <v>281</v>
      </c>
      <c r="D66" s="224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1"/>
      <c r="D67" s="222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18" t="s">
        <v>282</v>
      </c>
      <c r="C68" s="219"/>
      <c r="D68" s="220"/>
      <c r="E68" s="76">
        <f>E48+E57+E62+E65+E66</f>
        <v>0</v>
      </c>
      <c r="F68" s="76">
        <f t="shared" ref="F68:I68" si="21">F48+F57+F62+F65+F66</f>
        <v>1310000</v>
      </c>
      <c r="G68" s="76">
        <f t="shared" si="21"/>
        <v>1310000</v>
      </c>
      <c r="H68" s="76">
        <f t="shared" si="21"/>
        <v>1310000</v>
      </c>
      <c r="I68" s="76">
        <f t="shared" si="21"/>
        <v>1310000</v>
      </c>
      <c r="J68" s="76">
        <f t="shared" si="19"/>
        <v>1310000</v>
      </c>
    </row>
    <row r="69" spans="2:10" ht="12" customHeight="1" x14ac:dyDescent="0.25">
      <c r="B69" s="72"/>
      <c r="C69" s="221"/>
      <c r="D69" s="222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18" t="s">
        <v>283</v>
      </c>
      <c r="C70" s="219"/>
      <c r="D70" s="220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23" t="s">
        <v>284</v>
      </c>
      <c r="D71" s="224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1"/>
      <c r="D72" s="222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18" t="s">
        <v>285</v>
      </c>
      <c r="C73" s="219"/>
      <c r="D73" s="220"/>
      <c r="E73" s="76">
        <f>E43+E68+E70</f>
        <v>19817000</v>
      </c>
      <c r="F73" s="76">
        <f t="shared" ref="F73:I73" si="23">F43+F68+F70</f>
        <v>2292229</v>
      </c>
      <c r="G73" s="76">
        <f t="shared" si="23"/>
        <v>22109229</v>
      </c>
      <c r="H73" s="76">
        <f t="shared" si="23"/>
        <v>22109229</v>
      </c>
      <c r="I73" s="76">
        <f t="shared" si="23"/>
        <v>22109229</v>
      </c>
      <c r="J73" s="76">
        <f t="shared" si="19"/>
        <v>2292229</v>
      </c>
    </row>
    <row r="74" spans="2:10" ht="12" customHeight="1" x14ac:dyDescent="0.25">
      <c r="B74" s="72"/>
      <c r="C74" s="221"/>
      <c r="D74" s="222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25" t="s">
        <v>286</v>
      </c>
      <c r="D75" s="220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23" t="s">
        <v>287</v>
      </c>
      <c r="D76" s="224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2" customHeight="1" x14ac:dyDescent="0.25">
      <c r="B77" s="69"/>
      <c r="C77" s="226" t="s">
        <v>288</v>
      </c>
      <c r="D77" s="227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25" t="s">
        <v>289</v>
      </c>
      <c r="D78" s="220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16"/>
      <c r="D79" s="217"/>
      <c r="E79" s="77"/>
      <c r="F79" s="77"/>
      <c r="G79" s="77"/>
      <c r="H79" s="77"/>
      <c r="I79" s="77"/>
      <c r="J79" s="77"/>
    </row>
  </sheetData>
  <mergeCells count="63"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10" zoomScaleNormal="110" workbookViewId="0">
      <selection activeCell="G29" sqref="G29:G36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45" t="s">
        <v>120</v>
      </c>
      <c r="B1" s="256"/>
      <c r="C1" s="256"/>
      <c r="D1" s="256"/>
      <c r="E1" s="256"/>
      <c r="F1" s="256"/>
      <c r="G1" s="256"/>
      <c r="H1" s="257"/>
    </row>
    <row r="2" spans="1:8" ht="10.5" customHeight="1" x14ac:dyDescent="0.25">
      <c r="A2" s="258" t="s">
        <v>292</v>
      </c>
      <c r="B2" s="259"/>
      <c r="C2" s="259"/>
      <c r="D2" s="259"/>
      <c r="E2" s="259"/>
      <c r="F2" s="259"/>
      <c r="G2" s="259"/>
      <c r="H2" s="260"/>
    </row>
    <row r="3" spans="1:8" ht="10.5" customHeight="1" x14ac:dyDescent="0.25">
      <c r="A3" s="258" t="s">
        <v>293</v>
      </c>
      <c r="B3" s="259"/>
      <c r="C3" s="259"/>
      <c r="D3" s="259"/>
      <c r="E3" s="259"/>
      <c r="F3" s="259"/>
      <c r="G3" s="259"/>
      <c r="H3" s="260"/>
    </row>
    <row r="4" spans="1:8" ht="10.5" customHeight="1" x14ac:dyDescent="0.25">
      <c r="A4" s="258" t="s">
        <v>452</v>
      </c>
      <c r="B4" s="259"/>
      <c r="C4" s="259"/>
      <c r="D4" s="259"/>
      <c r="E4" s="259"/>
      <c r="F4" s="259"/>
      <c r="G4" s="259"/>
      <c r="H4" s="260"/>
    </row>
    <row r="5" spans="1:8" ht="10.5" customHeight="1" thickBot="1" x14ac:dyDescent="0.3">
      <c r="A5" s="247" t="s">
        <v>1</v>
      </c>
      <c r="B5" s="261"/>
      <c r="C5" s="261"/>
      <c r="D5" s="261"/>
      <c r="E5" s="261"/>
      <c r="F5" s="261"/>
      <c r="G5" s="261"/>
      <c r="H5" s="262"/>
    </row>
    <row r="6" spans="1:8" ht="10.5" customHeight="1" thickBot="1" x14ac:dyDescent="0.3">
      <c r="A6" s="245" t="s">
        <v>372</v>
      </c>
      <c r="B6" s="246"/>
      <c r="C6" s="249" t="s">
        <v>294</v>
      </c>
      <c r="D6" s="250"/>
      <c r="E6" s="250"/>
      <c r="F6" s="250"/>
      <c r="G6" s="251"/>
      <c r="H6" s="252" t="s">
        <v>373</v>
      </c>
    </row>
    <row r="7" spans="1:8" ht="18.75" customHeight="1" thickBot="1" x14ac:dyDescent="0.3">
      <c r="A7" s="247"/>
      <c r="B7" s="248"/>
      <c r="C7" s="80" t="s">
        <v>199</v>
      </c>
      <c r="D7" s="84" t="s">
        <v>296</v>
      </c>
      <c r="E7" s="80" t="s">
        <v>297</v>
      </c>
      <c r="F7" s="80" t="s">
        <v>182</v>
      </c>
      <c r="G7" s="80" t="s">
        <v>184</v>
      </c>
      <c r="H7" s="253"/>
    </row>
    <row r="8" spans="1:8" ht="10.5" customHeight="1" x14ac:dyDescent="0.25">
      <c r="A8" s="254" t="s">
        <v>298</v>
      </c>
      <c r="B8" s="255"/>
      <c r="C8" s="89">
        <f>C9+C17+C27+C37+C47+C57+C70+C61+C74</f>
        <v>19817000</v>
      </c>
      <c r="D8" s="89">
        <f>D9+D17+D27+D37+D47+D57+D61+D70+D74</f>
        <v>982229</v>
      </c>
      <c r="E8" s="89">
        <f t="shared" ref="E8:H8" si="0">E9+E17+E27+E37+E47+E57+E70+E61+E74</f>
        <v>20799229</v>
      </c>
      <c r="F8" s="89">
        <f>F9+F17+F27+F37+F47+F57+F70+F61+F74</f>
        <v>20752948</v>
      </c>
      <c r="G8" s="131">
        <f>G9+G17+G27+G37+G47+G57+G70+G61+G74</f>
        <v>20752948</v>
      </c>
      <c r="H8" s="89">
        <f t="shared" si="0"/>
        <v>46281</v>
      </c>
    </row>
    <row r="9" spans="1:8" ht="10.5" customHeight="1" x14ac:dyDescent="0.25">
      <c r="A9" s="237" t="s">
        <v>299</v>
      </c>
      <c r="B9" s="238"/>
      <c r="C9" s="85">
        <f>SUM(C10:C16)</f>
        <v>14140150</v>
      </c>
      <c r="D9" s="85">
        <f t="shared" ref="D9:H9" si="1">SUM(D10:D16)</f>
        <v>-882000</v>
      </c>
      <c r="E9" s="85">
        <f t="shared" si="1"/>
        <v>13258150</v>
      </c>
      <c r="F9" s="85">
        <f t="shared" si="1"/>
        <v>9390259</v>
      </c>
      <c r="G9" s="85">
        <f t="shared" si="1"/>
        <v>9390259</v>
      </c>
      <c r="H9" s="85">
        <f t="shared" si="1"/>
        <v>3867891</v>
      </c>
    </row>
    <row r="10" spans="1:8" ht="10.5" customHeight="1" x14ac:dyDescent="0.25">
      <c r="A10" s="82"/>
      <c r="B10" s="81" t="s">
        <v>300</v>
      </c>
      <c r="C10" s="85">
        <v>6725900</v>
      </c>
      <c r="D10" s="103">
        <v>-132000</v>
      </c>
      <c r="E10" s="86">
        <f>C10+D10</f>
        <v>6593900</v>
      </c>
      <c r="F10" s="86">
        <v>5836167</v>
      </c>
      <c r="G10" s="86">
        <f>F10</f>
        <v>5836167</v>
      </c>
      <c r="H10" s="86">
        <f>E10-F10</f>
        <v>757733</v>
      </c>
    </row>
    <row r="11" spans="1:8" ht="10.5" customHeight="1" x14ac:dyDescent="0.25">
      <c r="A11" s="82"/>
      <c r="B11" s="81" t="s">
        <v>301</v>
      </c>
      <c r="C11" s="85">
        <v>1237800</v>
      </c>
      <c r="D11" s="86">
        <v>0</v>
      </c>
      <c r="E11" s="86">
        <f t="shared" ref="E11:E16" si="2">C11+D11</f>
        <v>1237800</v>
      </c>
      <c r="F11" s="86">
        <v>1124120</v>
      </c>
      <c r="G11" s="86">
        <f t="shared" ref="G11:G16" si="3">F11</f>
        <v>1124120</v>
      </c>
      <c r="H11" s="86">
        <f t="shared" ref="H11:H56" si="4">E11-F11</f>
        <v>113680</v>
      </c>
    </row>
    <row r="12" spans="1:8" ht="10.5" customHeight="1" x14ac:dyDescent="0.25">
      <c r="A12" s="82"/>
      <c r="B12" s="81" t="s">
        <v>302</v>
      </c>
      <c r="C12" s="85">
        <v>4520711</v>
      </c>
      <c r="D12" s="86">
        <v>-750000</v>
      </c>
      <c r="E12" s="86">
        <f t="shared" si="2"/>
        <v>3770711</v>
      </c>
      <c r="F12" s="86">
        <v>1131801</v>
      </c>
      <c r="G12" s="86">
        <f t="shared" si="3"/>
        <v>1131801</v>
      </c>
      <c r="H12" s="86">
        <f t="shared" si="4"/>
        <v>2638910</v>
      </c>
    </row>
    <row r="13" spans="1:8" ht="10.5" customHeight="1" x14ac:dyDescent="0.25">
      <c r="A13" s="82"/>
      <c r="B13" s="81" t="s">
        <v>303</v>
      </c>
      <c r="C13" s="85">
        <v>335339</v>
      </c>
      <c r="D13" s="103">
        <v>0</v>
      </c>
      <c r="E13" s="86">
        <f t="shared" si="2"/>
        <v>335339</v>
      </c>
      <c r="F13" s="86">
        <v>0</v>
      </c>
      <c r="G13" s="86">
        <f t="shared" si="3"/>
        <v>0</v>
      </c>
      <c r="H13" s="86">
        <f t="shared" si="4"/>
        <v>335339</v>
      </c>
    </row>
    <row r="14" spans="1:8" ht="10.5" customHeight="1" x14ac:dyDescent="0.25">
      <c r="A14" s="82"/>
      <c r="B14" s="81" t="s">
        <v>304</v>
      </c>
      <c r="C14" s="85">
        <v>1266400</v>
      </c>
      <c r="D14" s="86">
        <v>0</v>
      </c>
      <c r="E14" s="86">
        <f t="shared" si="2"/>
        <v>1266400</v>
      </c>
      <c r="F14" s="86">
        <v>1298171</v>
      </c>
      <c r="G14" s="86">
        <f t="shared" si="3"/>
        <v>1298171</v>
      </c>
      <c r="H14" s="86">
        <f t="shared" si="4"/>
        <v>-31771</v>
      </c>
    </row>
    <row r="15" spans="1:8" ht="10.5" customHeight="1" x14ac:dyDescent="0.25">
      <c r="A15" s="82"/>
      <c r="B15" s="81" t="s">
        <v>305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306</v>
      </c>
      <c r="C16" s="85">
        <v>54000</v>
      </c>
      <c r="D16" s="86">
        <v>0</v>
      </c>
      <c r="E16" s="86">
        <f t="shared" si="2"/>
        <v>54000</v>
      </c>
      <c r="F16" s="86">
        <v>0</v>
      </c>
      <c r="G16" s="86">
        <f t="shared" si="3"/>
        <v>0</v>
      </c>
      <c r="H16" s="86">
        <f t="shared" si="4"/>
        <v>54000</v>
      </c>
    </row>
    <row r="17" spans="1:8" ht="10.5" customHeight="1" x14ac:dyDescent="0.25">
      <c r="A17" s="237" t="s">
        <v>307</v>
      </c>
      <c r="B17" s="238"/>
      <c r="C17" s="85">
        <f>SUM(C18:C26)</f>
        <v>1226000</v>
      </c>
      <c r="D17" s="85">
        <f t="shared" ref="D17:G17" si="5">SUM(D18:D26)</f>
        <v>334500</v>
      </c>
      <c r="E17" s="85">
        <f t="shared" si="5"/>
        <v>1560500</v>
      </c>
      <c r="F17" s="85">
        <f t="shared" si="5"/>
        <v>2165592</v>
      </c>
      <c r="G17" s="85">
        <f>F17</f>
        <v>2165592</v>
      </c>
      <c r="H17" s="86">
        <f t="shared" si="4"/>
        <v>-605092</v>
      </c>
    </row>
    <row r="18" spans="1:8" ht="10.5" customHeight="1" x14ac:dyDescent="0.25">
      <c r="A18" s="82"/>
      <c r="B18" s="81" t="s">
        <v>308</v>
      </c>
      <c r="C18" s="85">
        <v>175000</v>
      </c>
      <c r="D18" s="86">
        <v>63213</v>
      </c>
      <c r="E18" s="86">
        <f>C18+D18</f>
        <v>238213</v>
      </c>
      <c r="F18" s="86">
        <v>659303</v>
      </c>
      <c r="G18" s="86">
        <f>F18</f>
        <v>659303</v>
      </c>
      <c r="H18" s="86">
        <f t="shared" si="4"/>
        <v>-421090</v>
      </c>
    </row>
    <row r="19" spans="1:8" ht="10.5" customHeight="1" x14ac:dyDescent="0.25">
      <c r="A19" s="82"/>
      <c r="B19" s="81" t="s">
        <v>309</v>
      </c>
      <c r="C19" s="85">
        <v>354000</v>
      </c>
      <c r="D19" s="103">
        <v>1740</v>
      </c>
      <c r="E19" s="86">
        <f t="shared" ref="E19:E26" si="6">C19+D19</f>
        <v>355740</v>
      </c>
      <c r="F19" s="86">
        <v>96103</v>
      </c>
      <c r="G19" s="86">
        <f t="shared" ref="G19:G26" si="7">F19</f>
        <v>96103</v>
      </c>
      <c r="H19" s="86">
        <f t="shared" si="4"/>
        <v>259637</v>
      </c>
    </row>
    <row r="20" spans="1:8" ht="10.5" customHeight="1" x14ac:dyDescent="0.25">
      <c r="A20" s="82"/>
      <c r="B20" s="81" t="s">
        <v>310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311</v>
      </c>
      <c r="C21" s="85">
        <v>8000</v>
      </c>
      <c r="D21" s="86">
        <v>0</v>
      </c>
      <c r="E21" s="86">
        <f t="shared" si="6"/>
        <v>8000</v>
      </c>
      <c r="F21" s="86">
        <v>1464</v>
      </c>
      <c r="G21" s="86">
        <f t="shared" si="7"/>
        <v>1464</v>
      </c>
      <c r="H21" s="86">
        <f t="shared" si="4"/>
        <v>6536</v>
      </c>
    </row>
    <row r="22" spans="1:8" ht="10.5" customHeight="1" x14ac:dyDescent="0.25">
      <c r="A22" s="82"/>
      <c r="B22" s="81" t="s">
        <v>312</v>
      </c>
      <c r="C22" s="85">
        <v>60000</v>
      </c>
      <c r="D22" s="86">
        <v>179420</v>
      </c>
      <c r="E22" s="86">
        <f t="shared" si="6"/>
        <v>239420</v>
      </c>
      <c r="F22" s="86">
        <v>216584</v>
      </c>
      <c r="G22" s="86">
        <f>F22</f>
        <v>216584</v>
      </c>
      <c r="H22" s="86">
        <f t="shared" si="4"/>
        <v>22836</v>
      </c>
    </row>
    <row r="23" spans="1:8" ht="10.5" customHeight="1" x14ac:dyDescent="0.25">
      <c r="A23" s="82"/>
      <c r="B23" s="81" t="s">
        <v>313</v>
      </c>
      <c r="C23" s="85">
        <v>121000</v>
      </c>
      <c r="D23" s="103">
        <v>2767</v>
      </c>
      <c r="E23" s="86">
        <f t="shared" si="6"/>
        <v>123767</v>
      </c>
      <c r="F23" s="86">
        <v>159047</v>
      </c>
      <c r="G23" s="86">
        <v>159047</v>
      </c>
      <c r="H23" s="86">
        <f t="shared" si="4"/>
        <v>-35280</v>
      </c>
    </row>
    <row r="24" spans="1:8" ht="10.5" customHeight="1" x14ac:dyDescent="0.25">
      <c r="A24" s="82"/>
      <c r="B24" s="81" t="s">
        <v>314</v>
      </c>
      <c r="C24" s="85">
        <v>505000</v>
      </c>
      <c r="D24" s="103">
        <v>87360</v>
      </c>
      <c r="E24" s="86">
        <f t="shared" si="6"/>
        <v>592360</v>
      </c>
      <c r="F24" s="86">
        <v>1032050</v>
      </c>
      <c r="G24" s="86">
        <f>F24</f>
        <v>1032050</v>
      </c>
      <c r="H24" s="86">
        <f t="shared" si="4"/>
        <v>-439690</v>
      </c>
    </row>
    <row r="25" spans="1:8" ht="10.5" customHeight="1" x14ac:dyDescent="0.25">
      <c r="A25" s="82"/>
      <c r="B25" s="81" t="s">
        <v>315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316</v>
      </c>
      <c r="C26" s="85">
        <v>3000</v>
      </c>
      <c r="D26" s="86">
        <v>0</v>
      </c>
      <c r="E26" s="86">
        <f t="shared" si="6"/>
        <v>3000</v>
      </c>
      <c r="F26" s="86">
        <v>1041</v>
      </c>
      <c r="G26" s="86">
        <f t="shared" si="7"/>
        <v>1041</v>
      </c>
      <c r="H26" s="86">
        <f t="shared" si="4"/>
        <v>1959</v>
      </c>
    </row>
    <row r="27" spans="1:8" ht="10.5" customHeight="1" x14ac:dyDescent="0.25">
      <c r="A27" s="237" t="s">
        <v>317</v>
      </c>
      <c r="B27" s="238"/>
      <c r="C27" s="85">
        <f>SUM(C28:C36)</f>
        <v>2880850</v>
      </c>
      <c r="D27" s="85">
        <f t="shared" ref="D27:F27" si="8">SUM(D28:D36)</f>
        <v>1478908</v>
      </c>
      <c r="E27" s="85">
        <f t="shared" si="8"/>
        <v>4359758</v>
      </c>
      <c r="F27" s="85">
        <f t="shared" si="8"/>
        <v>6190862</v>
      </c>
      <c r="G27" s="85">
        <f>SUM(G28:G36)</f>
        <v>6190862</v>
      </c>
      <c r="H27" s="86">
        <f t="shared" si="4"/>
        <v>-1831104</v>
      </c>
    </row>
    <row r="28" spans="1:8" ht="10.5" customHeight="1" x14ac:dyDescent="0.25">
      <c r="A28" s="82"/>
      <c r="B28" s="81" t="s">
        <v>318</v>
      </c>
      <c r="C28" s="85">
        <v>381000</v>
      </c>
      <c r="D28" s="103">
        <v>65076</v>
      </c>
      <c r="E28" s="86">
        <f>C28+D28</f>
        <v>446076</v>
      </c>
      <c r="F28" s="86">
        <v>310845</v>
      </c>
      <c r="G28" s="86">
        <f>F28</f>
        <v>310845</v>
      </c>
      <c r="H28" s="86">
        <f t="shared" si="4"/>
        <v>135231</v>
      </c>
    </row>
    <row r="29" spans="1:8" ht="10.5" customHeight="1" x14ac:dyDescent="0.25">
      <c r="A29" s="82"/>
      <c r="B29" s="81" t="s">
        <v>319</v>
      </c>
      <c r="C29" s="85">
        <v>443000</v>
      </c>
      <c r="D29" s="103">
        <v>266812</v>
      </c>
      <c r="E29" s="86">
        <f t="shared" ref="E29:E36" si="9">C29+D29</f>
        <v>709812</v>
      </c>
      <c r="F29" s="86">
        <v>864919</v>
      </c>
      <c r="G29" s="86">
        <f t="shared" ref="G29:G36" si="10">F29</f>
        <v>864919</v>
      </c>
      <c r="H29" s="86">
        <f t="shared" si="4"/>
        <v>-155107</v>
      </c>
    </row>
    <row r="30" spans="1:8" ht="10.5" customHeight="1" x14ac:dyDescent="0.25">
      <c r="A30" s="82"/>
      <c r="B30" s="81" t="s">
        <v>320</v>
      </c>
      <c r="C30" s="85">
        <v>161000</v>
      </c>
      <c r="D30" s="86">
        <v>6764</v>
      </c>
      <c r="E30" s="86">
        <f t="shared" si="9"/>
        <v>167764</v>
      </c>
      <c r="F30" s="86">
        <v>35404</v>
      </c>
      <c r="G30" s="86">
        <f t="shared" si="10"/>
        <v>35404</v>
      </c>
      <c r="H30" s="86">
        <f t="shared" si="4"/>
        <v>132360</v>
      </c>
    </row>
    <row r="31" spans="1:8" ht="10.5" customHeight="1" x14ac:dyDescent="0.25">
      <c r="A31" s="82"/>
      <c r="B31" s="81" t="s">
        <v>321</v>
      </c>
      <c r="C31" s="85">
        <v>10000</v>
      </c>
      <c r="D31" s="86">
        <v>365</v>
      </c>
      <c r="E31" s="86">
        <f t="shared" si="9"/>
        <v>10365</v>
      </c>
      <c r="F31" s="86">
        <v>98849</v>
      </c>
      <c r="G31" s="86">
        <f t="shared" si="10"/>
        <v>98849</v>
      </c>
      <c r="H31" s="86">
        <f t="shared" si="4"/>
        <v>-88484</v>
      </c>
    </row>
    <row r="32" spans="1:8" ht="10.5" customHeight="1" x14ac:dyDescent="0.25">
      <c r="A32" s="82"/>
      <c r="B32" s="81" t="s">
        <v>322</v>
      </c>
      <c r="C32" s="85">
        <v>130000</v>
      </c>
      <c r="D32" s="103">
        <v>178527</v>
      </c>
      <c r="E32" s="86">
        <f t="shared" si="9"/>
        <v>308527</v>
      </c>
      <c r="F32" s="86">
        <v>277024</v>
      </c>
      <c r="G32" s="86">
        <f t="shared" si="10"/>
        <v>277024</v>
      </c>
      <c r="H32" s="86">
        <f t="shared" si="4"/>
        <v>31503</v>
      </c>
    </row>
    <row r="33" spans="1:8" ht="10.5" customHeight="1" x14ac:dyDescent="0.25">
      <c r="A33" s="82"/>
      <c r="B33" s="81" t="s">
        <v>323</v>
      </c>
      <c r="C33" s="85">
        <v>20000</v>
      </c>
      <c r="D33" s="103">
        <v>0</v>
      </c>
      <c r="E33" s="86">
        <f t="shared" si="9"/>
        <v>20000</v>
      </c>
      <c r="F33" s="86">
        <v>67511</v>
      </c>
      <c r="G33" s="86">
        <f t="shared" si="10"/>
        <v>67511</v>
      </c>
      <c r="H33" s="86">
        <f t="shared" si="4"/>
        <v>-47511</v>
      </c>
    </row>
    <row r="34" spans="1:8" ht="10.5" customHeight="1" x14ac:dyDescent="0.25">
      <c r="A34" s="82"/>
      <c r="B34" s="81" t="s">
        <v>324</v>
      </c>
      <c r="C34" s="85">
        <v>50000</v>
      </c>
      <c r="D34" s="86">
        <v>1372</v>
      </c>
      <c r="E34" s="86">
        <f t="shared" si="9"/>
        <v>51372</v>
      </c>
      <c r="F34" s="86">
        <v>372007</v>
      </c>
      <c r="G34" s="86">
        <f t="shared" si="10"/>
        <v>372007</v>
      </c>
      <c r="H34" s="86">
        <f t="shared" si="4"/>
        <v>-320635</v>
      </c>
    </row>
    <row r="35" spans="1:8" ht="10.5" customHeight="1" x14ac:dyDescent="0.25">
      <c r="A35" s="82"/>
      <c r="B35" s="81" t="s">
        <v>325</v>
      </c>
      <c r="C35" s="85">
        <v>1496850</v>
      </c>
      <c r="D35" s="103">
        <v>959992</v>
      </c>
      <c r="E35" s="86">
        <f t="shared" si="9"/>
        <v>2456842</v>
      </c>
      <c r="F35" s="86">
        <v>3745244</v>
      </c>
      <c r="G35" s="86">
        <f t="shared" si="10"/>
        <v>3745244</v>
      </c>
      <c r="H35" s="86">
        <f t="shared" si="4"/>
        <v>-1288402</v>
      </c>
    </row>
    <row r="36" spans="1:8" ht="10.5" customHeight="1" x14ac:dyDescent="0.25">
      <c r="A36" s="82"/>
      <c r="B36" s="81" t="s">
        <v>326</v>
      </c>
      <c r="C36" s="85">
        <v>189000</v>
      </c>
      <c r="D36" s="86">
        <v>0</v>
      </c>
      <c r="E36" s="86">
        <f t="shared" si="9"/>
        <v>189000</v>
      </c>
      <c r="F36" s="86">
        <v>419059</v>
      </c>
      <c r="G36" s="86">
        <f t="shared" si="10"/>
        <v>419059</v>
      </c>
      <c r="H36" s="86">
        <f t="shared" si="4"/>
        <v>-230059</v>
      </c>
    </row>
    <row r="37" spans="1:8" ht="16.5" customHeight="1" x14ac:dyDescent="0.25">
      <c r="A37" s="243" t="s">
        <v>327</v>
      </c>
      <c r="B37" s="244"/>
      <c r="C37" s="85">
        <f>SUM(C38:C46)</f>
        <v>1570000</v>
      </c>
      <c r="D37" s="85">
        <f t="shared" ref="D37:G37" si="11">SUM(D38:D46)</f>
        <v>50821</v>
      </c>
      <c r="E37" s="85">
        <f t="shared" si="11"/>
        <v>1620821</v>
      </c>
      <c r="F37" s="85">
        <f t="shared" si="11"/>
        <v>3006235</v>
      </c>
      <c r="G37" s="85">
        <f t="shared" si="11"/>
        <v>3006235</v>
      </c>
      <c r="H37" s="86">
        <f t="shared" si="4"/>
        <v>-1385414</v>
      </c>
    </row>
    <row r="38" spans="1:8" ht="10.5" customHeight="1" x14ac:dyDescent="0.25">
      <c r="A38" s="82"/>
      <c r="B38" s="81" t="s">
        <v>328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329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330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331</v>
      </c>
      <c r="C41" s="85">
        <v>1570000</v>
      </c>
      <c r="D41" s="103">
        <v>50821</v>
      </c>
      <c r="E41" s="86">
        <f>C41+D41</f>
        <v>1620821</v>
      </c>
      <c r="F41" s="86">
        <v>3006235</v>
      </c>
      <c r="G41" s="86">
        <f>F41</f>
        <v>3006235</v>
      </c>
      <c r="H41" s="86">
        <f t="shared" si="4"/>
        <v>-1385414</v>
      </c>
    </row>
    <row r="42" spans="1:8" ht="10.5" customHeight="1" x14ac:dyDescent="0.25">
      <c r="A42" s="82"/>
      <c r="B42" s="81" t="s">
        <v>332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335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37" t="s">
        <v>337</v>
      </c>
      <c r="B47" s="238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340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341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346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37" t="s">
        <v>347</v>
      </c>
      <c r="B57" s="238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348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349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350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37" t="s">
        <v>351</v>
      </c>
      <c r="B61" s="238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352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353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354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355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356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358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37" t="s">
        <v>360</v>
      </c>
      <c r="B70" s="238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361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37" t="s">
        <v>364</v>
      </c>
      <c r="B74" s="238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365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366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367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368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369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370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371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63"/>
      <c r="B82" s="264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54"/>
      <c r="B84" s="255"/>
      <c r="C84" s="241">
        <f>C86+C94+C104+C114+C124+C134+C138+C147+C151</f>
        <v>0</v>
      </c>
      <c r="D84" s="241">
        <f t="shared" ref="D84:E84" si="17">D86+D94+D104+D114+D124+D134+D138+D147+D151</f>
        <v>1310000</v>
      </c>
      <c r="E84" s="241">
        <f t="shared" si="17"/>
        <v>1310000</v>
      </c>
      <c r="F84" s="241">
        <f t="shared" ref="F84:H84" si="18">F86+F94+F104+F114+F124+F134+F138+F147+F151</f>
        <v>1310000</v>
      </c>
      <c r="G84" s="241">
        <f t="shared" si="18"/>
        <v>1310000</v>
      </c>
      <c r="H84" s="241">
        <f t="shared" si="18"/>
        <v>0</v>
      </c>
    </row>
    <row r="85" spans="1:8" ht="10.5" customHeight="1" x14ac:dyDescent="0.25">
      <c r="A85" s="239" t="s">
        <v>374</v>
      </c>
      <c r="B85" s="240"/>
      <c r="C85" s="242"/>
      <c r="D85" s="242"/>
      <c r="E85" s="242"/>
      <c r="F85" s="242"/>
      <c r="G85" s="242"/>
      <c r="H85" s="242"/>
    </row>
    <row r="86" spans="1:8" ht="10.5" customHeight="1" x14ac:dyDescent="0.25">
      <c r="A86" s="237" t="s">
        <v>299</v>
      </c>
      <c r="B86" s="238"/>
      <c r="C86" s="85">
        <f>SUM(C87:C93)</f>
        <v>0</v>
      </c>
      <c r="D86" s="85">
        <f t="shared" ref="D86:H86" si="19">SUM(D87:D93)</f>
        <v>1200000</v>
      </c>
      <c r="E86" s="85">
        <f t="shared" si="19"/>
        <v>1200000</v>
      </c>
      <c r="F86" s="85">
        <f t="shared" si="19"/>
        <v>1200000</v>
      </c>
      <c r="G86" s="85">
        <f>F86</f>
        <v>1200000</v>
      </c>
      <c r="H86" s="85">
        <f t="shared" si="19"/>
        <v>0</v>
      </c>
    </row>
    <row r="87" spans="1:8" ht="10.5" customHeight="1" x14ac:dyDescent="0.25">
      <c r="A87" s="82"/>
      <c r="B87" s="81" t="s">
        <v>300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301</v>
      </c>
      <c r="C88" s="85">
        <v>0</v>
      </c>
      <c r="D88" s="103">
        <v>1200000</v>
      </c>
      <c r="E88" s="86">
        <f t="shared" ref="E88:E93" si="20">C88+D88</f>
        <v>1200000</v>
      </c>
      <c r="F88" s="86">
        <f>E88</f>
        <v>1200000</v>
      </c>
      <c r="G88" s="86">
        <f>F88</f>
        <v>1200000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302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303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304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305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306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37" t="s">
        <v>307</v>
      </c>
      <c r="B94" s="238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308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309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310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311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312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313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314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315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316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37" t="s">
        <v>317</v>
      </c>
      <c r="B104" s="238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318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319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320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321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322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323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324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325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326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43" t="s">
        <v>327</v>
      </c>
      <c r="B114" s="244"/>
      <c r="C114" s="85">
        <f>SUM(C115:C123)</f>
        <v>0</v>
      </c>
      <c r="D114" s="85">
        <f t="shared" ref="D114:E114" si="33">SUM(D115:D123)</f>
        <v>110000</v>
      </c>
      <c r="E114" s="85">
        <f t="shared" si="33"/>
        <v>110000</v>
      </c>
      <c r="F114" s="85">
        <v>110000</v>
      </c>
      <c r="G114" s="85">
        <f t="shared" ref="G114" si="34">SUM(G115:G123)</f>
        <v>110000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328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329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330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331</v>
      </c>
      <c r="C118" s="85">
        <v>0</v>
      </c>
      <c r="D118" s="103">
        <v>110000</v>
      </c>
      <c r="E118" s="86">
        <f t="shared" si="36"/>
        <v>110000</v>
      </c>
      <c r="F118" s="86">
        <v>110000</v>
      </c>
      <c r="G118" s="86">
        <f>F118</f>
        <v>110000</v>
      </c>
      <c r="H118" s="86">
        <f t="shared" si="37"/>
        <v>0</v>
      </c>
    </row>
    <row r="119" spans="1:8" ht="10.5" customHeight="1" x14ac:dyDescent="0.25">
      <c r="A119" s="82"/>
      <c r="B119" s="81" t="s">
        <v>332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333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334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335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336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37" t="s">
        <v>337</v>
      </c>
      <c r="B124" s="238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338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339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340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341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342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343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344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345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346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37" t="s">
        <v>347</v>
      </c>
      <c r="B134" s="238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348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349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350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37" t="s">
        <v>351</v>
      </c>
      <c r="B138" s="238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352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353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354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355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356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357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358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359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37" t="s">
        <v>360</v>
      </c>
      <c r="B147" s="238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25">
      <c r="A148" s="82"/>
      <c r="B148" s="81" t="s">
        <v>361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362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363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37" t="s">
        <v>364</v>
      </c>
      <c r="B151" s="238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365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366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367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368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369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370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371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9" t="s">
        <v>375</v>
      </c>
      <c r="B160" s="240"/>
      <c r="C160" s="89">
        <f t="shared" ref="C160:H160" si="44">C8+C84</f>
        <v>19817000</v>
      </c>
      <c r="D160" s="89">
        <f t="shared" si="44"/>
        <v>2292229</v>
      </c>
      <c r="E160" s="89">
        <f t="shared" si="44"/>
        <v>22109229</v>
      </c>
      <c r="F160" s="89">
        <f>F8+F84</f>
        <v>22062948</v>
      </c>
      <c r="G160" s="89">
        <f t="shared" si="44"/>
        <v>22062948</v>
      </c>
      <c r="H160" s="89">
        <f t="shared" si="44"/>
        <v>46281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66" t="s">
        <v>120</v>
      </c>
      <c r="B1" s="267"/>
      <c r="C1" s="267"/>
      <c r="D1" s="267"/>
      <c r="E1" s="267"/>
      <c r="F1" s="267"/>
      <c r="G1" s="268"/>
    </row>
    <row r="2" spans="1:7" ht="12" customHeight="1" x14ac:dyDescent="0.25">
      <c r="A2" s="148" t="s">
        <v>292</v>
      </c>
      <c r="B2" s="149"/>
      <c r="C2" s="149"/>
      <c r="D2" s="149"/>
      <c r="E2" s="149"/>
      <c r="F2" s="149"/>
      <c r="G2" s="150"/>
    </row>
    <row r="3" spans="1:7" ht="12" customHeight="1" x14ac:dyDescent="0.25">
      <c r="A3" s="148" t="s">
        <v>376</v>
      </c>
      <c r="B3" s="149"/>
      <c r="C3" s="149"/>
      <c r="D3" s="149"/>
      <c r="E3" s="149"/>
      <c r="F3" s="149"/>
      <c r="G3" s="150"/>
    </row>
    <row r="4" spans="1:7" ht="12" customHeight="1" x14ac:dyDescent="0.25">
      <c r="A4" s="148" t="s">
        <v>452</v>
      </c>
      <c r="B4" s="149"/>
      <c r="C4" s="149"/>
      <c r="D4" s="149"/>
      <c r="E4" s="149"/>
      <c r="F4" s="149"/>
      <c r="G4" s="150"/>
    </row>
    <row r="5" spans="1:7" ht="12" customHeight="1" thickBot="1" x14ac:dyDescent="0.3">
      <c r="A5" s="151" t="s">
        <v>1</v>
      </c>
      <c r="B5" s="152"/>
      <c r="C5" s="152"/>
      <c r="D5" s="152"/>
      <c r="E5" s="152"/>
      <c r="F5" s="152"/>
      <c r="G5" s="153"/>
    </row>
    <row r="6" spans="1:7" ht="12" customHeight="1" thickBot="1" x14ac:dyDescent="0.3">
      <c r="A6" s="212" t="s">
        <v>2</v>
      </c>
      <c r="B6" s="187" t="s">
        <v>294</v>
      </c>
      <c r="C6" s="188"/>
      <c r="D6" s="188"/>
      <c r="E6" s="188"/>
      <c r="F6" s="189"/>
      <c r="G6" s="212" t="s">
        <v>295</v>
      </c>
    </row>
    <row r="7" spans="1:7" ht="21.75" customHeight="1" thickBot="1" x14ac:dyDescent="0.3">
      <c r="A7" s="213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3"/>
    </row>
    <row r="8" spans="1:7" ht="12" customHeight="1" x14ac:dyDescent="0.25">
      <c r="A8" s="31" t="s">
        <v>377</v>
      </c>
      <c r="B8" s="269">
        <f>B10</f>
        <v>19817000</v>
      </c>
      <c r="C8" s="269">
        <f t="shared" ref="C8:G8" si="0">C10</f>
        <v>982229</v>
      </c>
      <c r="D8" s="269">
        <f t="shared" si="0"/>
        <v>20799229</v>
      </c>
      <c r="E8" s="269">
        <f t="shared" si="0"/>
        <v>20752948</v>
      </c>
      <c r="F8" s="269">
        <f t="shared" si="0"/>
        <v>20752948</v>
      </c>
      <c r="G8" s="269">
        <f t="shared" si="0"/>
        <v>46281</v>
      </c>
    </row>
    <row r="9" spans="1:7" ht="12" customHeight="1" x14ac:dyDescent="0.25">
      <c r="A9" s="31" t="s">
        <v>378</v>
      </c>
      <c r="B9" s="265"/>
      <c r="C9" s="265"/>
      <c r="D9" s="265"/>
      <c r="E9" s="265"/>
      <c r="F9" s="265"/>
      <c r="G9" s="265"/>
    </row>
    <row r="10" spans="1:7" ht="12" customHeight="1" x14ac:dyDescent="0.25">
      <c r="A10" s="92" t="s">
        <v>434</v>
      </c>
      <c r="B10" s="104">
        <v>19817000</v>
      </c>
      <c r="C10" s="104">
        <f>COG!D8</f>
        <v>982229</v>
      </c>
      <c r="D10" s="104">
        <f>B10+C10</f>
        <v>20799229</v>
      </c>
      <c r="E10" s="104">
        <f>EP!G15</f>
        <v>20752948</v>
      </c>
      <c r="F10" s="104">
        <f>E10</f>
        <v>20752948</v>
      </c>
      <c r="G10" s="104">
        <f>D10-E10</f>
        <v>46281</v>
      </c>
    </row>
    <row r="11" spans="1:7" ht="12" customHeight="1" x14ac:dyDescent="0.25">
      <c r="A11" s="117" t="s">
        <v>440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441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442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443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444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445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446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379</v>
      </c>
      <c r="B19" s="265">
        <f>B21</f>
        <v>0</v>
      </c>
      <c r="C19" s="265">
        <f t="shared" ref="C19:G19" si="1">C21</f>
        <v>1310000</v>
      </c>
      <c r="D19" s="265">
        <f t="shared" si="1"/>
        <v>1310000</v>
      </c>
      <c r="E19" s="265">
        <f t="shared" si="1"/>
        <v>1310000</v>
      </c>
      <c r="F19" s="265">
        <f t="shared" si="1"/>
        <v>1310000</v>
      </c>
      <c r="G19" s="265">
        <f t="shared" si="1"/>
        <v>0</v>
      </c>
    </row>
    <row r="20" spans="1:7" ht="12" customHeight="1" x14ac:dyDescent="0.25">
      <c r="A20" s="33" t="s">
        <v>380</v>
      </c>
      <c r="B20" s="265"/>
      <c r="C20" s="265"/>
      <c r="D20" s="265"/>
      <c r="E20" s="265"/>
      <c r="F20" s="265"/>
      <c r="G20" s="265"/>
    </row>
    <row r="21" spans="1:7" ht="12" customHeight="1" x14ac:dyDescent="0.25">
      <c r="A21" s="92" t="s">
        <v>434</v>
      </c>
      <c r="B21" s="98">
        <v>0</v>
      </c>
      <c r="C21" s="98">
        <f>EAID!F61</f>
        <v>1310000</v>
      </c>
      <c r="D21" s="104">
        <f>B21+C21</f>
        <v>1310000</v>
      </c>
      <c r="E21" s="98">
        <f>EP!G16</f>
        <v>1310000</v>
      </c>
      <c r="F21" s="98">
        <f>E21</f>
        <v>1310000</v>
      </c>
      <c r="G21" s="104">
        <f>D21-E21</f>
        <v>0</v>
      </c>
    </row>
    <row r="22" spans="1:7" ht="12" customHeight="1" x14ac:dyDescent="0.25">
      <c r="A22" s="117" t="s">
        <v>440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441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442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443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444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445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446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375</v>
      </c>
      <c r="B30" s="98">
        <f>B8+B19</f>
        <v>19817000</v>
      </c>
      <c r="C30" s="98">
        <f t="shared" ref="C30:G30" si="2">C8+C19</f>
        <v>2292229</v>
      </c>
      <c r="D30" s="98">
        <f t="shared" si="2"/>
        <v>22109229</v>
      </c>
      <c r="E30" s="98">
        <f t="shared" si="2"/>
        <v>22062948</v>
      </c>
      <c r="F30" s="98">
        <f t="shared" si="2"/>
        <v>22062948</v>
      </c>
      <c r="G30" s="98">
        <f t="shared" si="2"/>
        <v>46281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52" zoomScale="130" zoomScaleNormal="130" workbookViewId="0">
      <selection activeCell="A5" sqref="A5:H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45" t="s">
        <v>120</v>
      </c>
      <c r="B1" s="146"/>
      <c r="C1" s="146"/>
      <c r="D1" s="146"/>
      <c r="E1" s="146"/>
      <c r="F1" s="146"/>
      <c r="G1" s="146"/>
      <c r="H1" s="270"/>
    </row>
    <row r="2" spans="1:8" ht="9" customHeight="1" x14ac:dyDescent="0.25">
      <c r="A2" s="198" t="s">
        <v>292</v>
      </c>
      <c r="B2" s="199"/>
      <c r="C2" s="199"/>
      <c r="D2" s="199"/>
      <c r="E2" s="199"/>
      <c r="F2" s="199"/>
      <c r="G2" s="199"/>
      <c r="H2" s="271"/>
    </row>
    <row r="3" spans="1:8" ht="9" customHeight="1" x14ac:dyDescent="0.25">
      <c r="A3" s="198" t="s">
        <v>381</v>
      </c>
      <c r="B3" s="199"/>
      <c r="C3" s="199"/>
      <c r="D3" s="199"/>
      <c r="E3" s="199"/>
      <c r="F3" s="199"/>
      <c r="G3" s="199"/>
      <c r="H3" s="271"/>
    </row>
    <row r="4" spans="1:8" ht="9" customHeight="1" x14ac:dyDescent="0.25">
      <c r="A4" s="198" t="s">
        <v>457</v>
      </c>
      <c r="B4" s="199"/>
      <c r="C4" s="199"/>
      <c r="D4" s="199"/>
      <c r="E4" s="199"/>
      <c r="F4" s="199"/>
      <c r="G4" s="199"/>
      <c r="H4" s="271"/>
    </row>
    <row r="5" spans="1:8" ht="9" customHeight="1" thickBot="1" x14ac:dyDescent="0.3">
      <c r="A5" s="201" t="s">
        <v>1</v>
      </c>
      <c r="B5" s="202"/>
      <c r="C5" s="202"/>
      <c r="D5" s="202"/>
      <c r="E5" s="202"/>
      <c r="F5" s="202"/>
      <c r="G5" s="202"/>
      <c r="H5" s="272"/>
    </row>
    <row r="6" spans="1:8" ht="9" customHeight="1" thickBot="1" x14ac:dyDescent="0.3">
      <c r="A6" s="145" t="s">
        <v>2</v>
      </c>
      <c r="B6" s="147"/>
      <c r="C6" s="187" t="s">
        <v>294</v>
      </c>
      <c r="D6" s="188"/>
      <c r="E6" s="188"/>
      <c r="F6" s="188"/>
      <c r="G6" s="189"/>
      <c r="H6" s="212" t="s">
        <v>295</v>
      </c>
    </row>
    <row r="7" spans="1:8" ht="20.25" customHeight="1" thickBot="1" x14ac:dyDescent="0.3">
      <c r="A7" s="201"/>
      <c r="B7" s="203"/>
      <c r="C7" s="30" t="s">
        <v>181</v>
      </c>
      <c r="D7" s="30" t="s">
        <v>296</v>
      </c>
      <c r="E7" s="30" t="s">
        <v>297</v>
      </c>
      <c r="F7" s="30" t="s">
        <v>182</v>
      </c>
      <c r="G7" s="30" t="s">
        <v>200</v>
      </c>
      <c r="H7" s="213"/>
    </row>
    <row r="8" spans="1:8" ht="9" customHeight="1" x14ac:dyDescent="0.25">
      <c r="A8" s="273"/>
      <c r="B8" s="274"/>
      <c r="C8" s="91"/>
      <c r="D8" s="91"/>
      <c r="E8" s="91"/>
      <c r="F8" s="91"/>
      <c r="G8" s="91"/>
      <c r="H8" s="91"/>
    </row>
    <row r="9" spans="1:8" ht="9" customHeight="1" x14ac:dyDescent="0.25">
      <c r="A9" s="275" t="s">
        <v>382</v>
      </c>
      <c r="B9" s="276"/>
      <c r="C9" s="98">
        <f>C10+C20+C29+C40</f>
        <v>19817000</v>
      </c>
      <c r="D9" s="98">
        <f t="shared" ref="D9:H9" si="0">D10+D20+D29+D40</f>
        <v>982229</v>
      </c>
      <c r="E9" s="98">
        <f t="shared" si="0"/>
        <v>20799229</v>
      </c>
      <c r="F9" s="98">
        <f t="shared" si="0"/>
        <v>20752948</v>
      </c>
      <c r="G9" s="98">
        <f t="shared" si="0"/>
        <v>20752948</v>
      </c>
      <c r="H9" s="98">
        <f t="shared" si="0"/>
        <v>46281</v>
      </c>
    </row>
    <row r="10" spans="1:8" ht="9" customHeight="1" x14ac:dyDescent="0.25">
      <c r="A10" s="218" t="s">
        <v>383</v>
      </c>
      <c r="B10" s="230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387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390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391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18" t="s">
        <v>392</v>
      </c>
      <c r="B20" s="230"/>
      <c r="C20" s="76">
        <f>SUM(C21:C27)</f>
        <v>19817000</v>
      </c>
      <c r="D20" s="76">
        <f t="shared" ref="D20:G20" si="3">SUM(D21:D27)</f>
        <v>982229</v>
      </c>
      <c r="E20" s="76">
        <f t="shared" si="3"/>
        <v>20799229</v>
      </c>
      <c r="F20" s="76">
        <f t="shared" si="3"/>
        <v>20752948</v>
      </c>
      <c r="G20" s="76">
        <f t="shared" si="3"/>
        <v>20752948</v>
      </c>
      <c r="H20" s="76">
        <f t="shared" si="2"/>
        <v>46281</v>
      </c>
    </row>
    <row r="21" spans="1:8" ht="9" customHeight="1" x14ac:dyDescent="0.25">
      <c r="A21" s="69"/>
      <c r="B21" s="74" t="s">
        <v>393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394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395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396</v>
      </c>
      <c r="C24" s="76">
        <f>CA!B10</f>
        <v>19817000</v>
      </c>
      <c r="D24" s="76">
        <f>CA!C10</f>
        <v>982229</v>
      </c>
      <c r="E24" s="76">
        <f t="shared" si="4"/>
        <v>20799229</v>
      </c>
      <c r="F24" s="76">
        <f>CA!E10</f>
        <v>20752948</v>
      </c>
      <c r="G24" s="76">
        <f>F24</f>
        <v>20752948</v>
      </c>
      <c r="H24" s="76">
        <f t="shared" si="2"/>
        <v>46281</v>
      </c>
    </row>
    <row r="25" spans="1:8" ht="9" customHeight="1" x14ac:dyDescent="0.25">
      <c r="A25" s="69"/>
      <c r="B25" s="74" t="s">
        <v>397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398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399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18" t="s">
        <v>400</v>
      </c>
      <c r="B29" s="230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401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402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403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404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407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75" t="s">
        <v>410</v>
      </c>
      <c r="B40" s="277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411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412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413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414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18" t="s">
        <v>415</v>
      </c>
      <c r="B46" s="230"/>
      <c r="C46" s="76">
        <f>C47+C57+C66+C77</f>
        <v>0</v>
      </c>
      <c r="D46" s="76">
        <f t="shared" ref="D46:H46" si="7">D47+D57+D66+D77</f>
        <v>1310000</v>
      </c>
      <c r="E46" s="76">
        <f t="shared" si="7"/>
        <v>1310000</v>
      </c>
      <c r="F46" s="76">
        <f t="shared" si="7"/>
        <v>1310000</v>
      </c>
      <c r="G46" s="76">
        <f t="shared" si="7"/>
        <v>1310000</v>
      </c>
      <c r="H46" s="76">
        <f t="shared" si="7"/>
        <v>0</v>
      </c>
    </row>
    <row r="47" spans="1:8" ht="9" customHeight="1" x14ac:dyDescent="0.25">
      <c r="A47" s="218" t="s">
        <v>383</v>
      </c>
      <c r="B47" s="230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385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386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387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389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390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391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18" t="s">
        <v>392</v>
      </c>
      <c r="B57" s="230"/>
      <c r="C57" s="76">
        <f>SUM(C58:C64)</f>
        <v>0</v>
      </c>
      <c r="D57" s="76">
        <f t="shared" ref="D57:H57" si="9">SUM(D58:D64)</f>
        <v>1310000</v>
      </c>
      <c r="E57" s="76">
        <f t="shared" si="9"/>
        <v>1310000</v>
      </c>
      <c r="F57" s="76">
        <f t="shared" si="9"/>
        <v>1310000</v>
      </c>
      <c r="G57" s="76">
        <f t="shared" si="9"/>
        <v>1310000</v>
      </c>
      <c r="H57" s="76">
        <f t="shared" si="9"/>
        <v>0</v>
      </c>
    </row>
    <row r="58" spans="1:8" ht="9" customHeight="1" x14ac:dyDescent="0.25">
      <c r="A58" s="69"/>
      <c r="B58" s="74" t="s">
        <v>393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395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396</v>
      </c>
      <c r="C61" s="76">
        <v>0</v>
      </c>
      <c r="D61" s="76">
        <f>CA!C21</f>
        <v>1310000</v>
      </c>
      <c r="E61" s="76">
        <f>D61</f>
        <v>1310000</v>
      </c>
      <c r="F61" s="76">
        <f>CA!E21</f>
        <v>1310000</v>
      </c>
      <c r="G61" s="76">
        <f>F61</f>
        <v>1310000</v>
      </c>
      <c r="H61" s="76">
        <f t="shared" si="10"/>
        <v>0</v>
      </c>
    </row>
    <row r="62" spans="1:8" ht="9" customHeight="1" x14ac:dyDescent="0.25">
      <c r="A62" s="69"/>
      <c r="B62" s="74" t="s">
        <v>397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398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399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18" t="s">
        <v>400</v>
      </c>
      <c r="B66" s="230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401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402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403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404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405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407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408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409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18" t="s">
        <v>410</v>
      </c>
      <c r="B77" s="230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411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413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414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18" t="s">
        <v>375</v>
      </c>
      <c r="B83" s="230"/>
      <c r="C83" s="76">
        <f>C9+C46</f>
        <v>19817000</v>
      </c>
      <c r="D83" s="76">
        <f t="shared" ref="D83:H83" si="14">D9+D46</f>
        <v>2292229</v>
      </c>
      <c r="E83" s="76">
        <f t="shared" si="14"/>
        <v>22109229</v>
      </c>
      <c r="F83" s="76">
        <f t="shared" si="14"/>
        <v>22062948</v>
      </c>
      <c r="G83" s="76">
        <f t="shared" si="14"/>
        <v>22062948</v>
      </c>
      <c r="H83" s="76">
        <f t="shared" si="14"/>
        <v>46281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20" zoomScaleNormal="120" workbookViewId="0">
      <selection activeCell="J3" sqref="J3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0" t="s">
        <v>120</v>
      </c>
      <c r="B1" s="281"/>
      <c r="C1" s="281"/>
      <c r="D1" s="281"/>
      <c r="E1" s="281"/>
      <c r="F1" s="281"/>
      <c r="G1" s="282"/>
    </row>
    <row r="2" spans="1:7" x14ac:dyDescent="0.25">
      <c r="A2" s="283" t="s">
        <v>292</v>
      </c>
      <c r="B2" s="284"/>
      <c r="C2" s="284"/>
      <c r="D2" s="284"/>
      <c r="E2" s="284"/>
      <c r="F2" s="284"/>
      <c r="G2" s="285"/>
    </row>
    <row r="3" spans="1:7" x14ac:dyDescent="0.25">
      <c r="A3" s="283" t="s">
        <v>416</v>
      </c>
      <c r="B3" s="284"/>
      <c r="C3" s="284"/>
      <c r="D3" s="284"/>
      <c r="E3" s="284"/>
      <c r="F3" s="284"/>
      <c r="G3" s="285"/>
    </row>
    <row r="4" spans="1:7" x14ac:dyDescent="0.25">
      <c r="A4" s="198" t="s">
        <v>452</v>
      </c>
      <c r="B4" s="284"/>
      <c r="C4" s="284"/>
      <c r="D4" s="284"/>
      <c r="E4" s="284"/>
      <c r="F4" s="284"/>
      <c r="G4" s="285"/>
    </row>
    <row r="5" spans="1:7" ht="15.75" thickBot="1" x14ac:dyDescent="0.3">
      <c r="A5" s="286" t="s">
        <v>1</v>
      </c>
      <c r="B5" s="287"/>
      <c r="C5" s="287"/>
      <c r="D5" s="287"/>
      <c r="E5" s="287"/>
      <c r="F5" s="287"/>
      <c r="G5" s="288"/>
    </row>
    <row r="6" spans="1:7" ht="15.75" thickBot="1" x14ac:dyDescent="0.3">
      <c r="A6" s="289" t="s">
        <v>2</v>
      </c>
      <c r="B6" s="291" t="s">
        <v>294</v>
      </c>
      <c r="C6" s="292"/>
      <c r="D6" s="292"/>
      <c r="E6" s="292"/>
      <c r="F6" s="293"/>
      <c r="G6" s="278" t="s">
        <v>295</v>
      </c>
    </row>
    <row r="7" spans="1:7" ht="20.25" customHeight="1" thickBot="1" x14ac:dyDescent="0.3">
      <c r="A7" s="290"/>
      <c r="B7" s="134" t="s">
        <v>181</v>
      </c>
      <c r="C7" s="134" t="s">
        <v>296</v>
      </c>
      <c r="D7" s="134" t="s">
        <v>297</v>
      </c>
      <c r="E7" s="134" t="s">
        <v>417</v>
      </c>
      <c r="F7" s="134" t="s">
        <v>200</v>
      </c>
      <c r="G7" s="279"/>
    </row>
    <row r="8" spans="1:7" x14ac:dyDescent="0.25">
      <c r="A8" s="135" t="s">
        <v>418</v>
      </c>
      <c r="B8" s="136">
        <f>B9+B10+B11+B14++B18</f>
        <v>14140150</v>
      </c>
      <c r="C8" s="136">
        <f t="shared" ref="C8:G8" si="0">C9+C10+C11+C14++C18</f>
        <v>-882000</v>
      </c>
      <c r="D8" s="136">
        <f t="shared" si="0"/>
        <v>13258150</v>
      </c>
      <c r="E8" s="136">
        <f t="shared" si="0"/>
        <v>9390259</v>
      </c>
      <c r="F8" s="136">
        <f t="shared" si="0"/>
        <v>9390259</v>
      </c>
      <c r="G8" s="136">
        <f t="shared" si="0"/>
        <v>3867891</v>
      </c>
    </row>
    <row r="9" spans="1:7" x14ac:dyDescent="0.25">
      <c r="A9" s="137" t="s">
        <v>419</v>
      </c>
      <c r="B9" s="138">
        <f>COG!C9</f>
        <v>14140150</v>
      </c>
      <c r="C9" s="139">
        <f>COG!D9</f>
        <v>-882000</v>
      </c>
      <c r="D9" s="139">
        <f>B9+C9</f>
        <v>13258150</v>
      </c>
      <c r="E9" s="139">
        <f>COG!F9</f>
        <v>9390259</v>
      </c>
      <c r="F9" s="139">
        <f>E9</f>
        <v>9390259</v>
      </c>
      <c r="G9" s="139">
        <f>D9-F9</f>
        <v>3867891</v>
      </c>
    </row>
    <row r="10" spans="1:7" x14ac:dyDescent="0.25">
      <c r="A10" s="137" t="s">
        <v>420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421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422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423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424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425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426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427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428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429</v>
      </c>
      <c r="B20" s="136">
        <f>B21+B22+B23+B26+B27+B30</f>
        <v>0</v>
      </c>
      <c r="C20" s="136">
        <f t="shared" ref="C20:G20" si="1">C21+C22+C23+C26+C27+C30</f>
        <v>1200000</v>
      </c>
      <c r="D20" s="136">
        <f t="shared" si="1"/>
        <v>1200000</v>
      </c>
      <c r="E20" s="136">
        <f t="shared" si="1"/>
        <v>1200000</v>
      </c>
      <c r="F20" s="136">
        <f t="shared" si="1"/>
        <v>1200000</v>
      </c>
      <c r="G20" s="136">
        <f t="shared" si="1"/>
        <v>0</v>
      </c>
    </row>
    <row r="21" spans="1:7" x14ac:dyDescent="0.25">
      <c r="A21" s="137" t="s">
        <v>419</v>
      </c>
      <c r="B21" s="132">
        <v>0</v>
      </c>
      <c r="C21" s="98">
        <v>1200000</v>
      </c>
      <c r="D21" s="139">
        <f>C21</f>
        <v>1200000</v>
      </c>
      <c r="E21" s="139">
        <v>1200000</v>
      </c>
      <c r="F21" s="139">
        <f>E21</f>
        <v>1200000</v>
      </c>
      <c r="G21" s="139">
        <f>D21-F21</f>
        <v>0</v>
      </c>
    </row>
    <row r="22" spans="1:7" x14ac:dyDescent="0.25">
      <c r="A22" s="137" t="s">
        <v>420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421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422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423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424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425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426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427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428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430</v>
      </c>
      <c r="B31" s="136">
        <f>B8+B20</f>
        <v>14140150</v>
      </c>
      <c r="C31" s="136">
        <f t="shared" ref="C31:G31" si="2">C8+C20</f>
        <v>318000</v>
      </c>
      <c r="D31" s="136">
        <f t="shared" si="2"/>
        <v>14458150</v>
      </c>
      <c r="E31" s="136">
        <f t="shared" si="2"/>
        <v>10590259</v>
      </c>
      <c r="F31" s="136">
        <f t="shared" si="2"/>
        <v>10590259</v>
      </c>
      <c r="G31" s="136">
        <f t="shared" si="2"/>
        <v>3867891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2017-12-29T01:25:57Z</cp:lastPrinted>
  <dcterms:created xsi:type="dcterms:W3CDTF">2016-11-30T20:12:49Z</dcterms:created>
  <dcterms:modified xsi:type="dcterms:W3CDTF">2017-12-29T01:31:21Z</dcterms:modified>
</cp:coreProperties>
</file>