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130" windowHeight="10560" tabRatio="718" activeTab="2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EAEPED'!$A$1:$H$165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<sst xmlns="http://schemas.openxmlformats.org/spreadsheetml/2006/main" count="1286" uniqueCount="810">
  <si>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</si>
  <si>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</si>
  <si>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</si>
  <si>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</si>
  <si>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</si>
  <si>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</si>
  <si>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</si>
  <si>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</si>
  <si>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</si>
  <si>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</si>
  <si>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</si>
  <si>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</si>
  <si>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</si>
  <si>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</si>
  <si>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</si>
  <si>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</si>
  <si>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</si>
  <si>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</si>
  <si>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</si>
  <si>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</si>
  <si>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</si>
  <si>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</si>
  <si>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</si>
  <si>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</si>
  <si>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</si>
  <si>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</si>
  <si>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</si>
  <si>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</si>
  <si>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</si>
  <si>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</si>
  <si>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</si>
  <si>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</si>
  <si>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</si>
  <si>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</si>
  <si>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</si>
  <si>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</si>
  <si>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</si>
  <si>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</si>
  <si>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</si>
  <si>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</si>
  <si>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</si>
  <si>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</si>
  <si>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</si>
  <si>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</si>
  <si>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</si>
  <si>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</si>
  <si>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</si>
  <si>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</si>
  <si>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</si>
  <si>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</si>
  <si>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</si>
  <si>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</si>
  <si>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</si>
  <si>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</si>
  <si>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</si>
  <si>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</si>
  <si>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</si>
  <si>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</si>
  <si>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</si>
  <si>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</si>
  <si>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</si>
  <si>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</si>
  <si>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</si>
  <si>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</si>
  <si>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</si>
  <si>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</si>
  <si>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</si>
  <si>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</si>
  <si>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</si>
  <si>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</si>
  <si>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</si>
  <si>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</si>
  <si>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</si>
  <si>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</si>
  <si>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</si>
  <si>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</si>
  <si>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</si>
  <si>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</si>
  <si>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</si>
  <si>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</si>
  <si>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</si>
  <si>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</si>
  <si>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</si>
  <si>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</si>
  <si>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</si>
  <si>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</si>
  <si>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</si>
  <si>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</si>
  <si>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</si>
  <si>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</si>
  <si>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</si>
  <si>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</si>
  <si>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</si>
  <si>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</si>
  <si>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</si>
  <si>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</si>
  <si>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</si>
  <si>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</si>
  <si>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</si>
  <si>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</si>
  <si>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</si>
  <si>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</si>
  <si>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</si>
  <si>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</si>
  <si>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</si>
  <si>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</si>
  <si>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</si>
  <si>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</si>
  <si>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</si>
  <si>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</si>
  <si>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</si>
  <si>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</si>
  <si>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</si>
  <si>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</si>
  <si>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</si>
  <si>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</si>
  <si>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</si>
  <si>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</si>
  <si>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</si>
  <si>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</si>
  <si>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</si>
  <si>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</si>
  <si>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</si>
  <si>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</si>
  <si>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</si>
  <si>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</si>
  <si>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</si>
  <si>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</si>
  <si>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</si>
  <si>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</si>
  <si>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</si>
  <si>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</si>
  <si>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</si>
  <si>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</si>
  <si>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</si>
  <si>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</si>
  <si>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</si>
  <si>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</si>
  <si>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</si>
  <si>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</si>
  <si>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</si>
  <si>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</si>
  <si>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</si>
  <si>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</si>
  <si>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</si>
  <si>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</si>
  <si>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</si>
  <si>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</si>
  <si>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</si>
  <si>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</si>
  <si>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</si>
  <si>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</si>
  <si>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</si>
  <si>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</si>
  <si>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</si>
  <si>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</si>
  <si>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</si>
  <si>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</si>
  <si>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</si>
  <si>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</si>
  <si>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</si>
  <si>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</si>
  <si>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</si>
  <si>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</si>
  <si>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</si>
  <si>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</si>
  <si>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</si>
  <si>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</si>
  <si>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</si>
  <si>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</si>
  <si>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</si>
  <si>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</si>
  <si>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</si>
  <si>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</si>
  <si>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</si>
  <si>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</si>
  <si>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</si>
  <si>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</si>
  <si>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</si>
  <si>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</si>
  <si>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</si>
  <si>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</si>
  <si>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</si>
  <si>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</si>
  <si>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</si>
  <si>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</si>
  <si>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</si>
  <si>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</si>
  <si>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</si>
  <si>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</si>
  <si>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</si>
  <si>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</si>
  <si>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</si>
  <si>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</si>
  <si>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</si>
  <si>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</si>
  <si>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</si>
  <si>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</si>
  <si>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</si>
  <si>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</si>
  <si>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</si>
  <si>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</si>
  <si>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</si>
  <si>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</si>
  <si>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</si>
  <si>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</si>
  <si>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</si>
  <si>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</si>
  <si>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</si>
  <si>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</si>
  <si>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</si>
  <si>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</si>
  <si>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</si>
  <si>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</si>
  <si>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</si>
  <si>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</si>
  <si>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</si>
  <si>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</si>
  <si>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</si>
  <si>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</si>
  <si>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</si>
  <si>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</si>
  <si>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</si>
  <si>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</si>
  <si>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</si>
  <si>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</si>
  <si>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</si>
  <si>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</si>
  <si>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</si>
  <si>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</si>
  <si>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</si>
  <si>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</si>
  <si>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</si>
  <si>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</si>
  <si>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</si>
  <si>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</si>
  <si>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</si>
  <si>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</si>
  <si>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</si>
  <si>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</si>
  <si>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</si>
  <si>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</si>
  <si>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</si>
  <si>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</si>
  <si>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</si>
  <si>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</si>
  <si>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</si>
  <si>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</si>
  <si>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</si>
  <si>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</si>
  <si>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</si>
  <si>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</si>
  <si>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</si>
  <si>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</si>
  <si>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</si>
  <si>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</si>
  <si>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</si>
  <si>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</si>
  <si>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</si>
  <si>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</si>
  <si>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</si>
  <si>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</si>
  <si>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</si>
  <si>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</si>
  <si>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</si>
  <si>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</si>
  <si>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</si>
  <si>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</si>
  <si>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</si>
  <si>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</si>
  <si>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</si>
  <si>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</si>
  <si>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</si>
  <si>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</si>
  <si>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</si>
  <si>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</si>
  <si>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</si>
  <si>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</si>
  <si>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</si>
  <si>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</si>
  <si>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</si>
  <si>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</si>
  <si>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</si>
  <si>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</si>
  <si>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</si>
  <si>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</si>
  <si>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</si>
  <si>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</si>
  <si>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</si>
  <si>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</si>
  <si>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</si>
  <si>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</si>
  <si>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</si>
  <si>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</si>
  <si>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</si>
  <si>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</si>
  <si>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</si>
  <si>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</si>
  <si>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</si>
  <si>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</si>
  <si>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</si>
  <si>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</si>
  <si>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</si>
  <si>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</si>
  <si>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</si>
  <si>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</si>
  <si>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</si>
  <si>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</si>
  <si>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</si>
  <si>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</si>
  <si>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</si>
  <si>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</si>
  <si>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</si>
  <si>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</si>
  <si>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</si>
  <si>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</si>
  <si>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</si>
  <si>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</si>
  <si>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</si>
  <si>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</si>
  <si>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</si>
  <si>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</si>
  <si>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</si>
  <si>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</si>
  <si>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</si>
  <si>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</si>
  <si>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</si>
  <si>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</si>
  <si>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</si>
  <si>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</si>
  <si>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</si>
  <si>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</si>
  <si>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</si>
  <si>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</si>
  <si>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</si>
  <si>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</si>
  <si>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</si>
  <si>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</si>
  <si>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</si>
  <si>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</si>
  <si>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</si>
  <si>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</si>
  <si>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</si>
  <si>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</si>
  <si>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</si>
  <si>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</si>
  <si>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</si>
  <si>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</si>
  <si>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</si>
  <si>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</si>
  <si>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</si>
  <si>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</si>
  <si>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</si>
  <si>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</si>
  <si>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</si>
  <si>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</si>
  <si>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</si>
  <si>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</si>
  <si>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</si>
  <si>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</si>
  <si>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</si>
  <si>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</si>
  <si>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</si>
  <si>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</si>
  <si>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</si>
  <si>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</si>
  <si>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</si>
  <si>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</si>
  <si>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</si>
  <si>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</si>
  <si>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</si>
  <si>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</si>
  <si>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</si>
  <si>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</si>
  <si>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</si>
  <si>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</si>
  <si>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</si>
  <si>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</si>
  <si>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</si>
  <si>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</si>
  <si>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</si>
  <si>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</si>
  <si>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</si>
  <si>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</si>
  <si>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</si>
  <si>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</si>
  <si>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</si>
  <si>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</si>
  <si>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</si>
  <si>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</si>
  <si>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</si>
  <si>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</si>
  <si>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</si>
  <si>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</si>
  <si>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</si>
  <si>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</si>
  <si>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</si>
  <si>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</si>
  <si>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</si>
  <si>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</si>
  <si>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</si>
  <si>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</si>
  <si>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</si>
  <si>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</si>
  <si>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</si>
  <si>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</si>
  <si>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</si>
  <si>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</si>
  <si>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</si>
  <si>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</si>
  <si>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</si>
  <si>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</si>
  <si>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</si>
  <si>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</si>
  <si>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</si>
  <si>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</si>
  <si>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</si>
  <si>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</si>
  <si>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</si>
  <si>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</si>
  <si>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</si>
  <si>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</si>
  <si>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</si>
  <si>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</si>
  <si>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</si>
  <si>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</si>
  <si>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</si>
  <si>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</si>
  <si>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</si>
  <si>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</si>
  <si>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</si>
  <si>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</si>
  <si>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</si>
  <si>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</si>
  <si>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</si>
  <si>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</si>
  <si>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</si>
  <si>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</si>
  <si>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</si>
  <si>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</si>
  <si>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</si>
  <si>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</si>
  <si>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</si>
  <si>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</si>
  <si>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</si>
  <si>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</si>
  <si>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</si>
  <si>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</si>
  <si>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</si>
  <si>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</si>
  <si>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</si>
  <si>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</si>
  <si>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</si>
  <si>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</si>
  <si>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</si>
  <si>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</si>
  <si>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</si>
  <si>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</si>
  <si>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</si>
  <si>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</si>
  <si>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</si>
  <si>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</si>
  <si>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</si>
  <si>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</si>
  <si>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</si>
  <si>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</si>
  <si>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</si>
  <si>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</si>
  <si>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</si>
  <si>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</si>
  <si>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</si>
  <si>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</si>
  <si>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</si>
  <si>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</si>
  <si>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</si>
  <si>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</si>
  <si>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</si>
  <si>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</si>
  <si>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</si>
  <si>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</si>
  <si>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</si>
  <si>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</si>
  <si>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</si>
  <si>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</si>
  <si>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</si>
  <si>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</si>
  <si>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</si>
  <si>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</si>
  <si>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</si>
  <si>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</si>
  <si>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</si>
  <si>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</si>
  <si>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</si>
  <si>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</si>
  <si>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</si>
  <si>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</si>
  <si>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</si>
  <si>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</si>
  <si>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</si>
  <si>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</si>
  <si>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</si>
  <si>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</si>
  <si>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</si>
  <si>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</si>
  <si>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</si>
  <si>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</si>
  <si>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</si>
  <si>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</si>
  <si>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</si>
  <si>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</si>
  <si>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</si>
  <si>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</si>
  <si>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</si>
  <si>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</si>
  <si>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</si>
  <si>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</si>
  <si>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</si>
  <si>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</si>
  <si>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</si>
  <si>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</si>
  <si>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</si>
  <si>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</si>
  <si>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</si>
  <si>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</si>
  <si>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</si>
  <si>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</si>
  <si>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</si>
  <si>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</si>
  <si>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</si>
  <si>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</si>
  <si>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</si>
  <si>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</si>
  <si>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</si>
  <si>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</si>
  <si>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</si>
  <si>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</si>
  <si>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</si>
  <si>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</si>
  <si>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</si>
  <si>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</si>
  <si>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</si>
  <si>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</si>
  <si>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</si>
  <si>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</si>
  <si>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</si>
  <si>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</si>
  <si>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</si>
  <si>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</si>
  <si>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</si>
  <si>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</si>
  <si>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</si>
  <si>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</si>
  <si>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</si>
  <si>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</si>
  <si>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</si>
  <si>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</si>
  <si>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</si>
  <si>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</si>
  <si>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</si>
  <si>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</si>
  <si>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</si>
  <si>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</si>
  <si>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</si>
  <si>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</si>
  <si>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</si>
  <si>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</si>
  <si>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</si>
  <si>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</si>
  <si>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</si>
  <si>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</si>
  <si>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</si>
  <si>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</si>
  <si>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</si>
  <si>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</si>
  <si>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</si>
  <si>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</si>
  <si>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</si>
  <si>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</si>
  <si>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</si>
  <si>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</si>
  <si>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</si>
  <si>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</si>
  <si>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</si>
  <si>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</si>
  <si>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</si>
  <si>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</si>
  <si>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</si>
  <si>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</si>
  <si>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</si>
  <si>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</si>
  <si>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</si>
  <si>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</si>
  <si>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</si>
  <si>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</si>
  <si>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</si>
  <si>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</si>
  <si>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</si>
  <si>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</si>
  <si>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</si>
  <si>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</si>
  <si>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</si>
  <si>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</si>
  <si>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</si>
  <si>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</si>
  <si>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</si>
  <si>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</si>
  <si>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</si>
  <si>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</si>
  <si>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</si>
  <si>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</si>
  <si>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</si>
  <si>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</si>
  <si>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</si>
  <si>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</si>
  <si>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</si>
  <si>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</si>
  <si>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</si>
  <si>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</si>
  <si>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</si>
  <si>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</si>
  <si>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</si>
  <si>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</si>
  <si>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</si>
  <si>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</si>
  <si>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</si>
  <si>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</si>
  <si>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</si>
  <si>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</si>
  <si>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</si>
  <si>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</si>
  <si>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</si>
  <si>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</si>
  <si>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</si>
  <si>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</si>
  <si>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</si>
  <si>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</si>
  <si>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</si>
  <si>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</si>
  <si>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</si>
  <si>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</si>
  <si>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</si>
  <si>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</si>
  <si>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</si>
  <si>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</si>
  <si>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</si>
  <si>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</si>
  <si>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</si>
  <si>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</si>
  <si>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</si>
  <si>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</si>
  <si>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</si>
  <si>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</si>
  <si>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</si>
  <si>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</si>
  <si>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</si>
  <si>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</si>
  <si>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</si>
  <si>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</si>
  <si>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</si>
  <si>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</si>
  <si>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</si>
  <si>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</si>
  <si>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</si>
  <si>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</si>
  <si>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</si>
  <si>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</si>
  <si>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</si>
  <si>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</si>
  <si>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</si>
  <si>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</si>
  <si>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</si>
  <si>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</si>
  <si>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</si>
  <si>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</si>
  <si>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</si>
  <si>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</si>
  <si>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</si>
  <si>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</si>
  <si>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</si>
  <si>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</si>
  <si>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</si>
  <si>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</si>
  <si>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</si>
  <si>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</si>
  <si>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</si>
  <si>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r>
      <t>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</si>
  <si>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</si>
  <si>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</si>
  <si>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</si>
  <si>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</si>
  <si>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</si>
  <si>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</si>
  <si>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</si>
  <si>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</si>
  <si>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</si>
  <si>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</si>
  <si>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</si>
  <si>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</si>
  <si>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</si>
  <si>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</si>
  <si>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</si>
  <si>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</si>
  <si>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</si>
  <si>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</si>
  <si>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</si>
  <si>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</si>
  <si>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</si>
  <si>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</si>
  <si>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</si>
  <si>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</si>
  <si>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</si>
  <si>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</si>
  <si>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</si>
  <si>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</si>
  <si>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</si>
  <si>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Formato 6 c)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</si>
  <si>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</si>
  <si>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</si>
  <si>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</si>
  <si>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</si>
  <si>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</si>
  <si>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</si>
  <si>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</si>
  <si>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</si>
  <si>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</si>
  <si>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</si>
  <si>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</si>
  <si>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</si>
  <si>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</si>
  <si>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</si>
  <si>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Del 01 de enero al 20 de diciembre de 2016 (b)</t>
  </si>
  <si>
    <t>31 de Marzo de 2017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</si>
  <si>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</si>
  <si>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</si>
  <si>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</si>
  <si>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</si>
  <si>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</si>
  <si>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</si>
  <si>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</si>
  <si>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</si>
  <si>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</si>
  <si>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</si>
  <si>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</si>
  <si>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</si>
  <si>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</si>
  <si>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</si>
  <si>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</si>
  <si>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</si>
  <si>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</si>
  <si>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</si>
  <si>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</si>
  <si>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</si>
  <si>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</si>
  <si>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</si>
  <si>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</si>
  <si>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</si>
  <si>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</si>
  <si>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</si>
  <si>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</si>
  <si>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</si>
  <si>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</si>
  <si>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</si>
  <si>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</si>
  <si>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</si>
  <si>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</si>
  <si>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</si>
  <si>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</si>
  <si>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</si>
  <si>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</si>
  <si>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</si>
  <si>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</si>
  <si>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</si>
  <si>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</si>
  <si>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</si>
  <si>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</si>
  <si>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</si>
  <si>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</si>
  <si>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</si>
  <si>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</si>
  <si>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</si>
  <si>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</si>
  <si>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</si>
  <si>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</si>
  <si>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</si>
  <si>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</si>
  <si>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</si>
  <si>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</si>
  <si>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</si>
  <si>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</si>
  <si>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</si>
  <si>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</si>
  <si>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</si>
  <si>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</si>
  <si>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</si>
  <si>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</si>
  <si>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</si>
  <si>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</si>
  <si>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</si>
  <si>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</si>
  <si>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</si>
  <si>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</si>
  <si>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</si>
  <si>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</si>
  <si>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Al 31 de marzo de 2017 y al 31 de Diciembre de 2016</t>
  </si>
  <si>
    <t>Del 01 de Enero al 31 de Marzo  de 2017</t>
  </si>
  <si>
    <t>2016 (d)</t>
  </si>
  <si>
    <t>Del 1 de Enero al 31 de Marzo de 2017 (b)</t>
  </si>
  <si>
    <t>Del 01 de Enero al 31 de Marzo de 2017</t>
  </si>
  <si>
    <t>Marzo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</si>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</sst>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>
        <color rgb="FF000000"/>
      </right>
      <top/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2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/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indent="1"/>
    </xf>
    <xf numFmtId="0" fontId="16" fillId="0" borderId="0" xfId="0" applyFont="1"/>
    <xf numFmtId="0" fontId="4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3"/>
    </xf>
    <xf numFmtId="0" fontId="3" fillId="2" borderId="7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2" borderId="10" xfId="0" applyFont="1" applyFill="1" applyBorder="1"/>
    <xf numFmtId="0" fontId="5" fillId="2" borderId="8" xfId="0" applyFont="1" applyFill="1" applyBorder="1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5" fillId="0" borderId="0" xfId="0" applyFont="1" applyBorder="1"/>
    <xf numFmtId="0" fontId="1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44" fontId="5" fillId="0" borderId="0" xfId="22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vertical="center"/>
    </xf>
    <xf numFmtId="164" fontId="3" fillId="2" borderId="7" xfId="2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5" xfId="2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7" xfId="0" applyFont="1" applyBorder="1"/>
    <xf numFmtId="164" fontId="17" fillId="2" borderId="7" xfId="0" applyNumberFormat="1" applyFont="1" applyFill="1" applyBorder="1" applyAlignment="1">
      <alignment horizontal="right" vertical="center"/>
    </xf>
    <xf numFmtId="164" fontId="8" fillId="2" borderId="7" xfId="2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64" fontId="8" fillId="2" borderId="7" xfId="21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2" borderId="7" xfId="2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17" fillId="2" borderId="7" xfId="21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5"/>
    </xf>
    <xf numFmtId="0" fontId="3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3" fontId="8" fillId="2" borderId="1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0" xfId="0" applyNumberFormat="1" applyFont="1"/>
    <xf numFmtId="3" fontId="8" fillId="2" borderId="13" xfId="0" applyNumberFormat="1" applyFont="1" applyFill="1" applyBorder="1" applyAlignment="1">
      <alignment horizontal="right" vertical="center" wrapText="1"/>
    </xf>
    <xf numFmtId="3" fontId="17" fillId="2" borderId="13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3" fontId="19" fillId="2" borderId="13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4" fillId="2" borderId="18" xfId="0" applyFont="1" applyFill="1" applyBorder="1" applyAlignment="1">
      <alignment horizontal="left" vertical="center"/>
    </xf>
    <xf numFmtId="0" fontId="14" fillId="0" borderId="0" xfId="0" applyFont="1"/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14" fillId="2" borderId="2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/>
    <xf numFmtId="0" fontId="4" fillId="0" borderId="7" xfId="0" applyFont="1" applyBorder="1" applyAlignment="1">
      <alignment horizontal="left" vertical="center"/>
    </xf>
    <xf numFmtId="3" fontId="14" fillId="0" borderId="0" xfId="0" applyNumberFormat="1" applyFont="1"/>
    <xf numFmtId="0" fontId="9" fillId="0" borderId="0" xfId="0" applyFont="1"/>
    <xf numFmtId="0" fontId="9" fillId="0" borderId="0" xfId="0" applyFont="1" applyFill="1"/>
    <xf numFmtId="3" fontId="3" fillId="2" borderId="13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4" fillId="2" borderId="13" xfId="21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14" fillId="2" borderId="10" xfId="0" applyFont="1" applyFill="1" applyBorder="1"/>
    <xf numFmtId="0" fontId="14" fillId="2" borderId="8" xfId="0" applyFont="1" applyFill="1" applyBorder="1"/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164" fontId="9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164" fontId="3" fillId="2" borderId="0" xfId="21" applyNumberFormat="1" applyFont="1" applyFill="1" applyAlignment="1">
      <alignment horizontal="center" vertical="center"/>
    </xf>
    <xf numFmtId="164" fontId="3" fillId="2" borderId="24" xfId="2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5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indent="1"/>
    </xf>
    <xf numFmtId="3" fontId="4" fillId="2" borderId="7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164" fontId="0" fillId="0" borderId="0" xfId="0" applyNumberFormat="1"/>
    <xf numFmtId="0" fontId="3" fillId="2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right"/>
    </xf>
    <xf numFmtId="0" fontId="8" fillId="2" borderId="7" xfId="0" applyFont="1" applyFill="1" applyBorder="1" applyAlignment="1">
      <alignment horizontal="right" vertical="center"/>
    </xf>
    <xf numFmtId="164" fontId="14" fillId="0" borderId="0" xfId="0" applyNumberFormat="1" applyFont="1"/>
    <xf numFmtId="164" fontId="5" fillId="0" borderId="0" xfId="0" applyNumberFormat="1" applyFont="1"/>
    <xf numFmtId="3" fontId="0" fillId="0" borderId="0" xfId="0" applyNumberFormat="1"/>
    <xf numFmtId="43" fontId="5" fillId="0" borderId="0" xfId="21" applyFont="1"/>
    <xf numFmtId="164" fontId="4" fillId="2" borderId="7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justify" vertical="center" wrapText="1"/>
    </xf>
    <xf numFmtId="3" fontId="17" fillId="2" borderId="7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/>
    </xf>
    <xf numFmtId="0" fontId="22" fillId="0" borderId="27" xfId="0" applyFont="1" applyBorder="1" applyAlignment="1">
      <alignment horizontal="left" vertical="center" wrapText="1" indent="2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left" vertical="center" wrapText="1" indent="2"/>
    </xf>
    <xf numFmtId="0" fontId="21" fillId="0" borderId="27" xfId="0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indent="4"/>
    </xf>
    <xf numFmtId="165" fontId="23" fillId="0" borderId="28" xfId="0" applyNumberFormat="1" applyFont="1" applyBorder="1" applyAlignment="1">
      <alignment horizontal="left" vertical="center" wrapText="1" indent="2"/>
    </xf>
    <xf numFmtId="0" fontId="21" fillId="0" borderId="29" xfId="0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right" vertical="center" wrapText="1"/>
    </xf>
    <xf numFmtId="165" fontId="27" fillId="0" borderId="28" xfId="0" applyNumberFormat="1" applyFont="1" applyFill="1" applyBorder="1" applyAlignment="1" applyProtection="1">
      <alignment horizontal="right" vertical="center" wrapText="1"/>
      <protection/>
    </xf>
    <xf numFmtId="165" fontId="26" fillId="3" borderId="28" xfId="0" applyNumberFormat="1" applyFont="1" applyFill="1" applyBorder="1" applyAlignment="1" applyProtection="1">
      <alignment horizontal="right" vertical="center" wrapText="1"/>
      <protection/>
    </xf>
    <xf numFmtId="165" fontId="26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2" borderId="0" xfId="0" applyFont="1" applyFill="1" applyBorder="1"/>
    <xf numFmtId="165" fontId="25" fillId="0" borderId="0" xfId="0" applyNumberFormat="1" applyFont="1" applyAlignment="1">
      <alignment vertical="center"/>
    </xf>
    <xf numFmtId="165" fontId="7" fillId="0" borderId="0" xfId="0" applyNumberFormat="1" applyFont="1"/>
    <xf numFmtId="165" fontId="2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1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1" fillId="0" borderId="28" xfId="0" applyFont="1" applyBorder="1"/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indent="3"/>
    </xf>
    <xf numFmtId="0" fontId="22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4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2" fillId="3" borderId="21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3" fontId="21" fillId="0" borderId="37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2" fillId="0" borderId="3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9" fillId="0" borderId="0" xfId="0" applyNumberFormat="1" applyFont="1" applyBorder="1"/>
    <xf numFmtId="3" fontId="9" fillId="0" borderId="0" xfId="0" applyNumberFormat="1" applyFont="1"/>
    <xf numFmtId="164" fontId="8" fillId="2" borderId="7" xfId="0" applyNumberFormat="1" applyFont="1" applyFill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 wrapText="1"/>
    </xf>
    <xf numFmtId="3" fontId="17" fillId="2" borderId="7" xfId="0" applyNumberFormat="1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21" fillId="0" borderId="27" xfId="0" applyNumberFormat="1" applyFont="1" applyBorder="1" applyAlignment="1">
      <alignment horizontal="right" vertical="center" wrapText="1"/>
    </xf>
    <xf numFmtId="1" fontId="21" fillId="0" borderId="28" xfId="0" applyNumberFormat="1" applyFont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right" vertical="center"/>
    </xf>
    <xf numFmtId="1" fontId="8" fillId="2" borderId="5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justify" vertical="center" wrapText="1"/>
    </xf>
    <xf numFmtId="1" fontId="16" fillId="0" borderId="0" xfId="0" applyNumberFormat="1" applyFont="1"/>
    <xf numFmtId="1" fontId="16" fillId="0" borderId="0" xfId="0" applyNumberFormat="1" applyFont="1" applyAlignment="1">
      <alignment/>
    </xf>
    <xf numFmtId="1" fontId="5" fillId="0" borderId="0" xfId="0" applyNumberFormat="1" applyFont="1"/>
    <xf numFmtId="164" fontId="4" fillId="2" borderId="39" xfId="2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4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25" fillId="0" borderId="50" xfId="0" applyNumberFormat="1" applyFont="1" applyBorder="1" applyAlignment="1">
      <alignment horizontal="left" vertical="top" wrapText="1"/>
    </xf>
    <xf numFmtId="0" fontId="4" fillId="3" borderId="4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3" fillId="2" borderId="51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2" borderId="7" xfId="21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4" fillId="2" borderId="24" xfId="0" applyFont="1" applyFill="1" applyBorder="1" applyAlignment="1">
      <alignment horizontal="left" vertical="center" indent="1"/>
    </xf>
    <xf numFmtId="3" fontId="17" fillId="2" borderId="7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3" fontId="22" fillId="3" borderId="56" xfId="0" applyNumberFormat="1" applyFont="1" applyFill="1" applyBorder="1" applyAlignment="1">
      <alignment horizontal="center" vertical="center"/>
    </xf>
    <xf numFmtId="3" fontId="22" fillId="3" borderId="2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22" fillId="3" borderId="50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58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17" fillId="2" borderId="6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164" fontId="17" fillId="2" borderId="7" xfId="21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4" fontId="8" fillId="2" borderId="7" xfId="2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14" fillId="2" borderId="2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64" fontId="3" fillId="2" borderId="6" xfId="21" applyNumberFormat="1" applyFont="1" applyFill="1" applyBorder="1" applyAlignment="1">
      <alignment horizontal="center" vertical="center"/>
    </xf>
    <xf numFmtId="164" fontId="3" fillId="2" borderId="7" xfId="21" applyNumberFormat="1" applyFont="1" applyFill="1" applyBorder="1" applyAlignment="1">
      <alignment horizontal="center" vertical="center"/>
    </xf>
    <xf numFmtId="164" fontId="3" fillId="2" borderId="5" xfId="2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SheetLayoutView="50" zoomScalePageLayoutView="80" workbookViewId="0" topLeftCell="A1">
      <selection activeCell="B102" sqref="B102"/>
    </sheetView>
  </sheetViews>
  <sheetFormatPr defaultColWidth="11.421875" defaultRowHeight="15"/>
  <cols>
    <col min="1" max="1" width="55.140625" style="1" customWidth="1"/>
    <col min="2" max="2" width="23.28125" style="236" customWidth="1"/>
    <col min="3" max="3" width="21.57421875" style="236" customWidth="1"/>
    <col min="4" max="4" width="59.7109375" style="150" customWidth="1"/>
    <col min="5" max="5" width="17.421875" style="235" customWidth="1"/>
    <col min="6" max="6" width="17.28125" style="235" customWidth="1"/>
    <col min="7" max="7" width="12.8515625" style="1" bestFit="1" customWidth="1"/>
    <col min="8" max="16384" width="11.421875" style="1" customWidth="1"/>
  </cols>
  <sheetData>
    <row r="1" spans="1:6" ht="15">
      <c r="A1" s="355" t="s">
        <v>593</v>
      </c>
      <c r="B1" s="356"/>
      <c r="C1" s="356"/>
      <c r="D1" s="356"/>
      <c r="E1" s="356"/>
      <c r="F1" s="357"/>
    </row>
    <row r="2" spans="1:6" ht="15">
      <c r="A2" s="358" t="s">
        <v>596</v>
      </c>
      <c r="B2" s="359"/>
      <c r="C2" s="359"/>
      <c r="D2" s="359"/>
      <c r="E2" s="359"/>
      <c r="F2" s="360"/>
    </row>
    <row r="3" spans="1:6" ht="15">
      <c r="A3" s="358" t="s">
        <v>803</v>
      </c>
      <c r="B3" s="359"/>
      <c r="C3" s="359"/>
      <c r="D3" s="359"/>
      <c r="E3" s="359"/>
      <c r="F3" s="360"/>
    </row>
    <row r="4" spans="1:6" ht="12.75" thickBot="1">
      <c r="A4" s="361" t="s">
        <v>0</v>
      </c>
      <c r="B4" s="362"/>
      <c r="C4" s="362"/>
      <c r="D4" s="362"/>
      <c r="E4" s="362"/>
      <c r="F4" s="363"/>
    </row>
    <row r="5" spans="1:6" ht="12" customHeight="1">
      <c r="A5" s="364" t="s">
        <v>1</v>
      </c>
      <c r="B5" s="367" t="s">
        <v>731</v>
      </c>
      <c r="C5" s="55" t="s">
        <v>2</v>
      </c>
      <c r="D5" s="370" t="s">
        <v>1</v>
      </c>
      <c r="E5" s="367" t="s">
        <v>731</v>
      </c>
      <c r="F5" s="57" t="s">
        <v>2</v>
      </c>
    </row>
    <row r="6" spans="1:6" ht="15">
      <c r="A6" s="365"/>
      <c r="B6" s="368"/>
      <c r="C6" s="55" t="s">
        <v>3</v>
      </c>
      <c r="D6" s="371"/>
      <c r="E6" s="368"/>
      <c r="F6" s="57" t="s">
        <v>3</v>
      </c>
    </row>
    <row r="7" spans="1:6" ht="12.75" thickBot="1">
      <c r="A7" s="366"/>
      <c r="B7" s="369"/>
      <c r="C7" s="58">
        <v>2016</v>
      </c>
      <c r="D7" s="372"/>
      <c r="E7" s="369"/>
      <c r="F7" s="58">
        <v>2016</v>
      </c>
    </row>
    <row r="8" spans="1:6" ht="12.75">
      <c r="A8" s="264" t="s">
        <v>4</v>
      </c>
      <c r="B8" s="265"/>
      <c r="C8" s="265"/>
      <c r="D8" s="266" t="s">
        <v>5</v>
      </c>
      <c r="E8" s="265"/>
      <c r="F8" s="265"/>
    </row>
    <row r="9" spans="1:7" ht="12.75">
      <c r="A9" s="264" t="s">
        <v>6</v>
      </c>
      <c r="B9" s="267"/>
      <c r="C9" s="267"/>
      <c r="D9" s="266" t="s">
        <v>7</v>
      </c>
      <c r="E9" s="267"/>
      <c r="F9" s="267"/>
      <c r="G9" s="56"/>
    </row>
    <row r="10" spans="1:6" ht="12.75">
      <c r="A10" s="268" t="s">
        <v>8</v>
      </c>
      <c r="B10" s="267">
        <f>B11+B12+B14+B16</f>
        <v>21222342</v>
      </c>
      <c r="C10" s="267">
        <f>C12+C14+C16</f>
        <v>28977239</v>
      </c>
      <c r="D10" s="269" t="s">
        <v>9</v>
      </c>
      <c r="E10" s="267">
        <f>E11+E12+E13+E14+E15+E16+E17+E18+E19</f>
        <v>17134571.38</v>
      </c>
      <c r="F10" s="267">
        <f>F11+F12+F13+F16+F17+F19</f>
        <v>24313661</v>
      </c>
    </row>
    <row r="11" spans="1:6" ht="12.75">
      <c r="A11" s="270" t="s">
        <v>732</v>
      </c>
      <c r="B11" s="267">
        <v>25000</v>
      </c>
      <c r="C11" s="267">
        <v>0</v>
      </c>
      <c r="D11" s="271" t="s">
        <v>733</v>
      </c>
      <c r="E11" s="267">
        <v>3258.06</v>
      </c>
      <c r="F11" s="267">
        <v>42991</v>
      </c>
    </row>
    <row r="12" spans="1:6" ht="12.75">
      <c r="A12" s="270" t="s">
        <v>734</v>
      </c>
      <c r="B12" s="267">
        <v>9362875</v>
      </c>
      <c r="C12" s="267">
        <v>16161520</v>
      </c>
      <c r="D12" s="271" t="s">
        <v>735</v>
      </c>
      <c r="E12" s="267">
        <v>9675325</v>
      </c>
      <c r="F12" s="267">
        <v>14323755</v>
      </c>
    </row>
    <row r="13" spans="1:8" ht="12.75">
      <c r="A13" s="270" t="s">
        <v>736</v>
      </c>
      <c r="B13" s="267">
        <v>0</v>
      </c>
      <c r="C13" s="267">
        <v>0</v>
      </c>
      <c r="D13" s="271" t="s">
        <v>737</v>
      </c>
      <c r="E13" s="267">
        <v>6503460.21</v>
      </c>
      <c r="F13" s="267">
        <v>8246459</v>
      </c>
      <c r="H13" s="56"/>
    </row>
    <row r="14" spans="1:6" ht="12.75">
      <c r="A14" s="270" t="s">
        <v>738</v>
      </c>
      <c r="B14" s="267">
        <v>11815720</v>
      </c>
      <c r="C14" s="267">
        <v>12815720</v>
      </c>
      <c r="D14" s="271" t="s">
        <v>739</v>
      </c>
      <c r="E14" s="267">
        <v>0</v>
      </c>
      <c r="F14" s="267">
        <v>0</v>
      </c>
    </row>
    <row r="15" spans="1:8" ht="12.75">
      <c r="A15" s="270" t="s">
        <v>740</v>
      </c>
      <c r="B15" s="267">
        <v>0</v>
      </c>
      <c r="C15" s="267">
        <v>0</v>
      </c>
      <c r="D15" s="271" t="s">
        <v>741</v>
      </c>
      <c r="E15" s="267">
        <v>0</v>
      </c>
      <c r="F15" s="267">
        <v>0</v>
      </c>
      <c r="H15" s="56"/>
    </row>
    <row r="16" spans="1:6" ht="25.5">
      <c r="A16" s="270" t="s">
        <v>742</v>
      </c>
      <c r="B16" s="267">
        <v>18747</v>
      </c>
      <c r="C16" s="340">
        <v>-1</v>
      </c>
      <c r="D16" s="271" t="s">
        <v>743</v>
      </c>
      <c r="E16" s="267">
        <v>0</v>
      </c>
      <c r="F16" s="267">
        <v>1065706</v>
      </c>
    </row>
    <row r="17" spans="1:6" ht="12.75">
      <c r="A17" s="270" t="s">
        <v>744</v>
      </c>
      <c r="B17" s="267" t="s">
        <v>809</v>
      </c>
      <c r="C17" s="267">
        <v>0</v>
      </c>
      <c r="D17" s="271" t="s">
        <v>745</v>
      </c>
      <c r="E17" s="267">
        <v>11516.11</v>
      </c>
      <c r="F17" s="267">
        <v>0</v>
      </c>
    </row>
    <row r="18" spans="1:6" ht="25.5">
      <c r="A18" s="268" t="s">
        <v>10</v>
      </c>
      <c r="B18" s="267">
        <f>B19+B21</f>
        <v>235572</v>
      </c>
      <c r="C18" s="267">
        <f>C20+C21</f>
        <v>32700</v>
      </c>
      <c r="D18" s="271" t="s">
        <v>746</v>
      </c>
      <c r="E18" s="267">
        <v>0</v>
      </c>
      <c r="F18" s="267">
        <v>0</v>
      </c>
    </row>
    <row r="19" spans="1:6" ht="12.75">
      <c r="A19" s="270" t="s">
        <v>747</v>
      </c>
      <c r="B19" s="267">
        <v>0</v>
      </c>
      <c r="C19" s="267">
        <v>0</v>
      </c>
      <c r="D19" s="271" t="s">
        <v>748</v>
      </c>
      <c r="E19" s="267">
        <f>534469+406543</f>
        <v>941012</v>
      </c>
      <c r="F19" s="267">
        <v>634750</v>
      </c>
    </row>
    <row r="20" spans="1:6" ht="12.75">
      <c r="A20" s="270" t="s">
        <v>749</v>
      </c>
      <c r="B20" s="267">
        <v>0</v>
      </c>
      <c r="C20" s="267">
        <v>0</v>
      </c>
      <c r="D20" s="269" t="s">
        <v>11</v>
      </c>
      <c r="E20" s="267">
        <v>0</v>
      </c>
      <c r="F20" s="267">
        <v>0</v>
      </c>
    </row>
    <row r="21" spans="1:6" ht="12.75">
      <c r="A21" s="270" t="s">
        <v>750</v>
      </c>
      <c r="B21" s="267">
        <v>235572</v>
      </c>
      <c r="C21" s="267">
        <v>32700</v>
      </c>
      <c r="D21" s="271" t="s">
        <v>751</v>
      </c>
      <c r="E21" s="267">
        <v>0</v>
      </c>
      <c r="F21" s="267">
        <v>0</v>
      </c>
    </row>
    <row r="22" spans="1:6" ht="12.75">
      <c r="A22" s="270" t="s">
        <v>752</v>
      </c>
      <c r="B22" s="267">
        <v>0</v>
      </c>
      <c r="C22" s="267">
        <v>0</v>
      </c>
      <c r="D22" s="272" t="s">
        <v>753</v>
      </c>
      <c r="E22" s="267">
        <v>0</v>
      </c>
      <c r="F22" s="267">
        <v>0</v>
      </c>
    </row>
    <row r="23" spans="1:7" ht="12.75">
      <c r="A23" s="270" t="s">
        <v>754</v>
      </c>
      <c r="B23" s="267">
        <v>0</v>
      </c>
      <c r="C23" s="267">
        <v>0</v>
      </c>
      <c r="D23" s="271" t="s">
        <v>755</v>
      </c>
      <c r="E23" s="267">
        <v>0</v>
      </c>
      <c r="F23" s="267">
        <v>0</v>
      </c>
      <c r="G23" s="51"/>
    </row>
    <row r="24" spans="1:6" ht="12.75">
      <c r="A24" s="270" t="s">
        <v>756</v>
      </c>
      <c r="B24" s="267">
        <v>0</v>
      </c>
      <c r="C24" s="267">
        <v>0</v>
      </c>
      <c r="D24" s="269" t="s">
        <v>12</v>
      </c>
      <c r="E24" s="267">
        <v>0</v>
      </c>
      <c r="F24" s="267">
        <v>0</v>
      </c>
    </row>
    <row r="25" spans="1:6" ht="12.75">
      <c r="A25" s="270" t="s">
        <v>757</v>
      </c>
      <c r="B25" s="267">
        <v>0</v>
      </c>
      <c r="C25" s="267">
        <v>0</v>
      </c>
      <c r="D25" s="271" t="s">
        <v>758</v>
      </c>
      <c r="E25" s="267">
        <v>0</v>
      </c>
      <c r="F25" s="267">
        <v>0</v>
      </c>
    </row>
    <row r="26" spans="1:6" ht="12.75">
      <c r="A26" s="268" t="s">
        <v>13</v>
      </c>
      <c r="B26" s="267">
        <v>180</v>
      </c>
      <c r="C26" s="267">
        <f>C27</f>
        <v>2088</v>
      </c>
      <c r="D26" s="271" t="s">
        <v>759</v>
      </c>
      <c r="E26" s="267">
        <v>0</v>
      </c>
      <c r="F26" s="267">
        <v>0</v>
      </c>
    </row>
    <row r="27" spans="1:6" ht="25.5">
      <c r="A27" s="270" t="s">
        <v>760</v>
      </c>
      <c r="B27" s="267">
        <v>180</v>
      </c>
      <c r="C27" s="267">
        <v>2088</v>
      </c>
      <c r="D27" s="269" t="s">
        <v>14</v>
      </c>
      <c r="E27" s="267">
        <v>0</v>
      </c>
      <c r="F27" s="267">
        <v>0</v>
      </c>
    </row>
    <row r="28" spans="1:6" ht="25.5">
      <c r="A28" s="270" t="s">
        <v>761</v>
      </c>
      <c r="B28" s="267">
        <v>0</v>
      </c>
      <c r="C28" s="267">
        <v>0</v>
      </c>
      <c r="D28" s="269" t="s">
        <v>15</v>
      </c>
      <c r="E28" s="267">
        <v>0</v>
      </c>
      <c r="F28" s="267">
        <v>0</v>
      </c>
    </row>
    <row r="29" spans="1:6" ht="25.5">
      <c r="A29" s="270" t="s">
        <v>762</v>
      </c>
      <c r="B29" s="267">
        <v>0</v>
      </c>
      <c r="C29" s="267">
        <v>0</v>
      </c>
      <c r="D29" s="271" t="s">
        <v>763</v>
      </c>
      <c r="E29" s="267">
        <v>0</v>
      </c>
      <c r="F29" s="267">
        <v>0</v>
      </c>
    </row>
    <row r="30" spans="1:6" ht="12.75">
      <c r="A30" s="270" t="s">
        <v>764</v>
      </c>
      <c r="B30" s="267">
        <v>0</v>
      </c>
      <c r="C30" s="267">
        <v>0</v>
      </c>
      <c r="D30" s="271" t="s">
        <v>765</v>
      </c>
      <c r="E30" s="267">
        <v>0</v>
      </c>
      <c r="F30" s="267">
        <v>0</v>
      </c>
    </row>
    <row r="31" spans="1:6" ht="12.75">
      <c r="A31" s="270" t="s">
        <v>766</v>
      </c>
      <c r="B31" s="267">
        <v>0</v>
      </c>
      <c r="C31" s="267">
        <v>0</v>
      </c>
      <c r="D31" s="271" t="s">
        <v>767</v>
      </c>
      <c r="E31" s="267">
        <v>0</v>
      </c>
      <c r="F31" s="267">
        <v>0</v>
      </c>
    </row>
    <row r="32" spans="1:6" ht="25.5">
      <c r="A32" s="268" t="s">
        <v>16</v>
      </c>
      <c r="B32" s="267">
        <v>0</v>
      </c>
      <c r="C32" s="267">
        <v>0</v>
      </c>
      <c r="D32" s="269" t="s">
        <v>17</v>
      </c>
      <c r="E32" s="267">
        <v>0</v>
      </c>
      <c r="F32" s="267">
        <v>0</v>
      </c>
    </row>
    <row r="33" spans="1:6" ht="12.75">
      <c r="A33" s="270" t="s">
        <v>768</v>
      </c>
      <c r="B33" s="267">
        <v>0</v>
      </c>
      <c r="C33" s="267">
        <v>0</v>
      </c>
      <c r="D33" s="271" t="s">
        <v>769</v>
      </c>
      <c r="E33" s="267">
        <v>0</v>
      </c>
      <c r="F33" s="267">
        <v>0</v>
      </c>
    </row>
    <row r="34" spans="1:6" ht="12.75">
      <c r="A34" s="270" t="s">
        <v>770</v>
      </c>
      <c r="B34" s="267">
        <v>0</v>
      </c>
      <c r="C34" s="267">
        <v>0</v>
      </c>
      <c r="D34" s="271" t="s">
        <v>771</v>
      </c>
      <c r="E34" s="267">
        <v>0</v>
      </c>
      <c r="F34" s="267">
        <v>0</v>
      </c>
    </row>
    <row r="35" spans="1:6" ht="12.75">
      <c r="A35" s="270" t="s">
        <v>772</v>
      </c>
      <c r="B35" s="267">
        <v>0</v>
      </c>
      <c r="C35" s="267">
        <v>0</v>
      </c>
      <c r="D35" s="271" t="s">
        <v>773</v>
      </c>
      <c r="E35" s="267">
        <v>0</v>
      </c>
      <c r="F35" s="267">
        <v>0</v>
      </c>
    </row>
    <row r="36" spans="1:6" ht="25.5">
      <c r="A36" s="270" t="s">
        <v>774</v>
      </c>
      <c r="B36" s="267">
        <v>0</v>
      </c>
      <c r="C36" s="267">
        <v>0</v>
      </c>
      <c r="D36" s="271" t="s">
        <v>775</v>
      </c>
      <c r="E36" s="267">
        <v>0</v>
      </c>
      <c r="F36" s="267">
        <v>0</v>
      </c>
    </row>
    <row r="37" spans="1:6" ht="12.75">
      <c r="A37" s="270" t="s">
        <v>776</v>
      </c>
      <c r="B37" s="267">
        <v>0</v>
      </c>
      <c r="C37" s="267">
        <v>0</v>
      </c>
      <c r="D37" s="271" t="s">
        <v>777</v>
      </c>
      <c r="E37" s="267">
        <v>0</v>
      </c>
      <c r="F37" s="267">
        <v>0</v>
      </c>
    </row>
    <row r="38" spans="1:6" ht="12.75">
      <c r="A38" s="268" t="s">
        <v>18</v>
      </c>
      <c r="B38" s="267">
        <v>0</v>
      </c>
      <c r="C38" s="267">
        <v>0</v>
      </c>
      <c r="D38" s="271" t="s">
        <v>778</v>
      </c>
      <c r="E38" s="267">
        <v>0</v>
      </c>
      <c r="F38" s="267">
        <v>0</v>
      </c>
    </row>
    <row r="39" spans="1:6" ht="12.75">
      <c r="A39" s="268" t="s">
        <v>19</v>
      </c>
      <c r="B39" s="267">
        <v>0</v>
      </c>
      <c r="C39" s="267">
        <v>0</v>
      </c>
      <c r="D39" s="269" t="s">
        <v>20</v>
      </c>
      <c r="E39" s="267">
        <v>1071271.64</v>
      </c>
      <c r="F39" s="267">
        <v>1071271.64</v>
      </c>
    </row>
    <row r="40" spans="1:6" ht="25.5">
      <c r="A40" s="270" t="s">
        <v>779</v>
      </c>
      <c r="B40" s="267">
        <v>0</v>
      </c>
      <c r="C40" s="267">
        <v>0</v>
      </c>
      <c r="D40" s="271" t="s">
        <v>780</v>
      </c>
      <c r="E40" s="267">
        <v>0</v>
      </c>
      <c r="F40" s="267">
        <v>0</v>
      </c>
    </row>
    <row r="41" spans="1:6" ht="12.75">
      <c r="A41" s="270" t="s">
        <v>781</v>
      </c>
      <c r="B41" s="267">
        <v>0</v>
      </c>
      <c r="C41" s="267">
        <v>0</v>
      </c>
      <c r="D41" s="271" t="s">
        <v>782</v>
      </c>
      <c r="E41" s="267">
        <v>0</v>
      </c>
      <c r="F41" s="267">
        <v>0</v>
      </c>
    </row>
    <row r="42" spans="1:6" ht="12.75">
      <c r="A42" s="268" t="s">
        <v>21</v>
      </c>
      <c r="B42" s="267">
        <v>0</v>
      </c>
      <c r="C42" s="267">
        <v>0</v>
      </c>
      <c r="D42" s="271" t="s">
        <v>783</v>
      </c>
      <c r="E42" s="267">
        <v>1071271.64</v>
      </c>
      <c r="F42" s="267">
        <v>1071271.64</v>
      </c>
    </row>
    <row r="43" spans="1:6" ht="12.75">
      <c r="A43" s="270" t="s">
        <v>784</v>
      </c>
      <c r="B43" s="267">
        <v>0</v>
      </c>
      <c r="C43" s="267">
        <v>0</v>
      </c>
      <c r="D43" s="269" t="s">
        <v>22</v>
      </c>
      <c r="E43" s="267">
        <v>0</v>
      </c>
      <c r="F43" s="267">
        <v>0</v>
      </c>
    </row>
    <row r="44" spans="1:6" ht="12.75">
      <c r="A44" s="270" t="s">
        <v>785</v>
      </c>
      <c r="B44" s="267">
        <v>0</v>
      </c>
      <c r="C44" s="267">
        <v>0</v>
      </c>
      <c r="D44" s="271" t="s">
        <v>786</v>
      </c>
      <c r="E44" s="267">
        <v>0</v>
      </c>
      <c r="F44" s="267">
        <v>0</v>
      </c>
    </row>
    <row r="45" spans="1:6" ht="25.5">
      <c r="A45" s="270" t="s">
        <v>787</v>
      </c>
      <c r="B45" s="267">
        <v>0</v>
      </c>
      <c r="C45" s="267">
        <v>0</v>
      </c>
      <c r="D45" s="271" t="s">
        <v>788</v>
      </c>
      <c r="E45" s="267">
        <v>0</v>
      </c>
      <c r="F45" s="267">
        <v>0</v>
      </c>
    </row>
    <row r="46" spans="1:6" ht="12.75">
      <c r="A46" s="270" t="s">
        <v>789</v>
      </c>
      <c r="B46" s="267">
        <v>0</v>
      </c>
      <c r="C46" s="267">
        <v>0</v>
      </c>
      <c r="D46" s="271" t="s">
        <v>790</v>
      </c>
      <c r="E46" s="267">
        <v>0</v>
      </c>
      <c r="F46" s="267">
        <v>0</v>
      </c>
    </row>
    <row r="47" spans="1:6" ht="12.75">
      <c r="A47" s="268"/>
      <c r="B47" s="267"/>
      <c r="C47" s="267"/>
      <c r="D47" s="269"/>
      <c r="E47" s="267"/>
      <c r="F47" s="267"/>
    </row>
    <row r="48" spans="1:9" ht="12.75">
      <c r="A48" s="264" t="s">
        <v>23</v>
      </c>
      <c r="B48" s="267">
        <f>B10+B18+B26+B32</f>
        <v>21458094</v>
      </c>
      <c r="C48" s="267">
        <f>C10+C18+C26</f>
        <v>29012027</v>
      </c>
      <c r="D48" s="266" t="s">
        <v>24</v>
      </c>
      <c r="E48" s="267">
        <f>E10+E39</f>
        <v>18205843.02</v>
      </c>
      <c r="F48" s="267">
        <f>F39+F10</f>
        <v>25384932.64</v>
      </c>
      <c r="I48" s="1">
        <v>17134571</v>
      </c>
    </row>
    <row r="49" spans="1:9" ht="12.75">
      <c r="A49" s="264"/>
      <c r="B49" s="267"/>
      <c r="C49" s="267"/>
      <c r="D49" s="266"/>
      <c r="E49" s="267"/>
      <c r="F49" s="267"/>
      <c r="I49" s="263">
        <f>I48-E48</f>
        <v>-1071272.0199999996</v>
      </c>
    </row>
    <row r="50" spans="1:6" ht="12.75">
      <c r="A50" s="264" t="s">
        <v>25</v>
      </c>
      <c r="B50" s="267"/>
      <c r="C50" s="267"/>
      <c r="D50" s="266" t="s">
        <v>26</v>
      </c>
      <c r="E50" s="267"/>
      <c r="F50" s="267"/>
    </row>
    <row r="51" spans="1:6" ht="12.75">
      <c r="A51" s="268" t="s">
        <v>27</v>
      </c>
      <c r="B51" s="267">
        <v>307607</v>
      </c>
      <c r="C51" s="267">
        <v>449536</v>
      </c>
      <c r="D51" s="269" t="s">
        <v>28</v>
      </c>
      <c r="E51" s="267">
        <v>0</v>
      </c>
      <c r="F51" s="267">
        <v>0</v>
      </c>
    </row>
    <row r="52" spans="1:6" ht="12.75">
      <c r="A52" s="268" t="s">
        <v>29</v>
      </c>
      <c r="B52" s="267">
        <v>0</v>
      </c>
      <c r="C52" s="267">
        <v>0</v>
      </c>
      <c r="D52" s="269" t="s">
        <v>30</v>
      </c>
      <c r="E52" s="267">
        <v>0</v>
      </c>
      <c r="F52" s="267">
        <v>0</v>
      </c>
    </row>
    <row r="53" spans="1:6" ht="12.75">
      <c r="A53" s="268" t="s">
        <v>31</v>
      </c>
      <c r="B53" s="267">
        <v>68220572</v>
      </c>
      <c r="C53" s="267">
        <v>68220573</v>
      </c>
      <c r="D53" s="269" t="s">
        <v>32</v>
      </c>
      <c r="E53" s="267">
        <v>0</v>
      </c>
      <c r="F53" s="267">
        <v>0</v>
      </c>
    </row>
    <row r="54" spans="1:6" ht="12.75">
      <c r="A54" s="268" t="s">
        <v>33</v>
      </c>
      <c r="B54" s="267">
        <v>115897348</v>
      </c>
      <c r="C54" s="267">
        <v>115831897</v>
      </c>
      <c r="D54" s="269" t="s">
        <v>34</v>
      </c>
      <c r="E54" s="267">
        <v>0</v>
      </c>
      <c r="F54" s="267">
        <v>0</v>
      </c>
    </row>
    <row r="55" spans="1:6" ht="12.75">
      <c r="A55" s="268" t="s">
        <v>35</v>
      </c>
      <c r="B55" s="267">
        <v>2924988.54</v>
      </c>
      <c r="C55" s="267">
        <v>2571243</v>
      </c>
      <c r="D55" s="269" t="s">
        <v>36</v>
      </c>
      <c r="E55" s="267">
        <v>0</v>
      </c>
      <c r="F55" s="267">
        <v>0</v>
      </c>
    </row>
    <row r="56" spans="1:6" ht="12.75">
      <c r="A56" s="268" t="s">
        <v>37</v>
      </c>
      <c r="B56" s="340">
        <v>-22873971.86</v>
      </c>
      <c r="C56" s="340">
        <v>-22873972</v>
      </c>
      <c r="D56" s="269" t="s">
        <v>38</v>
      </c>
      <c r="E56" s="267">
        <v>3798706.41</v>
      </c>
      <c r="F56" s="267">
        <v>4003760</v>
      </c>
    </row>
    <row r="57" spans="1:6" ht="12.75">
      <c r="A57" s="268" t="s">
        <v>39</v>
      </c>
      <c r="B57" s="267">
        <v>0</v>
      </c>
      <c r="C57" s="267">
        <v>0</v>
      </c>
      <c r="D57" s="266"/>
      <c r="E57" s="267"/>
      <c r="F57" s="267"/>
    </row>
    <row r="58" spans="1:6" ht="12.75">
      <c r="A58" s="268" t="s">
        <v>40</v>
      </c>
      <c r="B58" s="267">
        <v>0</v>
      </c>
      <c r="C58" s="267">
        <v>0</v>
      </c>
      <c r="D58" s="266" t="s">
        <v>41</v>
      </c>
      <c r="E58" s="267">
        <f>E56</f>
        <v>3798706.41</v>
      </c>
      <c r="F58" s="267">
        <f>F56</f>
        <v>4003760</v>
      </c>
    </row>
    <row r="59" spans="1:6" ht="12.75">
      <c r="A59" s="268" t="s">
        <v>42</v>
      </c>
      <c r="B59" s="267">
        <v>0</v>
      </c>
      <c r="C59" s="267">
        <v>0</v>
      </c>
      <c r="D59" s="273"/>
      <c r="E59" s="267"/>
      <c r="F59" s="267"/>
    </row>
    <row r="60" spans="1:6" ht="12.75">
      <c r="A60" s="268"/>
      <c r="B60" s="267"/>
      <c r="C60" s="267"/>
      <c r="D60" s="266" t="s">
        <v>43</v>
      </c>
      <c r="E60" s="267">
        <f>E48+E58+1</f>
        <v>22004550.43</v>
      </c>
      <c r="F60" s="267">
        <f>F48+F58</f>
        <v>29388692.64</v>
      </c>
    </row>
    <row r="61" spans="1:6" ht="25.5">
      <c r="A61" s="264" t="s">
        <v>44</v>
      </c>
      <c r="B61" s="267">
        <f>B51+B52+B53+B55+B56+B54</f>
        <v>164476543.68</v>
      </c>
      <c r="C61" s="267">
        <f>C51+C53+C55+C56+C54-1</f>
        <v>164199276</v>
      </c>
      <c r="D61" s="269"/>
      <c r="E61" s="267"/>
      <c r="F61" s="267"/>
    </row>
    <row r="62" spans="1:6" ht="12.75">
      <c r="A62" s="268"/>
      <c r="B62" s="267"/>
      <c r="C62" s="267"/>
      <c r="D62" s="266" t="s">
        <v>45</v>
      </c>
      <c r="E62" s="267"/>
      <c r="F62" s="267"/>
    </row>
    <row r="63" spans="1:6" ht="12.75">
      <c r="A63" s="264" t="s">
        <v>46</v>
      </c>
      <c r="B63" s="267">
        <f>B48+B61</f>
        <v>185934637.68</v>
      </c>
      <c r="C63" s="267">
        <f>C48+C61</f>
        <v>193211303</v>
      </c>
      <c r="D63" s="266"/>
      <c r="E63" s="267"/>
      <c r="F63" s="267"/>
    </row>
    <row r="64" spans="1:6" ht="12.75">
      <c r="A64" s="268"/>
      <c r="B64" s="267"/>
      <c r="C64" s="267"/>
      <c r="D64" s="266" t="s">
        <v>47</v>
      </c>
      <c r="E64" s="267">
        <v>140024622.61</v>
      </c>
      <c r="F64" s="267">
        <v>140024622.61</v>
      </c>
    </row>
    <row r="65" spans="1:6" ht="12.75">
      <c r="A65" s="268"/>
      <c r="B65" s="267"/>
      <c r="C65" s="267"/>
      <c r="D65" s="269" t="s">
        <v>48</v>
      </c>
      <c r="E65" s="267">
        <v>0</v>
      </c>
      <c r="F65" s="267">
        <v>0</v>
      </c>
    </row>
    <row r="66" spans="1:6" ht="12.75">
      <c r="A66" s="268"/>
      <c r="B66" s="267"/>
      <c r="C66" s="267"/>
      <c r="D66" s="269" t="s">
        <v>49</v>
      </c>
      <c r="E66" s="267">
        <v>140024622.61</v>
      </c>
      <c r="F66" s="267">
        <v>140024622.61</v>
      </c>
    </row>
    <row r="67" spans="1:6" ht="12.75">
      <c r="A67" s="268"/>
      <c r="B67" s="267"/>
      <c r="C67" s="267"/>
      <c r="D67" s="269" t="s">
        <v>50</v>
      </c>
      <c r="E67" s="267">
        <v>0</v>
      </c>
      <c r="F67" s="267">
        <v>0</v>
      </c>
    </row>
    <row r="68" spans="1:6" ht="12.75">
      <c r="A68" s="268"/>
      <c r="B68" s="267"/>
      <c r="C68" s="267"/>
      <c r="D68" s="269"/>
      <c r="E68" s="267"/>
      <c r="F68" s="267"/>
    </row>
    <row r="69" spans="1:6" ht="12.75">
      <c r="A69" s="268"/>
      <c r="B69" s="267"/>
      <c r="C69" s="267"/>
      <c r="D69" s="266" t="s">
        <v>51</v>
      </c>
      <c r="E69" s="340">
        <f>E70+E71+E74</f>
        <v>23905465.39</v>
      </c>
      <c r="F69" s="340">
        <f>F70+F71+F74</f>
        <v>23797988.14</v>
      </c>
    </row>
    <row r="70" spans="1:6" ht="12.75">
      <c r="A70" s="268"/>
      <c r="B70" s="267"/>
      <c r="C70" s="267"/>
      <c r="D70" s="269" t="s">
        <v>52</v>
      </c>
      <c r="E70" s="340">
        <f>117536.25+1</f>
        <v>117537.25</v>
      </c>
      <c r="F70" s="340">
        <v>11470834</v>
      </c>
    </row>
    <row r="71" spans="1:6" ht="12.75">
      <c r="A71" s="268"/>
      <c r="B71" s="267"/>
      <c r="C71" s="267"/>
      <c r="D71" s="269" t="s">
        <v>53</v>
      </c>
      <c r="E71" s="340">
        <v>46661900</v>
      </c>
      <c r="F71" s="340">
        <v>35201126</v>
      </c>
    </row>
    <row r="72" spans="1:6" ht="12.75">
      <c r="A72" s="268"/>
      <c r="B72" s="267"/>
      <c r="C72" s="267"/>
      <c r="D72" s="269" t="s">
        <v>54</v>
      </c>
      <c r="E72" s="340">
        <v>0</v>
      </c>
      <c r="F72" s="340">
        <v>0</v>
      </c>
    </row>
    <row r="73" spans="1:6" ht="12.75">
      <c r="A73" s="268"/>
      <c r="B73" s="267"/>
      <c r="C73" s="267"/>
      <c r="D73" s="269" t="s">
        <v>55</v>
      </c>
      <c r="E73" s="340">
        <v>0</v>
      </c>
      <c r="F73" s="340">
        <v>0</v>
      </c>
    </row>
    <row r="74" spans="1:6" ht="12.75">
      <c r="A74" s="268"/>
      <c r="B74" s="267"/>
      <c r="C74" s="267"/>
      <c r="D74" s="269" t="s">
        <v>56</v>
      </c>
      <c r="E74" s="340">
        <v>-22873971.86</v>
      </c>
      <c r="F74" s="340">
        <v>-22873971.86</v>
      </c>
    </row>
    <row r="75" spans="1:6" ht="12.75">
      <c r="A75" s="268"/>
      <c r="B75" s="267"/>
      <c r="C75" s="267"/>
      <c r="D75" s="269"/>
      <c r="E75" s="267"/>
      <c r="F75" s="267"/>
    </row>
    <row r="76" spans="1:6" ht="25.5">
      <c r="A76" s="268"/>
      <c r="B76" s="267"/>
      <c r="C76" s="267"/>
      <c r="D76" s="266" t="s">
        <v>57</v>
      </c>
      <c r="E76" s="267">
        <v>0</v>
      </c>
      <c r="F76" s="267">
        <v>0</v>
      </c>
    </row>
    <row r="77" spans="1:6" ht="12.75">
      <c r="A77" s="268"/>
      <c r="B77" s="267"/>
      <c r="C77" s="267"/>
      <c r="D77" s="269" t="s">
        <v>58</v>
      </c>
      <c r="E77" s="267">
        <v>0</v>
      </c>
      <c r="F77" s="267">
        <v>0</v>
      </c>
    </row>
    <row r="78" spans="1:6" ht="12.75">
      <c r="A78" s="268"/>
      <c r="B78" s="267"/>
      <c r="C78" s="267"/>
      <c r="D78" s="269" t="s">
        <v>59</v>
      </c>
      <c r="E78" s="267">
        <v>0</v>
      </c>
      <c r="F78" s="267">
        <v>0</v>
      </c>
    </row>
    <row r="79" spans="1:6" ht="12.75">
      <c r="A79" s="268"/>
      <c r="B79" s="267"/>
      <c r="C79" s="267"/>
      <c r="D79" s="269"/>
      <c r="E79" s="267"/>
      <c r="F79" s="267"/>
    </row>
    <row r="80" spans="1:6" ht="12.75">
      <c r="A80" s="268"/>
      <c r="B80" s="267"/>
      <c r="C80" s="267"/>
      <c r="D80" s="266" t="s">
        <v>60</v>
      </c>
      <c r="E80" s="267">
        <f>E64+E69</f>
        <v>163930088</v>
      </c>
      <c r="F80" s="267">
        <f>F64+F69+F76-1</f>
        <v>163822609.75</v>
      </c>
    </row>
    <row r="81" spans="1:6" ht="12.75">
      <c r="A81" s="268"/>
      <c r="B81" s="267"/>
      <c r="C81" s="267"/>
      <c r="D81" s="269"/>
      <c r="E81" s="267"/>
      <c r="F81" s="267"/>
    </row>
    <row r="82" spans="1:9" ht="12.75">
      <c r="A82" s="268"/>
      <c r="B82" s="267"/>
      <c r="C82" s="267"/>
      <c r="D82" s="266" t="s">
        <v>61</v>
      </c>
      <c r="E82" s="267">
        <f>E80+E60</f>
        <v>185934638.43</v>
      </c>
      <c r="F82" s="267">
        <f>F60+F80+1</f>
        <v>193211303.39</v>
      </c>
      <c r="I82" s="263"/>
    </row>
    <row r="83" spans="1:6" ht="13.5" thickBot="1">
      <c r="A83" s="274"/>
      <c r="B83" s="275"/>
      <c r="C83" s="275"/>
      <c r="D83" s="276"/>
      <c r="E83" s="277"/>
      <c r="F83" s="277"/>
    </row>
    <row r="84" spans="1:6" ht="15" hidden="1">
      <c r="A84" s="2"/>
      <c r="B84" s="231"/>
      <c r="C84" s="231"/>
      <c r="D84" s="3"/>
      <c r="E84" s="231"/>
      <c r="F84" s="231"/>
    </row>
    <row r="85" spans="1:6" ht="15" hidden="1">
      <c r="A85" s="2"/>
      <c r="B85" s="231"/>
      <c r="C85" s="231"/>
      <c r="D85" s="3"/>
      <c r="E85" s="231"/>
      <c r="F85" s="231"/>
    </row>
    <row r="86" spans="1:6" ht="12.75" hidden="1" thickBot="1">
      <c r="A86" s="4"/>
      <c r="B86" s="232"/>
      <c r="C86" s="233"/>
      <c r="D86" s="5"/>
      <c r="E86" s="233"/>
      <c r="F86" s="233"/>
    </row>
    <row r="91" spans="1:5" ht="15">
      <c r="A91" s="353" t="s">
        <v>598</v>
      </c>
      <c r="B91" s="353"/>
      <c r="C91" s="234"/>
      <c r="D91" s="354" t="s">
        <v>635</v>
      </c>
      <c r="E91" s="354"/>
    </row>
    <row r="92" spans="1:5" ht="15">
      <c r="A92" s="353" t="s">
        <v>599</v>
      </c>
      <c r="B92" s="353"/>
      <c r="C92" s="234"/>
      <c r="D92" s="354" t="s">
        <v>600</v>
      </c>
      <c r="E92" s="354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A7" sqref="A7:H7"/>
    </sheetView>
  </sheetViews>
  <sheetFormatPr defaultColWidth="11.421875" defaultRowHeight="15"/>
  <cols>
    <col min="1" max="1" width="52.140625" style="20" bestFit="1" customWidth="1"/>
    <col min="2" max="2" width="12.00390625" style="20" bestFit="1" customWidth="1"/>
    <col min="3" max="3" width="9.421875" style="20" customWidth="1"/>
    <col min="4" max="4" width="9.8515625" style="20" customWidth="1"/>
    <col min="5" max="5" width="9.57421875" style="20" customWidth="1"/>
    <col min="6" max="6" width="9.00390625" style="20" customWidth="1"/>
    <col min="7" max="8" width="11.421875" style="20" customWidth="1"/>
  </cols>
  <sheetData>
    <row r="1" spans="1:8" ht="15">
      <c r="A1" s="517" t="s">
        <v>383</v>
      </c>
      <c r="B1" s="517"/>
      <c r="C1" s="517"/>
      <c r="D1" s="517"/>
      <c r="E1" s="517"/>
      <c r="F1" s="517"/>
      <c r="G1" s="517"/>
      <c r="H1" s="517"/>
    </row>
    <row r="2" spans="1:8" ht="15">
      <c r="A2" s="517" t="s">
        <v>384</v>
      </c>
      <c r="B2" s="517"/>
      <c r="C2" s="517"/>
      <c r="D2" s="517"/>
      <c r="E2" s="517"/>
      <c r="F2" s="517"/>
      <c r="G2" s="517"/>
      <c r="H2" s="517"/>
    </row>
    <row r="3" spans="1:8" ht="15">
      <c r="A3" s="518" t="s">
        <v>603</v>
      </c>
      <c r="B3" s="518"/>
      <c r="C3" s="518"/>
      <c r="D3" s="518"/>
      <c r="E3" s="518"/>
      <c r="F3" s="518"/>
      <c r="G3" s="518"/>
      <c r="H3" s="518"/>
    </row>
    <row r="4" spans="1:8" ht="15">
      <c r="A4" s="503">
        <f>'FORMATO 6d) EAEPED'!A3:G3</f>
        <v>0</v>
      </c>
      <c r="B4" s="376"/>
      <c r="C4" s="376"/>
      <c r="D4" s="376"/>
      <c r="E4" s="376"/>
      <c r="F4" s="376"/>
      <c r="G4" s="376"/>
      <c r="H4" s="504"/>
    </row>
    <row r="5" spans="1:8" ht="15">
      <c r="A5" s="503" t="s">
        <v>385</v>
      </c>
      <c r="B5" s="376"/>
      <c r="C5" s="376"/>
      <c r="D5" s="376"/>
      <c r="E5" s="376"/>
      <c r="F5" s="376"/>
      <c r="G5" s="376"/>
      <c r="H5" s="504"/>
    </row>
    <row r="6" spans="1:8" ht="15">
      <c r="A6" s="407" t="s">
        <v>0</v>
      </c>
      <c r="B6" s="408"/>
      <c r="C6" s="408"/>
      <c r="D6" s="408"/>
      <c r="E6" s="408"/>
      <c r="F6" s="408"/>
      <c r="G6" s="408"/>
      <c r="H6" s="383"/>
    </row>
    <row r="7" spans="1:8" ht="15">
      <c r="A7" s="411" t="s">
        <v>386</v>
      </c>
      <c r="B7" s="412"/>
      <c r="C7" s="412"/>
      <c r="D7" s="412"/>
      <c r="E7" s="412"/>
      <c r="F7" s="412"/>
      <c r="G7" s="412"/>
      <c r="H7" s="413"/>
    </row>
    <row r="8" spans="1:8" ht="15">
      <c r="A8" s="378" t="s">
        <v>387</v>
      </c>
      <c r="B8" s="18" t="s">
        <v>388</v>
      </c>
      <c r="C8" s="378" t="s">
        <v>392</v>
      </c>
      <c r="D8" s="378" t="s">
        <v>393</v>
      </c>
      <c r="E8" s="378" t="s">
        <v>394</v>
      </c>
      <c r="F8" s="378" t="s">
        <v>395</v>
      </c>
      <c r="G8" s="407" t="s">
        <v>396</v>
      </c>
      <c r="H8" s="383"/>
    </row>
    <row r="9" spans="1:8" ht="15">
      <c r="A9" s="379"/>
      <c r="B9" s="27" t="s">
        <v>389</v>
      </c>
      <c r="C9" s="379"/>
      <c r="D9" s="379"/>
      <c r="E9" s="379"/>
      <c r="F9" s="379"/>
      <c r="G9" s="409"/>
      <c r="H9" s="391"/>
    </row>
    <row r="10" spans="1:8" ht="15">
      <c r="A10" s="379"/>
      <c r="B10" s="27" t="s">
        <v>390</v>
      </c>
      <c r="C10" s="379"/>
      <c r="D10" s="379"/>
      <c r="E10" s="379"/>
      <c r="F10" s="379"/>
      <c r="G10" s="409"/>
      <c r="H10" s="391"/>
    </row>
    <row r="11" spans="1:8" ht="15">
      <c r="A11" s="380"/>
      <c r="B11" s="19" t="s">
        <v>391</v>
      </c>
      <c r="C11" s="380"/>
      <c r="D11" s="380"/>
      <c r="E11" s="380"/>
      <c r="F11" s="380"/>
      <c r="G11" s="411"/>
      <c r="H11" s="413"/>
    </row>
    <row r="12" spans="1:8" ht="15">
      <c r="A12" s="7"/>
      <c r="B12" s="15"/>
      <c r="C12" s="15"/>
      <c r="D12" s="15"/>
      <c r="E12" s="15"/>
      <c r="F12" s="15"/>
      <c r="G12" s="507"/>
      <c r="H12" s="508"/>
    </row>
    <row r="13" spans="1:8" ht="15">
      <c r="A13" s="28" t="s">
        <v>604</v>
      </c>
      <c r="B13" s="509"/>
      <c r="C13" s="509"/>
      <c r="D13" s="509"/>
      <c r="E13" s="509"/>
      <c r="F13" s="509"/>
      <c r="G13" s="511"/>
      <c r="H13" s="512"/>
    </row>
    <row r="14" spans="1:8" ht="15">
      <c r="A14" s="29" t="s">
        <v>397</v>
      </c>
      <c r="B14" s="510"/>
      <c r="C14" s="510"/>
      <c r="D14" s="510"/>
      <c r="E14" s="510"/>
      <c r="F14" s="510"/>
      <c r="G14" s="511"/>
      <c r="H14" s="512"/>
    </row>
    <row r="15" spans="1:8" ht="15">
      <c r="A15" s="30" t="s">
        <v>605</v>
      </c>
      <c r="B15" s="11"/>
      <c r="C15" s="11"/>
      <c r="D15" s="11"/>
      <c r="E15" s="11"/>
      <c r="F15" s="11"/>
      <c r="G15" s="511"/>
      <c r="H15" s="512"/>
    </row>
    <row r="16" spans="1:8" ht="15">
      <c r="A16" s="30" t="s">
        <v>606</v>
      </c>
      <c r="B16" s="11"/>
      <c r="C16" s="11"/>
      <c r="D16" s="11"/>
      <c r="E16" s="11"/>
      <c r="F16" s="11"/>
      <c r="G16" s="511"/>
      <c r="H16" s="512"/>
    </row>
    <row r="17" spans="1:8" ht="15">
      <c r="A17" s="30" t="s">
        <v>607</v>
      </c>
      <c r="B17" s="11"/>
      <c r="C17" s="11"/>
      <c r="D17" s="11"/>
      <c r="E17" s="11"/>
      <c r="F17" s="11"/>
      <c r="G17" s="511"/>
      <c r="H17" s="512"/>
    </row>
    <row r="18" spans="1:8" ht="15">
      <c r="A18" s="30" t="s">
        <v>608</v>
      </c>
      <c r="B18" s="73"/>
      <c r="C18" s="11"/>
      <c r="D18" s="11"/>
      <c r="E18" s="11"/>
      <c r="F18" s="11"/>
      <c r="G18" s="511"/>
      <c r="H18" s="512"/>
    </row>
    <row r="19" spans="1:8" ht="15">
      <c r="A19" s="30" t="s">
        <v>609</v>
      </c>
      <c r="B19" s="73"/>
      <c r="C19" s="11"/>
      <c r="D19" s="11"/>
      <c r="E19" s="11"/>
      <c r="F19" s="11"/>
      <c r="G19" s="511"/>
      <c r="H19" s="512"/>
    </row>
    <row r="20" spans="1:8" ht="15">
      <c r="A20" s="30" t="s">
        <v>610</v>
      </c>
      <c r="B20" s="73"/>
      <c r="C20" s="11"/>
      <c r="D20" s="11"/>
      <c r="E20" s="11"/>
      <c r="F20" s="11"/>
      <c r="G20" s="511"/>
      <c r="H20" s="512"/>
    </row>
    <row r="21" spans="1:8" ht="15">
      <c r="A21" s="30" t="s">
        <v>611</v>
      </c>
      <c r="B21" s="73"/>
      <c r="C21" s="11"/>
      <c r="D21" s="11"/>
      <c r="E21" s="11"/>
      <c r="F21" s="11"/>
      <c r="G21" s="511"/>
      <c r="H21" s="512"/>
    </row>
    <row r="22" spans="1:8" ht="15">
      <c r="A22" s="30" t="s">
        <v>612</v>
      </c>
      <c r="B22" s="73"/>
      <c r="C22" s="11"/>
      <c r="D22" s="11"/>
      <c r="E22" s="11"/>
      <c r="F22" s="11"/>
      <c r="G22" s="511"/>
      <c r="H22" s="512"/>
    </row>
    <row r="23" spans="1:8" ht="15">
      <c r="A23" s="30" t="s">
        <v>613</v>
      </c>
      <c r="B23" s="11"/>
      <c r="C23" s="11"/>
      <c r="D23" s="11"/>
      <c r="E23" s="11"/>
      <c r="F23" s="11"/>
      <c r="G23" s="511"/>
      <c r="H23" s="512"/>
    </row>
    <row r="24" spans="1:8" ht="15">
      <c r="A24" s="30" t="s">
        <v>614</v>
      </c>
      <c r="B24" s="11"/>
      <c r="C24" s="11"/>
      <c r="D24" s="11"/>
      <c r="E24" s="11"/>
      <c r="F24" s="11"/>
      <c r="G24" s="511"/>
      <c r="H24" s="512"/>
    </row>
    <row r="25" spans="1:8" ht="15">
      <c r="A25" s="30" t="s">
        <v>615</v>
      </c>
      <c r="B25" s="11"/>
      <c r="C25" s="11"/>
      <c r="D25" s="11"/>
      <c r="E25" s="11"/>
      <c r="F25" s="11"/>
      <c r="G25" s="511"/>
      <c r="H25" s="512"/>
    </row>
    <row r="26" spans="1:8" ht="15">
      <c r="A26" s="30" t="s">
        <v>616</v>
      </c>
      <c r="B26" s="11"/>
      <c r="C26" s="11"/>
      <c r="D26" s="11"/>
      <c r="E26" s="11"/>
      <c r="F26" s="11"/>
      <c r="G26" s="511"/>
      <c r="H26" s="512"/>
    </row>
    <row r="27" spans="1:8" ht="15">
      <c r="A27" s="14"/>
      <c r="B27" s="11"/>
      <c r="C27" s="11"/>
      <c r="D27" s="11"/>
      <c r="E27" s="11"/>
      <c r="F27" s="11"/>
      <c r="G27" s="511"/>
      <c r="H27" s="512"/>
    </row>
    <row r="28" spans="1:8" ht="15">
      <c r="A28" s="28" t="s">
        <v>617</v>
      </c>
      <c r="B28" s="75"/>
      <c r="C28" s="75"/>
      <c r="D28" s="75"/>
      <c r="E28" s="75"/>
      <c r="F28" s="75"/>
      <c r="G28" s="511"/>
      <c r="H28" s="512"/>
    </row>
    <row r="29" spans="1:8" ht="15">
      <c r="A29" s="30" t="s">
        <v>618</v>
      </c>
      <c r="B29" s="11"/>
      <c r="C29" s="11"/>
      <c r="D29" s="11"/>
      <c r="E29" s="11"/>
      <c r="F29" s="11"/>
      <c r="G29" s="511"/>
      <c r="H29" s="512"/>
    </row>
    <row r="30" spans="1:8" ht="15">
      <c r="A30" s="30" t="s">
        <v>619</v>
      </c>
      <c r="B30" s="11"/>
      <c r="C30" s="11"/>
      <c r="D30" s="11"/>
      <c r="E30" s="11"/>
      <c r="F30" s="11"/>
      <c r="G30" s="511"/>
      <c r="H30" s="512"/>
    </row>
    <row r="31" spans="1:8" ht="15">
      <c r="A31" s="30" t="s">
        <v>620</v>
      </c>
      <c r="B31" s="11"/>
      <c r="C31" s="11"/>
      <c r="D31" s="11"/>
      <c r="E31" s="11"/>
      <c r="F31" s="11"/>
      <c r="G31" s="511"/>
      <c r="H31" s="512"/>
    </row>
    <row r="32" spans="1:8" ht="15">
      <c r="A32" s="30" t="s">
        <v>621</v>
      </c>
      <c r="B32" s="513"/>
      <c r="C32" s="514"/>
      <c r="D32" s="514"/>
      <c r="E32" s="514"/>
      <c r="F32" s="514"/>
      <c r="G32" s="511"/>
      <c r="H32" s="512"/>
    </row>
    <row r="33" spans="1:8" ht="15">
      <c r="A33" s="31" t="s">
        <v>398</v>
      </c>
      <c r="B33" s="513"/>
      <c r="C33" s="514"/>
      <c r="D33" s="514"/>
      <c r="E33" s="514"/>
      <c r="F33" s="514"/>
      <c r="G33" s="511"/>
      <c r="H33" s="512"/>
    </row>
    <row r="34" spans="1:8" ht="15">
      <c r="A34" s="30" t="s">
        <v>622</v>
      </c>
      <c r="B34" s="11"/>
      <c r="C34" s="11"/>
      <c r="D34" s="11"/>
      <c r="E34" s="11"/>
      <c r="F34" s="11"/>
      <c r="G34" s="511"/>
      <c r="H34" s="512"/>
    </row>
    <row r="35" spans="1:8" ht="15">
      <c r="A35" s="14"/>
      <c r="B35" s="11"/>
      <c r="C35" s="11"/>
      <c r="D35" s="11"/>
      <c r="E35" s="11"/>
      <c r="F35" s="11"/>
      <c r="G35" s="511"/>
      <c r="H35" s="512"/>
    </row>
    <row r="36" spans="1:8" ht="15">
      <c r="A36" s="28" t="s">
        <v>623</v>
      </c>
      <c r="B36" s="11"/>
      <c r="C36" s="11"/>
      <c r="D36" s="11"/>
      <c r="E36" s="11"/>
      <c r="F36" s="11"/>
      <c r="G36" s="511"/>
      <c r="H36" s="512"/>
    </row>
    <row r="37" spans="1:8" ht="15">
      <c r="A37" s="30" t="s">
        <v>624</v>
      </c>
      <c r="B37" s="11"/>
      <c r="C37" s="11"/>
      <c r="D37" s="11"/>
      <c r="E37" s="11"/>
      <c r="F37" s="11"/>
      <c r="G37" s="511"/>
      <c r="H37" s="512"/>
    </row>
    <row r="38" spans="1:8" ht="15">
      <c r="A38" s="14"/>
      <c r="B38" s="8"/>
      <c r="C38" s="8"/>
      <c r="D38" s="8"/>
      <c r="E38" s="8"/>
      <c r="F38" s="8"/>
      <c r="G38" s="515"/>
      <c r="H38" s="516"/>
    </row>
    <row r="39" spans="1:8" ht="15">
      <c r="A39" s="28" t="s">
        <v>625</v>
      </c>
      <c r="B39" s="74"/>
      <c r="C39" s="74"/>
      <c r="D39" s="74"/>
      <c r="E39" s="74"/>
      <c r="F39" s="74"/>
      <c r="G39" s="511"/>
      <c r="H39" s="512"/>
    </row>
    <row r="40" spans="1:8" ht="15">
      <c r="A40" s="14"/>
      <c r="B40" s="8"/>
      <c r="C40" s="8"/>
      <c r="D40" s="8"/>
      <c r="E40" s="8"/>
      <c r="F40" s="8"/>
      <c r="G40" s="515"/>
      <c r="H40" s="516"/>
    </row>
    <row r="41" spans="1:8" ht="15">
      <c r="A41" s="32" t="s">
        <v>235</v>
      </c>
      <c r="B41" s="11"/>
      <c r="C41" s="11"/>
      <c r="D41" s="11"/>
      <c r="E41" s="11"/>
      <c r="F41" s="11"/>
      <c r="G41" s="511"/>
      <c r="H41" s="512"/>
    </row>
    <row r="42" spans="1:8" ht="15">
      <c r="A42" s="33" t="s">
        <v>399</v>
      </c>
      <c r="B42" s="514"/>
      <c r="C42" s="514"/>
      <c r="D42" s="514"/>
      <c r="E42" s="514"/>
      <c r="F42" s="514"/>
      <c r="G42" s="511"/>
      <c r="H42" s="512"/>
    </row>
    <row r="43" spans="1:8" ht="15">
      <c r="A43" s="33" t="s">
        <v>400</v>
      </c>
      <c r="B43" s="514"/>
      <c r="C43" s="514"/>
      <c r="D43" s="514"/>
      <c r="E43" s="514"/>
      <c r="F43" s="514"/>
      <c r="G43" s="511"/>
      <c r="H43" s="512"/>
    </row>
    <row r="44" spans="1:8" ht="15">
      <c r="A44" s="33" t="s">
        <v>401</v>
      </c>
      <c r="B44" s="514"/>
      <c r="C44" s="514"/>
      <c r="D44" s="514"/>
      <c r="E44" s="514"/>
      <c r="F44" s="514"/>
      <c r="G44" s="511"/>
      <c r="H44" s="512"/>
    </row>
    <row r="45" spans="1:8" ht="15">
      <c r="A45" s="33" t="s">
        <v>402</v>
      </c>
      <c r="B45" s="514"/>
      <c r="C45" s="514"/>
      <c r="D45" s="514"/>
      <c r="E45" s="514"/>
      <c r="F45" s="514"/>
      <c r="G45" s="511"/>
      <c r="H45" s="512"/>
    </row>
    <row r="46" spans="1:8" ht="15">
      <c r="A46" s="32" t="s">
        <v>403</v>
      </c>
      <c r="B46" s="11"/>
      <c r="C46" s="11"/>
      <c r="D46" s="11"/>
      <c r="E46" s="11"/>
      <c r="F46" s="11"/>
      <c r="G46" s="514"/>
      <c r="H46" s="514"/>
    </row>
    <row r="47" spans="1:8" ht="15">
      <c r="A47" s="16"/>
      <c r="B47" s="12"/>
      <c r="C47" s="12"/>
      <c r="D47" s="12"/>
      <c r="E47" s="17"/>
      <c r="F47" s="34"/>
      <c r="G47" s="35"/>
      <c r="H47" s="36"/>
    </row>
    <row r="52" spans="1:6" ht="15">
      <c r="A52" s="22" t="s">
        <v>601</v>
      </c>
      <c r="B52" s="26"/>
      <c r="C52" s="26"/>
      <c r="D52" s="353" t="s">
        <v>635</v>
      </c>
      <c r="E52" s="353"/>
      <c r="F52" s="353"/>
    </row>
    <row r="53" spans="1:6" ht="15">
      <c r="A53" s="22" t="s">
        <v>599</v>
      </c>
      <c r="B53" s="22"/>
      <c r="C53" s="26"/>
      <c r="D53" s="353" t="s">
        <v>600</v>
      </c>
      <c r="E53" s="353"/>
      <c r="F53" s="353"/>
    </row>
  </sheetData>
  <mergeCells count="66"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B32:B33"/>
    <mergeCell ref="C32:C33"/>
    <mergeCell ref="D32:D33"/>
    <mergeCell ref="E32:E33"/>
    <mergeCell ref="F32:F33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SheetLayoutView="90" workbookViewId="0" topLeftCell="A1">
      <selection activeCell="A13" sqref="A13"/>
    </sheetView>
  </sheetViews>
  <sheetFormatPr defaultColWidth="11.421875" defaultRowHeight="15"/>
  <cols>
    <col min="1" max="1" width="45.28125" style="136" bestFit="1" customWidth="1"/>
    <col min="2" max="2" width="12.421875" style="136" bestFit="1" customWidth="1"/>
    <col min="3" max="3" width="7.421875" style="136" bestFit="1" customWidth="1"/>
    <col min="4" max="4" width="9.57421875" style="136" customWidth="1"/>
    <col min="5" max="5" width="9.00390625" style="136" customWidth="1"/>
    <col min="6" max="6" width="8.57421875" style="136" customWidth="1"/>
    <col min="7" max="8" width="11.421875" style="136" customWidth="1"/>
    <col min="9" max="16384" width="11.421875" style="154" customWidth="1"/>
  </cols>
  <sheetData>
    <row r="1" spans="1:8" ht="15">
      <c r="A1" s="518" t="s">
        <v>717</v>
      </c>
      <c r="B1" s="518"/>
      <c r="C1" s="518"/>
      <c r="D1" s="518"/>
      <c r="E1" s="518"/>
      <c r="F1" s="518"/>
      <c r="G1" s="518"/>
      <c r="H1" s="518"/>
    </row>
    <row r="2" spans="1:8" ht="15">
      <c r="A2" s="520"/>
      <c r="B2" s="521"/>
      <c r="C2" s="521"/>
      <c r="D2" s="521"/>
      <c r="E2" s="521"/>
      <c r="F2" s="521"/>
      <c r="G2" s="521"/>
      <c r="H2" s="522"/>
    </row>
    <row r="3" spans="1:8" ht="15">
      <c r="A3" s="411">
        <f>'FORMATO 7 PRIyE'!A4</f>
        <v>0</v>
      </c>
      <c r="B3" s="412"/>
      <c r="C3" s="412"/>
      <c r="D3" s="412"/>
      <c r="E3" s="412"/>
      <c r="F3" s="412"/>
      <c r="G3" s="412"/>
      <c r="H3" s="413"/>
    </row>
    <row r="4" spans="1:8" ht="15">
      <c r="A4" s="503" t="s">
        <v>404</v>
      </c>
      <c r="B4" s="376"/>
      <c r="C4" s="376"/>
      <c r="D4" s="376"/>
      <c r="E4" s="376"/>
      <c r="F4" s="376"/>
      <c r="G4" s="376"/>
      <c r="H4" s="504"/>
    </row>
    <row r="5" spans="1:8" ht="15">
      <c r="A5" s="407" t="s">
        <v>0</v>
      </c>
      <c r="B5" s="408"/>
      <c r="C5" s="408"/>
      <c r="D5" s="408"/>
      <c r="E5" s="408"/>
      <c r="F5" s="408"/>
      <c r="G5" s="408"/>
      <c r="H5" s="383"/>
    </row>
    <row r="6" spans="1:8" ht="15">
      <c r="A6" s="411" t="s">
        <v>386</v>
      </c>
      <c r="B6" s="412"/>
      <c r="C6" s="412"/>
      <c r="D6" s="412"/>
      <c r="E6" s="412"/>
      <c r="F6" s="412"/>
      <c r="G6" s="412"/>
      <c r="H6" s="413"/>
    </row>
    <row r="7" spans="1:8" ht="15">
      <c r="A7" s="378" t="s">
        <v>387</v>
      </c>
      <c r="B7" s="78" t="s">
        <v>405</v>
      </c>
      <c r="C7" s="378" t="s">
        <v>392</v>
      </c>
      <c r="D7" s="378" t="s">
        <v>393</v>
      </c>
      <c r="E7" s="378" t="s">
        <v>394</v>
      </c>
      <c r="F7" s="378" t="s">
        <v>395</v>
      </c>
      <c r="G7" s="407" t="s">
        <v>396</v>
      </c>
      <c r="H7" s="383"/>
    </row>
    <row r="8" spans="1:8" ht="15">
      <c r="A8" s="379"/>
      <c r="B8" s="86" t="s">
        <v>406</v>
      </c>
      <c r="C8" s="379"/>
      <c r="D8" s="379"/>
      <c r="E8" s="379"/>
      <c r="F8" s="379"/>
      <c r="G8" s="409"/>
      <c r="H8" s="391"/>
    </row>
    <row r="9" spans="1:8" ht="15">
      <c r="A9" s="380"/>
      <c r="B9" s="79" t="s">
        <v>407</v>
      </c>
      <c r="C9" s="380"/>
      <c r="D9" s="380"/>
      <c r="E9" s="380"/>
      <c r="F9" s="380"/>
      <c r="G9" s="411"/>
      <c r="H9" s="413"/>
    </row>
    <row r="10" spans="1:8" ht="15">
      <c r="A10" s="170" t="s">
        <v>718</v>
      </c>
      <c r="B10" s="98"/>
      <c r="C10" s="98"/>
      <c r="D10" s="98"/>
      <c r="E10" s="98"/>
      <c r="F10" s="98"/>
      <c r="G10" s="523"/>
      <c r="H10" s="374"/>
    </row>
    <row r="11" spans="1:8" ht="15">
      <c r="A11" s="31" t="s">
        <v>626</v>
      </c>
      <c r="B11" s="98"/>
      <c r="C11" s="98"/>
      <c r="D11" s="98"/>
      <c r="E11" s="98"/>
      <c r="F11" s="98"/>
      <c r="G11" s="500"/>
      <c r="H11" s="387"/>
    </row>
    <row r="12" spans="1:8" ht="15">
      <c r="A12" s="31" t="s">
        <v>627</v>
      </c>
      <c r="B12" s="98"/>
      <c r="C12" s="98"/>
      <c r="D12" s="98"/>
      <c r="E12" s="98"/>
      <c r="F12" s="98"/>
      <c r="G12" s="500"/>
      <c r="H12" s="387"/>
    </row>
    <row r="13" spans="1:8" ht="15">
      <c r="A13" s="31" t="s">
        <v>628</v>
      </c>
      <c r="B13" s="98"/>
      <c r="C13" s="98"/>
      <c r="D13" s="98"/>
      <c r="E13" s="98"/>
      <c r="F13" s="98"/>
      <c r="G13" s="500"/>
      <c r="H13" s="387"/>
    </row>
    <row r="14" spans="1:8" ht="15">
      <c r="A14" s="31" t="s">
        <v>629</v>
      </c>
      <c r="B14" s="519"/>
      <c r="C14" s="519"/>
      <c r="D14" s="519"/>
      <c r="E14" s="519"/>
      <c r="F14" s="519"/>
      <c r="G14" s="500"/>
      <c r="H14" s="387"/>
    </row>
    <row r="15" spans="1:8" ht="15">
      <c r="A15" s="31" t="s">
        <v>408</v>
      </c>
      <c r="B15" s="519"/>
      <c r="C15" s="519"/>
      <c r="D15" s="519"/>
      <c r="E15" s="519"/>
      <c r="F15" s="519"/>
      <c r="G15" s="500"/>
      <c r="H15" s="387"/>
    </row>
    <row r="16" spans="1:8" ht="15">
      <c r="A16" s="31" t="s">
        <v>630</v>
      </c>
      <c r="B16" s="98"/>
      <c r="C16" s="98"/>
      <c r="D16" s="98"/>
      <c r="E16" s="98"/>
      <c r="F16" s="98"/>
      <c r="G16" s="500"/>
      <c r="H16" s="387"/>
    </row>
    <row r="17" spans="1:8" ht="15">
      <c r="A17" s="31" t="s">
        <v>631</v>
      </c>
      <c r="B17" s="98"/>
      <c r="C17" s="98"/>
      <c r="D17" s="98"/>
      <c r="E17" s="98"/>
      <c r="F17" s="98"/>
      <c r="G17" s="500"/>
      <c r="H17" s="387"/>
    </row>
    <row r="18" spans="1:8" ht="15">
      <c r="A18" s="31" t="s">
        <v>632</v>
      </c>
      <c r="B18" s="98"/>
      <c r="C18" s="98"/>
      <c r="D18" s="98"/>
      <c r="E18" s="98"/>
      <c r="F18" s="98"/>
      <c r="G18" s="500"/>
      <c r="H18" s="387"/>
    </row>
    <row r="19" spans="1:8" ht="15">
      <c r="A19" s="31" t="s">
        <v>633</v>
      </c>
      <c r="B19" s="98"/>
      <c r="C19" s="98"/>
      <c r="D19" s="98"/>
      <c r="E19" s="98"/>
      <c r="F19" s="98"/>
      <c r="G19" s="500"/>
      <c r="H19" s="387"/>
    </row>
    <row r="20" spans="1:8" ht="15">
      <c r="A20" s="31" t="s">
        <v>634</v>
      </c>
      <c r="B20" s="96"/>
      <c r="C20" s="98"/>
      <c r="D20" s="98"/>
      <c r="E20" s="98"/>
      <c r="F20" s="98"/>
      <c r="G20" s="500"/>
      <c r="H20" s="387"/>
    </row>
    <row r="21" spans="1:8" ht="15">
      <c r="A21" s="33"/>
      <c r="B21" s="98"/>
      <c r="C21" s="98"/>
      <c r="D21" s="98"/>
      <c r="E21" s="98"/>
      <c r="F21" s="98"/>
      <c r="G21" s="500"/>
      <c r="H21" s="387"/>
    </row>
    <row r="22" spans="1:8" ht="15">
      <c r="A22" s="170" t="s">
        <v>719</v>
      </c>
      <c r="B22" s="98"/>
      <c r="C22" s="98"/>
      <c r="D22" s="98"/>
      <c r="E22" s="98"/>
      <c r="F22" s="98"/>
      <c r="G22" s="500"/>
      <c r="H22" s="387"/>
    </row>
    <row r="23" spans="1:8" ht="15">
      <c r="A23" s="31" t="s">
        <v>626</v>
      </c>
      <c r="B23" s="98"/>
      <c r="C23" s="98"/>
      <c r="D23" s="98"/>
      <c r="E23" s="98"/>
      <c r="F23" s="98"/>
      <c r="G23" s="500"/>
      <c r="H23" s="387"/>
    </row>
    <row r="24" spans="1:8" ht="15">
      <c r="A24" s="31" t="s">
        <v>627</v>
      </c>
      <c r="B24" s="98"/>
      <c r="C24" s="98"/>
      <c r="D24" s="98"/>
      <c r="E24" s="98"/>
      <c r="F24" s="98"/>
      <c r="G24" s="500"/>
      <c r="H24" s="387"/>
    </row>
    <row r="25" spans="1:8" ht="15">
      <c r="A25" s="31" t="s">
        <v>628</v>
      </c>
      <c r="B25" s="98"/>
      <c r="C25" s="98"/>
      <c r="D25" s="98"/>
      <c r="E25" s="98"/>
      <c r="F25" s="98"/>
      <c r="G25" s="500"/>
      <c r="H25" s="387"/>
    </row>
    <row r="26" spans="1:8" ht="15">
      <c r="A26" s="31" t="s">
        <v>629</v>
      </c>
      <c r="B26" s="519"/>
      <c r="C26" s="519"/>
      <c r="D26" s="519"/>
      <c r="E26" s="519"/>
      <c r="F26" s="519"/>
      <c r="G26" s="500"/>
      <c r="H26" s="387"/>
    </row>
    <row r="27" spans="1:8" ht="15">
      <c r="A27" s="31" t="s">
        <v>408</v>
      </c>
      <c r="B27" s="519"/>
      <c r="C27" s="519"/>
      <c r="D27" s="519"/>
      <c r="E27" s="519"/>
      <c r="F27" s="519"/>
      <c r="G27" s="500"/>
      <c r="H27" s="387"/>
    </row>
    <row r="28" spans="1:8" ht="15">
      <c r="A28" s="31" t="s">
        <v>630</v>
      </c>
      <c r="B28" s="98"/>
      <c r="C28" s="98"/>
      <c r="D28" s="98"/>
      <c r="E28" s="98"/>
      <c r="F28" s="98"/>
      <c r="G28" s="500"/>
      <c r="H28" s="387"/>
    </row>
    <row r="29" spans="1:8" ht="15">
      <c r="A29" s="31" t="s">
        <v>631</v>
      </c>
      <c r="B29" s="98"/>
      <c r="C29" s="98"/>
      <c r="D29" s="98"/>
      <c r="E29" s="98"/>
      <c r="F29" s="98"/>
      <c r="G29" s="500"/>
      <c r="H29" s="387"/>
    </row>
    <row r="30" spans="1:8" ht="15">
      <c r="A30" s="31" t="s">
        <v>632</v>
      </c>
      <c r="B30" s="98"/>
      <c r="C30" s="98"/>
      <c r="D30" s="98"/>
      <c r="E30" s="98"/>
      <c r="F30" s="98"/>
      <c r="G30" s="500"/>
      <c r="H30" s="387"/>
    </row>
    <row r="31" spans="1:8" ht="15">
      <c r="A31" s="31" t="s">
        <v>633</v>
      </c>
      <c r="B31" s="98"/>
      <c r="C31" s="98"/>
      <c r="D31" s="98"/>
      <c r="E31" s="98"/>
      <c r="F31" s="98"/>
      <c r="G31" s="500"/>
      <c r="H31" s="387"/>
    </row>
    <row r="32" spans="1:8" ht="15">
      <c r="A32" s="31" t="s">
        <v>634</v>
      </c>
      <c r="B32" s="96"/>
      <c r="C32" s="98"/>
      <c r="D32" s="98"/>
      <c r="E32" s="98"/>
      <c r="F32" s="98"/>
      <c r="G32" s="500"/>
      <c r="H32" s="387"/>
    </row>
    <row r="33" spans="1:8" ht="15">
      <c r="A33" s="33"/>
      <c r="B33" s="96"/>
      <c r="C33" s="98"/>
      <c r="D33" s="98"/>
      <c r="E33" s="98"/>
      <c r="F33" s="98"/>
      <c r="G33" s="500"/>
      <c r="H33" s="387"/>
    </row>
    <row r="34" spans="1:8" ht="15">
      <c r="A34" s="170" t="s">
        <v>720</v>
      </c>
      <c r="B34" s="96"/>
      <c r="C34" s="98"/>
      <c r="D34" s="98"/>
      <c r="E34" s="98"/>
      <c r="F34" s="98"/>
      <c r="G34" s="500"/>
      <c r="H34" s="387"/>
    </row>
    <row r="35" spans="1:8" ht="15">
      <c r="A35" s="99"/>
      <c r="B35" s="99"/>
      <c r="C35" s="99"/>
      <c r="D35" s="99"/>
      <c r="E35" s="99"/>
      <c r="F35" s="99"/>
      <c r="G35" s="171"/>
      <c r="H35" s="172"/>
    </row>
    <row r="39" spans="1:6" ht="15">
      <c r="A39" s="158" t="s">
        <v>601</v>
      </c>
      <c r="B39" s="151"/>
      <c r="C39" s="151"/>
      <c r="D39" s="354" t="s">
        <v>635</v>
      </c>
      <c r="E39" s="354"/>
      <c r="F39" s="354"/>
    </row>
    <row r="40" spans="1:6" ht="15">
      <c r="A40" s="158" t="s">
        <v>599</v>
      </c>
      <c r="B40" s="158"/>
      <c r="C40" s="151"/>
      <c r="D40" s="354" t="s">
        <v>600</v>
      </c>
      <c r="E40" s="354"/>
      <c r="F40" s="354"/>
    </row>
  </sheetData>
  <mergeCells count="47">
    <mergeCell ref="G20:H20"/>
    <mergeCell ref="G33:H33"/>
    <mergeCell ref="G34:H34"/>
    <mergeCell ref="A1:H1"/>
    <mergeCell ref="G26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G7:H9"/>
    <mergeCell ref="G10:H10"/>
    <mergeCell ref="G11:H11"/>
    <mergeCell ref="G12:H12"/>
    <mergeCell ref="G13:H13"/>
    <mergeCell ref="A2:H2"/>
    <mergeCell ref="A3:H3"/>
    <mergeCell ref="A4:H4"/>
    <mergeCell ref="A5:H5"/>
    <mergeCell ref="A6:H6"/>
    <mergeCell ref="D39:F39"/>
    <mergeCell ref="D40:F40"/>
    <mergeCell ref="A7:A9"/>
    <mergeCell ref="C7:C9"/>
    <mergeCell ref="D7:D9"/>
    <mergeCell ref="E7:E9"/>
    <mergeCell ref="F7:F9"/>
    <mergeCell ref="B14:B15"/>
    <mergeCell ref="C14:C15"/>
    <mergeCell ref="D14:D15"/>
    <mergeCell ref="E14:E15"/>
    <mergeCell ref="F14:F15"/>
    <mergeCell ref="D26:D27"/>
    <mergeCell ref="E26:E27"/>
    <mergeCell ref="F26:F27"/>
    <mergeCell ref="C26:C2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SheetLayoutView="80" workbookViewId="0" topLeftCell="A1">
      <selection activeCell="E16" sqref="E16"/>
    </sheetView>
  </sheetViews>
  <sheetFormatPr defaultColWidth="11.421875" defaultRowHeight="15"/>
  <cols>
    <col min="1" max="1" width="35.28125" style="136" customWidth="1"/>
    <col min="2" max="6" width="9.421875" style="136" bestFit="1" customWidth="1"/>
    <col min="7" max="7" width="28.00390625" style="136" customWidth="1"/>
    <col min="8" max="8" width="11.421875" style="136" customWidth="1"/>
    <col min="9" max="16384" width="11.421875" style="154" customWidth="1"/>
  </cols>
  <sheetData>
    <row r="1" spans="1:8" ht="15">
      <c r="A1" s="518" t="s">
        <v>636</v>
      </c>
      <c r="B1" s="518"/>
      <c r="C1" s="518"/>
      <c r="D1" s="518"/>
      <c r="E1" s="518"/>
      <c r="F1" s="518"/>
      <c r="G1" s="518"/>
      <c r="H1" s="518"/>
    </row>
    <row r="2" spans="1:8" ht="15">
      <c r="A2" s="520"/>
      <c r="B2" s="521"/>
      <c r="C2" s="521"/>
      <c r="D2" s="521"/>
      <c r="E2" s="521"/>
      <c r="F2" s="521"/>
      <c r="G2" s="521"/>
      <c r="H2" s="522"/>
    </row>
    <row r="3" spans="1:8" ht="15">
      <c r="A3" s="411">
        <f>'FORMATO 7c) RI'!A3:H3</f>
        <v>0</v>
      </c>
      <c r="B3" s="412"/>
      <c r="C3" s="412"/>
      <c r="D3" s="412"/>
      <c r="E3" s="412"/>
      <c r="F3" s="412"/>
      <c r="G3" s="412"/>
      <c r="H3" s="413"/>
    </row>
    <row r="4" spans="1:8" ht="15">
      <c r="A4" s="503" t="s">
        <v>409</v>
      </c>
      <c r="B4" s="376"/>
      <c r="C4" s="376"/>
      <c r="D4" s="376"/>
      <c r="E4" s="376"/>
      <c r="F4" s="376"/>
      <c r="G4" s="376"/>
      <c r="H4" s="504"/>
    </row>
    <row r="5" spans="1:8" ht="15">
      <c r="A5" s="503" t="s">
        <v>0</v>
      </c>
      <c r="B5" s="376"/>
      <c r="C5" s="376"/>
      <c r="D5" s="376"/>
      <c r="E5" s="376"/>
      <c r="F5" s="376"/>
      <c r="G5" s="376"/>
      <c r="H5" s="504"/>
    </row>
    <row r="6" spans="1:8" ht="15">
      <c r="A6" s="378" t="s">
        <v>387</v>
      </c>
      <c r="B6" s="378" t="s">
        <v>637</v>
      </c>
      <c r="C6" s="378" t="s">
        <v>638</v>
      </c>
      <c r="D6" s="378" t="s">
        <v>639</v>
      </c>
      <c r="E6" s="378" t="s">
        <v>640</v>
      </c>
      <c r="F6" s="378" t="s">
        <v>641</v>
      </c>
      <c r="G6" s="407" t="s">
        <v>410</v>
      </c>
      <c r="H6" s="383"/>
    </row>
    <row r="7" spans="1:8" ht="15">
      <c r="A7" s="379"/>
      <c r="B7" s="379"/>
      <c r="C7" s="379"/>
      <c r="D7" s="379"/>
      <c r="E7" s="379"/>
      <c r="F7" s="379"/>
      <c r="G7" s="409" t="s">
        <v>411</v>
      </c>
      <c r="H7" s="391"/>
    </row>
    <row r="8" spans="1:8" ht="15">
      <c r="A8" s="380"/>
      <c r="B8" s="380"/>
      <c r="C8" s="380"/>
      <c r="D8" s="380"/>
      <c r="E8" s="380"/>
      <c r="F8" s="380"/>
      <c r="G8" s="411" t="s">
        <v>642</v>
      </c>
      <c r="H8" s="413"/>
    </row>
    <row r="9" spans="1:8" ht="33.75" customHeight="1">
      <c r="A9" s="173" t="s">
        <v>718</v>
      </c>
      <c r="B9" s="174"/>
      <c r="C9" s="174"/>
      <c r="D9" s="174"/>
      <c r="E9" s="174"/>
      <c r="F9" s="174"/>
      <c r="G9" s="524"/>
      <c r="H9" s="525"/>
    </row>
    <row r="10" spans="1:8" ht="33.75" customHeight="1">
      <c r="A10" s="173" t="s">
        <v>626</v>
      </c>
      <c r="B10" s="174"/>
      <c r="C10" s="174"/>
      <c r="D10" s="174"/>
      <c r="E10" s="174"/>
      <c r="F10" s="174"/>
      <c r="G10" s="524"/>
      <c r="H10" s="525"/>
    </row>
    <row r="11" spans="1:8" ht="33.75" customHeight="1">
      <c r="A11" s="173" t="s">
        <v>627</v>
      </c>
      <c r="B11" s="174"/>
      <c r="C11" s="174"/>
      <c r="D11" s="174"/>
      <c r="E11" s="174"/>
      <c r="F11" s="174"/>
      <c r="G11" s="524"/>
      <c r="H11" s="525"/>
    </row>
    <row r="12" spans="1:8" ht="33.75" customHeight="1">
      <c r="A12" s="173" t="s">
        <v>628</v>
      </c>
      <c r="B12" s="174"/>
      <c r="C12" s="174"/>
      <c r="D12" s="174"/>
      <c r="E12" s="174"/>
      <c r="F12" s="174"/>
      <c r="G12" s="524"/>
      <c r="H12" s="525"/>
    </row>
    <row r="13" spans="1:8" ht="33.75" customHeight="1">
      <c r="A13" s="173" t="s">
        <v>721</v>
      </c>
      <c r="B13" s="174"/>
      <c r="C13" s="174"/>
      <c r="D13" s="174"/>
      <c r="E13" s="174"/>
      <c r="F13" s="174"/>
      <c r="G13" s="524"/>
      <c r="H13" s="525"/>
    </row>
    <row r="14" spans="1:8" ht="33.75" customHeight="1">
      <c r="A14" s="173" t="s">
        <v>630</v>
      </c>
      <c r="B14" s="174"/>
      <c r="C14" s="174"/>
      <c r="D14" s="174"/>
      <c r="E14" s="174"/>
      <c r="F14" s="174"/>
      <c r="G14" s="524"/>
      <c r="H14" s="525"/>
    </row>
    <row r="15" spans="1:8" ht="33.75" customHeight="1">
      <c r="A15" s="173" t="s">
        <v>631</v>
      </c>
      <c r="B15" s="174"/>
      <c r="C15" s="174"/>
      <c r="D15" s="174"/>
      <c r="E15" s="174"/>
      <c r="F15" s="174"/>
      <c r="G15" s="524"/>
      <c r="H15" s="525"/>
    </row>
    <row r="16" spans="1:8" ht="33.75" customHeight="1">
      <c r="A16" s="173" t="s">
        <v>632</v>
      </c>
      <c r="B16" s="174"/>
      <c r="C16" s="174"/>
      <c r="D16" s="174"/>
      <c r="E16" s="174"/>
      <c r="F16" s="174"/>
      <c r="G16" s="524"/>
      <c r="H16" s="525"/>
    </row>
    <row r="17" spans="1:8" ht="33.75" customHeight="1">
      <c r="A17" s="173" t="s">
        <v>722</v>
      </c>
      <c r="B17" s="174"/>
      <c r="C17" s="174"/>
      <c r="D17" s="174"/>
      <c r="E17" s="174"/>
      <c r="F17" s="174"/>
      <c r="G17" s="524"/>
      <c r="H17" s="525"/>
    </row>
    <row r="18" spans="1:8" ht="33.75" customHeight="1">
      <c r="A18" s="173" t="s">
        <v>634</v>
      </c>
      <c r="B18" s="174"/>
      <c r="C18" s="174"/>
      <c r="D18" s="174"/>
      <c r="E18" s="174"/>
      <c r="F18" s="174"/>
      <c r="G18" s="524"/>
      <c r="H18" s="525"/>
    </row>
    <row r="19" spans="1:8" ht="33.75" customHeight="1">
      <c r="A19" s="173"/>
      <c r="B19" s="174"/>
      <c r="C19" s="174"/>
      <c r="D19" s="174"/>
      <c r="E19" s="174"/>
      <c r="F19" s="174"/>
      <c r="G19" s="524"/>
      <c r="H19" s="525"/>
    </row>
    <row r="20" spans="1:8" ht="33.75" customHeight="1">
      <c r="A20" s="173" t="s">
        <v>719</v>
      </c>
      <c r="B20" s="174"/>
      <c r="C20" s="174"/>
      <c r="D20" s="174"/>
      <c r="E20" s="174"/>
      <c r="F20" s="174"/>
      <c r="G20" s="524"/>
      <c r="H20" s="525"/>
    </row>
    <row r="21" spans="1:8" ht="33.75" customHeight="1">
      <c r="A21" s="173" t="s">
        <v>626</v>
      </c>
      <c r="B21" s="174"/>
      <c r="C21" s="174"/>
      <c r="D21" s="174"/>
      <c r="E21" s="174"/>
      <c r="F21" s="174"/>
      <c r="G21" s="524"/>
      <c r="H21" s="525"/>
    </row>
    <row r="22" spans="1:8" ht="33.75" customHeight="1">
      <c r="A22" s="173" t="s">
        <v>627</v>
      </c>
      <c r="B22" s="174"/>
      <c r="C22" s="174"/>
      <c r="D22" s="174"/>
      <c r="E22" s="174"/>
      <c r="F22" s="174"/>
      <c r="G22" s="524"/>
      <c r="H22" s="525"/>
    </row>
    <row r="23" spans="1:8" ht="33.75" customHeight="1">
      <c r="A23" s="173" t="s">
        <v>628</v>
      </c>
      <c r="B23" s="174"/>
      <c r="C23" s="174"/>
      <c r="D23" s="174"/>
      <c r="E23" s="174"/>
      <c r="F23" s="174"/>
      <c r="G23" s="524"/>
      <c r="H23" s="525"/>
    </row>
    <row r="24" spans="1:8" ht="33.75" customHeight="1">
      <c r="A24" s="173" t="s">
        <v>721</v>
      </c>
      <c r="B24" s="174"/>
      <c r="C24" s="174"/>
      <c r="D24" s="174"/>
      <c r="E24" s="174"/>
      <c r="F24" s="174"/>
      <c r="G24" s="524"/>
      <c r="H24" s="525"/>
    </row>
    <row r="25" spans="1:8" ht="33.75" customHeight="1">
      <c r="A25" s="173" t="s">
        <v>630</v>
      </c>
      <c r="B25" s="174"/>
      <c r="C25" s="174"/>
      <c r="D25" s="174"/>
      <c r="E25" s="174"/>
      <c r="F25" s="174"/>
      <c r="G25" s="524"/>
      <c r="H25" s="525"/>
    </row>
    <row r="26" spans="1:8" ht="33.75" customHeight="1">
      <c r="A26" s="173" t="s">
        <v>631</v>
      </c>
      <c r="B26" s="174"/>
      <c r="C26" s="174"/>
      <c r="D26" s="174"/>
      <c r="E26" s="174"/>
      <c r="F26" s="174"/>
      <c r="G26" s="524"/>
      <c r="H26" s="525"/>
    </row>
    <row r="27" spans="1:8" ht="33.75" customHeight="1">
      <c r="A27" s="173" t="s">
        <v>632</v>
      </c>
      <c r="B27" s="174"/>
      <c r="C27" s="174"/>
      <c r="D27" s="174"/>
      <c r="E27" s="174"/>
      <c r="F27" s="174"/>
      <c r="G27" s="524"/>
      <c r="H27" s="525"/>
    </row>
    <row r="28" spans="1:8" ht="33.75" customHeight="1">
      <c r="A28" s="173" t="s">
        <v>633</v>
      </c>
      <c r="B28" s="174"/>
      <c r="C28" s="174"/>
      <c r="D28" s="174"/>
      <c r="E28" s="174"/>
      <c r="F28" s="174"/>
      <c r="G28" s="524"/>
      <c r="H28" s="525"/>
    </row>
    <row r="29" spans="1:8" ht="33.75" customHeight="1">
      <c r="A29" s="173" t="s">
        <v>634</v>
      </c>
      <c r="B29" s="174"/>
      <c r="C29" s="174"/>
      <c r="D29" s="174"/>
      <c r="E29" s="174"/>
      <c r="F29" s="174"/>
      <c r="G29" s="524"/>
      <c r="H29" s="525"/>
    </row>
    <row r="30" spans="1:8" ht="33.75" customHeight="1">
      <c r="A30" s="173"/>
      <c r="B30" s="174"/>
      <c r="C30" s="174"/>
      <c r="D30" s="174"/>
      <c r="E30" s="174"/>
      <c r="F30" s="174"/>
      <c r="G30" s="524"/>
      <c r="H30" s="525"/>
    </row>
    <row r="31" spans="1:8" ht="33.75" customHeight="1">
      <c r="A31" s="173" t="s">
        <v>723</v>
      </c>
      <c r="B31" s="174"/>
      <c r="C31" s="174"/>
      <c r="D31" s="174"/>
      <c r="E31" s="174"/>
      <c r="F31" s="174"/>
      <c r="G31" s="524"/>
      <c r="H31" s="525"/>
    </row>
    <row r="32" spans="1:8" ht="33.75" customHeight="1">
      <c r="A32" s="173"/>
      <c r="B32" s="174"/>
      <c r="C32" s="174"/>
      <c r="D32" s="174"/>
      <c r="E32" s="174"/>
      <c r="F32" s="174"/>
      <c r="G32" s="524"/>
      <c r="H32" s="525"/>
    </row>
    <row r="33" spans="1:8" ht="15">
      <c r="A33" s="527" t="s">
        <v>412</v>
      </c>
      <c r="B33" s="527"/>
      <c r="C33" s="527"/>
      <c r="D33" s="527"/>
      <c r="E33" s="527"/>
      <c r="F33" s="527"/>
      <c r="G33" s="527"/>
      <c r="H33" s="527"/>
    </row>
    <row r="34" spans="1:8" ht="15">
      <c r="A34" s="526" t="s">
        <v>413</v>
      </c>
      <c r="B34" s="526"/>
      <c r="C34" s="526"/>
      <c r="D34" s="526"/>
      <c r="E34" s="526"/>
      <c r="F34" s="526"/>
      <c r="G34" s="526"/>
      <c r="H34" s="526"/>
    </row>
    <row r="38" spans="1:7" ht="15">
      <c r="A38" s="158" t="s">
        <v>601</v>
      </c>
      <c r="B38" s="151"/>
      <c r="C38" s="151"/>
      <c r="E38" s="158"/>
      <c r="F38" s="354" t="s">
        <v>635</v>
      </c>
      <c r="G38" s="354"/>
    </row>
    <row r="39" spans="1:7" ht="15">
      <c r="A39" s="158" t="s">
        <v>599</v>
      </c>
      <c r="B39" s="158"/>
      <c r="C39" s="151"/>
      <c r="E39" s="158"/>
      <c r="F39" s="354" t="s">
        <v>600</v>
      </c>
      <c r="G39" s="354"/>
    </row>
  </sheetData>
  <mergeCells count="42"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SheetLayoutView="120" workbookViewId="0" topLeftCell="A27">
      <selection activeCell="B13" sqref="B13"/>
    </sheetView>
  </sheetViews>
  <sheetFormatPr defaultColWidth="11.421875" defaultRowHeight="15"/>
  <cols>
    <col min="1" max="1" width="54.421875" style="136" bestFit="1" customWidth="1"/>
    <col min="2" max="2" width="10.7109375" style="136" customWidth="1"/>
    <col min="3" max="3" width="8.57421875" style="136" customWidth="1"/>
    <col min="4" max="4" width="10.28125" style="136" customWidth="1"/>
    <col min="5" max="5" width="10.57421875" style="136" customWidth="1"/>
    <col min="6" max="6" width="10.28125" style="136" customWidth="1"/>
    <col min="7" max="16384" width="11.421875" style="154" customWidth="1"/>
  </cols>
  <sheetData>
    <row r="1" spans="1:6" ht="15">
      <c r="A1" s="518" t="s">
        <v>724</v>
      </c>
      <c r="B1" s="518"/>
      <c r="C1" s="518"/>
      <c r="D1" s="518"/>
      <c r="E1" s="518"/>
      <c r="F1" s="518"/>
    </row>
    <row r="2" spans="1:6" ht="15">
      <c r="A2" s="407">
        <f>'FORMATO 7d) RE'!A3:H3</f>
        <v>0</v>
      </c>
      <c r="B2" s="408"/>
      <c r="C2" s="408"/>
      <c r="D2" s="408"/>
      <c r="E2" s="408"/>
      <c r="F2" s="383"/>
    </row>
    <row r="3" spans="1:6" ht="15">
      <c r="A3" s="411" t="s">
        <v>414</v>
      </c>
      <c r="B3" s="412"/>
      <c r="C3" s="412"/>
      <c r="D3" s="412"/>
      <c r="E3" s="412"/>
      <c r="F3" s="413"/>
    </row>
    <row r="4" spans="1:6" ht="15">
      <c r="A4" s="529"/>
      <c r="B4" s="175" t="s">
        <v>415</v>
      </c>
      <c r="C4" s="531" t="s">
        <v>205</v>
      </c>
      <c r="D4" s="175" t="s">
        <v>417</v>
      </c>
      <c r="E4" s="175" t="s">
        <v>419</v>
      </c>
      <c r="F4" s="175" t="s">
        <v>421</v>
      </c>
    </row>
    <row r="5" spans="1:6" ht="15">
      <c r="A5" s="406"/>
      <c r="B5" s="175" t="s">
        <v>416</v>
      </c>
      <c r="C5" s="532"/>
      <c r="D5" s="175" t="s">
        <v>418</v>
      </c>
      <c r="E5" s="175" t="s">
        <v>420</v>
      </c>
      <c r="F5" s="175" t="s">
        <v>422</v>
      </c>
    </row>
    <row r="6" spans="1:6" ht="15">
      <c r="A6" s="530"/>
      <c r="B6" s="176"/>
      <c r="C6" s="533"/>
      <c r="D6" s="176"/>
      <c r="E6" s="176"/>
      <c r="F6" s="177" t="s">
        <v>423</v>
      </c>
    </row>
    <row r="7" spans="1:6" ht="15">
      <c r="A7" s="178" t="s">
        <v>424</v>
      </c>
      <c r="B7" s="179"/>
      <c r="C7" s="162"/>
      <c r="D7" s="162"/>
      <c r="E7" s="162"/>
      <c r="F7" s="162"/>
    </row>
    <row r="8" spans="1:6" ht="15">
      <c r="A8" s="102" t="s">
        <v>425</v>
      </c>
      <c r="B8" s="528"/>
      <c r="C8" s="528"/>
      <c r="D8" s="528"/>
      <c r="E8" s="528"/>
      <c r="F8" s="528"/>
    </row>
    <row r="9" spans="1:6" ht="15">
      <c r="A9" s="102" t="s">
        <v>426</v>
      </c>
      <c r="B9" s="528"/>
      <c r="C9" s="528"/>
      <c r="D9" s="528"/>
      <c r="E9" s="528"/>
      <c r="F9" s="528"/>
    </row>
    <row r="10" spans="1:6" ht="15">
      <c r="A10" s="102" t="s">
        <v>427</v>
      </c>
      <c r="B10" s="179"/>
      <c r="C10" s="162"/>
      <c r="D10" s="162"/>
      <c r="E10" s="162"/>
      <c r="F10" s="162"/>
    </row>
    <row r="11" spans="1:6" ht="15">
      <c r="A11" s="102"/>
      <c r="B11" s="179"/>
      <c r="C11" s="162"/>
      <c r="D11" s="162"/>
      <c r="E11" s="162"/>
      <c r="F11" s="162"/>
    </row>
    <row r="12" spans="1:6" ht="15">
      <c r="A12" s="178" t="s">
        <v>428</v>
      </c>
      <c r="B12" s="179"/>
      <c r="C12" s="162"/>
      <c r="D12" s="162"/>
      <c r="E12" s="162"/>
      <c r="F12" s="162"/>
    </row>
    <row r="13" spans="1:6" ht="15">
      <c r="A13" s="102" t="s">
        <v>429</v>
      </c>
      <c r="B13" s="179"/>
      <c r="C13" s="162"/>
      <c r="D13" s="162"/>
      <c r="E13" s="162"/>
      <c r="F13" s="162"/>
    </row>
    <row r="14" spans="1:6" ht="15">
      <c r="A14" s="25" t="s">
        <v>430</v>
      </c>
      <c r="B14" s="179"/>
      <c r="C14" s="162"/>
      <c r="D14" s="162"/>
      <c r="E14" s="162"/>
      <c r="F14" s="162"/>
    </row>
    <row r="15" spans="1:6" ht="15">
      <c r="A15" s="25" t="s">
        <v>431</v>
      </c>
      <c r="B15" s="179"/>
      <c r="C15" s="162"/>
      <c r="D15" s="162"/>
      <c r="E15" s="162"/>
      <c r="F15" s="162"/>
    </row>
    <row r="16" spans="1:6" ht="15">
      <c r="A16" s="25" t="s">
        <v>432</v>
      </c>
      <c r="B16" s="179"/>
      <c r="C16" s="162"/>
      <c r="D16" s="162"/>
      <c r="E16" s="162"/>
      <c r="F16" s="162"/>
    </row>
    <row r="17" spans="1:6" ht="15">
      <c r="A17" s="102" t="s">
        <v>433</v>
      </c>
      <c r="B17" s="179"/>
      <c r="C17" s="162"/>
      <c r="D17" s="162"/>
      <c r="E17" s="162"/>
      <c r="F17" s="162"/>
    </row>
    <row r="18" spans="1:6" ht="15">
      <c r="A18" s="25" t="s">
        <v>430</v>
      </c>
      <c r="B18" s="179"/>
      <c r="C18" s="162"/>
      <c r="D18" s="162"/>
      <c r="E18" s="162"/>
      <c r="F18" s="162"/>
    </row>
    <row r="19" spans="1:6" ht="15">
      <c r="A19" s="25" t="s">
        <v>431</v>
      </c>
      <c r="B19" s="179"/>
      <c r="C19" s="162"/>
      <c r="D19" s="162"/>
      <c r="E19" s="162"/>
      <c r="F19" s="162"/>
    </row>
    <row r="20" spans="1:6" ht="15">
      <c r="A20" s="25" t="s">
        <v>432</v>
      </c>
      <c r="B20" s="179"/>
      <c r="C20" s="162"/>
      <c r="D20" s="162"/>
      <c r="E20" s="162"/>
      <c r="F20" s="162"/>
    </row>
    <row r="21" spans="1:6" ht="15">
      <c r="A21" s="102" t="s">
        <v>434</v>
      </c>
      <c r="B21" s="179"/>
      <c r="C21" s="162"/>
      <c r="D21" s="162"/>
      <c r="E21" s="162"/>
      <c r="F21" s="162"/>
    </row>
    <row r="22" spans="1:6" ht="15">
      <c r="A22" s="102" t="s">
        <v>435</v>
      </c>
      <c r="B22" s="179"/>
      <c r="C22" s="162"/>
      <c r="D22" s="162"/>
      <c r="E22" s="162"/>
      <c r="F22" s="162"/>
    </row>
    <row r="23" spans="1:6" ht="15">
      <c r="A23" s="102" t="s">
        <v>436</v>
      </c>
      <c r="B23" s="179"/>
      <c r="C23" s="162"/>
      <c r="D23" s="162"/>
      <c r="E23" s="162"/>
      <c r="F23" s="162"/>
    </row>
    <row r="24" spans="1:6" ht="15">
      <c r="A24" s="102" t="s">
        <v>437</v>
      </c>
      <c r="B24" s="179"/>
      <c r="C24" s="162"/>
      <c r="D24" s="162"/>
      <c r="E24" s="162"/>
      <c r="F24" s="162"/>
    </row>
    <row r="25" spans="1:6" ht="15">
      <c r="A25" s="102" t="s">
        <v>438</v>
      </c>
      <c r="B25" s="179"/>
      <c r="C25" s="162"/>
      <c r="D25" s="162"/>
      <c r="E25" s="162"/>
      <c r="F25" s="162"/>
    </row>
    <row r="26" spans="1:6" ht="15">
      <c r="A26" s="102" t="s">
        <v>439</v>
      </c>
      <c r="B26" s="179"/>
      <c r="C26" s="162"/>
      <c r="D26" s="162"/>
      <c r="E26" s="162"/>
      <c r="F26" s="162"/>
    </row>
    <row r="27" spans="1:6" ht="15">
      <c r="A27" s="102" t="s">
        <v>440</v>
      </c>
      <c r="B27" s="179"/>
      <c r="C27" s="162"/>
      <c r="D27" s="162"/>
      <c r="E27" s="162"/>
      <c r="F27" s="162"/>
    </row>
    <row r="28" spans="1:6" ht="15">
      <c r="A28" s="102" t="s">
        <v>441</v>
      </c>
      <c r="B28" s="179"/>
      <c r="C28" s="162"/>
      <c r="D28" s="162"/>
      <c r="E28" s="162"/>
      <c r="F28" s="162"/>
    </row>
    <row r="29" spans="1:6" ht="15">
      <c r="A29" s="102"/>
      <c r="B29" s="179"/>
      <c r="C29" s="162"/>
      <c r="D29" s="162"/>
      <c r="E29" s="162"/>
      <c r="F29" s="162"/>
    </row>
    <row r="30" spans="1:6" ht="15">
      <c r="A30" s="178" t="s">
        <v>442</v>
      </c>
      <c r="B30" s="179"/>
      <c r="C30" s="162"/>
      <c r="D30" s="162"/>
      <c r="E30" s="162"/>
      <c r="F30" s="162"/>
    </row>
    <row r="31" spans="1:6" ht="15">
      <c r="A31" s="102" t="s">
        <v>443</v>
      </c>
      <c r="B31" s="179"/>
      <c r="C31" s="162"/>
      <c r="D31" s="162"/>
      <c r="E31" s="162"/>
      <c r="F31" s="162"/>
    </row>
    <row r="32" spans="1:6" ht="15">
      <c r="A32" s="102"/>
      <c r="B32" s="179"/>
      <c r="C32" s="162"/>
      <c r="D32" s="162"/>
      <c r="E32" s="162"/>
      <c r="F32" s="162"/>
    </row>
    <row r="33" spans="1:6" ht="15">
      <c r="A33" s="178" t="s">
        <v>444</v>
      </c>
      <c r="B33" s="179"/>
      <c r="C33" s="162"/>
      <c r="D33" s="162"/>
      <c r="E33" s="162"/>
      <c r="F33" s="162"/>
    </row>
    <row r="34" spans="1:6" ht="15">
      <c r="A34" s="102" t="s">
        <v>429</v>
      </c>
      <c r="B34" s="179"/>
      <c r="C34" s="162"/>
      <c r="D34" s="162"/>
      <c r="E34" s="162"/>
      <c r="F34" s="162"/>
    </row>
    <row r="35" spans="1:6" ht="15">
      <c r="A35" s="102" t="s">
        <v>433</v>
      </c>
      <c r="B35" s="179"/>
      <c r="C35" s="162"/>
      <c r="D35" s="162"/>
      <c r="E35" s="162"/>
      <c r="F35" s="162"/>
    </row>
    <row r="36" spans="1:6" ht="15">
      <c r="A36" s="102" t="s">
        <v>445</v>
      </c>
      <c r="B36" s="179"/>
      <c r="C36" s="162"/>
      <c r="D36" s="162"/>
      <c r="E36" s="162"/>
      <c r="F36" s="162"/>
    </row>
    <row r="37" spans="1:6" ht="15">
      <c r="A37" s="102"/>
      <c r="B37" s="179"/>
      <c r="C37" s="162"/>
      <c r="D37" s="162"/>
      <c r="E37" s="162"/>
      <c r="F37" s="162"/>
    </row>
    <row r="38" spans="1:6" ht="15">
      <c r="A38" s="178" t="s">
        <v>446</v>
      </c>
      <c r="B38" s="179"/>
      <c r="C38" s="162"/>
      <c r="D38" s="162"/>
      <c r="E38" s="162"/>
      <c r="F38" s="162"/>
    </row>
    <row r="39" spans="1:6" ht="15">
      <c r="A39" s="102" t="s">
        <v>447</v>
      </c>
      <c r="B39" s="179"/>
      <c r="C39" s="162"/>
      <c r="D39" s="162"/>
      <c r="E39" s="162"/>
      <c r="F39" s="162"/>
    </row>
    <row r="40" spans="1:6" ht="15">
      <c r="A40" s="102" t="s">
        <v>448</v>
      </c>
      <c r="B40" s="179"/>
      <c r="C40" s="162"/>
      <c r="D40" s="162"/>
      <c r="E40" s="162"/>
      <c r="F40" s="162"/>
    </row>
    <row r="41" spans="1:6" ht="15">
      <c r="A41" s="102" t="s">
        <v>449</v>
      </c>
      <c r="B41" s="179"/>
      <c r="C41" s="162"/>
      <c r="D41" s="162"/>
      <c r="E41" s="162"/>
      <c r="F41" s="162"/>
    </row>
    <row r="42" spans="1:6" ht="15">
      <c r="A42" s="102"/>
      <c r="B42" s="179"/>
      <c r="C42" s="162"/>
      <c r="D42" s="162"/>
      <c r="E42" s="162"/>
      <c r="F42" s="162"/>
    </row>
    <row r="43" spans="1:6" ht="15">
      <c r="A43" s="178" t="s">
        <v>450</v>
      </c>
      <c r="B43" s="179"/>
      <c r="C43" s="162"/>
      <c r="D43" s="162"/>
      <c r="E43" s="162"/>
      <c r="F43" s="162"/>
    </row>
    <row r="44" spans="1:6" ht="15">
      <c r="A44" s="102"/>
      <c r="B44" s="179"/>
      <c r="C44" s="162"/>
      <c r="D44" s="162"/>
      <c r="E44" s="162"/>
      <c r="F44" s="162"/>
    </row>
    <row r="45" spans="1:6" ht="15">
      <c r="A45" s="178" t="s">
        <v>451</v>
      </c>
      <c r="B45" s="179"/>
      <c r="C45" s="162"/>
      <c r="D45" s="162"/>
      <c r="E45" s="162"/>
      <c r="F45" s="162"/>
    </row>
    <row r="46" spans="1:6" ht="15">
      <c r="A46" s="102" t="s">
        <v>452</v>
      </c>
      <c r="B46" s="179"/>
      <c r="C46" s="162"/>
      <c r="D46" s="162"/>
      <c r="E46" s="162"/>
      <c r="F46" s="162"/>
    </row>
    <row r="47" spans="1:6" ht="15">
      <c r="A47" s="102" t="s">
        <v>453</v>
      </c>
      <c r="B47" s="179"/>
      <c r="C47" s="162"/>
      <c r="D47" s="162"/>
      <c r="E47" s="162"/>
      <c r="F47" s="162"/>
    </row>
    <row r="48" spans="1:6" ht="15">
      <c r="A48" s="102" t="s">
        <v>454</v>
      </c>
      <c r="B48" s="179"/>
      <c r="C48" s="162"/>
      <c r="D48" s="162"/>
      <c r="E48" s="162"/>
      <c r="F48" s="162"/>
    </row>
    <row r="49" spans="1:6" ht="15">
      <c r="A49" s="102"/>
      <c r="B49" s="179"/>
      <c r="C49" s="162"/>
      <c r="D49" s="162"/>
      <c r="E49" s="162"/>
      <c r="F49" s="162"/>
    </row>
    <row r="50" spans="1:6" ht="15">
      <c r="A50" s="178" t="s">
        <v>455</v>
      </c>
      <c r="B50" s="528"/>
      <c r="C50" s="528"/>
      <c r="D50" s="528"/>
      <c r="E50" s="528"/>
      <c r="F50" s="528"/>
    </row>
    <row r="51" spans="1:6" ht="15">
      <c r="A51" s="178" t="s">
        <v>456</v>
      </c>
      <c r="B51" s="528"/>
      <c r="C51" s="528"/>
      <c r="D51" s="528"/>
      <c r="E51" s="528"/>
      <c r="F51" s="528"/>
    </row>
    <row r="52" spans="1:6" ht="15">
      <c r="A52" s="102" t="s">
        <v>453</v>
      </c>
      <c r="B52" s="179"/>
      <c r="C52" s="162"/>
      <c r="D52" s="162"/>
      <c r="E52" s="162"/>
      <c r="F52" s="162"/>
    </row>
    <row r="53" spans="1:6" ht="15">
      <c r="A53" s="102" t="s">
        <v>454</v>
      </c>
      <c r="B53" s="179"/>
      <c r="C53" s="162"/>
      <c r="D53" s="162"/>
      <c r="E53" s="162"/>
      <c r="F53" s="162"/>
    </row>
    <row r="54" spans="1:6" ht="15">
      <c r="A54" s="102"/>
      <c r="B54" s="179"/>
      <c r="C54" s="162"/>
      <c r="D54" s="162"/>
      <c r="E54" s="162"/>
      <c r="F54" s="162"/>
    </row>
    <row r="55" spans="1:6" ht="15">
      <c r="A55" s="178" t="s">
        <v>457</v>
      </c>
      <c r="B55" s="179"/>
      <c r="C55" s="162"/>
      <c r="D55" s="162"/>
      <c r="E55" s="162"/>
      <c r="F55" s="162"/>
    </row>
    <row r="56" spans="1:6" ht="15">
      <c r="A56" s="102" t="s">
        <v>453</v>
      </c>
      <c r="B56" s="179"/>
      <c r="C56" s="162"/>
      <c r="D56" s="162"/>
      <c r="E56" s="162"/>
      <c r="F56" s="162"/>
    </row>
    <row r="57" spans="1:6" ht="15">
      <c r="A57" s="102" t="s">
        <v>454</v>
      </c>
      <c r="B57" s="179"/>
      <c r="C57" s="162"/>
      <c r="D57" s="162"/>
      <c r="E57" s="162"/>
      <c r="F57" s="162"/>
    </row>
    <row r="58" spans="1:6" ht="15">
      <c r="A58" s="102" t="s">
        <v>458</v>
      </c>
      <c r="B58" s="179"/>
      <c r="C58" s="162"/>
      <c r="D58" s="162"/>
      <c r="E58" s="162"/>
      <c r="F58" s="162"/>
    </row>
    <row r="59" spans="1:6" ht="15">
      <c r="A59" s="102"/>
      <c r="B59" s="179"/>
      <c r="C59" s="162"/>
      <c r="D59" s="162"/>
      <c r="E59" s="162"/>
      <c r="F59" s="162"/>
    </row>
    <row r="60" spans="1:6" ht="15">
      <c r="A60" s="178" t="s">
        <v>459</v>
      </c>
      <c r="B60" s="179"/>
      <c r="C60" s="162"/>
      <c r="D60" s="162"/>
      <c r="E60" s="162"/>
      <c r="F60" s="162"/>
    </row>
    <row r="61" spans="1:6" ht="15">
      <c r="A61" s="102" t="s">
        <v>453</v>
      </c>
      <c r="B61" s="179"/>
      <c r="C61" s="162"/>
      <c r="D61" s="162"/>
      <c r="E61" s="162"/>
      <c r="F61" s="162"/>
    </row>
    <row r="62" spans="1:6" ht="15">
      <c r="A62" s="102" t="s">
        <v>454</v>
      </c>
      <c r="B62" s="179"/>
      <c r="C62" s="162"/>
      <c r="D62" s="162"/>
      <c r="E62" s="162"/>
      <c r="F62" s="162"/>
    </row>
    <row r="63" spans="1:6" ht="15">
      <c r="A63" s="102"/>
      <c r="B63" s="179"/>
      <c r="C63" s="162"/>
      <c r="D63" s="162"/>
      <c r="E63" s="162"/>
      <c r="F63" s="162"/>
    </row>
    <row r="64" spans="1:6" ht="15">
      <c r="A64" s="178" t="s">
        <v>460</v>
      </c>
      <c r="B64" s="179"/>
      <c r="C64" s="162"/>
      <c r="D64" s="162"/>
      <c r="E64" s="162"/>
      <c r="F64" s="162"/>
    </row>
    <row r="65" spans="1:6" ht="15">
      <c r="A65" s="102" t="s">
        <v>461</v>
      </c>
      <c r="B65" s="179"/>
      <c r="C65" s="162"/>
      <c r="D65" s="162"/>
      <c r="E65" s="162"/>
      <c r="F65" s="162"/>
    </row>
    <row r="66" spans="1:6" ht="15">
      <c r="A66" s="102" t="s">
        <v>462</v>
      </c>
      <c r="B66" s="179"/>
      <c r="C66" s="162"/>
      <c r="D66" s="162"/>
      <c r="E66" s="162"/>
      <c r="F66" s="162"/>
    </row>
    <row r="67" spans="1:6" ht="15">
      <c r="A67" s="102"/>
      <c r="B67" s="179"/>
      <c r="C67" s="162"/>
      <c r="D67" s="162"/>
      <c r="E67" s="162"/>
      <c r="F67" s="162"/>
    </row>
    <row r="68" spans="1:6" ht="15">
      <c r="A68" s="178" t="s">
        <v>463</v>
      </c>
      <c r="B68" s="179"/>
      <c r="C68" s="162"/>
      <c r="D68" s="162"/>
      <c r="E68" s="162"/>
      <c r="F68" s="162"/>
    </row>
    <row r="69" spans="1:6" ht="15">
      <c r="A69" s="102" t="s">
        <v>464</v>
      </c>
      <c r="B69" s="179"/>
      <c r="C69" s="162"/>
      <c r="D69" s="162"/>
      <c r="E69" s="162"/>
      <c r="F69" s="162"/>
    </row>
    <row r="70" spans="1:6" ht="15">
      <c r="A70" s="102" t="s">
        <v>465</v>
      </c>
      <c r="B70" s="179"/>
      <c r="C70" s="162"/>
      <c r="D70" s="162"/>
      <c r="E70" s="162"/>
      <c r="F70" s="162"/>
    </row>
    <row r="71" spans="1:6" ht="15">
      <c r="A71" s="106"/>
      <c r="B71" s="180"/>
      <c r="C71" s="169"/>
      <c r="D71" s="169"/>
      <c r="E71" s="169"/>
      <c r="F71" s="169"/>
    </row>
    <row r="72" spans="1:6" ht="15">
      <c r="A72" s="527"/>
      <c r="B72" s="527"/>
      <c r="C72" s="527"/>
      <c r="D72" s="527"/>
      <c r="E72" s="527"/>
      <c r="F72" s="527"/>
    </row>
    <row r="75" spans="1:5" ht="15">
      <c r="A75" s="158" t="s">
        <v>601</v>
      </c>
      <c r="B75" s="151"/>
      <c r="C75" s="354" t="s">
        <v>635</v>
      </c>
      <c r="D75" s="354"/>
      <c r="E75" s="354"/>
    </row>
    <row r="76" spans="1:5" ht="15">
      <c r="A76" s="158" t="s">
        <v>599</v>
      </c>
      <c r="B76" s="158"/>
      <c r="C76" s="354" t="s">
        <v>600</v>
      </c>
      <c r="D76" s="354"/>
      <c r="E76" s="354"/>
    </row>
  </sheetData>
  <mergeCells count="18">
    <mergeCell ref="A1:F1"/>
    <mergeCell ref="A2:F2"/>
    <mergeCell ref="A3:F3"/>
    <mergeCell ref="A4:A6"/>
    <mergeCell ref="C4:C6"/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SheetLayoutView="70" workbookViewId="0" topLeftCell="A40">
      <selection activeCell="C124" sqref="C124"/>
    </sheetView>
  </sheetViews>
  <sheetFormatPr defaultColWidth="11.421875" defaultRowHeight="15"/>
  <cols>
    <col min="1" max="1" width="12.28125" style="136" customWidth="1"/>
    <col min="2" max="2" width="8.140625" style="136" customWidth="1"/>
    <col min="3" max="3" width="21.7109375" style="136" customWidth="1"/>
    <col min="4" max="4" width="2.57421875" style="136" customWidth="1"/>
    <col min="5" max="5" width="24.8515625" style="136" bestFit="1" customWidth="1"/>
    <col min="6" max="6" width="2.57421875" style="136" customWidth="1"/>
    <col min="7" max="7" width="15.8515625" style="136" bestFit="1" customWidth="1"/>
    <col min="8" max="8" width="13.8515625" style="136" bestFit="1" customWidth="1"/>
    <col min="9" max="9" width="13.140625" style="136" bestFit="1" customWidth="1"/>
    <col min="10" max="10" width="23.57421875" style="136" bestFit="1" customWidth="1"/>
    <col min="11" max="11" width="11.8515625" style="136" bestFit="1" customWidth="1"/>
    <col min="12" max="16384" width="11.421875" style="154" customWidth="1"/>
  </cols>
  <sheetData>
    <row r="1" spans="1:11" ht="15">
      <c r="A1" s="589" t="s">
        <v>466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ht="12.75" customHeight="1">
      <c r="A2" s="590" t="s">
        <v>467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ht="13.5" customHeight="1">
      <c r="A3" s="590" t="s">
        <v>468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1" ht="6" customHeight="1">
      <c r="A4" s="591"/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ht="15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2"/>
    </row>
    <row r="6" spans="1:11" ht="15">
      <c r="A6" s="409">
        <f>'FORMATO 8 IEA'!A2:F2</f>
        <v>0</v>
      </c>
      <c r="B6" s="410"/>
      <c r="C6" s="410"/>
      <c r="D6" s="410"/>
      <c r="E6" s="410"/>
      <c r="F6" s="410"/>
      <c r="G6" s="410"/>
      <c r="H6" s="410"/>
      <c r="I6" s="410"/>
      <c r="J6" s="410"/>
      <c r="K6" s="391"/>
    </row>
    <row r="7" spans="1:11" ht="15">
      <c r="A7" s="409" t="s">
        <v>469</v>
      </c>
      <c r="B7" s="410"/>
      <c r="C7" s="410"/>
      <c r="D7" s="410"/>
      <c r="E7" s="410"/>
      <c r="F7" s="410"/>
      <c r="G7" s="410"/>
      <c r="H7" s="410"/>
      <c r="I7" s="410"/>
      <c r="J7" s="410"/>
      <c r="K7" s="391"/>
    </row>
    <row r="8" spans="1:11" ht="15">
      <c r="A8" s="409" t="s">
        <v>730</v>
      </c>
      <c r="B8" s="410"/>
      <c r="C8" s="410"/>
      <c r="D8" s="410"/>
      <c r="E8" s="410"/>
      <c r="F8" s="410"/>
      <c r="G8" s="410"/>
      <c r="H8" s="410"/>
      <c r="I8" s="410"/>
      <c r="J8" s="410"/>
      <c r="K8" s="391"/>
    </row>
    <row r="9" spans="1:11" ht="15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3"/>
    </row>
    <row r="10" spans="1:11" ht="15">
      <c r="A10" s="414" t="s">
        <v>470</v>
      </c>
      <c r="B10" s="538"/>
      <c r="C10" s="415"/>
      <c r="D10" s="503" t="s">
        <v>471</v>
      </c>
      <c r="E10" s="376"/>
      <c r="F10" s="376"/>
      <c r="G10" s="504"/>
      <c r="H10" s="503" t="s">
        <v>472</v>
      </c>
      <c r="I10" s="504"/>
      <c r="J10" s="378" t="s">
        <v>473</v>
      </c>
      <c r="K10" s="378" t="s">
        <v>474</v>
      </c>
    </row>
    <row r="11" spans="1:11" ht="15">
      <c r="A11" s="539"/>
      <c r="B11" s="540"/>
      <c r="C11" s="541"/>
      <c r="D11" s="503" t="s">
        <v>475</v>
      </c>
      <c r="E11" s="504"/>
      <c r="F11" s="503" t="s">
        <v>476</v>
      </c>
      <c r="G11" s="504"/>
      <c r="H11" s="181"/>
      <c r="I11" s="181"/>
      <c r="J11" s="379"/>
      <c r="K11" s="379"/>
    </row>
    <row r="12" spans="1:11" ht="15">
      <c r="A12" s="539"/>
      <c r="B12" s="540"/>
      <c r="C12" s="541"/>
      <c r="D12" s="378"/>
      <c r="E12" s="182" t="s">
        <v>477</v>
      </c>
      <c r="F12" s="534"/>
      <c r="G12" s="182" t="s">
        <v>479</v>
      </c>
      <c r="H12" s="534" t="s">
        <v>481</v>
      </c>
      <c r="I12" s="183" t="s">
        <v>482</v>
      </c>
      <c r="J12" s="379"/>
      <c r="K12" s="379"/>
    </row>
    <row r="13" spans="1:11" ht="15">
      <c r="A13" s="416"/>
      <c r="B13" s="542"/>
      <c r="C13" s="417"/>
      <c r="D13" s="380"/>
      <c r="E13" s="184" t="s">
        <v>478</v>
      </c>
      <c r="F13" s="535"/>
      <c r="G13" s="184" t="s">
        <v>480</v>
      </c>
      <c r="H13" s="535"/>
      <c r="I13" s="185" t="s">
        <v>483</v>
      </c>
      <c r="J13" s="380"/>
      <c r="K13" s="380"/>
    </row>
    <row r="14" spans="1:11" ht="15">
      <c r="A14" s="536" t="s">
        <v>484</v>
      </c>
      <c r="B14" s="537"/>
      <c r="C14" s="537"/>
      <c r="D14" s="537"/>
      <c r="E14" s="537"/>
      <c r="F14" s="537"/>
      <c r="G14" s="537"/>
      <c r="H14" s="186"/>
      <c r="I14" s="186"/>
      <c r="J14" s="186"/>
      <c r="K14" s="187"/>
    </row>
    <row r="15" spans="1:11" ht="15">
      <c r="A15" s="419" t="s">
        <v>485</v>
      </c>
      <c r="B15" s="543"/>
      <c r="C15" s="543"/>
      <c r="D15" s="543"/>
      <c r="E15" s="543"/>
      <c r="F15" s="543"/>
      <c r="G15" s="543"/>
      <c r="H15" s="188"/>
      <c r="I15" s="188"/>
      <c r="J15" s="188"/>
      <c r="K15" s="189"/>
    </row>
    <row r="16" spans="1:11" ht="15">
      <c r="A16" s="190">
        <v>1</v>
      </c>
      <c r="B16" s="544" t="s">
        <v>486</v>
      </c>
      <c r="C16" s="544"/>
      <c r="D16" s="191"/>
      <c r="E16" s="192"/>
      <c r="F16" s="191"/>
      <c r="G16" s="192"/>
      <c r="H16" s="191"/>
      <c r="I16" s="191"/>
      <c r="J16" s="191"/>
      <c r="K16" s="193"/>
    </row>
    <row r="17" spans="1:11" ht="15">
      <c r="A17" s="545"/>
      <c r="B17" s="548" t="s">
        <v>487</v>
      </c>
      <c r="C17" s="551" t="s">
        <v>488</v>
      </c>
      <c r="D17" s="554"/>
      <c r="E17" s="162" t="s">
        <v>689</v>
      </c>
      <c r="F17" s="554"/>
      <c r="G17" s="556" t="s">
        <v>808</v>
      </c>
      <c r="H17" s="559">
        <v>0</v>
      </c>
      <c r="I17" s="554" t="s">
        <v>492</v>
      </c>
      <c r="J17" s="554" t="s">
        <v>493</v>
      </c>
      <c r="K17" s="554"/>
    </row>
    <row r="18" spans="1:11" ht="15">
      <c r="A18" s="546"/>
      <c r="B18" s="549"/>
      <c r="C18" s="552"/>
      <c r="D18" s="528"/>
      <c r="E18" s="162" t="s">
        <v>706</v>
      </c>
      <c r="F18" s="528"/>
      <c r="G18" s="557"/>
      <c r="H18" s="560"/>
      <c r="I18" s="528"/>
      <c r="J18" s="528"/>
      <c r="K18" s="528"/>
    </row>
    <row r="19" spans="1:14" ht="15">
      <c r="A19" s="547"/>
      <c r="B19" s="550"/>
      <c r="C19" s="553"/>
      <c r="D19" s="555"/>
      <c r="E19" s="162" t="s">
        <v>491</v>
      </c>
      <c r="F19" s="555"/>
      <c r="G19" s="558"/>
      <c r="H19" s="561"/>
      <c r="I19" s="555"/>
      <c r="J19" s="555"/>
      <c r="K19" s="555"/>
      <c r="M19" s="194"/>
      <c r="N19" s="194"/>
    </row>
    <row r="20" spans="1:11" ht="15">
      <c r="A20" s="545"/>
      <c r="B20" s="548" t="s">
        <v>494</v>
      </c>
      <c r="C20" s="551" t="s">
        <v>126</v>
      </c>
      <c r="D20" s="554"/>
      <c r="E20" s="195" t="s">
        <v>495</v>
      </c>
      <c r="F20" s="554"/>
      <c r="G20" s="556" t="s">
        <v>808</v>
      </c>
      <c r="H20" s="559">
        <v>0</v>
      </c>
      <c r="I20" s="554" t="s">
        <v>492</v>
      </c>
      <c r="J20" s="554" t="s">
        <v>493</v>
      </c>
      <c r="K20" s="554"/>
    </row>
    <row r="21" spans="1:11" ht="15">
      <c r="A21" s="547"/>
      <c r="B21" s="550"/>
      <c r="C21" s="553"/>
      <c r="D21" s="555"/>
      <c r="E21" s="162" t="s">
        <v>496</v>
      </c>
      <c r="F21" s="555"/>
      <c r="G21" s="558"/>
      <c r="H21" s="560"/>
      <c r="I21" s="555"/>
      <c r="J21" s="555"/>
      <c r="K21" s="555"/>
    </row>
    <row r="22" spans="1:11" ht="15">
      <c r="A22" s="545"/>
      <c r="B22" s="548" t="s">
        <v>497</v>
      </c>
      <c r="C22" s="551" t="s">
        <v>498</v>
      </c>
      <c r="D22" s="554"/>
      <c r="E22" s="195" t="s">
        <v>499</v>
      </c>
      <c r="F22" s="554"/>
      <c r="G22" s="556" t="s">
        <v>808</v>
      </c>
      <c r="H22" s="559">
        <v>1238112</v>
      </c>
      <c r="I22" s="554" t="s">
        <v>492</v>
      </c>
      <c r="J22" s="554" t="s">
        <v>493</v>
      </c>
      <c r="K22" s="554"/>
    </row>
    <row r="23" spans="1:11" ht="15">
      <c r="A23" s="547"/>
      <c r="B23" s="550"/>
      <c r="C23" s="553"/>
      <c r="D23" s="555"/>
      <c r="E23" s="162" t="s">
        <v>500</v>
      </c>
      <c r="F23" s="555"/>
      <c r="G23" s="558"/>
      <c r="H23" s="560"/>
      <c r="I23" s="555"/>
      <c r="J23" s="555"/>
      <c r="K23" s="555"/>
    </row>
    <row r="24" spans="1:11" ht="15">
      <c r="A24" s="190">
        <v>2</v>
      </c>
      <c r="B24" s="544" t="s">
        <v>501</v>
      </c>
      <c r="C24" s="544"/>
      <c r="D24" s="196"/>
      <c r="E24" s="196"/>
      <c r="F24" s="196"/>
      <c r="G24" s="197"/>
      <c r="H24" s="196"/>
      <c r="I24" s="196"/>
      <c r="J24" s="191"/>
      <c r="K24" s="198"/>
    </row>
    <row r="25" spans="1:11" ht="15">
      <c r="A25" s="545"/>
      <c r="B25" s="548" t="s">
        <v>487</v>
      </c>
      <c r="C25" s="551" t="s">
        <v>488</v>
      </c>
      <c r="D25" s="554"/>
      <c r="E25" s="162" t="s">
        <v>489</v>
      </c>
      <c r="F25" s="554"/>
      <c r="G25" s="556" t="s">
        <v>808</v>
      </c>
      <c r="H25" s="559">
        <v>-17379</v>
      </c>
      <c r="I25" s="554" t="s">
        <v>492</v>
      </c>
      <c r="J25" s="554" t="s">
        <v>493</v>
      </c>
      <c r="K25" s="554"/>
    </row>
    <row r="26" spans="1:11" ht="15">
      <c r="A26" s="546"/>
      <c r="B26" s="549"/>
      <c r="C26" s="552"/>
      <c r="D26" s="528"/>
      <c r="E26" s="162" t="s">
        <v>490</v>
      </c>
      <c r="F26" s="528"/>
      <c r="G26" s="557"/>
      <c r="H26" s="560"/>
      <c r="I26" s="528"/>
      <c r="J26" s="528"/>
      <c r="K26" s="528"/>
    </row>
    <row r="27" spans="1:11" ht="15">
      <c r="A27" s="547"/>
      <c r="B27" s="550"/>
      <c r="C27" s="553"/>
      <c r="D27" s="555"/>
      <c r="E27" s="162" t="s">
        <v>491</v>
      </c>
      <c r="F27" s="555"/>
      <c r="G27" s="558"/>
      <c r="H27" s="561"/>
      <c r="I27" s="555"/>
      <c r="J27" s="555"/>
      <c r="K27" s="555"/>
    </row>
    <row r="28" spans="1:11" ht="15">
      <c r="A28" s="545"/>
      <c r="B28" s="548" t="s">
        <v>494</v>
      </c>
      <c r="C28" s="551" t="s">
        <v>126</v>
      </c>
      <c r="D28" s="554"/>
      <c r="E28" s="195" t="s">
        <v>495</v>
      </c>
      <c r="F28" s="554"/>
      <c r="G28" s="556" t="s">
        <v>808</v>
      </c>
      <c r="H28" s="559">
        <v>1284505</v>
      </c>
      <c r="I28" s="554" t="s">
        <v>492</v>
      </c>
      <c r="J28" s="554" t="s">
        <v>493</v>
      </c>
      <c r="K28" s="554"/>
    </row>
    <row r="29" spans="1:11" ht="15">
      <c r="A29" s="547"/>
      <c r="B29" s="550"/>
      <c r="C29" s="553"/>
      <c r="D29" s="555"/>
      <c r="E29" s="162" t="s">
        <v>496</v>
      </c>
      <c r="F29" s="555"/>
      <c r="G29" s="558"/>
      <c r="H29" s="560"/>
      <c r="I29" s="555"/>
      <c r="J29" s="555"/>
      <c r="K29" s="555"/>
    </row>
    <row r="30" spans="1:11" ht="15">
      <c r="A30" s="545"/>
      <c r="B30" s="548" t="s">
        <v>497</v>
      </c>
      <c r="C30" s="551" t="s">
        <v>498</v>
      </c>
      <c r="D30" s="554"/>
      <c r="E30" s="195" t="s">
        <v>499</v>
      </c>
      <c r="F30" s="554"/>
      <c r="G30" s="556" t="s">
        <v>808</v>
      </c>
      <c r="H30" s="559">
        <v>1238112</v>
      </c>
      <c r="I30" s="554" t="s">
        <v>492</v>
      </c>
      <c r="J30" s="554" t="s">
        <v>493</v>
      </c>
      <c r="K30" s="554"/>
    </row>
    <row r="31" spans="1:11" ht="15">
      <c r="A31" s="547"/>
      <c r="B31" s="550"/>
      <c r="C31" s="553"/>
      <c r="D31" s="555"/>
      <c r="E31" s="162" t="s">
        <v>500</v>
      </c>
      <c r="F31" s="555"/>
      <c r="G31" s="558"/>
      <c r="H31" s="560"/>
      <c r="I31" s="555"/>
      <c r="J31" s="555"/>
      <c r="K31" s="555"/>
    </row>
    <row r="32" spans="1:11" ht="15">
      <c r="A32" s="190">
        <v>3</v>
      </c>
      <c r="B32" s="544" t="s">
        <v>502</v>
      </c>
      <c r="C32" s="544"/>
      <c r="D32" s="196"/>
      <c r="E32" s="196"/>
      <c r="F32" s="196"/>
      <c r="G32" s="197"/>
      <c r="H32" s="196"/>
      <c r="I32" s="196"/>
      <c r="J32" s="191"/>
      <c r="K32" s="198"/>
    </row>
    <row r="33" spans="1:11" ht="24" customHeight="1">
      <c r="A33" s="199"/>
      <c r="B33" s="200" t="s">
        <v>487</v>
      </c>
      <c r="C33" s="201" t="s">
        <v>488</v>
      </c>
      <c r="D33" s="179"/>
      <c r="E33" s="162" t="s">
        <v>489</v>
      </c>
      <c r="F33" s="162"/>
      <c r="G33" s="105">
        <v>0</v>
      </c>
      <c r="H33" s="202">
        <v>0</v>
      </c>
      <c r="I33" s="179" t="s">
        <v>492</v>
      </c>
      <c r="J33" s="162" t="s">
        <v>503</v>
      </c>
      <c r="K33" s="162"/>
    </row>
    <row r="34" spans="1:11" ht="24" customHeight="1">
      <c r="A34" s="199"/>
      <c r="B34" s="200" t="s">
        <v>494</v>
      </c>
      <c r="C34" s="201" t="s">
        <v>126</v>
      </c>
      <c r="D34" s="203"/>
      <c r="E34" s="195" t="s">
        <v>504</v>
      </c>
      <c r="F34" s="195"/>
      <c r="G34" s="101">
        <v>0</v>
      </c>
      <c r="H34" s="204">
        <v>0</v>
      </c>
      <c r="I34" s="203" t="s">
        <v>492</v>
      </c>
      <c r="J34" s="195" t="s">
        <v>503</v>
      </c>
      <c r="K34" s="195"/>
    </row>
    <row r="35" spans="1:11" ht="15">
      <c r="A35" s="545"/>
      <c r="B35" s="548" t="s">
        <v>497</v>
      </c>
      <c r="C35" s="551" t="s">
        <v>498</v>
      </c>
      <c r="D35" s="554"/>
      <c r="E35" s="195" t="s">
        <v>499</v>
      </c>
      <c r="F35" s="554"/>
      <c r="G35" s="529">
        <v>0</v>
      </c>
      <c r="H35" s="562">
        <v>0</v>
      </c>
      <c r="I35" s="554" t="s">
        <v>492</v>
      </c>
      <c r="J35" s="554" t="s">
        <v>503</v>
      </c>
      <c r="K35" s="554"/>
    </row>
    <row r="36" spans="1:11" ht="15">
      <c r="A36" s="547"/>
      <c r="B36" s="550"/>
      <c r="C36" s="553"/>
      <c r="D36" s="555"/>
      <c r="E36" s="162" t="s">
        <v>500</v>
      </c>
      <c r="F36" s="555"/>
      <c r="G36" s="530"/>
      <c r="H36" s="563"/>
      <c r="I36" s="555"/>
      <c r="J36" s="555"/>
      <c r="K36" s="555"/>
    </row>
    <row r="37" spans="1:11" ht="15">
      <c r="A37" s="190">
        <v>4</v>
      </c>
      <c r="B37" s="544" t="s">
        <v>505</v>
      </c>
      <c r="C37" s="544"/>
      <c r="D37" s="196"/>
      <c r="E37" s="196"/>
      <c r="F37" s="196"/>
      <c r="G37" s="197"/>
      <c r="H37" s="205"/>
      <c r="I37" s="196"/>
      <c r="J37" s="191"/>
      <c r="K37" s="198"/>
    </row>
    <row r="38" spans="1:11" ht="15">
      <c r="A38" s="206"/>
      <c r="B38" s="207" t="s">
        <v>487</v>
      </c>
      <c r="C38" s="208" t="s">
        <v>506</v>
      </c>
      <c r="D38" s="191"/>
      <c r="E38" s="191"/>
      <c r="F38" s="191"/>
      <c r="G38" s="192"/>
      <c r="H38" s="209"/>
      <c r="I38" s="191"/>
      <c r="J38" s="191"/>
      <c r="K38" s="193"/>
    </row>
    <row r="39" spans="1:11" ht="15">
      <c r="A39" s="199"/>
      <c r="B39" s="200"/>
      <c r="C39" s="201" t="s">
        <v>507</v>
      </c>
      <c r="D39" s="179"/>
      <c r="E39" s="162" t="s">
        <v>508</v>
      </c>
      <c r="F39" s="162"/>
      <c r="G39" s="105">
        <v>0</v>
      </c>
      <c r="H39" s="165">
        <v>0</v>
      </c>
      <c r="I39" s="179" t="s">
        <v>492</v>
      </c>
      <c r="J39" s="162" t="s">
        <v>509</v>
      </c>
      <c r="K39" s="162"/>
    </row>
    <row r="40" spans="1:11" ht="15">
      <c r="A40" s="545"/>
      <c r="B40" s="548"/>
      <c r="C40" s="551" t="s">
        <v>510</v>
      </c>
      <c r="D40" s="554"/>
      <c r="E40" s="195" t="s">
        <v>511</v>
      </c>
      <c r="F40" s="554"/>
      <c r="G40" s="529">
        <v>0</v>
      </c>
      <c r="H40" s="562">
        <v>0</v>
      </c>
      <c r="I40" s="554" t="s">
        <v>492</v>
      </c>
      <c r="J40" s="554" t="s">
        <v>509</v>
      </c>
      <c r="K40" s="554"/>
    </row>
    <row r="41" spans="1:11" ht="15">
      <c r="A41" s="547"/>
      <c r="B41" s="550"/>
      <c r="C41" s="553"/>
      <c r="D41" s="555"/>
      <c r="E41" s="162" t="s">
        <v>512</v>
      </c>
      <c r="F41" s="555"/>
      <c r="G41" s="530"/>
      <c r="H41" s="563"/>
      <c r="I41" s="555"/>
      <c r="J41" s="555"/>
      <c r="K41" s="555"/>
    </row>
    <row r="42" spans="1:11" ht="15">
      <c r="A42" s="564"/>
      <c r="B42" s="548" t="s">
        <v>494</v>
      </c>
      <c r="C42" s="210" t="s">
        <v>513</v>
      </c>
      <c r="D42" s="566"/>
      <c r="E42" s="195" t="s">
        <v>515</v>
      </c>
      <c r="F42" s="566"/>
      <c r="G42" s="529">
        <v>0</v>
      </c>
      <c r="H42" s="562">
        <v>0</v>
      </c>
      <c r="I42" s="554" t="s">
        <v>492</v>
      </c>
      <c r="J42" s="554" t="s">
        <v>509</v>
      </c>
      <c r="K42" s="554"/>
    </row>
    <row r="43" spans="1:11" ht="15">
      <c r="A43" s="565"/>
      <c r="B43" s="550"/>
      <c r="C43" s="201" t="s">
        <v>514</v>
      </c>
      <c r="D43" s="567"/>
      <c r="E43" s="162" t="s">
        <v>516</v>
      </c>
      <c r="F43" s="567"/>
      <c r="G43" s="530"/>
      <c r="H43" s="563"/>
      <c r="I43" s="555"/>
      <c r="J43" s="555"/>
      <c r="K43" s="555"/>
    </row>
    <row r="44" spans="1:11" ht="15">
      <c r="A44" s="564"/>
      <c r="B44" s="548" t="s">
        <v>497</v>
      </c>
      <c r="C44" s="551" t="s">
        <v>517</v>
      </c>
      <c r="D44" s="566"/>
      <c r="E44" s="195" t="s">
        <v>518</v>
      </c>
      <c r="F44" s="566"/>
      <c r="G44" s="529">
        <v>0</v>
      </c>
      <c r="H44" s="562">
        <v>0</v>
      </c>
      <c r="I44" s="554" t="s">
        <v>492</v>
      </c>
      <c r="J44" s="554" t="s">
        <v>509</v>
      </c>
      <c r="K44" s="554"/>
    </row>
    <row r="45" spans="1:11" ht="15">
      <c r="A45" s="565"/>
      <c r="B45" s="550"/>
      <c r="C45" s="553"/>
      <c r="D45" s="567"/>
      <c r="E45" s="169" t="s">
        <v>519</v>
      </c>
      <c r="F45" s="567"/>
      <c r="G45" s="530"/>
      <c r="H45" s="563"/>
      <c r="I45" s="555"/>
      <c r="J45" s="555"/>
      <c r="K45" s="555"/>
    </row>
    <row r="46" spans="1:11" ht="15">
      <c r="A46" s="564"/>
      <c r="B46" s="548" t="s">
        <v>520</v>
      </c>
      <c r="C46" s="211" t="s">
        <v>521</v>
      </c>
      <c r="D46" s="566"/>
      <c r="E46" s="195" t="s">
        <v>515</v>
      </c>
      <c r="F46" s="566"/>
      <c r="G46" s="529">
        <v>0</v>
      </c>
      <c r="H46" s="562">
        <v>0</v>
      </c>
      <c r="I46" s="554" t="s">
        <v>492</v>
      </c>
      <c r="J46" s="554" t="s">
        <v>509</v>
      </c>
      <c r="K46" s="554"/>
    </row>
    <row r="47" spans="1:11" ht="15">
      <c r="A47" s="565"/>
      <c r="B47" s="550"/>
      <c r="C47" s="201" t="s">
        <v>522</v>
      </c>
      <c r="D47" s="567"/>
      <c r="E47" s="169" t="s">
        <v>516</v>
      </c>
      <c r="F47" s="567"/>
      <c r="G47" s="530"/>
      <c r="H47" s="563"/>
      <c r="I47" s="555"/>
      <c r="J47" s="555"/>
      <c r="K47" s="555"/>
    </row>
    <row r="48" spans="1:11" ht="15">
      <c r="A48" s="432"/>
      <c r="B48" s="432"/>
      <c r="C48" s="432"/>
      <c r="D48" s="432"/>
      <c r="E48" s="432"/>
      <c r="F48" s="432"/>
      <c r="G48" s="432"/>
      <c r="H48" s="432"/>
      <c r="I48" s="432"/>
      <c r="J48" s="432"/>
      <c r="K48" s="432"/>
    </row>
    <row r="49" spans="1:11" ht="15">
      <c r="A49" s="212">
        <v>5</v>
      </c>
      <c r="B49" s="544" t="s">
        <v>523</v>
      </c>
      <c r="C49" s="544"/>
      <c r="D49" s="196"/>
      <c r="E49" s="196"/>
      <c r="F49" s="196"/>
      <c r="G49" s="197"/>
      <c r="H49" s="196"/>
      <c r="I49" s="196"/>
      <c r="J49" s="196"/>
      <c r="K49" s="198"/>
    </row>
    <row r="50" spans="1:11" ht="15">
      <c r="A50" s="199"/>
      <c r="B50" s="200" t="s">
        <v>487</v>
      </c>
      <c r="C50" s="201" t="s">
        <v>524</v>
      </c>
      <c r="D50" s="179"/>
      <c r="E50" s="162" t="s">
        <v>525</v>
      </c>
      <c r="F50" s="162"/>
      <c r="G50" s="262"/>
      <c r="H50" s="213"/>
      <c r="I50" s="179" t="s">
        <v>492</v>
      </c>
      <c r="J50" s="162" t="s">
        <v>526</v>
      </c>
      <c r="K50" s="162"/>
    </row>
    <row r="51" spans="1:11" ht="15">
      <c r="A51" s="199"/>
      <c r="B51" s="200" t="s">
        <v>494</v>
      </c>
      <c r="C51" s="201" t="s">
        <v>498</v>
      </c>
      <c r="D51" s="203"/>
      <c r="E51" s="195" t="s">
        <v>525</v>
      </c>
      <c r="F51" s="195"/>
      <c r="G51" s="262"/>
      <c r="H51" s="214"/>
      <c r="I51" s="203" t="s">
        <v>492</v>
      </c>
      <c r="J51" s="215" t="s">
        <v>527</v>
      </c>
      <c r="K51" s="195"/>
    </row>
    <row r="52" spans="1:11" ht="15">
      <c r="A52" s="190">
        <v>6</v>
      </c>
      <c r="B52" s="544" t="s">
        <v>528</v>
      </c>
      <c r="C52" s="544"/>
      <c r="D52" s="196"/>
      <c r="E52" s="196"/>
      <c r="F52" s="196"/>
      <c r="G52" s="197"/>
      <c r="H52" s="196"/>
      <c r="I52" s="196"/>
      <c r="J52" s="191"/>
      <c r="K52" s="198"/>
    </row>
    <row r="53" spans="1:11" ht="15">
      <c r="A53" s="199"/>
      <c r="B53" s="200" t="s">
        <v>487</v>
      </c>
      <c r="C53" s="201" t="s">
        <v>524</v>
      </c>
      <c r="D53" s="179"/>
      <c r="E53" s="162" t="s">
        <v>496</v>
      </c>
      <c r="F53" s="162"/>
      <c r="G53" s="105">
        <v>0</v>
      </c>
      <c r="H53" s="202">
        <v>0</v>
      </c>
      <c r="I53" s="179" t="s">
        <v>492</v>
      </c>
      <c r="J53" s="169" t="s">
        <v>529</v>
      </c>
      <c r="K53" s="162"/>
    </row>
    <row r="54" spans="1:11" ht="15">
      <c r="A54" s="190">
        <v>7</v>
      </c>
      <c r="B54" s="544" t="s">
        <v>530</v>
      </c>
      <c r="C54" s="544"/>
      <c r="D54" s="196"/>
      <c r="E54" s="196"/>
      <c r="F54" s="196"/>
      <c r="G54" s="197"/>
      <c r="H54" s="205"/>
      <c r="I54" s="196"/>
      <c r="J54" s="191"/>
      <c r="K54" s="198"/>
    </row>
    <row r="55" spans="1:11" ht="15">
      <c r="A55" s="545"/>
      <c r="B55" s="548" t="s">
        <v>487</v>
      </c>
      <c r="C55" s="551" t="s">
        <v>488</v>
      </c>
      <c r="D55" s="554"/>
      <c r="E55" s="162" t="s">
        <v>531</v>
      </c>
      <c r="F55" s="554"/>
      <c r="G55" s="529">
        <v>0</v>
      </c>
      <c r="H55" s="562">
        <v>0</v>
      </c>
      <c r="I55" s="554" t="s">
        <v>492</v>
      </c>
      <c r="J55" s="554" t="s">
        <v>532</v>
      </c>
      <c r="K55" s="554"/>
    </row>
    <row r="56" spans="1:11" ht="15">
      <c r="A56" s="547"/>
      <c r="B56" s="550"/>
      <c r="C56" s="553"/>
      <c r="D56" s="555"/>
      <c r="E56" s="169" t="s">
        <v>241</v>
      </c>
      <c r="F56" s="555"/>
      <c r="G56" s="530"/>
      <c r="H56" s="563"/>
      <c r="I56" s="555"/>
      <c r="J56" s="555"/>
      <c r="K56" s="555"/>
    </row>
    <row r="57" spans="1:11" ht="15">
      <c r="A57" s="199"/>
      <c r="B57" s="200" t="s">
        <v>494</v>
      </c>
      <c r="C57" s="201" t="s">
        <v>126</v>
      </c>
      <c r="D57" s="179"/>
      <c r="E57" s="162" t="s">
        <v>508</v>
      </c>
      <c r="F57" s="162"/>
      <c r="G57" s="105">
        <v>0</v>
      </c>
      <c r="H57" s="204">
        <v>0</v>
      </c>
      <c r="I57" s="179" t="s">
        <v>492</v>
      </c>
      <c r="J57" s="195" t="s">
        <v>532</v>
      </c>
      <c r="K57" s="195"/>
    </row>
    <row r="58" spans="1:11" ht="15">
      <c r="A58" s="545"/>
      <c r="B58" s="548" t="s">
        <v>497</v>
      </c>
      <c r="C58" s="551" t="s">
        <v>498</v>
      </c>
      <c r="D58" s="554"/>
      <c r="E58" s="195" t="s">
        <v>511</v>
      </c>
      <c r="F58" s="554"/>
      <c r="G58" s="529">
        <v>0</v>
      </c>
      <c r="H58" s="562">
        <v>0</v>
      </c>
      <c r="I58" s="554" t="s">
        <v>492</v>
      </c>
      <c r="J58" s="554" t="s">
        <v>532</v>
      </c>
      <c r="K58" s="554"/>
    </row>
    <row r="59" spans="1:11" ht="15">
      <c r="A59" s="547"/>
      <c r="B59" s="550"/>
      <c r="C59" s="553"/>
      <c r="D59" s="555"/>
      <c r="E59" s="169" t="s">
        <v>512</v>
      </c>
      <c r="F59" s="555"/>
      <c r="G59" s="530"/>
      <c r="H59" s="563"/>
      <c r="I59" s="555"/>
      <c r="J59" s="555"/>
      <c r="K59" s="555"/>
    </row>
    <row r="60" spans="1:11" ht="15">
      <c r="A60" s="419" t="s">
        <v>533</v>
      </c>
      <c r="B60" s="543"/>
      <c r="C60" s="543"/>
      <c r="D60" s="543"/>
      <c r="E60" s="543"/>
      <c r="F60" s="543"/>
      <c r="G60" s="543"/>
      <c r="H60" s="188"/>
      <c r="I60" s="188"/>
      <c r="J60" s="188"/>
      <c r="K60" s="189"/>
    </row>
    <row r="61" spans="1:11" ht="15">
      <c r="A61" s="190">
        <v>1</v>
      </c>
      <c r="B61" s="544" t="s">
        <v>534</v>
      </c>
      <c r="C61" s="544"/>
      <c r="D61" s="191"/>
      <c r="E61" s="192"/>
      <c r="F61" s="191"/>
      <c r="G61" s="192"/>
      <c r="H61" s="191"/>
      <c r="I61" s="191"/>
      <c r="J61" s="191"/>
      <c r="K61" s="193"/>
    </row>
    <row r="62" spans="1:11" ht="15">
      <c r="A62" s="564"/>
      <c r="B62" s="548" t="s">
        <v>487</v>
      </c>
      <c r="C62" s="551" t="s">
        <v>535</v>
      </c>
      <c r="D62" s="554"/>
      <c r="E62" s="162" t="s">
        <v>536</v>
      </c>
      <c r="F62" s="554"/>
      <c r="G62" s="529">
        <v>0</v>
      </c>
      <c r="H62" s="566"/>
      <c r="I62" s="566"/>
      <c r="J62" s="554" t="s">
        <v>537</v>
      </c>
      <c r="K62" s="554"/>
    </row>
    <row r="63" spans="1:11" ht="15">
      <c r="A63" s="569"/>
      <c r="B63" s="549"/>
      <c r="C63" s="552"/>
      <c r="D63" s="528"/>
      <c r="E63" s="162" t="s">
        <v>531</v>
      </c>
      <c r="F63" s="528"/>
      <c r="G63" s="406"/>
      <c r="H63" s="568"/>
      <c r="I63" s="568"/>
      <c r="J63" s="528"/>
      <c r="K63" s="528"/>
    </row>
    <row r="64" spans="1:11" ht="15">
      <c r="A64" s="565"/>
      <c r="B64" s="550"/>
      <c r="C64" s="553"/>
      <c r="D64" s="555"/>
      <c r="E64" s="169" t="s">
        <v>241</v>
      </c>
      <c r="F64" s="555"/>
      <c r="G64" s="530"/>
      <c r="H64" s="567"/>
      <c r="I64" s="567"/>
      <c r="J64" s="555"/>
      <c r="K64" s="555"/>
    </row>
    <row r="65" spans="1:11" ht="15">
      <c r="A65" s="564"/>
      <c r="B65" s="548" t="s">
        <v>494</v>
      </c>
      <c r="C65" s="551" t="s">
        <v>538</v>
      </c>
      <c r="D65" s="554"/>
      <c r="E65" s="162" t="s">
        <v>536</v>
      </c>
      <c r="F65" s="554"/>
      <c r="G65" s="529">
        <v>0</v>
      </c>
      <c r="H65" s="566"/>
      <c r="I65" s="566"/>
      <c r="J65" s="554" t="s">
        <v>537</v>
      </c>
      <c r="K65" s="554"/>
    </row>
    <row r="66" spans="1:11" ht="15">
      <c r="A66" s="569"/>
      <c r="B66" s="549"/>
      <c r="C66" s="552"/>
      <c r="D66" s="528"/>
      <c r="E66" s="162" t="s">
        <v>531</v>
      </c>
      <c r="F66" s="528"/>
      <c r="G66" s="406"/>
      <c r="H66" s="568"/>
      <c r="I66" s="568"/>
      <c r="J66" s="528"/>
      <c r="K66" s="528"/>
    </row>
    <row r="67" spans="1:11" ht="15">
      <c r="A67" s="565"/>
      <c r="B67" s="550"/>
      <c r="C67" s="553"/>
      <c r="D67" s="555"/>
      <c r="E67" s="169" t="s">
        <v>539</v>
      </c>
      <c r="F67" s="555"/>
      <c r="G67" s="530"/>
      <c r="H67" s="567"/>
      <c r="I67" s="567"/>
      <c r="J67" s="555"/>
      <c r="K67" s="555"/>
    </row>
    <row r="68" spans="1:11" ht="15">
      <c r="A68" s="564"/>
      <c r="B68" s="548" t="s">
        <v>497</v>
      </c>
      <c r="C68" s="210" t="s">
        <v>540</v>
      </c>
      <c r="D68" s="554"/>
      <c r="E68" s="162" t="s">
        <v>536</v>
      </c>
      <c r="F68" s="554"/>
      <c r="G68" s="529">
        <v>0</v>
      </c>
      <c r="H68" s="566"/>
      <c r="I68" s="566"/>
      <c r="J68" s="554" t="s">
        <v>537</v>
      </c>
      <c r="K68" s="554"/>
    </row>
    <row r="69" spans="1:11" ht="15">
      <c r="A69" s="569"/>
      <c r="B69" s="549"/>
      <c r="C69" s="210" t="s">
        <v>541</v>
      </c>
      <c r="D69" s="528"/>
      <c r="E69" s="162" t="s">
        <v>531</v>
      </c>
      <c r="F69" s="528"/>
      <c r="G69" s="406"/>
      <c r="H69" s="568"/>
      <c r="I69" s="568"/>
      <c r="J69" s="528"/>
      <c r="K69" s="528"/>
    </row>
    <row r="70" spans="1:11" ht="15">
      <c r="A70" s="565"/>
      <c r="B70" s="550"/>
      <c r="C70" s="216"/>
      <c r="D70" s="555"/>
      <c r="E70" s="169" t="s">
        <v>241</v>
      </c>
      <c r="F70" s="555"/>
      <c r="G70" s="530"/>
      <c r="H70" s="567"/>
      <c r="I70" s="567"/>
      <c r="J70" s="555"/>
      <c r="K70" s="555"/>
    </row>
    <row r="71" spans="1:11" ht="15">
      <c r="A71" s="564"/>
      <c r="B71" s="548" t="s">
        <v>520</v>
      </c>
      <c r="C71" s="210" t="s">
        <v>542</v>
      </c>
      <c r="D71" s="554"/>
      <c r="E71" s="162" t="s">
        <v>536</v>
      </c>
      <c r="F71" s="554"/>
      <c r="G71" s="529">
        <v>0</v>
      </c>
      <c r="H71" s="566"/>
      <c r="I71" s="566"/>
      <c r="J71" s="554" t="s">
        <v>537</v>
      </c>
      <c r="K71" s="554"/>
    </row>
    <row r="72" spans="1:11" ht="15">
      <c r="A72" s="569"/>
      <c r="B72" s="549"/>
      <c r="C72" s="210" t="s">
        <v>543</v>
      </c>
      <c r="D72" s="528"/>
      <c r="E72" s="162" t="s">
        <v>531</v>
      </c>
      <c r="F72" s="528"/>
      <c r="G72" s="406"/>
      <c r="H72" s="568"/>
      <c r="I72" s="568"/>
      <c r="J72" s="528"/>
      <c r="K72" s="528"/>
    </row>
    <row r="73" spans="1:11" ht="15">
      <c r="A73" s="565"/>
      <c r="B73" s="550"/>
      <c r="C73" s="216"/>
      <c r="D73" s="555"/>
      <c r="E73" s="169" t="s">
        <v>544</v>
      </c>
      <c r="F73" s="555"/>
      <c r="G73" s="530"/>
      <c r="H73" s="567"/>
      <c r="I73" s="567"/>
      <c r="J73" s="555"/>
      <c r="K73" s="555"/>
    </row>
    <row r="74" spans="1:11" ht="15">
      <c r="A74" s="564"/>
      <c r="B74" s="548" t="s">
        <v>545</v>
      </c>
      <c r="C74" s="551" t="s">
        <v>546</v>
      </c>
      <c r="D74" s="554"/>
      <c r="E74" s="162" t="s">
        <v>531</v>
      </c>
      <c r="F74" s="554"/>
      <c r="G74" s="529">
        <v>0</v>
      </c>
      <c r="H74" s="566"/>
      <c r="I74" s="566"/>
      <c r="J74" s="554" t="s">
        <v>537</v>
      </c>
      <c r="K74" s="554"/>
    </row>
    <row r="75" spans="1:11" ht="15">
      <c r="A75" s="565"/>
      <c r="B75" s="550"/>
      <c r="C75" s="553"/>
      <c r="D75" s="555"/>
      <c r="E75" s="169" t="s">
        <v>547</v>
      </c>
      <c r="F75" s="555"/>
      <c r="G75" s="530"/>
      <c r="H75" s="567"/>
      <c r="I75" s="567"/>
      <c r="J75" s="555"/>
      <c r="K75" s="555"/>
    </row>
    <row r="76" spans="1:11" ht="15">
      <c r="A76" s="570">
        <v>2</v>
      </c>
      <c r="B76" s="572" t="s">
        <v>548</v>
      </c>
      <c r="C76" s="572"/>
      <c r="D76" s="574"/>
      <c r="E76" s="576"/>
      <c r="F76" s="574"/>
      <c r="G76" s="576"/>
      <c r="H76" s="574"/>
      <c r="I76" s="574"/>
      <c r="J76" s="574"/>
      <c r="K76" s="578"/>
    </row>
    <row r="77" spans="1:11" ht="15">
      <c r="A77" s="571"/>
      <c r="B77" s="573" t="s">
        <v>549</v>
      </c>
      <c r="C77" s="573"/>
      <c r="D77" s="575"/>
      <c r="E77" s="577"/>
      <c r="F77" s="575"/>
      <c r="G77" s="577"/>
      <c r="H77" s="575"/>
      <c r="I77" s="575"/>
      <c r="J77" s="575"/>
      <c r="K77" s="579"/>
    </row>
    <row r="78" spans="1:11" ht="15">
      <c r="A78" s="564"/>
      <c r="B78" s="548" t="s">
        <v>487</v>
      </c>
      <c r="C78" s="210" t="s">
        <v>550</v>
      </c>
      <c r="D78" s="554"/>
      <c r="E78" s="162" t="s">
        <v>552</v>
      </c>
      <c r="F78" s="554"/>
      <c r="G78" s="529">
        <v>0</v>
      </c>
      <c r="H78" s="566"/>
      <c r="I78" s="566"/>
      <c r="J78" s="554" t="s">
        <v>493</v>
      </c>
      <c r="K78" s="554"/>
    </row>
    <row r="79" spans="1:11" ht="15">
      <c r="A79" s="569"/>
      <c r="B79" s="549"/>
      <c r="C79" s="210" t="s">
        <v>551</v>
      </c>
      <c r="D79" s="528"/>
      <c r="E79" s="162" t="s">
        <v>531</v>
      </c>
      <c r="F79" s="528"/>
      <c r="G79" s="406"/>
      <c r="H79" s="568"/>
      <c r="I79" s="568"/>
      <c r="J79" s="528"/>
      <c r="K79" s="528"/>
    </row>
    <row r="80" spans="1:11" ht="15">
      <c r="A80" s="565"/>
      <c r="B80" s="550"/>
      <c r="C80" s="216"/>
      <c r="D80" s="555"/>
      <c r="E80" s="169" t="s">
        <v>241</v>
      </c>
      <c r="F80" s="555"/>
      <c r="G80" s="530"/>
      <c r="H80" s="567"/>
      <c r="I80" s="567"/>
      <c r="J80" s="555"/>
      <c r="K80" s="555"/>
    </row>
    <row r="81" spans="1:11" ht="15">
      <c r="A81" s="564"/>
      <c r="B81" s="548" t="s">
        <v>494</v>
      </c>
      <c r="C81" s="210" t="s">
        <v>553</v>
      </c>
      <c r="D81" s="554"/>
      <c r="E81" s="162" t="s">
        <v>552</v>
      </c>
      <c r="F81" s="554"/>
      <c r="G81" s="529">
        <v>0</v>
      </c>
      <c r="H81" s="566"/>
      <c r="I81" s="566"/>
      <c r="J81" s="554" t="s">
        <v>493</v>
      </c>
      <c r="K81" s="554"/>
    </row>
    <row r="82" spans="1:11" ht="15">
      <c r="A82" s="569"/>
      <c r="B82" s="549"/>
      <c r="C82" s="210" t="s">
        <v>554</v>
      </c>
      <c r="D82" s="528"/>
      <c r="E82" s="162" t="s">
        <v>531</v>
      </c>
      <c r="F82" s="528"/>
      <c r="G82" s="406"/>
      <c r="H82" s="568"/>
      <c r="I82" s="568"/>
      <c r="J82" s="528"/>
      <c r="K82" s="528"/>
    </row>
    <row r="83" spans="1:11" ht="15">
      <c r="A83" s="565"/>
      <c r="B83" s="550"/>
      <c r="C83" s="216"/>
      <c r="D83" s="555"/>
      <c r="E83" s="169" t="s">
        <v>241</v>
      </c>
      <c r="F83" s="555"/>
      <c r="G83" s="530"/>
      <c r="H83" s="567"/>
      <c r="I83" s="567"/>
      <c r="J83" s="555"/>
      <c r="K83" s="555"/>
    </row>
    <row r="84" spans="1:11" ht="15">
      <c r="A84" s="564"/>
      <c r="B84" s="548" t="s">
        <v>497</v>
      </c>
      <c r="C84" s="210" t="s">
        <v>555</v>
      </c>
      <c r="D84" s="554"/>
      <c r="E84" s="162" t="s">
        <v>552</v>
      </c>
      <c r="F84" s="554"/>
      <c r="G84" s="529">
        <v>0</v>
      </c>
      <c r="H84" s="566"/>
      <c r="I84" s="566"/>
      <c r="J84" s="554" t="s">
        <v>493</v>
      </c>
      <c r="K84" s="554"/>
    </row>
    <row r="85" spans="1:11" ht="15">
      <c r="A85" s="569"/>
      <c r="B85" s="549"/>
      <c r="C85" s="210" t="s">
        <v>556</v>
      </c>
      <c r="D85" s="528"/>
      <c r="E85" s="162" t="s">
        <v>531</v>
      </c>
      <c r="F85" s="528"/>
      <c r="G85" s="406"/>
      <c r="H85" s="568"/>
      <c r="I85" s="568"/>
      <c r="J85" s="528"/>
      <c r="K85" s="528"/>
    </row>
    <row r="86" spans="1:11" ht="15">
      <c r="A86" s="565"/>
      <c r="B86" s="550"/>
      <c r="C86" s="216"/>
      <c r="D86" s="555"/>
      <c r="E86" s="169" t="s">
        <v>241</v>
      </c>
      <c r="F86" s="555"/>
      <c r="G86" s="530"/>
      <c r="H86" s="567"/>
      <c r="I86" s="567"/>
      <c r="J86" s="555"/>
      <c r="K86" s="555"/>
    </row>
    <row r="87" spans="1:11" ht="15">
      <c r="A87" s="564"/>
      <c r="B87" s="548" t="s">
        <v>520</v>
      </c>
      <c r="C87" s="211" t="s">
        <v>557</v>
      </c>
      <c r="D87" s="554"/>
      <c r="E87" s="554" t="s">
        <v>559</v>
      </c>
      <c r="F87" s="554"/>
      <c r="G87" s="529">
        <v>0</v>
      </c>
      <c r="H87" s="566"/>
      <c r="I87" s="566"/>
      <c r="J87" s="554" t="s">
        <v>493</v>
      </c>
      <c r="K87" s="554"/>
    </row>
    <row r="88" spans="1:11" ht="15">
      <c r="A88" s="565"/>
      <c r="B88" s="550"/>
      <c r="C88" s="201" t="s">
        <v>558</v>
      </c>
      <c r="D88" s="555"/>
      <c r="E88" s="555"/>
      <c r="F88" s="555"/>
      <c r="G88" s="530"/>
      <c r="H88" s="567"/>
      <c r="I88" s="567"/>
      <c r="J88" s="555"/>
      <c r="K88" s="555"/>
    </row>
    <row r="89" spans="1:11" ht="15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</row>
    <row r="90" spans="1:11" ht="15">
      <c r="A90" s="591"/>
      <c r="B90" s="591"/>
      <c r="C90" s="591"/>
      <c r="D90" s="591"/>
      <c r="E90" s="591"/>
      <c r="F90" s="591"/>
      <c r="G90" s="591"/>
      <c r="H90" s="591"/>
      <c r="I90" s="591"/>
      <c r="J90" s="591"/>
      <c r="K90" s="591"/>
    </row>
    <row r="91" spans="1:11" ht="15">
      <c r="A91" s="212">
        <v>3</v>
      </c>
      <c r="B91" s="544" t="s">
        <v>560</v>
      </c>
      <c r="C91" s="544"/>
      <c r="D91" s="196"/>
      <c r="E91" s="197"/>
      <c r="F91" s="196"/>
      <c r="G91" s="197"/>
      <c r="H91" s="196"/>
      <c r="I91" s="196"/>
      <c r="J91" s="196"/>
      <c r="K91" s="198"/>
    </row>
    <row r="92" spans="1:11" ht="15">
      <c r="A92" s="217"/>
      <c r="B92" s="200" t="s">
        <v>487</v>
      </c>
      <c r="C92" s="201" t="s">
        <v>561</v>
      </c>
      <c r="D92" s="180"/>
      <c r="E92" s="169" t="s">
        <v>562</v>
      </c>
      <c r="F92" s="169"/>
      <c r="G92" s="107">
        <v>0</v>
      </c>
      <c r="H92" s="218"/>
      <c r="I92" s="219"/>
      <c r="J92" s="162" t="s">
        <v>526</v>
      </c>
      <c r="K92" s="162"/>
    </row>
    <row r="93" spans="1:11" ht="15">
      <c r="A93" s="564"/>
      <c r="B93" s="548" t="s">
        <v>494</v>
      </c>
      <c r="C93" s="210" t="s">
        <v>563</v>
      </c>
      <c r="D93" s="554"/>
      <c r="E93" s="554" t="s">
        <v>562</v>
      </c>
      <c r="F93" s="554"/>
      <c r="G93" s="529">
        <v>0</v>
      </c>
      <c r="H93" s="566"/>
      <c r="I93" s="566"/>
      <c r="J93" s="554" t="s">
        <v>526</v>
      </c>
      <c r="K93" s="554"/>
    </row>
    <row r="94" spans="1:11" ht="15">
      <c r="A94" s="565"/>
      <c r="B94" s="550"/>
      <c r="C94" s="201" t="s">
        <v>564</v>
      </c>
      <c r="D94" s="555"/>
      <c r="E94" s="555"/>
      <c r="F94" s="555"/>
      <c r="G94" s="530"/>
      <c r="H94" s="567"/>
      <c r="I94" s="567"/>
      <c r="J94" s="555"/>
      <c r="K94" s="555"/>
    </row>
    <row r="95" spans="1:11" ht="15">
      <c r="A95" s="220"/>
      <c r="B95" s="221"/>
      <c r="C95" s="221"/>
      <c r="D95" s="221"/>
      <c r="E95" s="221"/>
      <c r="F95" s="221"/>
      <c r="G95" s="221"/>
      <c r="H95" s="221"/>
      <c r="I95" s="221"/>
      <c r="J95" s="221"/>
      <c r="K95" s="96"/>
    </row>
    <row r="96" spans="1:11" ht="15">
      <c r="A96" s="536" t="s">
        <v>565</v>
      </c>
      <c r="B96" s="537"/>
      <c r="C96" s="537"/>
      <c r="D96" s="537"/>
      <c r="E96" s="537"/>
      <c r="F96" s="537"/>
      <c r="G96" s="537"/>
      <c r="H96" s="186"/>
      <c r="I96" s="186"/>
      <c r="J96" s="186"/>
      <c r="K96" s="187"/>
    </row>
    <row r="97" spans="1:11" ht="15">
      <c r="A97" s="419" t="s">
        <v>485</v>
      </c>
      <c r="B97" s="543"/>
      <c r="C97" s="543"/>
      <c r="D97" s="543"/>
      <c r="E97" s="543"/>
      <c r="F97" s="543"/>
      <c r="G97" s="543"/>
      <c r="H97" s="188"/>
      <c r="I97" s="188"/>
      <c r="J97" s="188"/>
      <c r="K97" s="189"/>
    </row>
    <row r="98" spans="1:11" ht="15">
      <c r="A98" s="190">
        <v>1</v>
      </c>
      <c r="B98" s="544" t="s">
        <v>566</v>
      </c>
      <c r="C98" s="544"/>
      <c r="D98" s="191"/>
      <c r="E98" s="192"/>
      <c r="F98" s="191"/>
      <c r="G98" s="192"/>
      <c r="H98" s="191"/>
      <c r="I98" s="191"/>
      <c r="J98" s="191"/>
      <c r="K98" s="193"/>
    </row>
    <row r="99" spans="1:11" ht="15">
      <c r="A99" s="199"/>
      <c r="B99" s="200" t="s">
        <v>487</v>
      </c>
      <c r="C99" s="201" t="s">
        <v>567</v>
      </c>
      <c r="D99" s="179"/>
      <c r="E99" s="162" t="s">
        <v>568</v>
      </c>
      <c r="F99" s="162"/>
      <c r="G99" s="105">
        <v>0</v>
      </c>
      <c r="H99" s="202">
        <v>0</v>
      </c>
      <c r="I99" s="179" t="s">
        <v>492</v>
      </c>
      <c r="J99" s="162" t="s">
        <v>569</v>
      </c>
      <c r="K99" s="162"/>
    </row>
    <row r="100" spans="1:11" ht="15">
      <c r="A100" s="545"/>
      <c r="B100" s="548" t="s">
        <v>494</v>
      </c>
      <c r="C100" s="210" t="s">
        <v>570</v>
      </c>
      <c r="D100" s="554"/>
      <c r="E100" s="554" t="s">
        <v>572</v>
      </c>
      <c r="F100" s="554"/>
      <c r="G100" s="529">
        <v>0</v>
      </c>
      <c r="H100" s="562">
        <v>0</v>
      </c>
      <c r="I100" s="554" t="s">
        <v>492</v>
      </c>
      <c r="J100" s="554" t="s">
        <v>569</v>
      </c>
      <c r="K100" s="554"/>
    </row>
    <row r="101" spans="1:11" ht="15">
      <c r="A101" s="547"/>
      <c r="B101" s="550"/>
      <c r="C101" s="201" t="s">
        <v>571</v>
      </c>
      <c r="D101" s="555"/>
      <c r="E101" s="555"/>
      <c r="F101" s="555"/>
      <c r="G101" s="530"/>
      <c r="H101" s="563"/>
      <c r="I101" s="555"/>
      <c r="J101" s="555"/>
      <c r="K101" s="555"/>
    </row>
    <row r="102" spans="1:11" ht="15">
      <c r="A102" s="545"/>
      <c r="B102" s="548" t="s">
        <v>497</v>
      </c>
      <c r="C102" s="210" t="s">
        <v>570</v>
      </c>
      <c r="D102" s="554"/>
      <c r="E102" s="554" t="s">
        <v>572</v>
      </c>
      <c r="F102" s="554"/>
      <c r="G102" s="529">
        <v>0</v>
      </c>
      <c r="H102" s="562">
        <v>0</v>
      </c>
      <c r="I102" s="554" t="s">
        <v>492</v>
      </c>
      <c r="J102" s="554" t="s">
        <v>569</v>
      </c>
      <c r="K102" s="554"/>
    </row>
    <row r="103" spans="1:11" ht="15">
      <c r="A103" s="547"/>
      <c r="B103" s="550"/>
      <c r="C103" s="201" t="s">
        <v>573</v>
      </c>
      <c r="D103" s="555"/>
      <c r="E103" s="555"/>
      <c r="F103" s="555"/>
      <c r="G103" s="530"/>
      <c r="H103" s="563"/>
      <c r="I103" s="555"/>
      <c r="J103" s="555"/>
      <c r="K103" s="555"/>
    </row>
    <row r="104" spans="1:11" ht="15">
      <c r="A104" s="545"/>
      <c r="B104" s="548" t="s">
        <v>520</v>
      </c>
      <c r="C104" s="210" t="s">
        <v>570</v>
      </c>
      <c r="D104" s="554"/>
      <c r="E104" s="554" t="s">
        <v>572</v>
      </c>
      <c r="F104" s="554"/>
      <c r="G104" s="529">
        <v>0</v>
      </c>
      <c r="H104" s="562">
        <v>0</v>
      </c>
      <c r="I104" s="554" t="s">
        <v>492</v>
      </c>
      <c r="J104" s="554" t="s">
        <v>569</v>
      </c>
      <c r="K104" s="554"/>
    </row>
    <row r="105" spans="1:11" ht="15">
      <c r="A105" s="547"/>
      <c r="B105" s="550"/>
      <c r="C105" s="201" t="s">
        <v>574</v>
      </c>
      <c r="D105" s="555"/>
      <c r="E105" s="555"/>
      <c r="F105" s="555"/>
      <c r="G105" s="530"/>
      <c r="H105" s="563"/>
      <c r="I105" s="555"/>
      <c r="J105" s="555"/>
      <c r="K105" s="555"/>
    </row>
    <row r="106" spans="1:11" ht="15">
      <c r="A106" s="545"/>
      <c r="B106" s="548" t="s">
        <v>545</v>
      </c>
      <c r="C106" s="210" t="s">
        <v>570</v>
      </c>
      <c r="D106" s="554"/>
      <c r="E106" s="554"/>
      <c r="F106" s="554"/>
      <c r="G106" s="529">
        <v>0</v>
      </c>
      <c r="H106" s="562">
        <v>0</v>
      </c>
      <c r="I106" s="554" t="s">
        <v>492</v>
      </c>
      <c r="J106" s="195" t="s">
        <v>576</v>
      </c>
      <c r="K106" s="554"/>
    </row>
    <row r="107" spans="1:11" ht="15">
      <c r="A107" s="547"/>
      <c r="B107" s="550"/>
      <c r="C107" s="201" t="s">
        <v>575</v>
      </c>
      <c r="D107" s="555"/>
      <c r="E107" s="555"/>
      <c r="F107" s="555"/>
      <c r="G107" s="530"/>
      <c r="H107" s="563"/>
      <c r="I107" s="555"/>
      <c r="J107" s="169" t="s">
        <v>500</v>
      </c>
      <c r="K107" s="555"/>
    </row>
    <row r="108" spans="1:11" ht="15">
      <c r="A108" s="419" t="s">
        <v>533</v>
      </c>
      <c r="B108" s="543"/>
      <c r="C108" s="543"/>
      <c r="D108" s="543"/>
      <c r="E108" s="543"/>
      <c r="F108" s="543"/>
      <c r="G108" s="543"/>
      <c r="H108" s="188"/>
      <c r="I108" s="188"/>
      <c r="J108" s="188"/>
      <c r="K108" s="189"/>
    </row>
    <row r="109" spans="1:11" ht="15">
      <c r="A109" s="545">
        <v>1</v>
      </c>
      <c r="B109" s="580" t="s">
        <v>577</v>
      </c>
      <c r="C109" s="581"/>
      <c r="D109" s="554"/>
      <c r="E109" s="162" t="s">
        <v>579</v>
      </c>
      <c r="F109" s="554"/>
      <c r="G109" s="529">
        <v>0</v>
      </c>
      <c r="H109" s="566"/>
      <c r="I109" s="566"/>
      <c r="J109" s="554" t="s">
        <v>582</v>
      </c>
      <c r="K109" s="554"/>
    </row>
    <row r="110" spans="1:11" ht="15">
      <c r="A110" s="546"/>
      <c r="B110" s="582" t="s">
        <v>578</v>
      </c>
      <c r="C110" s="424"/>
      <c r="D110" s="528"/>
      <c r="E110" s="162" t="s">
        <v>580</v>
      </c>
      <c r="F110" s="528"/>
      <c r="G110" s="406"/>
      <c r="H110" s="568"/>
      <c r="I110" s="568"/>
      <c r="J110" s="528"/>
      <c r="K110" s="528"/>
    </row>
    <row r="111" spans="1:11" ht="15">
      <c r="A111" s="547"/>
      <c r="B111" s="583"/>
      <c r="C111" s="584"/>
      <c r="D111" s="555"/>
      <c r="E111" s="162" t="s">
        <v>581</v>
      </c>
      <c r="F111" s="555"/>
      <c r="G111" s="530"/>
      <c r="H111" s="567"/>
      <c r="I111" s="567"/>
      <c r="J111" s="555"/>
      <c r="K111" s="555"/>
    </row>
    <row r="112" spans="1:11" ht="15">
      <c r="A112" s="545">
        <v>2</v>
      </c>
      <c r="B112" s="580" t="s">
        <v>583</v>
      </c>
      <c r="C112" s="581"/>
      <c r="D112" s="554"/>
      <c r="E112" s="195" t="s">
        <v>579</v>
      </c>
      <c r="F112" s="554"/>
      <c r="G112" s="529">
        <v>0</v>
      </c>
      <c r="H112" s="566"/>
      <c r="I112" s="566"/>
      <c r="J112" s="554" t="s">
        <v>582</v>
      </c>
      <c r="K112" s="554"/>
    </row>
    <row r="113" spans="1:11" ht="15">
      <c r="A113" s="546"/>
      <c r="B113" s="582" t="s">
        <v>584</v>
      </c>
      <c r="C113" s="424"/>
      <c r="D113" s="528"/>
      <c r="E113" s="162" t="s">
        <v>580</v>
      </c>
      <c r="F113" s="528"/>
      <c r="G113" s="406"/>
      <c r="H113" s="568"/>
      <c r="I113" s="568"/>
      <c r="J113" s="528"/>
      <c r="K113" s="528"/>
    </row>
    <row r="114" spans="1:11" ht="15">
      <c r="A114" s="547"/>
      <c r="B114" s="583"/>
      <c r="C114" s="584"/>
      <c r="D114" s="555"/>
      <c r="E114" s="162" t="s">
        <v>581</v>
      </c>
      <c r="F114" s="555"/>
      <c r="G114" s="530"/>
      <c r="H114" s="567"/>
      <c r="I114" s="567"/>
      <c r="J114" s="555"/>
      <c r="K114" s="555"/>
    </row>
    <row r="115" spans="1:11" ht="15">
      <c r="A115" s="545">
        <v>3</v>
      </c>
      <c r="B115" s="580" t="s">
        <v>585</v>
      </c>
      <c r="C115" s="581"/>
      <c r="D115" s="554"/>
      <c r="E115" s="195" t="s">
        <v>579</v>
      </c>
      <c r="F115" s="554"/>
      <c r="G115" s="529">
        <v>0</v>
      </c>
      <c r="H115" s="566"/>
      <c r="I115" s="566"/>
      <c r="J115" s="554" t="s">
        <v>587</v>
      </c>
      <c r="K115" s="554"/>
    </row>
    <row r="116" spans="1:11" ht="15">
      <c r="A116" s="546"/>
      <c r="B116" s="582" t="s">
        <v>586</v>
      </c>
      <c r="C116" s="424"/>
      <c r="D116" s="528"/>
      <c r="E116" s="162" t="s">
        <v>580</v>
      </c>
      <c r="F116" s="528"/>
      <c r="G116" s="406"/>
      <c r="H116" s="568"/>
      <c r="I116" s="568"/>
      <c r="J116" s="528"/>
      <c r="K116" s="528"/>
    </row>
    <row r="117" spans="1:11" ht="15">
      <c r="A117" s="547"/>
      <c r="B117" s="583"/>
      <c r="C117" s="584"/>
      <c r="D117" s="555"/>
      <c r="E117" s="169" t="s">
        <v>581</v>
      </c>
      <c r="F117" s="555"/>
      <c r="G117" s="530"/>
      <c r="H117" s="567"/>
      <c r="I117" s="567"/>
      <c r="J117" s="555"/>
      <c r="K117" s="555"/>
    </row>
    <row r="118" spans="1:11" ht="15">
      <c r="A118" s="536" t="s">
        <v>588</v>
      </c>
      <c r="B118" s="537"/>
      <c r="C118" s="537"/>
      <c r="D118" s="537"/>
      <c r="E118" s="537"/>
      <c r="F118" s="537"/>
      <c r="G118" s="588"/>
      <c r="H118" s="222"/>
      <c r="I118" s="222"/>
      <c r="J118" s="222"/>
      <c r="K118" s="222"/>
    </row>
    <row r="119" spans="1:11" ht="15">
      <c r="A119" s="585" t="s">
        <v>485</v>
      </c>
      <c r="B119" s="586"/>
      <c r="C119" s="586"/>
      <c r="D119" s="586"/>
      <c r="E119" s="586"/>
      <c r="F119" s="586"/>
      <c r="G119" s="586"/>
      <c r="H119" s="586"/>
      <c r="I119" s="586"/>
      <c r="J119" s="586"/>
      <c r="K119" s="587"/>
    </row>
    <row r="120" spans="1:11" ht="15">
      <c r="A120" s="212">
        <v>1</v>
      </c>
      <c r="B120" s="544" t="s">
        <v>589</v>
      </c>
      <c r="C120" s="544"/>
      <c r="D120" s="196"/>
      <c r="E120" s="197"/>
      <c r="F120" s="196"/>
      <c r="G120" s="197"/>
      <c r="H120" s="196"/>
      <c r="I120" s="196"/>
      <c r="J120" s="196"/>
      <c r="K120" s="198"/>
    </row>
    <row r="121" spans="1:11" ht="15">
      <c r="A121" s="223"/>
      <c r="B121" s="224" t="s">
        <v>487</v>
      </c>
      <c r="C121" s="225" t="s">
        <v>590</v>
      </c>
      <c r="D121" s="226"/>
      <c r="E121" s="226"/>
      <c r="F121" s="226"/>
      <c r="G121" s="227">
        <v>0</v>
      </c>
      <c r="H121" s="226">
        <v>0</v>
      </c>
      <c r="I121" s="226" t="s">
        <v>492</v>
      </c>
      <c r="J121" s="226" t="s">
        <v>591</v>
      </c>
      <c r="K121" s="226"/>
    </row>
    <row r="122" spans="1:11" ht="15">
      <c r="A122" s="223"/>
      <c r="B122" s="224" t="s">
        <v>494</v>
      </c>
      <c r="C122" s="225" t="s">
        <v>592</v>
      </c>
      <c r="D122" s="226"/>
      <c r="E122" s="226"/>
      <c r="F122" s="226"/>
      <c r="G122" s="227">
        <v>0</v>
      </c>
      <c r="H122" s="226">
        <v>0</v>
      </c>
      <c r="I122" s="226" t="s">
        <v>492</v>
      </c>
      <c r="J122" s="226" t="s">
        <v>591</v>
      </c>
      <c r="K122" s="226"/>
    </row>
    <row r="123" spans="1:11" ht="15">
      <c r="A123" s="527"/>
      <c r="B123" s="527"/>
      <c r="C123" s="527"/>
      <c r="D123" s="527"/>
      <c r="E123" s="527"/>
      <c r="F123" s="527"/>
      <c r="G123" s="527"/>
      <c r="H123" s="527"/>
      <c r="I123" s="527"/>
      <c r="J123" s="527"/>
      <c r="K123" s="527"/>
    </row>
    <row r="126" spans="1:10" ht="15">
      <c r="A126" s="158" t="s">
        <v>601</v>
      </c>
      <c r="B126" s="151"/>
      <c r="D126" s="158"/>
      <c r="E126" s="158"/>
      <c r="H126" s="354" t="s">
        <v>635</v>
      </c>
      <c r="I126" s="354"/>
      <c r="J126" s="354"/>
    </row>
    <row r="127" spans="1:10" ht="15">
      <c r="A127" s="158" t="s">
        <v>599</v>
      </c>
      <c r="B127" s="158"/>
      <c r="D127" s="158"/>
      <c r="E127" s="158"/>
      <c r="H127" s="354" t="s">
        <v>600</v>
      </c>
      <c r="I127" s="354"/>
      <c r="J127" s="354"/>
    </row>
  </sheetData>
  <mergeCells count="350"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rowBreaks count="2" manualBreakCount="2">
    <brk id="4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1"/>
  <sheetViews>
    <sheetView workbookViewId="0" topLeftCell="A1">
      <selection activeCell="G24" sqref="G24"/>
    </sheetView>
  </sheetViews>
  <sheetFormatPr defaultColWidth="11.421875" defaultRowHeight="15"/>
  <cols>
    <col min="1" max="1" width="4.421875" style="136" customWidth="1"/>
    <col min="2" max="2" width="33.140625" style="136" customWidth="1"/>
    <col min="3" max="3" width="12.7109375" style="136" customWidth="1"/>
    <col min="4" max="4" width="13.57421875" style="136" customWidth="1"/>
    <col min="5" max="5" width="15.00390625" style="136" customWidth="1"/>
    <col min="6" max="6" width="17.57421875" style="136" customWidth="1"/>
    <col min="7" max="8" width="13.140625" style="136" customWidth="1"/>
    <col min="9" max="9" width="18.421875" style="136" customWidth="1"/>
    <col min="10" max="16384" width="11.421875" style="136" customWidth="1"/>
  </cols>
  <sheetData>
    <row r="1" spans="1:9" ht="12.75" thickBot="1">
      <c r="A1" s="396" t="s">
        <v>595</v>
      </c>
      <c r="B1" s="396"/>
      <c r="C1" s="396"/>
      <c r="D1" s="396"/>
      <c r="E1" s="396"/>
      <c r="F1" s="396"/>
      <c r="G1" s="396"/>
      <c r="H1" s="396"/>
      <c r="I1" s="396"/>
    </row>
    <row r="2" spans="1:9" ht="15">
      <c r="A2" s="397" t="str">
        <f>'FORMATO 1 ESFD'!A1:F1</f>
        <v>UNIVERSIDAD TECNOLOGICA DE TLAXCALA</v>
      </c>
      <c r="B2" s="398"/>
      <c r="C2" s="398"/>
      <c r="D2" s="398"/>
      <c r="E2" s="398"/>
      <c r="F2" s="398"/>
      <c r="G2" s="398"/>
      <c r="H2" s="398"/>
      <c r="I2" s="399"/>
    </row>
    <row r="3" spans="1:9" ht="15">
      <c r="A3" s="375" t="s">
        <v>62</v>
      </c>
      <c r="B3" s="376"/>
      <c r="C3" s="376"/>
      <c r="D3" s="376"/>
      <c r="E3" s="376"/>
      <c r="F3" s="376"/>
      <c r="G3" s="376"/>
      <c r="H3" s="376"/>
      <c r="I3" s="377"/>
    </row>
    <row r="4" spans="1:9" ht="15">
      <c r="A4" s="375" t="s">
        <v>804</v>
      </c>
      <c r="B4" s="376"/>
      <c r="C4" s="376"/>
      <c r="D4" s="376"/>
      <c r="E4" s="376"/>
      <c r="F4" s="376"/>
      <c r="G4" s="376"/>
      <c r="H4" s="376"/>
      <c r="I4" s="377"/>
    </row>
    <row r="5" spans="1:9" ht="15">
      <c r="A5" s="375" t="s">
        <v>0</v>
      </c>
      <c r="B5" s="376"/>
      <c r="C5" s="376"/>
      <c r="D5" s="376"/>
      <c r="E5" s="376"/>
      <c r="F5" s="376"/>
      <c r="G5" s="376"/>
      <c r="H5" s="376"/>
      <c r="I5" s="377"/>
    </row>
    <row r="6" spans="1:9" ht="15">
      <c r="A6" s="382" t="s">
        <v>63</v>
      </c>
      <c r="B6" s="383"/>
      <c r="C6" s="78" t="s">
        <v>65</v>
      </c>
      <c r="D6" s="78" t="s">
        <v>67</v>
      </c>
      <c r="E6" s="78" t="s">
        <v>69</v>
      </c>
      <c r="F6" s="78" t="s">
        <v>71</v>
      </c>
      <c r="G6" s="78" t="s">
        <v>74</v>
      </c>
      <c r="H6" s="78" t="s">
        <v>78</v>
      </c>
      <c r="I6" s="93" t="s">
        <v>78</v>
      </c>
    </row>
    <row r="7" spans="1:9" ht="15">
      <c r="A7" s="390" t="s">
        <v>64</v>
      </c>
      <c r="B7" s="391"/>
      <c r="C7" s="86" t="s">
        <v>66</v>
      </c>
      <c r="D7" s="86" t="s">
        <v>68</v>
      </c>
      <c r="E7" s="86" t="s">
        <v>70</v>
      </c>
      <c r="F7" s="86" t="s">
        <v>72</v>
      </c>
      <c r="G7" s="86" t="s">
        <v>75</v>
      </c>
      <c r="H7" s="86" t="s">
        <v>79</v>
      </c>
      <c r="I7" s="94" t="s">
        <v>81</v>
      </c>
    </row>
    <row r="8" spans="1:9" ht="15">
      <c r="A8" s="392"/>
      <c r="B8" s="393"/>
      <c r="C8" s="86" t="s">
        <v>710</v>
      </c>
      <c r="D8" s="137"/>
      <c r="E8" s="137"/>
      <c r="F8" s="86" t="s">
        <v>73</v>
      </c>
      <c r="G8" s="86" t="s">
        <v>76</v>
      </c>
      <c r="H8" s="86" t="s">
        <v>80</v>
      </c>
      <c r="I8" s="94" t="s">
        <v>82</v>
      </c>
    </row>
    <row r="9" spans="1:9" ht="15">
      <c r="A9" s="392"/>
      <c r="B9" s="393"/>
      <c r="C9" s="86" t="s">
        <v>805</v>
      </c>
      <c r="D9" s="137"/>
      <c r="E9" s="137"/>
      <c r="F9" s="137"/>
      <c r="G9" s="86" t="s">
        <v>77</v>
      </c>
      <c r="H9" s="137"/>
      <c r="I9" s="94" t="s">
        <v>83</v>
      </c>
    </row>
    <row r="10" spans="1:9" ht="15">
      <c r="A10" s="394"/>
      <c r="B10" s="395"/>
      <c r="C10" s="138"/>
      <c r="D10" s="138"/>
      <c r="E10" s="138"/>
      <c r="F10" s="138"/>
      <c r="G10" s="138"/>
      <c r="H10" s="138"/>
      <c r="I10" s="95" t="s">
        <v>84</v>
      </c>
    </row>
    <row r="11" spans="1:9" ht="15">
      <c r="A11" s="373"/>
      <c r="B11" s="374"/>
      <c r="C11" s="139"/>
      <c r="D11" s="139"/>
      <c r="E11" s="139"/>
      <c r="F11" s="139"/>
      <c r="G11" s="139"/>
      <c r="H11" s="139"/>
      <c r="I11" s="140"/>
    </row>
    <row r="12" spans="1:9" ht="12" customHeight="1">
      <c r="A12" s="384" t="s">
        <v>85</v>
      </c>
      <c r="B12" s="385"/>
      <c r="C12" s="141">
        <f>C13+C17</f>
        <v>0</v>
      </c>
      <c r="D12" s="141">
        <v>0</v>
      </c>
      <c r="E12" s="141">
        <v>0</v>
      </c>
      <c r="F12" s="141">
        <f aca="true" t="shared" si="0" ref="F12:I12">F13+F17</f>
        <v>0</v>
      </c>
      <c r="G12" s="141">
        <f>G13+G17</f>
        <v>0</v>
      </c>
      <c r="H12" s="141">
        <f t="shared" si="0"/>
        <v>0</v>
      </c>
      <c r="I12" s="142">
        <f t="shared" si="0"/>
        <v>0</v>
      </c>
    </row>
    <row r="13" spans="1:9" ht="12" customHeight="1">
      <c r="A13" s="384" t="s">
        <v>86</v>
      </c>
      <c r="B13" s="385"/>
      <c r="C13" s="141">
        <f>C14+C15+C16</f>
        <v>0</v>
      </c>
      <c r="D13" s="141">
        <v>0</v>
      </c>
      <c r="E13" s="141">
        <v>0</v>
      </c>
      <c r="F13" s="141">
        <f aca="true" t="shared" si="1" ref="F13:F20">F14+F18</f>
        <v>0</v>
      </c>
      <c r="G13" s="141">
        <f>G14+G15+G16</f>
        <v>0</v>
      </c>
      <c r="H13" s="141">
        <f aca="true" t="shared" si="2" ref="H13:H20">H14+H18</f>
        <v>0</v>
      </c>
      <c r="I13" s="142">
        <f aca="true" t="shared" si="3" ref="I13:I20">I14+I18</f>
        <v>0</v>
      </c>
    </row>
    <row r="14" spans="1:9" ht="15">
      <c r="A14" s="254"/>
      <c r="B14" s="255" t="s">
        <v>87</v>
      </c>
      <c r="C14" s="141">
        <v>0</v>
      </c>
      <c r="D14" s="141">
        <v>0</v>
      </c>
      <c r="E14" s="141">
        <v>0</v>
      </c>
      <c r="F14" s="141">
        <f t="shared" si="1"/>
        <v>0</v>
      </c>
      <c r="G14" s="141">
        <v>0</v>
      </c>
      <c r="H14" s="141">
        <f t="shared" si="2"/>
        <v>0</v>
      </c>
      <c r="I14" s="142">
        <f t="shared" si="3"/>
        <v>0</v>
      </c>
    </row>
    <row r="15" spans="1:9" ht="15">
      <c r="A15" s="254"/>
      <c r="B15" s="255" t="s">
        <v>88</v>
      </c>
      <c r="C15" s="141">
        <v>0</v>
      </c>
      <c r="D15" s="141">
        <v>0</v>
      </c>
      <c r="E15" s="141">
        <v>0</v>
      </c>
      <c r="F15" s="141">
        <f t="shared" si="1"/>
        <v>0</v>
      </c>
      <c r="G15" s="141">
        <v>0</v>
      </c>
      <c r="H15" s="141">
        <f t="shared" si="2"/>
        <v>0</v>
      </c>
      <c r="I15" s="142">
        <f t="shared" si="3"/>
        <v>0</v>
      </c>
    </row>
    <row r="16" spans="1:9" ht="15">
      <c r="A16" s="254"/>
      <c r="B16" s="255" t="s">
        <v>89</v>
      </c>
      <c r="C16" s="141">
        <v>0</v>
      </c>
      <c r="D16" s="141">
        <v>0</v>
      </c>
      <c r="E16" s="141">
        <v>0</v>
      </c>
      <c r="F16" s="141">
        <f t="shared" si="1"/>
        <v>0</v>
      </c>
      <c r="G16" s="141">
        <v>0</v>
      </c>
      <c r="H16" s="141">
        <f t="shared" si="2"/>
        <v>0</v>
      </c>
      <c r="I16" s="142">
        <f t="shared" si="3"/>
        <v>0</v>
      </c>
    </row>
    <row r="17" spans="1:9" ht="12" customHeight="1">
      <c r="A17" s="384" t="s">
        <v>90</v>
      </c>
      <c r="B17" s="385"/>
      <c r="C17" s="143">
        <f>C18+C19+C20</f>
        <v>0</v>
      </c>
      <c r="D17" s="141">
        <v>0</v>
      </c>
      <c r="E17" s="141">
        <v>0</v>
      </c>
      <c r="F17" s="141">
        <f t="shared" si="1"/>
        <v>0</v>
      </c>
      <c r="G17" s="143">
        <f>G18+G19+G20</f>
        <v>0</v>
      </c>
      <c r="H17" s="141">
        <f t="shared" si="2"/>
        <v>0</v>
      </c>
      <c r="I17" s="142">
        <f t="shared" si="3"/>
        <v>0</v>
      </c>
    </row>
    <row r="18" spans="1:9" ht="15">
      <c r="A18" s="254"/>
      <c r="B18" s="255" t="s">
        <v>91</v>
      </c>
      <c r="C18" s="141">
        <v>0</v>
      </c>
      <c r="D18" s="141">
        <v>0</v>
      </c>
      <c r="E18" s="141">
        <v>0</v>
      </c>
      <c r="F18" s="141">
        <f t="shared" si="1"/>
        <v>0</v>
      </c>
      <c r="G18" s="141">
        <v>0</v>
      </c>
      <c r="H18" s="141">
        <f t="shared" si="2"/>
        <v>0</v>
      </c>
      <c r="I18" s="142">
        <f t="shared" si="3"/>
        <v>0</v>
      </c>
    </row>
    <row r="19" spans="1:9" ht="15">
      <c r="A19" s="254"/>
      <c r="B19" s="255" t="s">
        <v>92</v>
      </c>
      <c r="C19" s="141">
        <v>0</v>
      </c>
      <c r="D19" s="141">
        <v>0</v>
      </c>
      <c r="E19" s="141">
        <v>0</v>
      </c>
      <c r="F19" s="141">
        <f t="shared" si="1"/>
        <v>0</v>
      </c>
      <c r="G19" s="141">
        <v>0</v>
      </c>
      <c r="H19" s="141">
        <f t="shared" si="2"/>
        <v>0</v>
      </c>
      <c r="I19" s="142">
        <f t="shared" si="3"/>
        <v>0</v>
      </c>
    </row>
    <row r="20" spans="1:9" ht="15">
      <c r="A20" s="254"/>
      <c r="B20" s="255" t="s">
        <v>93</v>
      </c>
      <c r="C20" s="143">
        <v>0</v>
      </c>
      <c r="D20" s="141">
        <v>0</v>
      </c>
      <c r="E20" s="141">
        <v>0</v>
      </c>
      <c r="F20" s="141">
        <f t="shared" si="1"/>
        <v>0</v>
      </c>
      <c r="G20" s="143">
        <v>0</v>
      </c>
      <c r="H20" s="141">
        <f t="shared" si="2"/>
        <v>0</v>
      </c>
      <c r="I20" s="142">
        <f t="shared" si="3"/>
        <v>0</v>
      </c>
    </row>
    <row r="21" spans="1:9" ht="12" customHeight="1">
      <c r="A21" s="384" t="s">
        <v>94</v>
      </c>
      <c r="B21" s="385"/>
      <c r="C21" s="278">
        <v>29388693.12</v>
      </c>
      <c r="D21" s="279">
        <v>14130273.48</v>
      </c>
      <c r="E21" s="279">
        <v>21514417.62</v>
      </c>
      <c r="F21" s="279"/>
      <c r="G21" s="280">
        <v>22004550</v>
      </c>
      <c r="H21" s="279">
        <v>0</v>
      </c>
      <c r="I21" s="279">
        <v>0</v>
      </c>
    </row>
    <row r="22" spans="1:9" ht="12.75">
      <c r="A22" s="254"/>
      <c r="B22" s="255"/>
      <c r="C22" s="280"/>
      <c r="D22" s="280"/>
      <c r="E22" s="280"/>
      <c r="F22" s="280"/>
      <c r="G22" s="280"/>
      <c r="H22" s="280"/>
      <c r="I22" s="280"/>
    </row>
    <row r="23" spans="1:9" ht="12" customHeight="1">
      <c r="A23" s="384" t="s">
        <v>95</v>
      </c>
      <c r="B23" s="385"/>
      <c r="C23" s="278">
        <v>29388693.12</v>
      </c>
      <c r="D23" s="278">
        <v>14130273.48</v>
      </c>
      <c r="E23" s="278">
        <v>21514417.62</v>
      </c>
      <c r="F23" s="278">
        <v>0</v>
      </c>
      <c r="G23" s="278">
        <v>22004550</v>
      </c>
      <c r="H23" s="278">
        <v>0</v>
      </c>
      <c r="I23" s="278">
        <v>0</v>
      </c>
    </row>
    <row r="24" spans="1:9" ht="15">
      <c r="A24" s="386"/>
      <c r="B24" s="387"/>
      <c r="C24" s="261"/>
      <c r="D24" s="261"/>
      <c r="E24" s="261"/>
      <c r="F24" s="261"/>
      <c r="G24" s="261"/>
      <c r="H24" s="261"/>
      <c r="I24" s="144"/>
    </row>
    <row r="25" spans="1:9" ht="12" customHeight="1">
      <c r="A25" s="384" t="s">
        <v>594</v>
      </c>
      <c r="B25" s="385"/>
      <c r="C25" s="261"/>
      <c r="D25" s="261"/>
      <c r="E25" s="261"/>
      <c r="F25" s="261"/>
      <c r="G25" s="261"/>
      <c r="H25" s="261"/>
      <c r="I25" s="144"/>
    </row>
    <row r="26" spans="1:9" ht="12" customHeight="1">
      <c r="A26" s="386" t="s">
        <v>96</v>
      </c>
      <c r="B26" s="387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5">
        <v>0</v>
      </c>
    </row>
    <row r="27" spans="1:9" ht="12" customHeight="1">
      <c r="A27" s="386" t="s">
        <v>97</v>
      </c>
      <c r="B27" s="387"/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5">
        <v>0</v>
      </c>
    </row>
    <row r="28" spans="1:9" ht="12" customHeight="1">
      <c r="A28" s="386" t="s">
        <v>98</v>
      </c>
      <c r="B28" s="387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</row>
    <row r="29" spans="1:9" ht="15">
      <c r="A29" s="386"/>
      <c r="B29" s="387"/>
      <c r="C29" s="261"/>
      <c r="D29" s="261"/>
      <c r="E29" s="261"/>
      <c r="F29" s="261"/>
      <c r="G29" s="261"/>
      <c r="H29" s="261"/>
      <c r="I29" s="144"/>
    </row>
    <row r="30" spans="1:9" ht="12" customHeight="1">
      <c r="A30" s="384" t="s">
        <v>99</v>
      </c>
      <c r="B30" s="385"/>
      <c r="C30" s="141"/>
      <c r="D30" s="261"/>
      <c r="E30" s="261"/>
      <c r="F30" s="261"/>
      <c r="G30" s="261"/>
      <c r="H30" s="261"/>
      <c r="I30" s="145"/>
    </row>
    <row r="31" spans="1:9" ht="12" customHeight="1">
      <c r="A31" s="386" t="s">
        <v>100</v>
      </c>
      <c r="B31" s="387"/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</row>
    <row r="32" spans="1:9" ht="12" customHeight="1">
      <c r="A32" s="386" t="s">
        <v>101</v>
      </c>
      <c r="B32" s="387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5">
        <v>0</v>
      </c>
    </row>
    <row r="33" spans="1:9" ht="12" customHeight="1">
      <c r="A33" s="386" t="s">
        <v>102</v>
      </c>
      <c r="B33" s="387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5">
        <v>0</v>
      </c>
    </row>
    <row r="34" spans="1:9" ht="12.75" thickBot="1">
      <c r="A34" s="388"/>
      <c r="B34" s="389"/>
      <c r="C34" s="146"/>
      <c r="D34" s="146"/>
      <c r="E34" s="146"/>
      <c r="F34" s="146"/>
      <c r="G34" s="146"/>
      <c r="H34" s="146"/>
      <c r="I34" s="147"/>
    </row>
    <row r="35" spans="1:9" ht="28.5" customHeight="1">
      <c r="A35" s="381" t="s">
        <v>791</v>
      </c>
      <c r="B35" s="381"/>
      <c r="C35" s="381"/>
      <c r="D35" s="381"/>
      <c r="E35" s="381"/>
      <c r="F35" s="381"/>
      <c r="G35" s="381"/>
      <c r="H35" s="381"/>
      <c r="I35" s="281"/>
    </row>
    <row r="36" spans="1:9" ht="18" customHeight="1">
      <c r="A36" s="282" t="s">
        <v>792</v>
      </c>
      <c r="B36" s="283"/>
      <c r="C36" s="284"/>
      <c r="D36" s="284"/>
      <c r="E36" s="284"/>
      <c r="F36" s="284"/>
      <c r="G36" s="284"/>
      <c r="H36" s="284"/>
      <c r="I36" s="281"/>
    </row>
    <row r="38" spans="2:7" ht="15">
      <c r="B38" s="378" t="s">
        <v>690</v>
      </c>
      <c r="C38" s="256" t="s">
        <v>691</v>
      </c>
      <c r="D38" s="256" t="s">
        <v>103</v>
      </c>
      <c r="E38" s="256" t="s">
        <v>695</v>
      </c>
      <c r="F38" s="256" t="s">
        <v>81</v>
      </c>
      <c r="G38" s="256" t="s">
        <v>699</v>
      </c>
    </row>
    <row r="39" spans="2:7" ht="15">
      <c r="B39" s="379"/>
      <c r="C39" s="257" t="s">
        <v>692</v>
      </c>
      <c r="D39" s="257" t="s">
        <v>693</v>
      </c>
      <c r="E39" s="257" t="s">
        <v>696</v>
      </c>
      <c r="F39" s="257" t="s">
        <v>697</v>
      </c>
      <c r="G39" s="257" t="s">
        <v>700</v>
      </c>
    </row>
    <row r="40" spans="2:7" ht="15">
      <c r="B40" s="380"/>
      <c r="C40" s="138"/>
      <c r="D40" s="258" t="s">
        <v>694</v>
      </c>
      <c r="E40" s="138"/>
      <c r="F40" s="258" t="s">
        <v>698</v>
      </c>
      <c r="G40" s="138"/>
    </row>
    <row r="41" spans="2:7" ht="15">
      <c r="B41" s="97" t="s">
        <v>701</v>
      </c>
      <c r="C41" s="139"/>
      <c r="D41" s="139"/>
      <c r="E41" s="139"/>
      <c r="F41" s="139"/>
      <c r="G41" s="139"/>
    </row>
    <row r="42" spans="2:7" ht="15">
      <c r="B42" s="32" t="s">
        <v>702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</row>
    <row r="43" spans="2:7" ht="15">
      <c r="B43" s="261" t="s">
        <v>703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</row>
    <row r="44" spans="2:7" ht="15">
      <c r="B44" s="261" t="s">
        <v>704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</row>
    <row r="45" spans="2:7" ht="15">
      <c r="B45" s="99" t="s">
        <v>705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2:6" ht="15">
      <c r="B46" s="150"/>
      <c r="C46" s="150"/>
      <c r="D46" s="150"/>
      <c r="E46" s="150"/>
      <c r="F46" s="150"/>
    </row>
    <row r="47" spans="2:6" ht="15">
      <c r="B47" s="150"/>
      <c r="C47" s="150"/>
      <c r="D47" s="150"/>
      <c r="E47" s="150"/>
      <c r="F47" s="150"/>
    </row>
    <row r="48" spans="2:6" ht="15">
      <c r="B48" s="150"/>
      <c r="C48" s="150"/>
      <c r="D48" s="150"/>
      <c r="E48" s="150"/>
      <c r="F48" s="150"/>
    </row>
    <row r="49" spans="2:6" ht="15">
      <c r="B49" s="150"/>
      <c r="C49" s="150"/>
      <c r="D49" s="150"/>
      <c r="E49" s="150"/>
      <c r="F49" s="150"/>
    </row>
    <row r="50" spans="2:8" ht="15" customHeight="1">
      <c r="B50" s="354" t="s">
        <v>598</v>
      </c>
      <c r="C50" s="354"/>
      <c r="D50" s="354"/>
      <c r="E50" s="151"/>
      <c r="F50" s="354" t="s">
        <v>635</v>
      </c>
      <c r="G50" s="354"/>
      <c r="H50" s="354"/>
    </row>
    <row r="51" spans="2:8" ht="15" customHeight="1">
      <c r="B51" s="354" t="s">
        <v>599</v>
      </c>
      <c r="C51" s="354"/>
      <c r="D51" s="354"/>
      <c r="E51" s="151"/>
      <c r="F51" s="354" t="s">
        <v>600</v>
      </c>
      <c r="G51" s="354"/>
      <c r="H51" s="354"/>
    </row>
  </sheetData>
  <mergeCells count="33">
    <mergeCell ref="A2:I2"/>
    <mergeCell ref="A10:B10"/>
    <mergeCell ref="B51:D51"/>
    <mergeCell ref="A12:B12"/>
    <mergeCell ref="F51:H51"/>
    <mergeCell ref="A1:I1"/>
    <mergeCell ref="A27:B27"/>
    <mergeCell ref="A28:B28"/>
    <mergeCell ref="A29:B29"/>
    <mergeCell ref="A30:B30"/>
    <mergeCell ref="A17:B17"/>
    <mergeCell ref="A21:B21"/>
    <mergeCell ref="A23:B23"/>
    <mergeCell ref="A24:B24"/>
    <mergeCell ref="A25:B25"/>
    <mergeCell ref="A26:B26"/>
    <mergeCell ref="A8:B8"/>
    <mergeCell ref="A11:B11"/>
    <mergeCell ref="A3:I3"/>
    <mergeCell ref="B50:D50"/>
    <mergeCell ref="F50:H50"/>
    <mergeCell ref="B38:B40"/>
    <mergeCell ref="A35:H35"/>
    <mergeCell ref="A4:I4"/>
    <mergeCell ref="A5:I5"/>
    <mergeCell ref="A6:B6"/>
    <mergeCell ref="A13:B13"/>
    <mergeCell ref="A33:B33"/>
    <mergeCell ref="A34:B34"/>
    <mergeCell ref="A31:B31"/>
    <mergeCell ref="A32:B32"/>
    <mergeCell ref="A7:B7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">
      <selection activeCell="G34" sqref="G34:J34"/>
    </sheetView>
  </sheetViews>
  <sheetFormatPr defaultColWidth="11.421875" defaultRowHeight="15"/>
  <cols>
    <col min="1" max="1" width="39.7109375" style="48" customWidth="1"/>
    <col min="2" max="2" width="9.421875" style="48" bestFit="1" customWidth="1"/>
    <col min="3" max="3" width="10.421875" style="48" bestFit="1" customWidth="1"/>
    <col min="4" max="4" width="9.7109375" style="48" bestFit="1" customWidth="1"/>
    <col min="5" max="5" width="9.421875" style="48" bestFit="1" customWidth="1"/>
    <col min="6" max="6" width="9.00390625" style="48" bestFit="1" customWidth="1"/>
    <col min="7" max="7" width="13.421875" style="48" bestFit="1" customWidth="1"/>
    <col min="8" max="8" width="16.28125" style="20" customWidth="1"/>
    <col min="9" max="9" width="18.140625" style="20" customWidth="1"/>
    <col min="10" max="10" width="17.57421875" style="20" customWidth="1"/>
    <col min="11" max="11" width="15.8515625" style="20" customWidth="1"/>
  </cols>
  <sheetData>
    <row r="1" spans="1:11" s="41" customFormat="1" ht="15">
      <c r="A1" s="40" t="s">
        <v>685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1" customFormat="1" ht="15">
      <c r="A2" s="401" t="str">
        <f>'FORMATO 2 IADPyOP'!A2:I2</f>
        <v>UNIVERSIDAD TECNOLOGICA DE TLAXCALA</v>
      </c>
      <c r="B2" s="402"/>
      <c r="C2" s="402"/>
      <c r="D2" s="402"/>
      <c r="E2" s="402"/>
      <c r="F2" s="402"/>
      <c r="G2" s="402"/>
      <c r="H2" s="402"/>
      <c r="I2" s="402"/>
      <c r="J2" s="402"/>
      <c r="K2" s="403"/>
    </row>
    <row r="3" spans="1:11" s="41" customFormat="1" ht="15">
      <c r="A3" s="401" t="s">
        <v>643</v>
      </c>
      <c r="B3" s="402"/>
      <c r="C3" s="402"/>
      <c r="D3" s="402"/>
      <c r="E3" s="402"/>
      <c r="F3" s="402"/>
      <c r="G3" s="402"/>
      <c r="H3" s="402"/>
      <c r="I3" s="402"/>
      <c r="J3" s="402"/>
      <c r="K3" s="403"/>
    </row>
    <row r="4" spans="1:11" s="41" customFormat="1" ht="15">
      <c r="A4" s="401" t="str">
        <f>'FORMATO 2 IADPyOP'!A4:I4</f>
        <v>Del 01 de Enero al 31 de Marzo  de 2017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15">
      <c r="A5" s="401" t="s">
        <v>0</v>
      </c>
      <c r="B5" s="402"/>
      <c r="C5" s="402"/>
      <c r="D5" s="402"/>
      <c r="E5" s="402"/>
      <c r="F5" s="402"/>
      <c r="G5" s="402"/>
      <c r="H5" s="402"/>
      <c r="I5" s="402"/>
      <c r="J5" s="402"/>
      <c r="K5" s="403"/>
    </row>
    <row r="6" spans="1:11" ht="15">
      <c r="A6" s="37" t="s">
        <v>644</v>
      </c>
      <c r="B6" s="37" t="s">
        <v>646</v>
      </c>
      <c r="C6" s="37" t="s">
        <v>648</v>
      </c>
      <c r="D6" s="37" t="s">
        <v>648</v>
      </c>
      <c r="E6" s="37" t="s">
        <v>654</v>
      </c>
      <c r="F6" s="37" t="s">
        <v>103</v>
      </c>
      <c r="G6" s="37" t="s">
        <v>658</v>
      </c>
      <c r="H6" s="37" t="s">
        <v>658</v>
      </c>
      <c r="I6" s="37" t="s">
        <v>666</v>
      </c>
      <c r="J6" s="37" t="s">
        <v>667</v>
      </c>
      <c r="K6" s="37" t="s">
        <v>670</v>
      </c>
    </row>
    <row r="7" spans="1:11" ht="15">
      <c r="A7" s="38" t="s">
        <v>645</v>
      </c>
      <c r="B7" s="38" t="s">
        <v>647</v>
      </c>
      <c r="C7" s="38" t="s">
        <v>649</v>
      </c>
      <c r="D7" s="38" t="s">
        <v>652</v>
      </c>
      <c r="E7" s="38" t="s">
        <v>655</v>
      </c>
      <c r="F7" s="38" t="s">
        <v>657</v>
      </c>
      <c r="G7" s="38" t="s">
        <v>659</v>
      </c>
      <c r="H7" s="38" t="s">
        <v>659</v>
      </c>
      <c r="I7" s="38" t="s">
        <v>725</v>
      </c>
      <c r="J7" s="38" t="s">
        <v>668</v>
      </c>
      <c r="K7" s="38" t="s">
        <v>671</v>
      </c>
    </row>
    <row r="8" spans="1:11" ht="15">
      <c r="A8" s="42"/>
      <c r="B8" s="42"/>
      <c r="C8" s="38" t="s">
        <v>650</v>
      </c>
      <c r="D8" s="38" t="s">
        <v>653</v>
      </c>
      <c r="E8" s="38" t="s">
        <v>656</v>
      </c>
      <c r="F8" s="42"/>
      <c r="G8" s="38" t="s">
        <v>660</v>
      </c>
      <c r="H8" s="38" t="s">
        <v>660</v>
      </c>
      <c r="I8" s="38" t="s">
        <v>726</v>
      </c>
      <c r="J8" s="38" t="s">
        <v>669</v>
      </c>
      <c r="K8" s="38" t="s">
        <v>728</v>
      </c>
    </row>
    <row r="9" spans="1:11" ht="15">
      <c r="A9" s="42"/>
      <c r="B9" s="42"/>
      <c r="C9" s="38" t="s">
        <v>651</v>
      </c>
      <c r="D9" s="42"/>
      <c r="E9" s="42"/>
      <c r="F9" s="42"/>
      <c r="G9" s="38" t="s">
        <v>661</v>
      </c>
      <c r="H9" s="38" t="s">
        <v>661</v>
      </c>
      <c r="I9" s="42"/>
      <c r="J9" s="38" t="s">
        <v>727</v>
      </c>
      <c r="K9" s="38" t="s">
        <v>729</v>
      </c>
    </row>
    <row r="10" spans="1:11" ht="15">
      <c r="A10" s="42"/>
      <c r="B10" s="42"/>
      <c r="C10" s="42"/>
      <c r="D10" s="42"/>
      <c r="E10" s="42"/>
      <c r="F10" s="42"/>
      <c r="G10" s="38" t="s">
        <v>662</v>
      </c>
      <c r="H10" s="38" t="s">
        <v>663</v>
      </c>
      <c r="I10" s="42"/>
      <c r="J10" s="38" t="s">
        <v>686</v>
      </c>
      <c r="K10" s="38" t="s">
        <v>687</v>
      </c>
    </row>
    <row r="11" spans="1:11" ht="15">
      <c r="A11" s="42"/>
      <c r="B11" s="42"/>
      <c r="C11" s="42"/>
      <c r="D11" s="42"/>
      <c r="E11" s="42"/>
      <c r="F11" s="42"/>
      <c r="G11" s="42"/>
      <c r="H11" s="38" t="s">
        <v>664</v>
      </c>
      <c r="I11" s="42"/>
      <c r="J11" s="42"/>
      <c r="K11" s="42"/>
    </row>
    <row r="12" spans="1:11" ht="15">
      <c r="A12" s="43"/>
      <c r="B12" s="43"/>
      <c r="C12" s="43"/>
      <c r="D12" s="43"/>
      <c r="E12" s="43"/>
      <c r="F12" s="43"/>
      <c r="G12" s="43"/>
      <c r="H12" s="39" t="s">
        <v>665</v>
      </c>
      <c r="I12" s="43"/>
      <c r="J12" s="43"/>
      <c r="K12" s="43"/>
    </row>
    <row r="13" spans="1:11" ht="24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>
      <c r="A14" s="49" t="s">
        <v>672</v>
      </c>
      <c r="B14" s="400"/>
      <c r="C14" s="400"/>
      <c r="D14" s="400"/>
      <c r="E14" s="400">
        <v>0</v>
      </c>
      <c r="F14" s="400"/>
      <c r="G14" s="400">
        <v>0</v>
      </c>
      <c r="H14" s="400">
        <v>0</v>
      </c>
      <c r="I14" s="400">
        <v>0</v>
      </c>
      <c r="J14" s="400">
        <v>0</v>
      </c>
      <c r="K14" s="400">
        <v>0</v>
      </c>
    </row>
    <row r="15" spans="1:11" ht="24.75" customHeight="1">
      <c r="A15" s="152" t="s">
        <v>673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</row>
    <row r="16" spans="1:11" ht="24.75" customHeight="1">
      <c r="A16" s="50" t="s">
        <v>674</v>
      </c>
      <c r="B16" s="400"/>
      <c r="C16" s="400"/>
      <c r="D16" s="400"/>
      <c r="E16" s="400">
        <v>0</v>
      </c>
      <c r="F16" s="400"/>
      <c r="G16" s="400">
        <v>0</v>
      </c>
      <c r="H16" s="400">
        <v>0</v>
      </c>
      <c r="I16" s="400">
        <v>0</v>
      </c>
      <c r="J16" s="400">
        <v>0</v>
      </c>
      <c r="K16" s="400">
        <v>0</v>
      </c>
    </row>
    <row r="17" spans="1:11" ht="24.75" customHeight="1">
      <c r="A17" s="50" t="s">
        <v>675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</row>
    <row r="18" spans="1:11" ht="24.75" customHeight="1">
      <c r="A18" s="50" t="s">
        <v>676</v>
      </c>
      <c r="B18" s="400"/>
      <c r="C18" s="400"/>
      <c r="D18" s="400"/>
      <c r="E18" s="400">
        <v>0</v>
      </c>
      <c r="F18" s="400"/>
      <c r="G18" s="400">
        <v>0</v>
      </c>
      <c r="H18" s="400">
        <v>0</v>
      </c>
      <c r="I18" s="400">
        <v>0</v>
      </c>
      <c r="J18" s="400">
        <v>0</v>
      </c>
      <c r="K18" s="400">
        <v>0</v>
      </c>
    </row>
    <row r="19" spans="1:11" ht="24.75" customHeight="1">
      <c r="A19" s="50" t="s">
        <v>677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1:11" ht="24.75" customHeight="1">
      <c r="A20" s="46"/>
      <c r="B20" s="400"/>
      <c r="C20" s="400"/>
      <c r="D20" s="400"/>
      <c r="E20" s="400">
        <v>0</v>
      </c>
      <c r="F20" s="400"/>
      <c r="G20" s="400">
        <v>0</v>
      </c>
      <c r="H20" s="400">
        <v>0</v>
      </c>
      <c r="I20" s="400">
        <v>0</v>
      </c>
      <c r="J20" s="400">
        <v>0</v>
      </c>
      <c r="K20" s="400">
        <v>0</v>
      </c>
    </row>
    <row r="21" spans="1:11" ht="24.75" customHeight="1">
      <c r="A21" s="49" t="s">
        <v>678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</row>
    <row r="22" spans="1:11" ht="24.75" customHeight="1">
      <c r="A22" s="50" t="s">
        <v>679</v>
      </c>
      <c r="B22" s="400"/>
      <c r="C22" s="400"/>
      <c r="D22" s="400"/>
      <c r="E22" s="400">
        <v>0</v>
      </c>
      <c r="F22" s="400"/>
      <c r="G22" s="400">
        <v>0</v>
      </c>
      <c r="H22" s="400">
        <v>0</v>
      </c>
      <c r="I22" s="400">
        <v>0</v>
      </c>
      <c r="J22" s="400">
        <v>0</v>
      </c>
      <c r="K22" s="400">
        <v>0</v>
      </c>
    </row>
    <row r="23" spans="1:11" ht="24.75" customHeight="1">
      <c r="A23" s="50" t="s">
        <v>680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</row>
    <row r="24" spans="1:11" ht="24.75" customHeight="1">
      <c r="A24" s="50" t="s">
        <v>681</v>
      </c>
      <c r="B24" s="400"/>
      <c r="C24" s="400"/>
      <c r="D24" s="400"/>
      <c r="E24" s="400">
        <v>0</v>
      </c>
      <c r="F24" s="400"/>
      <c r="G24" s="400">
        <v>0</v>
      </c>
      <c r="H24" s="400">
        <v>0</v>
      </c>
      <c r="I24" s="400">
        <v>0</v>
      </c>
      <c r="J24" s="400">
        <v>0</v>
      </c>
      <c r="K24" s="400">
        <v>0</v>
      </c>
    </row>
    <row r="25" spans="1:11" ht="24.75" customHeight="1">
      <c r="A25" s="50" t="s">
        <v>682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</row>
    <row r="26" spans="1:11" ht="24.75" customHeight="1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4.75" customHeight="1">
      <c r="A27" s="49" t="s">
        <v>683</v>
      </c>
      <c r="B27" s="400"/>
      <c r="C27" s="400"/>
      <c r="D27" s="400"/>
      <c r="E27" s="400">
        <v>0</v>
      </c>
      <c r="F27" s="400"/>
      <c r="G27" s="400">
        <v>0</v>
      </c>
      <c r="H27" s="400">
        <v>0</v>
      </c>
      <c r="I27" s="400">
        <v>0</v>
      </c>
      <c r="J27" s="400">
        <v>0</v>
      </c>
      <c r="K27" s="400">
        <v>0</v>
      </c>
    </row>
    <row r="28" spans="1:11" ht="24.75" customHeight="1">
      <c r="A28" s="49" t="s">
        <v>684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</row>
    <row r="29" spans="1:11" ht="24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7" ht="15">
      <c r="A30" s="20"/>
      <c r="B30" s="20"/>
      <c r="C30" s="20"/>
      <c r="D30" s="20"/>
      <c r="E30" s="20"/>
      <c r="F30" s="20"/>
      <c r="G30" s="20"/>
    </row>
    <row r="33" spans="1:10" ht="15">
      <c r="A33" s="353" t="s">
        <v>598</v>
      </c>
      <c r="B33" s="353"/>
      <c r="C33" s="353"/>
      <c r="D33" s="353"/>
      <c r="E33" s="23"/>
      <c r="G33" s="353" t="s">
        <v>635</v>
      </c>
      <c r="H33" s="353"/>
      <c r="I33" s="353"/>
      <c r="J33" s="353"/>
    </row>
    <row r="34" spans="1:10" ht="15">
      <c r="A34" s="353" t="s">
        <v>599</v>
      </c>
      <c r="B34" s="353"/>
      <c r="C34" s="353"/>
      <c r="D34" s="353"/>
      <c r="E34" s="23"/>
      <c r="G34" s="353" t="s">
        <v>600</v>
      </c>
      <c r="H34" s="353"/>
      <c r="I34" s="353"/>
      <c r="J34" s="353"/>
    </row>
  </sheetData>
  <mergeCells count="78"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K27:K28"/>
    <mergeCell ref="H14:H15"/>
    <mergeCell ref="I14:I15"/>
    <mergeCell ref="J14:J15"/>
    <mergeCell ref="K14:K15"/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 topLeftCell="A10">
      <selection activeCell="G20" sqref="G20"/>
    </sheetView>
  </sheetViews>
  <sheetFormatPr defaultColWidth="11.421875" defaultRowHeight="15"/>
  <cols>
    <col min="1" max="1" width="11.421875" style="20" customWidth="1"/>
    <col min="2" max="2" width="90.00390625" style="20" bestFit="1" customWidth="1"/>
    <col min="3" max="3" width="14.00390625" style="20" bestFit="1" customWidth="1"/>
    <col min="4" max="5" width="13.421875" style="20" bestFit="1" customWidth="1"/>
    <col min="6" max="16384" width="11.421875" style="20" customWidth="1"/>
  </cols>
  <sheetData>
    <row r="1" spans="1:5" ht="15">
      <c r="A1" s="431" t="s">
        <v>711</v>
      </c>
      <c r="B1" s="431"/>
      <c r="C1" s="431"/>
      <c r="D1" s="431"/>
      <c r="E1" s="431"/>
    </row>
    <row r="2" spans="1:5" ht="15">
      <c r="A2" s="407" t="str">
        <f>'FORMATO 2 IADPyOP'!A2:I2</f>
        <v>UNIVERSIDAD TECNOLOGICA DE TLAXCALA</v>
      </c>
      <c r="B2" s="408"/>
      <c r="C2" s="408"/>
      <c r="D2" s="408"/>
      <c r="E2" s="383"/>
    </row>
    <row r="3" spans="1:5" ht="15">
      <c r="A3" s="409" t="s">
        <v>104</v>
      </c>
      <c r="B3" s="410"/>
      <c r="C3" s="410"/>
      <c r="D3" s="410"/>
      <c r="E3" s="391"/>
    </row>
    <row r="4" spans="1:5" ht="15">
      <c r="A4" s="409" t="str">
        <f>'FORMATO 2 IADPyOP'!A4:I4</f>
        <v>Del 01 de Enero al 31 de Marzo  de 2017</v>
      </c>
      <c r="B4" s="410"/>
      <c r="C4" s="410"/>
      <c r="D4" s="410"/>
      <c r="E4" s="391"/>
    </row>
    <row r="5" spans="1:5" ht="15">
      <c r="A5" s="411" t="s">
        <v>0</v>
      </c>
      <c r="B5" s="412"/>
      <c r="C5" s="412"/>
      <c r="D5" s="412"/>
      <c r="E5" s="413"/>
    </row>
    <row r="6" spans="1:5" ht="15">
      <c r="A6" s="61"/>
      <c r="B6" s="61"/>
      <c r="C6" s="61"/>
      <c r="D6" s="61"/>
      <c r="E6" s="61"/>
    </row>
    <row r="7" spans="1:5" ht="15">
      <c r="A7" s="414" t="s">
        <v>1</v>
      </c>
      <c r="B7" s="415"/>
      <c r="C7" s="78" t="s">
        <v>105</v>
      </c>
      <c r="D7" s="378" t="s">
        <v>107</v>
      </c>
      <c r="E7" s="78" t="s">
        <v>108</v>
      </c>
    </row>
    <row r="8" spans="1:5" ht="15">
      <c r="A8" s="416"/>
      <c r="B8" s="417"/>
      <c r="C8" s="79" t="s">
        <v>106</v>
      </c>
      <c r="D8" s="380"/>
      <c r="E8" s="79" t="s">
        <v>109</v>
      </c>
    </row>
    <row r="9" spans="1:5" ht="15">
      <c r="A9" s="100"/>
      <c r="B9" s="101"/>
      <c r="C9" s="62"/>
      <c r="D9" s="62"/>
      <c r="E9" s="62"/>
    </row>
    <row r="10" spans="1:5" ht="15">
      <c r="A10" s="102"/>
      <c r="B10" s="103" t="s">
        <v>110</v>
      </c>
      <c r="C10" s="76">
        <f>C11+C12+C13</f>
        <v>56250274</v>
      </c>
      <c r="D10" s="76">
        <f>D11+D12+D13</f>
        <v>11121472.97</v>
      </c>
      <c r="E10" s="76">
        <f>E11+E12+E13</f>
        <v>11021222.97</v>
      </c>
    </row>
    <row r="11" spans="1:5" ht="15">
      <c r="A11" s="102"/>
      <c r="B11" s="104" t="s">
        <v>111</v>
      </c>
      <c r="C11" s="53">
        <f>'FORMATO 5 EAID'!D50</f>
        <v>24000000</v>
      </c>
      <c r="D11" s="53">
        <f>'FORMATO 5 EAID'!G50</f>
        <v>6811275.11</v>
      </c>
      <c r="E11" s="53">
        <f>'FORMATO 5 EAID'!H50</f>
        <v>6711025.11</v>
      </c>
    </row>
    <row r="12" spans="1:8" ht="15">
      <c r="A12" s="102"/>
      <c r="B12" s="104" t="s">
        <v>112</v>
      </c>
      <c r="C12" s="53">
        <f>'FORMATO 5 EAID'!D86</f>
        <v>32250274</v>
      </c>
      <c r="D12" s="53">
        <f>'FORMATO 5 EAID'!G86</f>
        <v>4310197.86</v>
      </c>
      <c r="E12" s="53">
        <f>'FORMATO 5 EAID'!H86</f>
        <v>4310197.86</v>
      </c>
      <c r="H12" s="72"/>
    </row>
    <row r="13" spans="1:8" ht="15">
      <c r="A13" s="102"/>
      <c r="B13" s="104" t="s">
        <v>113</v>
      </c>
      <c r="C13" s="53">
        <v>0</v>
      </c>
      <c r="D13" s="53">
        <v>0</v>
      </c>
      <c r="E13" s="53">
        <v>0</v>
      </c>
      <c r="H13" s="72"/>
    </row>
    <row r="14" spans="1:5" ht="15">
      <c r="A14" s="102"/>
      <c r="B14" s="105"/>
      <c r="C14" s="82"/>
      <c r="D14" s="82"/>
      <c r="E14" s="82"/>
    </row>
    <row r="15" spans="1:5" ht="15">
      <c r="A15" s="102"/>
      <c r="B15" s="103" t="s">
        <v>114</v>
      </c>
      <c r="C15" s="80">
        <f>C16+C17</f>
        <v>56250274</v>
      </c>
      <c r="D15" s="80">
        <f>D16+D17</f>
        <v>11423132.14</v>
      </c>
      <c r="E15" s="80">
        <f>E16+E17</f>
        <v>11369141.66</v>
      </c>
    </row>
    <row r="16" spans="1:5" ht="15">
      <c r="A16" s="102"/>
      <c r="B16" s="104" t="s">
        <v>115</v>
      </c>
      <c r="C16" s="53">
        <f>'FORMATO 6a) EAEPED'!D10</f>
        <v>24000000</v>
      </c>
      <c r="D16" s="53">
        <f>'FORMATO 6a) EAEPED'!G10</f>
        <v>5526769.8100000005</v>
      </c>
      <c r="E16" s="53">
        <f>'FORMATO 6a) EAEPED'!H10</f>
        <v>5472913.33</v>
      </c>
    </row>
    <row r="17" spans="1:5" ht="15">
      <c r="A17" s="102"/>
      <c r="B17" s="104" t="s">
        <v>116</v>
      </c>
      <c r="C17" s="53">
        <f>'FORMATO 6a) EAEPED'!D85</f>
        <v>32250274</v>
      </c>
      <c r="D17" s="53">
        <f>'FORMATO 6a) EAEPED'!G85</f>
        <v>5896362.33</v>
      </c>
      <c r="E17" s="53">
        <f>'FORMATO 6a) EAEPED'!H85</f>
        <v>5896228.33</v>
      </c>
    </row>
    <row r="18" spans="1:5" ht="15">
      <c r="A18" s="102"/>
      <c r="B18" s="105"/>
      <c r="C18" s="82"/>
      <c r="D18" s="82"/>
      <c r="E18" s="82"/>
    </row>
    <row r="19" spans="1:5" ht="15">
      <c r="A19" s="102"/>
      <c r="B19" s="103" t="s">
        <v>117</v>
      </c>
      <c r="C19" s="59">
        <f>C20+C21</f>
        <v>0</v>
      </c>
      <c r="D19" s="59">
        <f>D20+D21</f>
        <v>0</v>
      </c>
      <c r="E19" s="59">
        <f>E20+E21</f>
        <v>0</v>
      </c>
    </row>
    <row r="20" spans="1:5" ht="15">
      <c r="A20" s="102"/>
      <c r="B20" s="104" t="s">
        <v>118</v>
      </c>
      <c r="C20" s="81">
        <v>0</v>
      </c>
      <c r="D20" s="82">
        <v>0</v>
      </c>
      <c r="E20" s="82">
        <v>0</v>
      </c>
    </row>
    <row r="21" spans="1:5" ht="15">
      <c r="A21" s="404"/>
      <c r="B21" s="104" t="s">
        <v>119</v>
      </c>
      <c r="C21" s="405">
        <v>0</v>
      </c>
      <c r="D21" s="406">
        <v>0</v>
      </c>
      <c r="E21" s="406">
        <v>0</v>
      </c>
    </row>
    <row r="22" spans="1:5" ht="15">
      <c r="A22" s="404"/>
      <c r="B22" s="104" t="s">
        <v>120</v>
      </c>
      <c r="C22" s="405"/>
      <c r="D22" s="406"/>
      <c r="E22" s="406"/>
    </row>
    <row r="23" spans="1:5" ht="15">
      <c r="A23" s="102"/>
      <c r="B23" s="105"/>
      <c r="C23" s="82"/>
      <c r="D23" s="82"/>
      <c r="E23" s="82"/>
    </row>
    <row r="24" spans="1:5" ht="15">
      <c r="A24" s="404"/>
      <c r="B24" s="103" t="s">
        <v>121</v>
      </c>
      <c r="C24" s="68">
        <v>0</v>
      </c>
      <c r="D24" s="80">
        <f>+D10-D15+D19</f>
        <v>-301659.1699999999</v>
      </c>
      <c r="E24" s="80">
        <f aca="true" t="shared" si="0" ref="E24">+E10-E15+E19</f>
        <v>-347918.6899999995</v>
      </c>
    </row>
    <row r="25" spans="1:5" ht="15">
      <c r="A25" s="404"/>
      <c r="B25" s="103" t="s">
        <v>122</v>
      </c>
      <c r="C25" s="68">
        <f>C24-C13</f>
        <v>0</v>
      </c>
      <c r="D25" s="80">
        <f aca="true" t="shared" si="1" ref="D25:E25">D24-D13</f>
        <v>-301659.1699999999</v>
      </c>
      <c r="E25" s="80">
        <f t="shared" si="1"/>
        <v>-347918.6899999995</v>
      </c>
    </row>
    <row r="26" spans="1:5" ht="15">
      <c r="A26" s="404"/>
      <c r="B26" s="105"/>
      <c r="C26" s="54"/>
      <c r="D26" s="54"/>
      <c r="E26" s="54"/>
    </row>
    <row r="27" spans="1:5" ht="15">
      <c r="A27" s="404"/>
      <c r="B27" s="103" t="s">
        <v>123</v>
      </c>
      <c r="C27" s="68">
        <f>C25-C19</f>
        <v>0</v>
      </c>
      <c r="D27" s="418">
        <f>D25-D19</f>
        <v>-301659.1699999999</v>
      </c>
      <c r="E27" s="418">
        <f aca="true" t="shared" si="2" ref="E27">E25-E19</f>
        <v>-347918.6899999995</v>
      </c>
    </row>
    <row r="28" spans="1:5" ht="15">
      <c r="A28" s="404"/>
      <c r="B28" s="103" t="s">
        <v>124</v>
      </c>
      <c r="C28" s="59"/>
      <c r="D28" s="418"/>
      <c r="E28" s="418"/>
    </row>
    <row r="29" spans="1:5" ht="15">
      <c r="A29" s="106"/>
      <c r="B29" s="107"/>
      <c r="C29" s="63"/>
      <c r="D29" s="63"/>
      <c r="E29" s="63"/>
    </row>
    <row r="30" spans="1:5" ht="15">
      <c r="A30" s="422"/>
      <c r="B30" s="422"/>
      <c r="C30" s="422"/>
      <c r="D30" s="422"/>
      <c r="E30" s="422"/>
    </row>
    <row r="31" spans="1:5" ht="15">
      <c r="A31" s="419" t="s">
        <v>125</v>
      </c>
      <c r="B31" s="420"/>
      <c r="C31" s="87" t="s">
        <v>126</v>
      </c>
      <c r="D31" s="87" t="s">
        <v>107</v>
      </c>
      <c r="E31" s="87" t="s">
        <v>109</v>
      </c>
    </row>
    <row r="32" spans="1:5" ht="15">
      <c r="A32" s="100"/>
      <c r="B32" s="101"/>
      <c r="C32" s="62"/>
      <c r="D32" s="62"/>
      <c r="E32" s="62"/>
    </row>
    <row r="33" spans="1:5" ht="15">
      <c r="A33" s="404"/>
      <c r="B33" s="103" t="s">
        <v>127</v>
      </c>
      <c r="C33" s="77">
        <v>0</v>
      </c>
      <c r="D33" s="77">
        <v>0</v>
      </c>
      <c r="E33" s="77">
        <v>0</v>
      </c>
    </row>
    <row r="34" spans="1:5" ht="15">
      <c r="A34" s="404"/>
      <c r="B34" s="104" t="s">
        <v>128</v>
      </c>
      <c r="C34" s="82">
        <v>0</v>
      </c>
      <c r="D34" s="82">
        <v>0</v>
      </c>
      <c r="E34" s="82">
        <v>0</v>
      </c>
    </row>
    <row r="35" spans="1:5" ht="15">
      <c r="A35" s="404"/>
      <c r="B35" s="104" t="s">
        <v>129</v>
      </c>
      <c r="C35" s="82">
        <v>0</v>
      </c>
      <c r="D35" s="82">
        <v>0</v>
      </c>
      <c r="E35" s="82">
        <v>0</v>
      </c>
    </row>
    <row r="36" spans="1:5" ht="15">
      <c r="A36" s="102"/>
      <c r="B36" s="105"/>
      <c r="C36" s="82"/>
      <c r="D36" s="82"/>
      <c r="E36" s="82"/>
    </row>
    <row r="37" spans="1:5" ht="15">
      <c r="A37" s="102"/>
      <c r="B37" s="103" t="s">
        <v>130</v>
      </c>
      <c r="C37" s="230">
        <f>C27+C33</f>
        <v>0</v>
      </c>
      <c r="D37" s="60">
        <f>D27+D33</f>
        <v>-301659.1699999999</v>
      </c>
      <c r="E37" s="60">
        <f aca="true" t="shared" si="3" ref="E37">E27+E33</f>
        <v>-347918.6899999995</v>
      </c>
    </row>
    <row r="38" spans="1:5" ht="15">
      <c r="A38" s="106"/>
      <c r="B38" s="107"/>
      <c r="C38" s="64"/>
      <c r="D38" s="64"/>
      <c r="E38" s="64"/>
    </row>
    <row r="39" spans="1:5" ht="15">
      <c r="A39" s="432"/>
      <c r="B39" s="432"/>
      <c r="C39" s="432"/>
      <c r="D39" s="432"/>
      <c r="E39" s="432"/>
    </row>
    <row r="40" spans="1:5" ht="15">
      <c r="A40" s="414" t="s">
        <v>125</v>
      </c>
      <c r="B40" s="415"/>
      <c r="C40" s="83" t="s">
        <v>105</v>
      </c>
      <c r="D40" s="378" t="s">
        <v>107</v>
      </c>
      <c r="E40" s="83" t="s">
        <v>108</v>
      </c>
    </row>
    <row r="41" spans="1:5" ht="15">
      <c r="A41" s="416"/>
      <c r="B41" s="417"/>
      <c r="C41" s="85" t="s">
        <v>126</v>
      </c>
      <c r="D41" s="380"/>
      <c r="E41" s="85" t="s">
        <v>109</v>
      </c>
    </row>
    <row r="42" spans="1:5" ht="15">
      <c r="A42" s="100"/>
      <c r="B42" s="101"/>
      <c r="C42" s="62"/>
      <c r="D42" s="62"/>
      <c r="E42" s="62"/>
    </row>
    <row r="43" spans="1:5" ht="15">
      <c r="A43" s="102"/>
      <c r="B43" s="103" t="s">
        <v>131</v>
      </c>
      <c r="C43" s="82"/>
      <c r="D43" s="82"/>
      <c r="E43" s="82"/>
    </row>
    <row r="44" spans="1:5" ht="15">
      <c r="A44" s="404"/>
      <c r="B44" s="104" t="s">
        <v>132</v>
      </c>
      <c r="C44" s="77">
        <v>0</v>
      </c>
      <c r="D44" s="77">
        <v>0</v>
      </c>
      <c r="E44" s="77">
        <v>0</v>
      </c>
    </row>
    <row r="45" spans="1:5" ht="15">
      <c r="A45" s="404"/>
      <c r="B45" s="104" t="s">
        <v>133</v>
      </c>
      <c r="C45" s="82">
        <v>0</v>
      </c>
      <c r="D45" s="82">
        <v>0</v>
      </c>
      <c r="E45" s="82">
        <v>0</v>
      </c>
    </row>
    <row r="46" spans="1:5" ht="15">
      <c r="A46" s="404"/>
      <c r="B46" s="104" t="s">
        <v>134</v>
      </c>
      <c r="C46" s="82">
        <v>0</v>
      </c>
      <c r="D46" s="82">
        <v>0</v>
      </c>
      <c r="E46" s="82">
        <v>0</v>
      </c>
    </row>
    <row r="47" spans="1:5" ht="15">
      <c r="A47" s="404"/>
      <c r="B47" s="103" t="s">
        <v>135</v>
      </c>
      <c r="C47" s="77">
        <v>0</v>
      </c>
      <c r="D47" s="77">
        <v>0</v>
      </c>
      <c r="E47" s="77">
        <v>0</v>
      </c>
    </row>
    <row r="48" spans="1:5" ht="15">
      <c r="A48" s="404"/>
      <c r="B48" s="104" t="s">
        <v>136</v>
      </c>
      <c r="C48" s="82">
        <v>0</v>
      </c>
      <c r="D48" s="82">
        <v>0</v>
      </c>
      <c r="E48" s="82">
        <v>0</v>
      </c>
    </row>
    <row r="49" spans="1:5" ht="15">
      <c r="A49" s="404"/>
      <c r="B49" s="104" t="s">
        <v>137</v>
      </c>
      <c r="C49" s="82">
        <v>0</v>
      </c>
      <c r="D49" s="82">
        <v>0</v>
      </c>
      <c r="E49" s="82">
        <v>0</v>
      </c>
    </row>
    <row r="50" spans="1:5" ht="15">
      <c r="A50" s="102"/>
      <c r="B50" s="105"/>
      <c r="C50" s="82"/>
      <c r="D50" s="82"/>
      <c r="E50" s="82"/>
    </row>
    <row r="51" spans="1:5" ht="15">
      <c r="A51" s="404"/>
      <c r="B51" s="424" t="s">
        <v>138</v>
      </c>
      <c r="C51" s="426">
        <f>C44+C47</f>
        <v>0</v>
      </c>
      <c r="D51" s="426">
        <f aca="true" t="shared" si="4" ref="D51:E51">D44+D47</f>
        <v>0</v>
      </c>
      <c r="E51" s="426">
        <f t="shared" si="4"/>
        <v>0</v>
      </c>
    </row>
    <row r="52" spans="1:5" ht="15">
      <c r="A52" s="423"/>
      <c r="B52" s="425"/>
      <c r="C52" s="427"/>
      <c r="D52" s="427"/>
      <c r="E52" s="427"/>
    </row>
    <row r="53" spans="1:5" ht="15">
      <c r="A53" s="433"/>
      <c r="B53" s="433"/>
      <c r="C53" s="433"/>
      <c r="D53" s="433"/>
      <c r="E53" s="433"/>
    </row>
    <row r="54" spans="1:5" ht="15">
      <c r="A54" s="414" t="s">
        <v>125</v>
      </c>
      <c r="B54" s="415"/>
      <c r="C54" s="78" t="s">
        <v>105</v>
      </c>
      <c r="D54" s="378" t="s">
        <v>107</v>
      </c>
      <c r="E54" s="78" t="s">
        <v>108</v>
      </c>
    </row>
    <row r="55" spans="1:5" ht="15">
      <c r="A55" s="416"/>
      <c r="B55" s="417"/>
      <c r="C55" s="79" t="s">
        <v>126</v>
      </c>
      <c r="D55" s="380"/>
      <c r="E55" s="79" t="s">
        <v>109</v>
      </c>
    </row>
    <row r="56" spans="1:5" ht="15">
      <c r="A56" s="428"/>
      <c r="B56" s="429"/>
      <c r="C56" s="65"/>
      <c r="D56" s="65"/>
      <c r="E56" s="65"/>
    </row>
    <row r="57" spans="1:5" ht="15">
      <c r="A57" s="404"/>
      <c r="B57" s="430" t="s">
        <v>111</v>
      </c>
      <c r="C57" s="421">
        <v>7828620.95</v>
      </c>
      <c r="D57" s="421">
        <f>D11</f>
        <v>6811275.11</v>
      </c>
      <c r="E57" s="421">
        <f>E11</f>
        <v>6711025.11</v>
      </c>
    </row>
    <row r="58" spans="1:5" ht="15">
      <c r="A58" s="404"/>
      <c r="B58" s="430"/>
      <c r="C58" s="421"/>
      <c r="D58" s="421"/>
      <c r="E58" s="421"/>
    </row>
    <row r="59" spans="1:5" ht="15">
      <c r="A59" s="404"/>
      <c r="B59" s="96" t="s">
        <v>139</v>
      </c>
      <c r="C59" s="77">
        <f>C60+C61</f>
        <v>0</v>
      </c>
      <c r="D59" s="77">
        <f aca="true" t="shared" si="5" ref="D59:E59">D60+D61</f>
        <v>0</v>
      </c>
      <c r="E59" s="77">
        <f t="shared" si="5"/>
        <v>0</v>
      </c>
    </row>
    <row r="60" spans="1:5" ht="15">
      <c r="A60" s="404"/>
      <c r="B60" s="104" t="s">
        <v>132</v>
      </c>
      <c r="C60" s="82">
        <v>0</v>
      </c>
      <c r="D60" s="82">
        <v>0</v>
      </c>
      <c r="E60" s="82">
        <v>0</v>
      </c>
    </row>
    <row r="61" spans="1:5" ht="15">
      <c r="A61" s="404"/>
      <c r="B61" s="104" t="s">
        <v>136</v>
      </c>
      <c r="C61" s="82">
        <v>0</v>
      </c>
      <c r="D61" s="82">
        <v>0</v>
      </c>
      <c r="E61" s="82">
        <v>0</v>
      </c>
    </row>
    <row r="62" spans="1:5" ht="15">
      <c r="A62" s="404"/>
      <c r="B62" s="108"/>
      <c r="C62" s="82" t="s">
        <v>688</v>
      </c>
      <c r="D62" s="82"/>
      <c r="E62" s="82"/>
    </row>
    <row r="63" spans="1:5" ht="15">
      <c r="A63" s="102"/>
      <c r="B63" s="108" t="s">
        <v>115</v>
      </c>
      <c r="C63" s="76">
        <f>C16</f>
        <v>24000000</v>
      </c>
      <c r="D63" s="76">
        <f>D16</f>
        <v>5526769.8100000005</v>
      </c>
      <c r="E63" s="76">
        <f>E16</f>
        <v>5472913.33</v>
      </c>
    </row>
    <row r="64" spans="1:5" ht="15">
      <c r="A64" s="102"/>
      <c r="B64" s="108"/>
      <c r="C64" s="82"/>
      <c r="D64" s="82"/>
      <c r="E64" s="82"/>
    </row>
    <row r="65" spans="1:5" ht="15">
      <c r="A65" s="102"/>
      <c r="B65" s="108" t="s">
        <v>118</v>
      </c>
      <c r="C65" s="66">
        <v>0</v>
      </c>
      <c r="D65" s="82">
        <v>0</v>
      </c>
      <c r="E65" s="82">
        <v>0</v>
      </c>
    </row>
    <row r="66" spans="1:5" ht="15">
      <c r="A66" s="102"/>
      <c r="B66" s="108"/>
      <c r="C66" s="82"/>
      <c r="D66" s="82"/>
      <c r="E66" s="82"/>
    </row>
    <row r="67" spans="1:5" ht="15">
      <c r="A67" s="404"/>
      <c r="B67" s="109" t="s">
        <v>140</v>
      </c>
      <c r="C67" s="76">
        <f>C57+C59-C63+C65</f>
        <v>-16171379.05</v>
      </c>
      <c r="D67" s="76">
        <f>D57+D59-D63+D65</f>
        <v>1284505.2999999998</v>
      </c>
      <c r="E67" s="76">
        <f aca="true" t="shared" si="6" ref="E67">E57+E59-E63+E65</f>
        <v>1238111.7800000003</v>
      </c>
    </row>
    <row r="68" spans="1:5" ht="15">
      <c r="A68" s="404"/>
      <c r="B68" s="109" t="s">
        <v>141</v>
      </c>
      <c r="C68" s="76">
        <f>C67-C59</f>
        <v>-16171379.05</v>
      </c>
      <c r="D68" s="76">
        <f aca="true" t="shared" si="7" ref="D68:E68">D67-D59</f>
        <v>1284505.2999999998</v>
      </c>
      <c r="E68" s="76">
        <f t="shared" si="7"/>
        <v>1238111.7800000003</v>
      </c>
    </row>
    <row r="69" spans="1:5" ht="15">
      <c r="A69" s="404"/>
      <c r="B69" s="109" t="s">
        <v>142</v>
      </c>
      <c r="C69" s="82"/>
      <c r="D69" s="82"/>
      <c r="E69" s="82"/>
    </row>
    <row r="70" spans="1:5" ht="15">
      <c r="A70" s="423"/>
      <c r="B70" s="110"/>
      <c r="C70" s="64"/>
      <c r="D70" s="64"/>
      <c r="E70" s="64"/>
    </row>
    <row r="71" spans="1:5" ht="15">
      <c r="A71" s="433"/>
      <c r="B71" s="433"/>
      <c r="C71" s="433"/>
      <c r="D71" s="433"/>
      <c r="E71" s="433"/>
    </row>
    <row r="72" spans="1:5" ht="15">
      <c r="A72" s="414" t="s">
        <v>125</v>
      </c>
      <c r="B72" s="415"/>
      <c r="C72" s="78" t="s">
        <v>105</v>
      </c>
      <c r="D72" s="378" t="s">
        <v>107</v>
      </c>
      <c r="E72" s="78" t="s">
        <v>108</v>
      </c>
    </row>
    <row r="73" spans="1:5" ht="15">
      <c r="A73" s="416"/>
      <c r="B73" s="417"/>
      <c r="C73" s="79" t="s">
        <v>126</v>
      </c>
      <c r="D73" s="380"/>
      <c r="E73" s="79" t="s">
        <v>109</v>
      </c>
    </row>
    <row r="74" spans="1:5" ht="15">
      <c r="A74" s="428"/>
      <c r="B74" s="429"/>
      <c r="C74" s="62"/>
      <c r="D74" s="62"/>
      <c r="E74" s="62"/>
    </row>
    <row r="75" spans="1:5" ht="15">
      <c r="A75" s="404"/>
      <c r="B75" s="430" t="s">
        <v>112</v>
      </c>
      <c r="C75" s="435">
        <f>C12</f>
        <v>32250274</v>
      </c>
      <c r="D75" s="435">
        <f aca="true" t="shared" si="8" ref="D75:E75">D12</f>
        <v>4310197.86</v>
      </c>
      <c r="E75" s="435">
        <f t="shared" si="8"/>
        <v>4310197.86</v>
      </c>
    </row>
    <row r="76" spans="1:5" ht="15">
      <c r="A76" s="404"/>
      <c r="B76" s="430"/>
      <c r="C76" s="426"/>
      <c r="D76" s="426"/>
      <c r="E76" s="426"/>
    </row>
    <row r="77" spans="1:5" ht="15">
      <c r="A77" s="404"/>
      <c r="B77" s="108" t="s">
        <v>143</v>
      </c>
      <c r="C77" s="82">
        <v>0</v>
      </c>
      <c r="D77" s="82">
        <v>0</v>
      </c>
      <c r="E77" s="82">
        <v>0</v>
      </c>
    </row>
    <row r="78" spans="1:5" ht="15">
      <c r="A78" s="404"/>
      <c r="B78" s="108" t="s">
        <v>144</v>
      </c>
      <c r="C78" s="82">
        <v>0</v>
      </c>
      <c r="D78" s="82">
        <v>0</v>
      </c>
      <c r="E78" s="82">
        <v>0</v>
      </c>
    </row>
    <row r="79" spans="1:5" ht="15">
      <c r="A79" s="404"/>
      <c r="B79" s="104" t="s">
        <v>133</v>
      </c>
      <c r="C79" s="82">
        <v>0</v>
      </c>
      <c r="D79" s="82">
        <v>0</v>
      </c>
      <c r="E79" s="82">
        <v>0</v>
      </c>
    </row>
    <row r="80" spans="1:5" ht="15">
      <c r="A80" s="404"/>
      <c r="B80" s="104" t="s">
        <v>134</v>
      </c>
      <c r="C80" s="82">
        <v>0</v>
      </c>
      <c r="D80" s="82">
        <v>0</v>
      </c>
      <c r="E80" s="82">
        <v>0</v>
      </c>
    </row>
    <row r="81" spans="1:5" ht="15">
      <c r="A81" s="404"/>
      <c r="B81" s="104" t="s">
        <v>137</v>
      </c>
      <c r="C81" s="82"/>
      <c r="D81" s="82"/>
      <c r="E81" s="82"/>
    </row>
    <row r="82" spans="1:5" ht="15">
      <c r="A82" s="404"/>
      <c r="B82" s="108"/>
      <c r="C82" s="82"/>
      <c r="D82" s="82"/>
      <c r="E82" s="82"/>
    </row>
    <row r="83" spans="1:5" ht="15">
      <c r="A83" s="102"/>
      <c r="B83" s="108" t="s">
        <v>116</v>
      </c>
      <c r="C83" s="76">
        <f>C17</f>
        <v>32250274</v>
      </c>
      <c r="D83" s="240">
        <f aca="true" t="shared" si="9" ref="D83:E83">D17</f>
        <v>5896362.33</v>
      </c>
      <c r="E83" s="240">
        <f t="shared" si="9"/>
        <v>5896228.33</v>
      </c>
    </row>
    <row r="84" spans="1:5" ht="15">
      <c r="A84" s="102"/>
      <c r="B84" s="108"/>
      <c r="C84" s="82"/>
      <c r="D84" s="82"/>
      <c r="E84" s="82"/>
    </row>
    <row r="85" spans="1:5" ht="15">
      <c r="A85" s="102"/>
      <c r="B85" s="108" t="s">
        <v>145</v>
      </c>
      <c r="C85" s="67">
        <v>0</v>
      </c>
      <c r="D85" s="77">
        <v>0</v>
      </c>
      <c r="E85" s="77">
        <v>0</v>
      </c>
    </row>
    <row r="86" spans="1:5" ht="15">
      <c r="A86" s="102"/>
      <c r="B86" s="108"/>
      <c r="C86" s="82"/>
      <c r="D86" s="82"/>
      <c r="E86" s="82"/>
    </row>
    <row r="87" spans="1:5" ht="15">
      <c r="A87" s="404"/>
      <c r="B87" s="109" t="s">
        <v>146</v>
      </c>
      <c r="C87" s="68">
        <f>C75+C77-C83+C85</f>
        <v>0</v>
      </c>
      <c r="D87" s="68">
        <f aca="true" t="shared" si="10" ref="D87:E87">D75+D77-D83+D85</f>
        <v>-1586164.4699999997</v>
      </c>
      <c r="E87" s="68">
        <f t="shared" si="10"/>
        <v>-1586030.4699999997</v>
      </c>
    </row>
    <row r="88" spans="1:5" ht="15">
      <c r="A88" s="404"/>
      <c r="B88" s="109" t="s">
        <v>147</v>
      </c>
      <c r="C88" s="68">
        <f>C87-C77</f>
        <v>0</v>
      </c>
      <c r="D88" s="68">
        <f>D87-D77</f>
        <v>-1586164.4699999997</v>
      </c>
      <c r="E88" s="68">
        <f>E87-E77</f>
        <v>-1586030.4699999997</v>
      </c>
    </row>
    <row r="89" spans="1:5" ht="15">
      <c r="A89" s="404"/>
      <c r="B89" s="109" t="s">
        <v>148</v>
      </c>
      <c r="C89" s="69"/>
      <c r="D89" s="69"/>
      <c r="E89" s="69"/>
    </row>
    <row r="90" spans="1:5" ht="15">
      <c r="A90" s="423"/>
      <c r="B90" s="110"/>
      <c r="C90" s="64"/>
      <c r="D90" s="64"/>
      <c r="E90" s="64"/>
    </row>
    <row r="91" spans="1:5" ht="15">
      <c r="A91" s="434"/>
      <c r="B91" s="434"/>
      <c r="C91" s="434"/>
      <c r="D91" s="434"/>
      <c r="E91" s="434"/>
    </row>
    <row r="92" spans="1:5" ht="15">
      <c r="A92" s="228"/>
      <c r="B92" s="228"/>
      <c r="C92" s="228"/>
      <c r="D92" s="228"/>
      <c r="E92" s="228"/>
    </row>
    <row r="93" spans="1:5" ht="15">
      <c r="A93" s="228"/>
      <c r="B93" s="228"/>
      <c r="C93" s="228"/>
      <c r="D93" s="228"/>
      <c r="E93" s="228"/>
    </row>
    <row r="94" spans="1:5" ht="15">
      <c r="A94" s="228"/>
      <c r="B94" s="228"/>
      <c r="C94" s="228"/>
      <c r="D94" s="228"/>
      <c r="E94" s="228"/>
    </row>
    <row r="96" spans="2:7" ht="15">
      <c r="B96" s="22" t="s">
        <v>601</v>
      </c>
      <c r="C96" s="353" t="s">
        <v>635</v>
      </c>
      <c r="D96" s="353"/>
      <c r="G96" s="21"/>
    </row>
    <row r="97" spans="2:7" ht="15">
      <c r="B97" s="22" t="s">
        <v>599</v>
      </c>
      <c r="C97" s="353" t="s">
        <v>600</v>
      </c>
      <c r="D97" s="353"/>
      <c r="G97" s="21"/>
    </row>
  </sheetData>
  <mergeCells count="53"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  <mergeCell ref="A54:B55"/>
    <mergeCell ref="D54:D55"/>
    <mergeCell ref="A56:B56"/>
    <mergeCell ref="A57:A58"/>
    <mergeCell ref="B57:B58"/>
    <mergeCell ref="A51:A52"/>
    <mergeCell ref="B51:B52"/>
    <mergeCell ref="C51:C52"/>
    <mergeCell ref="D51:D52"/>
    <mergeCell ref="E51:E52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2:E2"/>
    <mergeCell ref="A3:E3"/>
    <mergeCell ref="A4:E4"/>
    <mergeCell ref="A5:E5"/>
    <mergeCell ref="A7:B8"/>
    <mergeCell ref="D7:D8"/>
    <mergeCell ref="A21:A22"/>
    <mergeCell ref="C21:C22"/>
    <mergeCell ref="D21:D22"/>
    <mergeCell ref="E21:E22"/>
    <mergeCell ref="A24:A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5"/>
  <sheetViews>
    <sheetView workbookViewId="0" topLeftCell="A88">
      <selection activeCell="G92" sqref="G92"/>
    </sheetView>
  </sheetViews>
  <sheetFormatPr defaultColWidth="11.421875" defaultRowHeight="15"/>
  <cols>
    <col min="1" max="2" width="11.421875" style="20" customWidth="1"/>
    <col min="3" max="3" width="47.8515625" style="20" bestFit="1" customWidth="1"/>
    <col min="4" max="4" width="13.57421875" style="127" bestFit="1" customWidth="1"/>
    <col min="5" max="5" width="15.7109375" style="127" bestFit="1" customWidth="1"/>
    <col min="6" max="6" width="12.7109375" style="127" bestFit="1" customWidth="1"/>
    <col min="7" max="7" width="11.8515625" style="127" customWidth="1"/>
    <col min="8" max="8" width="12.7109375" style="127" bestFit="1" customWidth="1"/>
    <col min="9" max="9" width="14.7109375" style="127" bestFit="1" customWidth="1"/>
    <col min="10" max="10" width="11.421875" style="20" customWidth="1"/>
    <col min="11" max="11" width="12.7109375" style="20" bestFit="1" customWidth="1"/>
    <col min="12" max="16384" width="11.421875" style="20" customWidth="1"/>
  </cols>
  <sheetData>
    <row r="1" spans="1:9" ht="15">
      <c r="A1" s="431" t="s">
        <v>712</v>
      </c>
      <c r="B1" s="431"/>
      <c r="C1" s="431"/>
      <c r="D1" s="431"/>
      <c r="E1" s="431"/>
      <c r="F1" s="431"/>
      <c r="G1" s="431"/>
      <c r="H1" s="431"/>
      <c r="I1" s="431"/>
    </row>
    <row r="2" spans="1:9" ht="15">
      <c r="A2" s="407" t="str">
        <f>'FORMATO 4 BP'!A2:E2</f>
        <v>UNIVERSIDAD TECNOLOGICA DE TLAXCALA</v>
      </c>
      <c r="B2" s="408"/>
      <c r="C2" s="408"/>
      <c r="D2" s="408"/>
      <c r="E2" s="408"/>
      <c r="F2" s="408"/>
      <c r="G2" s="408"/>
      <c r="H2" s="408"/>
      <c r="I2" s="383"/>
    </row>
    <row r="3" spans="1:9" ht="15">
      <c r="A3" s="409" t="s">
        <v>149</v>
      </c>
      <c r="B3" s="410"/>
      <c r="C3" s="410"/>
      <c r="D3" s="410"/>
      <c r="E3" s="410"/>
      <c r="F3" s="410"/>
      <c r="G3" s="410"/>
      <c r="H3" s="410"/>
      <c r="I3" s="391"/>
    </row>
    <row r="4" spans="1:9" ht="15">
      <c r="A4" s="409" t="str">
        <f>'FORMATO 4 BP'!A4:E4</f>
        <v>Del 01 de Enero al 31 de Marzo  de 2017</v>
      </c>
      <c r="B4" s="410"/>
      <c r="C4" s="410"/>
      <c r="D4" s="410"/>
      <c r="E4" s="410"/>
      <c r="F4" s="410"/>
      <c r="G4" s="410"/>
      <c r="H4" s="410"/>
      <c r="I4" s="391"/>
    </row>
    <row r="5" spans="1:9" ht="15">
      <c r="A5" s="411" t="s">
        <v>0</v>
      </c>
      <c r="B5" s="412"/>
      <c r="C5" s="412"/>
      <c r="D5" s="412"/>
      <c r="E5" s="412"/>
      <c r="F5" s="412"/>
      <c r="G5" s="412"/>
      <c r="H5" s="412"/>
      <c r="I5" s="413"/>
    </row>
    <row r="6" spans="1:9" ht="15">
      <c r="A6" s="449"/>
      <c r="B6" s="450"/>
      <c r="C6" s="451"/>
      <c r="D6" s="452" t="s">
        <v>150</v>
      </c>
      <c r="E6" s="453"/>
      <c r="F6" s="453"/>
      <c r="G6" s="453"/>
      <c r="H6" s="454"/>
      <c r="I6" s="436" t="s">
        <v>151</v>
      </c>
    </row>
    <row r="7" spans="1:9" ht="15">
      <c r="A7" s="409" t="s">
        <v>125</v>
      </c>
      <c r="B7" s="410"/>
      <c r="C7" s="391"/>
      <c r="D7" s="436" t="s">
        <v>153</v>
      </c>
      <c r="E7" s="111" t="s">
        <v>154</v>
      </c>
      <c r="F7" s="436" t="s">
        <v>156</v>
      </c>
      <c r="G7" s="436" t="s">
        <v>107</v>
      </c>
      <c r="H7" s="436" t="s">
        <v>157</v>
      </c>
      <c r="I7" s="455"/>
    </row>
    <row r="8" spans="1:9" ht="15">
      <c r="A8" s="411" t="s">
        <v>152</v>
      </c>
      <c r="B8" s="412"/>
      <c r="C8" s="413"/>
      <c r="D8" s="437"/>
      <c r="E8" s="112" t="s">
        <v>155</v>
      </c>
      <c r="F8" s="437"/>
      <c r="G8" s="437"/>
      <c r="H8" s="437"/>
      <c r="I8" s="437"/>
    </row>
    <row r="9" spans="1:9" ht="15">
      <c r="A9" s="438"/>
      <c r="B9" s="439"/>
      <c r="C9" s="440"/>
      <c r="D9" s="113"/>
      <c r="E9" s="113"/>
      <c r="F9" s="113"/>
      <c r="G9" s="113"/>
      <c r="H9" s="113"/>
      <c r="I9" s="113"/>
    </row>
    <row r="10" spans="1:9" ht="15">
      <c r="A10" s="441" t="s">
        <v>158</v>
      </c>
      <c r="B10" s="442"/>
      <c r="C10" s="443"/>
      <c r="D10" s="115"/>
      <c r="E10" s="115"/>
      <c r="F10" s="115"/>
      <c r="G10" s="115"/>
      <c r="H10" s="115"/>
      <c r="I10" s="115"/>
    </row>
    <row r="11" spans="1:9" ht="15">
      <c r="A11" s="10"/>
      <c r="B11" s="444" t="s">
        <v>159</v>
      </c>
      <c r="C11" s="445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1:9" ht="15">
      <c r="A12" s="10"/>
      <c r="B12" s="444" t="s">
        <v>160</v>
      </c>
      <c r="C12" s="445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</row>
    <row r="13" spans="1:9" ht="15">
      <c r="A13" s="10"/>
      <c r="B13" s="444" t="s">
        <v>161</v>
      </c>
      <c r="C13" s="445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1:9" ht="15">
      <c r="A14" s="10"/>
      <c r="B14" s="444" t="s">
        <v>162</v>
      </c>
      <c r="C14" s="445"/>
      <c r="D14" s="115">
        <v>5000000</v>
      </c>
      <c r="E14" s="115">
        <v>657962</v>
      </c>
      <c r="F14" s="115">
        <f>D14+E14</f>
        <v>5657962</v>
      </c>
      <c r="G14" s="115">
        <v>796586</v>
      </c>
      <c r="H14" s="115">
        <v>796586</v>
      </c>
      <c r="I14" s="115">
        <f>H14-D14</f>
        <v>-4203414</v>
      </c>
    </row>
    <row r="15" spans="1:9" ht="15">
      <c r="A15" s="24"/>
      <c r="B15" s="444" t="s">
        <v>163</v>
      </c>
      <c r="C15" s="445"/>
      <c r="D15" s="115">
        <v>0</v>
      </c>
      <c r="E15" s="115">
        <v>0</v>
      </c>
      <c r="F15" s="115">
        <f>D15+E15</f>
        <v>0</v>
      </c>
      <c r="G15" s="115">
        <v>1477.11</v>
      </c>
      <c r="H15" s="115">
        <v>1477.11</v>
      </c>
      <c r="I15" s="115">
        <f>H15-D15</f>
        <v>1477.11</v>
      </c>
    </row>
    <row r="16" spans="1:9" ht="15">
      <c r="A16" s="10"/>
      <c r="B16" s="444" t="s">
        <v>164</v>
      </c>
      <c r="C16" s="445"/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 aca="true" t="shared" si="0" ref="I16:I17">H16-D16</f>
        <v>0</v>
      </c>
    </row>
    <row r="17" spans="1:9" ht="15">
      <c r="A17" s="10"/>
      <c r="B17" s="444" t="s">
        <v>165</v>
      </c>
      <c r="C17" s="445"/>
      <c r="D17" s="115">
        <v>0</v>
      </c>
      <c r="E17" s="115">
        <v>0</v>
      </c>
      <c r="F17" s="115">
        <f>D17+E17-1</f>
        <v>-1</v>
      </c>
      <c r="G17" s="115">
        <v>142250</v>
      </c>
      <c r="H17" s="115">
        <v>42000</v>
      </c>
      <c r="I17" s="115">
        <f t="shared" si="0"/>
        <v>42000</v>
      </c>
    </row>
    <row r="18" spans="1:9" ht="15">
      <c r="A18" s="446"/>
      <c r="B18" s="444" t="s">
        <v>166</v>
      </c>
      <c r="C18" s="445"/>
      <c r="D18" s="115">
        <f>D20+D21+D22+D23+D24+D25+D26+D27+D28+D29+D30+D31+D32+D33</f>
        <v>0</v>
      </c>
      <c r="E18" s="115">
        <f aca="true" t="shared" si="1" ref="E18:I18">E20+E21+E22+E23+E24+E25+E26+E27+E28+E29+E30+E31+E32+E33</f>
        <v>0</v>
      </c>
      <c r="F18" s="115">
        <f t="shared" si="1"/>
        <v>0</v>
      </c>
      <c r="G18" s="115">
        <f t="shared" si="1"/>
        <v>0</v>
      </c>
      <c r="H18" s="115">
        <f t="shared" si="1"/>
        <v>0</v>
      </c>
      <c r="I18" s="115">
        <f t="shared" si="1"/>
        <v>0</v>
      </c>
    </row>
    <row r="19" spans="1:9" ht="15">
      <c r="A19" s="446"/>
      <c r="B19" s="444" t="s">
        <v>167</v>
      </c>
      <c r="C19" s="445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15">
      <c r="A20" s="10"/>
      <c r="B20" s="117"/>
      <c r="C20" s="118" t="s">
        <v>168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15">
      <c r="A21" s="10"/>
      <c r="B21" s="117"/>
      <c r="C21" s="118" t="s">
        <v>169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15">
      <c r="A22" s="10"/>
      <c r="B22" s="117"/>
      <c r="C22" s="118" t="s">
        <v>170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ht="15">
      <c r="A23" s="10"/>
      <c r="B23" s="117"/>
      <c r="C23" s="118" t="s">
        <v>171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ht="15">
      <c r="A24" s="10"/>
      <c r="B24" s="117"/>
      <c r="C24" s="118" t="s">
        <v>172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ht="15">
      <c r="A25" s="446"/>
      <c r="B25" s="447"/>
      <c r="C25" s="118" t="s">
        <v>173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</row>
    <row r="26" spans="1:9" ht="15">
      <c r="A26" s="446"/>
      <c r="B26" s="447"/>
      <c r="C26" s="118" t="s">
        <v>174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ht="15">
      <c r="A27" s="446"/>
      <c r="B27" s="447"/>
      <c r="C27" s="118" t="s">
        <v>175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ht="15">
      <c r="A28" s="446"/>
      <c r="B28" s="447"/>
      <c r="C28" s="118" t="s">
        <v>176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1:9" ht="15">
      <c r="A29" s="10"/>
      <c r="B29" s="117"/>
      <c r="C29" s="118" t="s">
        <v>177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ht="15">
      <c r="A30" s="10"/>
      <c r="B30" s="117"/>
      <c r="C30" s="118" t="s">
        <v>178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ht="15">
      <c r="A31" s="10"/>
      <c r="B31" s="117"/>
      <c r="C31" s="118" t="s">
        <v>179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ht="15">
      <c r="A32" s="446"/>
      <c r="B32" s="447"/>
      <c r="C32" s="118" t="s">
        <v>180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ht="15">
      <c r="A33" s="446"/>
      <c r="B33" s="447"/>
      <c r="C33" s="118" t="s">
        <v>181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ht="15">
      <c r="A34" s="446"/>
      <c r="B34" s="444" t="s">
        <v>182</v>
      </c>
      <c r="C34" s="445"/>
      <c r="D34" s="115">
        <f>D36+D37+D38+D39+D41</f>
        <v>0</v>
      </c>
      <c r="E34" s="115">
        <f aca="true" t="shared" si="2" ref="E34:I34">E36+E37+E38+E39+E41</f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</row>
    <row r="35" spans="1:9" ht="15">
      <c r="A35" s="446"/>
      <c r="B35" s="444" t="s">
        <v>183</v>
      </c>
      <c r="C35" s="445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15">
      <c r="A36" s="10"/>
      <c r="B36" s="117"/>
      <c r="C36" s="118" t="s">
        <v>184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1:9" ht="15">
      <c r="A37" s="10"/>
      <c r="B37" s="117"/>
      <c r="C37" s="118" t="s">
        <v>185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</row>
    <row r="38" spans="1:9" ht="15">
      <c r="A38" s="10"/>
      <c r="B38" s="117"/>
      <c r="C38" s="118" t="s">
        <v>186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ht="15">
      <c r="A39" s="446"/>
      <c r="B39" s="447"/>
      <c r="C39" s="118" t="s">
        <v>187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ht="15">
      <c r="A40" s="446"/>
      <c r="B40" s="447"/>
      <c r="C40" s="118" t="s">
        <v>188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ht="15">
      <c r="A41" s="10"/>
      <c r="B41" s="119"/>
      <c r="C41" s="118" t="s">
        <v>189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ht="15">
      <c r="A42" s="10"/>
      <c r="B42" s="456" t="s">
        <v>190</v>
      </c>
      <c r="C42" s="445"/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ht="15">
      <c r="A43" s="10"/>
      <c r="B43" s="456" t="s">
        <v>191</v>
      </c>
      <c r="C43" s="445"/>
      <c r="D43" s="115">
        <f>D44</f>
        <v>0</v>
      </c>
      <c r="E43" s="115">
        <v>0</v>
      </c>
      <c r="F43" s="115">
        <f aca="true" t="shared" si="3" ref="F43:I43">F44</f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</row>
    <row r="44" spans="1:9" ht="15">
      <c r="A44" s="10"/>
      <c r="B44" s="117"/>
      <c r="C44" s="118" t="s">
        <v>192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ht="15">
      <c r="A45" s="10"/>
      <c r="B45" s="444" t="s">
        <v>193</v>
      </c>
      <c r="C45" s="445"/>
      <c r="D45" s="115">
        <f>D46+D47</f>
        <v>19000000</v>
      </c>
      <c r="E45" s="115">
        <f aca="true" t="shared" si="4" ref="E45:H45">E46+E47</f>
        <v>0</v>
      </c>
      <c r="F45" s="115">
        <f t="shared" si="4"/>
        <v>19000000</v>
      </c>
      <c r="G45" s="115">
        <f t="shared" si="4"/>
        <v>5870962</v>
      </c>
      <c r="H45" s="115">
        <f t="shared" si="4"/>
        <v>5870962</v>
      </c>
      <c r="I45" s="115">
        <f>+H45-D45</f>
        <v>-13129038</v>
      </c>
    </row>
    <row r="46" spans="1:9" ht="15">
      <c r="A46" s="10"/>
      <c r="B46" s="117"/>
      <c r="C46" s="118" t="s">
        <v>194</v>
      </c>
      <c r="D46" s="115">
        <v>19000000</v>
      </c>
      <c r="E46" s="115">
        <v>0</v>
      </c>
      <c r="F46" s="115">
        <v>19000000</v>
      </c>
      <c r="G46" s="115">
        <v>5870962</v>
      </c>
      <c r="H46" s="115">
        <f>5684407+186555</f>
        <v>5870962</v>
      </c>
      <c r="I46" s="115">
        <f>H46-D46</f>
        <v>-13129038</v>
      </c>
    </row>
    <row r="47" spans="1:9" ht="15">
      <c r="A47" s="10"/>
      <c r="B47" s="117"/>
      <c r="C47" s="118" t="s">
        <v>195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ht="15">
      <c r="A48" s="10"/>
      <c r="B48" s="117"/>
      <c r="C48" s="120"/>
      <c r="D48" s="115"/>
      <c r="E48" s="115"/>
      <c r="F48" s="115"/>
      <c r="G48" s="115"/>
      <c r="H48" s="115"/>
      <c r="I48" s="115"/>
    </row>
    <row r="49" spans="1:3" ht="15">
      <c r="A49" s="441" t="s">
        <v>196</v>
      </c>
      <c r="B49" s="442"/>
      <c r="C49" s="443"/>
    </row>
    <row r="50" spans="1:10" ht="15">
      <c r="A50" s="441" t="s">
        <v>197</v>
      </c>
      <c r="B50" s="442"/>
      <c r="C50" s="443"/>
      <c r="D50" s="252">
        <f>D11+D12+D13+D14+D15+D16+D17+D18+D34+D42+D43+D45</f>
        <v>24000000</v>
      </c>
      <c r="E50" s="252">
        <f aca="true" t="shared" si="5" ref="E50:I50">E11+E12+E13+E14+E15+E16+E17+E18+E34+E42+E43+E45</f>
        <v>657962</v>
      </c>
      <c r="F50" s="252">
        <f t="shared" si="5"/>
        <v>24657961</v>
      </c>
      <c r="G50" s="252">
        <f t="shared" si="5"/>
        <v>6811275.11</v>
      </c>
      <c r="H50" s="252">
        <f t="shared" si="5"/>
        <v>6711025.11</v>
      </c>
      <c r="I50" s="252">
        <f t="shared" si="5"/>
        <v>-17288974.89</v>
      </c>
      <c r="J50" s="121"/>
    </row>
    <row r="51" spans="1:9" ht="15">
      <c r="A51" s="446"/>
      <c r="B51" s="457"/>
      <c r="C51" s="458"/>
      <c r="D51" s="252"/>
      <c r="E51" s="252"/>
      <c r="F51" s="252"/>
      <c r="G51" s="252"/>
      <c r="H51" s="252"/>
      <c r="I51" s="252"/>
    </row>
    <row r="52" spans="1:9" ht="15">
      <c r="A52" s="441" t="s">
        <v>198</v>
      </c>
      <c r="B52" s="442"/>
      <c r="C52" s="443"/>
      <c r="D52" s="459"/>
      <c r="E52" s="459"/>
      <c r="F52" s="459"/>
      <c r="G52" s="459"/>
      <c r="H52" s="459"/>
      <c r="I52" s="460"/>
    </row>
    <row r="53" spans="1:9" ht="15">
      <c r="A53" s="441" t="s">
        <v>199</v>
      </c>
      <c r="B53" s="442"/>
      <c r="C53" s="443"/>
      <c r="D53" s="459"/>
      <c r="E53" s="459"/>
      <c r="F53" s="459"/>
      <c r="G53" s="459"/>
      <c r="H53" s="459"/>
      <c r="I53" s="460"/>
    </row>
    <row r="54" spans="1:9" ht="15">
      <c r="A54" s="10"/>
      <c r="B54" s="117"/>
      <c r="C54" s="120"/>
      <c r="D54" s="122"/>
      <c r="E54" s="122"/>
      <c r="F54" s="122"/>
      <c r="G54" s="122"/>
      <c r="H54" s="122"/>
      <c r="I54" s="122"/>
    </row>
    <row r="55" spans="1:9" ht="15">
      <c r="A55" s="441" t="s">
        <v>200</v>
      </c>
      <c r="B55" s="442"/>
      <c r="C55" s="443"/>
      <c r="D55" s="115"/>
      <c r="E55" s="115"/>
      <c r="F55" s="115"/>
      <c r="G55" s="115"/>
      <c r="H55" s="115"/>
      <c r="I55" s="115"/>
    </row>
    <row r="56" spans="1:9" ht="15">
      <c r="A56" s="10"/>
      <c r="B56" s="444" t="s">
        <v>201</v>
      </c>
      <c r="C56" s="445"/>
      <c r="D56" s="123">
        <f>D57+D59+D61+D63+D66+D67+D69+D71</f>
        <v>0</v>
      </c>
      <c r="E56" s="123">
        <f aca="true" t="shared" si="6" ref="E56:I56">E57+E59+E61+E63+E66+E67+E69+E71</f>
        <v>0</v>
      </c>
      <c r="F56" s="123">
        <f t="shared" si="6"/>
        <v>0</v>
      </c>
      <c r="G56" s="123">
        <f t="shared" si="6"/>
        <v>44069.55</v>
      </c>
      <c r="H56" s="123">
        <f t="shared" si="6"/>
        <v>44069.55</v>
      </c>
      <c r="I56" s="123">
        <f t="shared" si="6"/>
        <v>44069.55</v>
      </c>
    </row>
    <row r="57" spans="1:9" ht="15">
      <c r="A57" s="446"/>
      <c r="B57" s="447"/>
      <c r="C57" s="118" t="s">
        <v>202</v>
      </c>
      <c r="D57" s="460">
        <v>0</v>
      </c>
      <c r="E57" s="460">
        <v>0</v>
      </c>
      <c r="F57" s="460">
        <v>0</v>
      </c>
      <c r="G57" s="460">
        <v>0</v>
      </c>
      <c r="H57" s="460">
        <v>0</v>
      </c>
      <c r="I57" s="460">
        <v>0</v>
      </c>
    </row>
    <row r="58" spans="1:9" ht="15">
      <c r="A58" s="446"/>
      <c r="B58" s="447"/>
      <c r="C58" s="118" t="s">
        <v>203</v>
      </c>
      <c r="D58" s="460"/>
      <c r="E58" s="460"/>
      <c r="F58" s="460"/>
      <c r="G58" s="460"/>
      <c r="H58" s="460"/>
      <c r="I58" s="460"/>
    </row>
    <row r="59" spans="1:9" ht="15">
      <c r="A59" s="446"/>
      <c r="B59" s="447"/>
      <c r="C59" s="118" t="s">
        <v>204</v>
      </c>
      <c r="D59" s="460">
        <v>0</v>
      </c>
      <c r="E59" s="460">
        <v>0</v>
      </c>
      <c r="F59" s="460">
        <v>0</v>
      </c>
      <c r="G59" s="460">
        <v>0</v>
      </c>
      <c r="H59" s="460">
        <v>0</v>
      </c>
      <c r="I59" s="460">
        <v>0</v>
      </c>
    </row>
    <row r="60" spans="1:9" ht="15">
      <c r="A60" s="446"/>
      <c r="B60" s="447"/>
      <c r="C60" s="118" t="s">
        <v>205</v>
      </c>
      <c r="D60" s="460"/>
      <c r="E60" s="460"/>
      <c r="F60" s="460"/>
      <c r="G60" s="460"/>
      <c r="H60" s="460"/>
      <c r="I60" s="460"/>
    </row>
    <row r="61" spans="1:9" ht="15">
      <c r="A61" s="446"/>
      <c r="B61" s="447"/>
      <c r="C61" s="118" t="s">
        <v>206</v>
      </c>
      <c r="D61" s="460">
        <v>0</v>
      </c>
      <c r="E61" s="460">
        <v>0</v>
      </c>
      <c r="F61" s="460">
        <v>0</v>
      </c>
      <c r="G61" s="460">
        <v>0</v>
      </c>
      <c r="H61" s="460">
        <v>0</v>
      </c>
      <c r="I61" s="460">
        <v>0</v>
      </c>
    </row>
    <row r="62" spans="1:9" ht="15">
      <c r="A62" s="446"/>
      <c r="B62" s="447"/>
      <c r="C62" s="118" t="s">
        <v>207</v>
      </c>
      <c r="D62" s="460"/>
      <c r="E62" s="460"/>
      <c r="F62" s="460"/>
      <c r="G62" s="460"/>
      <c r="H62" s="460"/>
      <c r="I62" s="460"/>
    </row>
    <row r="63" spans="1:9" ht="15">
      <c r="A63" s="446"/>
      <c r="B63" s="447"/>
      <c r="C63" s="118" t="s">
        <v>208</v>
      </c>
      <c r="D63" s="460">
        <v>0</v>
      </c>
      <c r="E63" s="460">
        <v>0</v>
      </c>
      <c r="F63" s="460">
        <v>0</v>
      </c>
      <c r="G63" s="460">
        <v>0</v>
      </c>
      <c r="H63" s="460">
        <v>0</v>
      </c>
      <c r="I63" s="460">
        <v>0</v>
      </c>
    </row>
    <row r="64" spans="1:9" ht="15">
      <c r="A64" s="446"/>
      <c r="B64" s="447"/>
      <c r="C64" s="118" t="s">
        <v>209</v>
      </c>
      <c r="D64" s="460"/>
      <c r="E64" s="460"/>
      <c r="F64" s="460"/>
      <c r="G64" s="460"/>
      <c r="H64" s="460"/>
      <c r="I64" s="460"/>
    </row>
    <row r="65" spans="1:9" ht="15">
      <c r="A65" s="446"/>
      <c r="B65" s="447"/>
      <c r="C65" s="118" t="s">
        <v>210</v>
      </c>
      <c r="D65" s="460"/>
      <c r="E65" s="460"/>
      <c r="F65" s="460"/>
      <c r="G65" s="460"/>
      <c r="H65" s="460"/>
      <c r="I65" s="460"/>
    </row>
    <row r="66" spans="1:9" ht="15">
      <c r="A66" s="10"/>
      <c r="B66" s="117"/>
      <c r="C66" s="118" t="s">
        <v>211</v>
      </c>
      <c r="D66" s="115">
        <v>0</v>
      </c>
      <c r="E66" s="115">
        <v>0</v>
      </c>
      <c r="F66" s="115">
        <v>0</v>
      </c>
      <c r="G66" s="115">
        <v>44069.55</v>
      </c>
      <c r="H66" s="115">
        <v>44069.55</v>
      </c>
      <c r="I66" s="115">
        <f>H66-D66</f>
        <v>44069.55</v>
      </c>
    </row>
    <row r="67" spans="1:9" ht="15">
      <c r="A67" s="446"/>
      <c r="B67" s="444"/>
      <c r="C67" s="118" t="s">
        <v>212</v>
      </c>
      <c r="D67" s="460">
        <v>0</v>
      </c>
      <c r="E67" s="460">
        <v>0</v>
      </c>
      <c r="F67" s="460">
        <v>0</v>
      </c>
      <c r="G67" s="460">
        <v>0</v>
      </c>
      <c r="H67" s="460">
        <v>0</v>
      </c>
      <c r="I67" s="460">
        <v>0</v>
      </c>
    </row>
    <row r="68" spans="1:9" ht="15">
      <c r="A68" s="446"/>
      <c r="B68" s="444"/>
      <c r="C68" s="118" t="s">
        <v>213</v>
      </c>
      <c r="D68" s="460"/>
      <c r="E68" s="460"/>
      <c r="F68" s="460"/>
      <c r="G68" s="460"/>
      <c r="H68" s="460"/>
      <c r="I68" s="460"/>
    </row>
    <row r="69" spans="1:9" ht="15">
      <c r="A69" s="446"/>
      <c r="B69" s="447"/>
      <c r="C69" s="118" t="s">
        <v>214</v>
      </c>
      <c r="D69" s="460">
        <v>0</v>
      </c>
      <c r="E69" s="460">
        <v>0</v>
      </c>
      <c r="F69" s="460">
        <v>0</v>
      </c>
      <c r="G69" s="460">
        <v>0</v>
      </c>
      <c r="H69" s="460">
        <v>0</v>
      </c>
      <c r="I69" s="460">
        <v>0</v>
      </c>
    </row>
    <row r="70" spans="1:9" ht="15">
      <c r="A70" s="446"/>
      <c r="B70" s="447"/>
      <c r="C70" s="118" t="s">
        <v>215</v>
      </c>
      <c r="D70" s="460"/>
      <c r="E70" s="460"/>
      <c r="F70" s="460"/>
      <c r="G70" s="460"/>
      <c r="H70" s="460"/>
      <c r="I70" s="460"/>
    </row>
    <row r="71" spans="1:9" ht="15">
      <c r="A71" s="446"/>
      <c r="B71" s="447"/>
      <c r="C71" s="118" t="s">
        <v>216</v>
      </c>
      <c r="D71" s="460">
        <v>0</v>
      </c>
      <c r="E71" s="460">
        <v>0</v>
      </c>
      <c r="F71" s="460">
        <v>0</v>
      </c>
      <c r="G71" s="460">
        <v>0</v>
      </c>
      <c r="H71" s="460">
        <v>0</v>
      </c>
      <c r="I71" s="460">
        <v>0</v>
      </c>
    </row>
    <row r="72" spans="1:9" ht="15">
      <c r="A72" s="446"/>
      <c r="B72" s="447"/>
      <c r="C72" s="118" t="s">
        <v>217</v>
      </c>
      <c r="D72" s="460"/>
      <c r="E72" s="460"/>
      <c r="F72" s="460"/>
      <c r="G72" s="460"/>
      <c r="H72" s="460"/>
      <c r="I72" s="460"/>
    </row>
    <row r="73" spans="1:9" ht="15">
      <c r="A73" s="10"/>
      <c r="B73" s="444" t="s">
        <v>218</v>
      </c>
      <c r="C73" s="445"/>
      <c r="D73" s="123">
        <f>D74+D75+D76+D77</f>
        <v>0</v>
      </c>
      <c r="E73" s="123">
        <f aca="true" t="shared" si="7" ref="E73:I73">E74+E75+E76+E77</f>
        <v>0</v>
      </c>
      <c r="F73" s="123">
        <f t="shared" si="7"/>
        <v>0</v>
      </c>
      <c r="G73" s="123">
        <f t="shared" si="7"/>
        <v>79700.31</v>
      </c>
      <c r="H73" s="123">
        <f t="shared" si="7"/>
        <v>79700.31</v>
      </c>
      <c r="I73" s="123">
        <f t="shared" si="7"/>
        <v>79700.31</v>
      </c>
    </row>
    <row r="74" spans="1:9" ht="15">
      <c r="A74" s="10"/>
      <c r="B74" s="117"/>
      <c r="C74" s="118" t="s">
        <v>219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</row>
    <row r="75" spans="1:9" ht="15">
      <c r="A75" s="10"/>
      <c r="B75" s="117"/>
      <c r="C75" s="118" t="s">
        <v>220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</row>
    <row r="76" spans="1:9" ht="15">
      <c r="A76" s="10"/>
      <c r="B76" s="117"/>
      <c r="C76" s="118" t="s">
        <v>221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</row>
    <row r="77" spans="1:9" ht="15">
      <c r="A77" s="10"/>
      <c r="B77" s="117"/>
      <c r="C77" s="118" t="s">
        <v>222</v>
      </c>
      <c r="D77" s="115">
        <v>0</v>
      </c>
      <c r="E77" s="115">
        <v>0</v>
      </c>
      <c r="F77" s="115">
        <v>0</v>
      </c>
      <c r="G77" s="115">
        <v>79700.31</v>
      </c>
      <c r="H77" s="115">
        <v>79700.31</v>
      </c>
      <c r="I77" s="115">
        <f>H77-D77</f>
        <v>79700.31</v>
      </c>
    </row>
    <row r="78" spans="1:9" ht="15">
      <c r="A78" s="10"/>
      <c r="B78" s="444" t="s">
        <v>223</v>
      </c>
      <c r="C78" s="445"/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</row>
    <row r="79" spans="1:9" ht="15">
      <c r="A79" s="446"/>
      <c r="B79" s="447"/>
      <c r="C79" s="118" t="s">
        <v>224</v>
      </c>
      <c r="D79" s="460">
        <v>0</v>
      </c>
      <c r="E79" s="460">
        <v>0</v>
      </c>
      <c r="F79" s="460">
        <v>0</v>
      </c>
      <c r="G79" s="460">
        <v>0</v>
      </c>
      <c r="H79" s="460">
        <v>0</v>
      </c>
      <c r="I79" s="460">
        <v>0</v>
      </c>
    </row>
    <row r="80" spans="1:9" ht="15">
      <c r="A80" s="446"/>
      <c r="B80" s="447"/>
      <c r="C80" s="118" t="s">
        <v>225</v>
      </c>
      <c r="D80" s="460"/>
      <c r="E80" s="460"/>
      <c r="F80" s="460"/>
      <c r="G80" s="460"/>
      <c r="H80" s="460"/>
      <c r="I80" s="460"/>
    </row>
    <row r="81" spans="1:9" ht="15">
      <c r="A81" s="10"/>
      <c r="B81" s="117"/>
      <c r="C81" s="118" t="s">
        <v>226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9" ht="15">
      <c r="A82" s="446"/>
      <c r="B82" s="444" t="s">
        <v>227</v>
      </c>
      <c r="C82" s="445"/>
      <c r="D82" s="460">
        <v>32250274</v>
      </c>
      <c r="E82" s="460">
        <v>0</v>
      </c>
      <c r="F82" s="460">
        <v>32250274</v>
      </c>
      <c r="G82" s="460">
        <v>4186428</v>
      </c>
      <c r="H82" s="460">
        <v>4186428</v>
      </c>
      <c r="I82" s="460">
        <f>H82-D82</f>
        <v>-28063846</v>
      </c>
    </row>
    <row r="83" spans="1:9" ht="15">
      <c r="A83" s="446"/>
      <c r="B83" s="444" t="s">
        <v>228</v>
      </c>
      <c r="C83" s="445"/>
      <c r="D83" s="460"/>
      <c r="E83" s="460"/>
      <c r="F83" s="460"/>
      <c r="G83" s="460"/>
      <c r="H83" s="460"/>
      <c r="I83" s="460"/>
    </row>
    <row r="84" spans="1:9" ht="15">
      <c r="A84" s="10"/>
      <c r="B84" s="444" t="s">
        <v>229</v>
      </c>
      <c r="C84" s="445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9" ht="15">
      <c r="A85" s="10"/>
      <c r="B85" s="447"/>
      <c r="C85" s="458"/>
      <c r="D85" s="122"/>
      <c r="E85" s="122"/>
      <c r="F85" s="122"/>
      <c r="G85" s="122"/>
      <c r="H85" s="122"/>
      <c r="I85" s="122"/>
    </row>
    <row r="86" spans="1:9" ht="15">
      <c r="A86" s="441" t="s">
        <v>230</v>
      </c>
      <c r="B86" s="442"/>
      <c r="C86" s="443"/>
      <c r="D86" s="253">
        <f>D56+D73+D82+D84</f>
        <v>32250274</v>
      </c>
      <c r="E86" s="253">
        <f>E56+E73+E82+E84</f>
        <v>0</v>
      </c>
      <c r="F86" s="253">
        <f aca="true" t="shared" si="8" ref="F86:G86">F56+F73+F82+F84</f>
        <v>32250274</v>
      </c>
      <c r="G86" s="253">
        <f t="shared" si="8"/>
        <v>4310197.86</v>
      </c>
      <c r="H86" s="253">
        <f>H56+H73+H82+H84</f>
        <v>4310197.86</v>
      </c>
      <c r="I86" s="253">
        <f>I56+I73+I82+I84</f>
        <v>-27940076.14</v>
      </c>
    </row>
    <row r="87" spans="1:9" ht="15">
      <c r="A87" s="441" t="s">
        <v>231</v>
      </c>
      <c r="B87" s="442"/>
      <c r="C87" s="443"/>
      <c r="D87" s="253"/>
      <c r="E87" s="253"/>
      <c r="F87" s="253"/>
      <c r="G87" s="253"/>
      <c r="H87" s="253"/>
      <c r="I87" s="253"/>
    </row>
    <row r="88" spans="1:9" ht="15">
      <c r="A88" s="10"/>
      <c r="B88" s="447"/>
      <c r="C88" s="458"/>
      <c r="D88" s="122"/>
      <c r="E88" s="122"/>
      <c r="F88" s="122"/>
      <c r="G88" s="122"/>
      <c r="H88" s="122"/>
      <c r="I88" s="122"/>
    </row>
    <row r="89" spans="1:9" ht="15">
      <c r="A89" s="441" t="s">
        <v>232</v>
      </c>
      <c r="B89" s="442"/>
      <c r="C89" s="443"/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</row>
    <row r="90" spans="1:11" ht="15">
      <c r="A90" s="10"/>
      <c r="B90" s="444" t="s">
        <v>233</v>
      </c>
      <c r="C90" s="445"/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K90" s="124"/>
    </row>
    <row r="91" spans="1:9" ht="15">
      <c r="A91" s="10"/>
      <c r="B91" s="447"/>
      <c r="C91" s="458"/>
      <c r="D91" s="115"/>
      <c r="E91" s="115"/>
      <c r="F91" s="115"/>
      <c r="G91" s="115"/>
      <c r="H91" s="115"/>
      <c r="I91" s="115"/>
    </row>
    <row r="92" spans="1:11" ht="15">
      <c r="A92" s="441" t="s">
        <v>234</v>
      </c>
      <c r="B92" s="442"/>
      <c r="C92" s="443"/>
      <c r="D92" s="123">
        <f>D50+D86+D89</f>
        <v>56250274</v>
      </c>
      <c r="E92" s="123">
        <f>E50+E86+E89-1</f>
        <v>657961</v>
      </c>
      <c r="F92" s="123">
        <f>F50+F86+F89+1</f>
        <v>56908236</v>
      </c>
      <c r="G92" s="123">
        <f>G50+G86+G89</f>
        <v>11121472.97</v>
      </c>
      <c r="H92" s="123">
        <f>H50+H86+H89</f>
        <v>11021222.97</v>
      </c>
      <c r="I92" s="123">
        <f>I50+I86+I89</f>
        <v>-45229051.03</v>
      </c>
      <c r="K92" s="124"/>
    </row>
    <row r="93" spans="1:9" ht="15">
      <c r="A93" s="10"/>
      <c r="B93" s="447"/>
      <c r="C93" s="458"/>
      <c r="D93" s="125"/>
      <c r="E93" s="125"/>
      <c r="F93" s="125"/>
      <c r="G93" s="125"/>
      <c r="H93" s="125"/>
      <c r="I93" s="125"/>
    </row>
    <row r="94" spans="1:9" ht="15">
      <c r="A94" s="10"/>
      <c r="B94" s="461" t="s">
        <v>235</v>
      </c>
      <c r="C94" s="443"/>
      <c r="D94" s="125"/>
      <c r="E94" s="125"/>
      <c r="F94" s="125"/>
      <c r="G94" s="125"/>
      <c r="H94" s="125"/>
      <c r="I94" s="125"/>
    </row>
    <row r="95" spans="1:10" ht="15">
      <c r="A95" s="446"/>
      <c r="B95" s="444" t="s">
        <v>236</v>
      </c>
      <c r="C95" s="445"/>
      <c r="D95" s="460">
        <v>0</v>
      </c>
      <c r="E95" s="460">
        <v>0</v>
      </c>
      <c r="F95" s="460">
        <v>0</v>
      </c>
      <c r="G95" s="460">
        <v>0</v>
      </c>
      <c r="H95" s="460">
        <v>0</v>
      </c>
      <c r="I95" s="460">
        <v>0</v>
      </c>
      <c r="J95" s="121"/>
    </row>
    <row r="96" spans="1:9" ht="15">
      <c r="A96" s="446"/>
      <c r="B96" s="444" t="s">
        <v>237</v>
      </c>
      <c r="C96" s="445"/>
      <c r="D96" s="460"/>
      <c r="E96" s="460"/>
      <c r="F96" s="460"/>
      <c r="G96" s="460"/>
      <c r="H96" s="460"/>
      <c r="I96" s="460"/>
    </row>
    <row r="97" spans="1:9" ht="15">
      <c r="A97" s="446"/>
      <c r="B97" s="444" t="s">
        <v>238</v>
      </c>
      <c r="C97" s="445"/>
      <c r="D97" s="460">
        <v>0</v>
      </c>
      <c r="E97" s="460">
        <v>0</v>
      </c>
      <c r="F97" s="460">
        <v>0</v>
      </c>
      <c r="G97" s="460">
        <v>0</v>
      </c>
      <c r="H97" s="460">
        <v>0</v>
      </c>
      <c r="I97" s="460">
        <v>0</v>
      </c>
    </row>
    <row r="98" spans="1:9" ht="15">
      <c r="A98" s="446"/>
      <c r="B98" s="444" t="s">
        <v>239</v>
      </c>
      <c r="C98" s="445"/>
      <c r="D98" s="460"/>
      <c r="E98" s="460"/>
      <c r="F98" s="460"/>
      <c r="G98" s="460"/>
      <c r="H98" s="460"/>
      <c r="I98" s="460"/>
    </row>
    <row r="99" spans="1:9" ht="15">
      <c r="A99" s="446"/>
      <c r="B99" s="444" t="s">
        <v>134</v>
      </c>
      <c r="C99" s="445"/>
      <c r="D99" s="460"/>
      <c r="E99" s="460"/>
      <c r="F99" s="460"/>
      <c r="G99" s="460"/>
      <c r="H99" s="460"/>
      <c r="I99" s="460"/>
    </row>
    <row r="100" spans="1:9" ht="15">
      <c r="A100" s="446"/>
      <c r="B100" s="461" t="s">
        <v>597</v>
      </c>
      <c r="C100" s="443"/>
      <c r="D100" s="463">
        <v>0</v>
      </c>
      <c r="E100" s="463">
        <v>0</v>
      </c>
      <c r="F100" s="463">
        <v>0</v>
      </c>
      <c r="G100" s="463">
        <v>0</v>
      </c>
      <c r="H100" s="463">
        <v>0</v>
      </c>
      <c r="I100" s="463">
        <v>0</v>
      </c>
    </row>
    <row r="101" spans="1:11" ht="15">
      <c r="A101" s="446"/>
      <c r="B101" s="461"/>
      <c r="C101" s="443"/>
      <c r="D101" s="463"/>
      <c r="E101" s="463"/>
      <c r="F101" s="463"/>
      <c r="G101" s="463"/>
      <c r="H101" s="463"/>
      <c r="I101" s="463"/>
      <c r="K101" s="121"/>
    </row>
    <row r="102" spans="1:9" ht="15">
      <c r="A102" s="13"/>
      <c r="B102" s="464"/>
      <c r="C102" s="465"/>
      <c r="D102" s="126"/>
      <c r="E102" s="126"/>
      <c r="F102" s="126"/>
      <c r="G102" s="126"/>
      <c r="H102" s="126"/>
      <c r="I102" s="126"/>
    </row>
    <row r="103" spans="1:9" ht="15">
      <c r="A103" s="462"/>
      <c r="B103" s="462"/>
      <c r="C103" s="462"/>
      <c r="D103" s="462"/>
      <c r="E103" s="462"/>
      <c r="F103" s="462"/>
      <c r="G103" s="462"/>
      <c r="H103" s="462"/>
      <c r="I103" s="462"/>
    </row>
    <row r="104" spans="1:9" ht="15">
      <c r="A104" s="229"/>
      <c r="B104" s="229"/>
      <c r="C104" s="229"/>
      <c r="D104" s="229"/>
      <c r="E104" s="229"/>
      <c r="F104" s="229"/>
      <c r="G104" s="229"/>
      <c r="H104" s="229"/>
      <c r="I104" s="229"/>
    </row>
    <row r="105" spans="1:9" ht="15">
      <c r="A105" s="229"/>
      <c r="B105" s="229"/>
      <c r="C105" s="229"/>
      <c r="D105" s="243"/>
      <c r="E105" s="243"/>
      <c r="F105" s="243"/>
      <c r="G105" s="243"/>
      <c r="H105" s="243"/>
      <c r="I105" s="243"/>
    </row>
    <row r="106" spans="1:9" ht="15">
      <c r="A106" s="229"/>
      <c r="B106" s="229"/>
      <c r="C106" s="229"/>
      <c r="D106" s="229"/>
      <c r="E106" s="229"/>
      <c r="F106" s="243"/>
      <c r="G106" s="243"/>
      <c r="H106" s="229"/>
      <c r="I106" s="229"/>
    </row>
    <row r="107" spans="1:9" ht="15">
      <c r="A107" s="229"/>
      <c r="B107" s="229"/>
      <c r="C107" s="229"/>
      <c r="D107" s="229"/>
      <c r="E107" s="229"/>
      <c r="F107" s="229"/>
      <c r="G107" s="243"/>
      <c r="H107" s="229"/>
      <c r="I107" s="229"/>
    </row>
    <row r="109" spans="2:8" ht="15">
      <c r="B109" s="22" t="s">
        <v>601</v>
      </c>
      <c r="C109" s="26"/>
      <c r="D109" s="52"/>
      <c r="E109" s="52"/>
      <c r="F109" s="448" t="s">
        <v>635</v>
      </c>
      <c r="G109" s="448"/>
      <c r="H109" s="448"/>
    </row>
    <row r="110" spans="2:8" ht="15">
      <c r="B110" s="22" t="s">
        <v>599</v>
      </c>
      <c r="C110" s="26"/>
      <c r="D110" s="52"/>
      <c r="E110" s="52"/>
      <c r="F110" s="448" t="s">
        <v>600</v>
      </c>
      <c r="G110" s="448"/>
      <c r="H110" s="448"/>
    </row>
    <row r="125" ht="15">
      <c r="F125" s="127">
        <v>8157607</v>
      </c>
    </row>
  </sheetData>
  <mergeCells count="171"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177"/>
  <sheetViews>
    <sheetView zoomScaleSheetLayoutView="40" workbookViewId="0" topLeftCell="A1">
      <selection activeCell="I160" sqref="I160"/>
    </sheetView>
  </sheetViews>
  <sheetFormatPr defaultColWidth="11.421875" defaultRowHeight="15"/>
  <cols>
    <col min="1" max="1" width="3.8515625" style="301" customWidth="1"/>
    <col min="2" max="2" width="66.8515625" style="154" bestFit="1" customWidth="1"/>
    <col min="3" max="3" width="11.421875" style="160" customWidth="1"/>
    <col min="4" max="4" width="13.8515625" style="160" bestFit="1" customWidth="1"/>
    <col min="5" max="5" width="11.421875" style="160" customWidth="1"/>
    <col min="6" max="6" width="13.00390625" style="160" customWidth="1"/>
    <col min="7" max="7" width="12.140625" style="160" customWidth="1"/>
    <col min="8" max="8" width="13.7109375" style="160" bestFit="1" customWidth="1"/>
    <col min="9" max="9" width="11.421875" style="324" customWidth="1"/>
    <col min="10" max="16384" width="11.421875" style="154" customWidth="1"/>
  </cols>
  <sheetData>
    <row r="1" spans="1:9" ht="14.25" customHeight="1" thickBot="1">
      <c r="A1" s="300"/>
      <c r="B1" s="285"/>
      <c r="C1" s="285"/>
      <c r="D1" s="248"/>
      <c r="E1" s="312"/>
      <c r="F1" s="248"/>
      <c r="G1" s="248"/>
      <c r="H1" s="248"/>
      <c r="I1" s="248"/>
    </row>
    <row r="2" spans="1:9" ht="14.25" customHeight="1">
      <c r="A2" s="302"/>
      <c r="B2" s="469" t="s">
        <v>793</v>
      </c>
      <c r="C2" s="470"/>
      <c r="D2" s="470"/>
      <c r="E2" s="470"/>
      <c r="F2" s="470"/>
      <c r="G2" s="470"/>
      <c r="H2" s="470"/>
      <c r="I2" s="471"/>
    </row>
    <row r="3" spans="1:9" ht="15" thickBot="1">
      <c r="A3" s="303"/>
      <c r="B3" s="472" t="s">
        <v>240</v>
      </c>
      <c r="C3" s="473"/>
      <c r="D3" s="473"/>
      <c r="E3" s="473"/>
      <c r="F3" s="473"/>
      <c r="G3" s="473"/>
      <c r="H3" s="473"/>
      <c r="I3" s="474"/>
    </row>
    <row r="4" spans="1:9" ht="15">
      <c r="A4" s="303"/>
      <c r="B4" s="469" t="s">
        <v>794</v>
      </c>
      <c r="C4" s="470"/>
      <c r="D4" s="470"/>
      <c r="E4" s="470"/>
      <c r="F4" s="470"/>
      <c r="G4" s="470"/>
      <c r="H4" s="470"/>
      <c r="I4" s="475"/>
    </row>
    <row r="5" spans="1:9" ht="15">
      <c r="A5" s="303"/>
      <c r="B5" s="472" t="s">
        <v>806</v>
      </c>
      <c r="C5" s="473"/>
      <c r="D5" s="473"/>
      <c r="E5" s="473"/>
      <c r="F5" s="473"/>
      <c r="G5" s="473"/>
      <c r="H5" s="473"/>
      <c r="I5" s="476"/>
    </row>
    <row r="6" spans="1:9" ht="15" thickBot="1">
      <c r="A6" s="303"/>
      <c r="B6" s="477" t="s">
        <v>0</v>
      </c>
      <c r="C6" s="478"/>
      <c r="D6" s="478"/>
      <c r="E6" s="478"/>
      <c r="F6" s="478"/>
      <c r="G6" s="478"/>
      <c r="H6" s="478"/>
      <c r="I6" s="479"/>
    </row>
    <row r="7" spans="1:9" ht="15">
      <c r="A7" s="303"/>
      <c r="B7" s="469" t="s">
        <v>1</v>
      </c>
      <c r="C7" s="475"/>
      <c r="D7" s="480" t="s">
        <v>241</v>
      </c>
      <c r="E7" s="481"/>
      <c r="F7" s="481"/>
      <c r="G7" s="481"/>
      <c r="H7" s="482"/>
      <c r="I7" s="466" t="s">
        <v>314</v>
      </c>
    </row>
    <row r="8" spans="1:9" ht="15" thickBot="1">
      <c r="A8" s="303"/>
      <c r="B8" s="472"/>
      <c r="C8" s="476"/>
      <c r="D8" s="483"/>
      <c r="E8" s="484"/>
      <c r="F8" s="484"/>
      <c r="G8" s="484"/>
      <c r="H8" s="485"/>
      <c r="I8" s="467"/>
    </row>
    <row r="9" spans="1:9" ht="39" thickBot="1">
      <c r="A9" s="303"/>
      <c r="B9" s="477"/>
      <c r="C9" s="479"/>
      <c r="D9" s="313" t="s">
        <v>106</v>
      </c>
      <c r="E9" s="314" t="s">
        <v>795</v>
      </c>
      <c r="F9" s="313" t="s">
        <v>796</v>
      </c>
      <c r="G9" s="313" t="s">
        <v>107</v>
      </c>
      <c r="H9" s="313" t="s">
        <v>797</v>
      </c>
      <c r="I9" s="468"/>
    </row>
    <row r="10" spans="1:9" ht="15">
      <c r="A10" s="303"/>
      <c r="B10" s="289" t="s">
        <v>242</v>
      </c>
      <c r="C10" s="290"/>
      <c r="D10" s="315">
        <v>24000000</v>
      </c>
      <c r="E10" s="315">
        <f>E11+E19+E29+E39+E49+E59+E63+E72+E76</f>
        <v>657962</v>
      </c>
      <c r="F10" s="315">
        <f>F11+F19+F29+F39+F49+F59+F63+F72+F76</f>
        <v>24657962</v>
      </c>
      <c r="G10" s="315">
        <v>5526769.8100000005</v>
      </c>
      <c r="H10" s="315">
        <v>5472913.33</v>
      </c>
      <c r="I10" s="315">
        <v>19131192</v>
      </c>
    </row>
    <row r="11" spans="1:9" ht="15">
      <c r="A11" s="304"/>
      <c r="B11" s="286" t="s">
        <v>243</v>
      </c>
      <c r="C11" s="291"/>
      <c r="D11" s="316">
        <v>19626460</v>
      </c>
      <c r="E11" s="316">
        <v>73540</v>
      </c>
      <c r="F11" s="316">
        <v>19700000</v>
      </c>
      <c r="G11" s="316">
        <v>4319654.9</v>
      </c>
      <c r="H11" s="316">
        <v>4319654.9</v>
      </c>
      <c r="I11" s="316">
        <v>15380345.099999998</v>
      </c>
    </row>
    <row r="12" spans="1:9" s="155" customFormat="1" ht="15">
      <c r="A12" s="305"/>
      <c r="B12" s="295" t="s">
        <v>244</v>
      </c>
      <c r="C12" s="293"/>
      <c r="D12" s="316">
        <v>18647802</v>
      </c>
      <c r="E12" s="317">
        <v>-610152.76</v>
      </c>
      <c r="F12" s="317">
        <v>18037649.24</v>
      </c>
      <c r="G12" s="317">
        <v>4159857.74</v>
      </c>
      <c r="H12" s="317">
        <v>4159857.74</v>
      </c>
      <c r="I12" s="317">
        <v>13877791.499999998</v>
      </c>
    </row>
    <row r="13" spans="1:9" s="155" customFormat="1" ht="15">
      <c r="A13" s="305"/>
      <c r="B13" s="295" t="s">
        <v>245</v>
      </c>
      <c r="C13" s="293"/>
      <c r="D13" s="316">
        <v>626460</v>
      </c>
      <c r="E13" s="317">
        <v>73540</v>
      </c>
      <c r="F13" s="317">
        <v>700000</v>
      </c>
      <c r="G13" s="317">
        <v>0</v>
      </c>
      <c r="H13" s="317">
        <v>0</v>
      </c>
      <c r="I13" s="317">
        <v>700000</v>
      </c>
    </row>
    <row r="14" spans="1:9" s="155" customFormat="1" ht="15">
      <c r="A14" s="305"/>
      <c r="B14" s="295" t="s">
        <v>246</v>
      </c>
      <c r="C14" s="293"/>
      <c r="D14" s="316">
        <v>352198</v>
      </c>
      <c r="E14" s="317">
        <v>-352198</v>
      </c>
      <c r="F14" s="317">
        <v>0</v>
      </c>
      <c r="G14" s="317">
        <v>0</v>
      </c>
      <c r="H14" s="317">
        <v>0</v>
      </c>
      <c r="I14" s="317">
        <v>0</v>
      </c>
    </row>
    <row r="15" spans="1:9" s="155" customFormat="1" ht="15">
      <c r="A15" s="306"/>
      <c r="B15" s="295" t="s">
        <v>247</v>
      </c>
      <c r="C15" s="293"/>
      <c r="D15" s="316">
        <v>0</v>
      </c>
      <c r="E15" s="317">
        <v>49000</v>
      </c>
      <c r="F15" s="317">
        <v>49000</v>
      </c>
      <c r="G15" s="317">
        <v>0</v>
      </c>
      <c r="H15" s="317">
        <v>0</v>
      </c>
      <c r="I15" s="317">
        <v>49000</v>
      </c>
    </row>
    <row r="16" spans="1:9" s="155" customFormat="1" ht="15">
      <c r="A16" s="305"/>
      <c r="B16" s="295" t="s">
        <v>248</v>
      </c>
      <c r="C16" s="293"/>
      <c r="D16" s="316">
        <v>0</v>
      </c>
      <c r="E16" s="317">
        <v>913350.76</v>
      </c>
      <c r="F16" s="317">
        <v>913350.76</v>
      </c>
      <c r="G16" s="317">
        <v>159797.16</v>
      </c>
      <c r="H16" s="317">
        <v>159797.16</v>
      </c>
      <c r="I16" s="317">
        <v>753553.6</v>
      </c>
    </row>
    <row r="17" spans="1:9" s="155" customFormat="1" ht="15">
      <c r="A17" s="305"/>
      <c r="B17" s="295" t="s">
        <v>249</v>
      </c>
      <c r="C17" s="293"/>
      <c r="D17" s="316"/>
      <c r="E17" s="317"/>
      <c r="F17" s="317">
        <v>0</v>
      </c>
      <c r="G17" s="317"/>
      <c r="H17" s="317"/>
      <c r="I17" s="317">
        <v>0</v>
      </c>
    </row>
    <row r="18" spans="1:9" s="155" customFormat="1" ht="15">
      <c r="A18" s="305"/>
      <c r="B18" s="295" t="s">
        <v>250</v>
      </c>
      <c r="C18" s="293"/>
      <c r="D18" s="316"/>
      <c r="E18" s="317"/>
      <c r="F18" s="317">
        <v>0</v>
      </c>
      <c r="G18" s="317"/>
      <c r="H18" s="317"/>
      <c r="I18" s="317">
        <v>0</v>
      </c>
    </row>
    <row r="19" spans="1:9" s="155" customFormat="1" ht="15">
      <c r="A19" s="305"/>
      <c r="B19" s="286" t="s">
        <v>251</v>
      </c>
      <c r="C19" s="291"/>
      <c r="D19" s="316">
        <v>110394.82</v>
      </c>
      <c r="E19" s="316">
        <v>211833.93</v>
      </c>
      <c r="F19" s="316">
        <v>322228.75</v>
      </c>
      <c r="G19" s="316">
        <v>165489.31</v>
      </c>
      <c r="H19" s="316">
        <v>165489.31</v>
      </c>
      <c r="I19" s="316">
        <v>156739.44</v>
      </c>
    </row>
    <row r="20" spans="1:9" s="155" customFormat="1" ht="15">
      <c r="A20" s="305"/>
      <c r="B20" s="295" t="s">
        <v>798</v>
      </c>
      <c r="C20" s="293"/>
      <c r="D20" s="316">
        <v>110394.82</v>
      </c>
      <c r="E20" s="317">
        <v>211833.93</v>
      </c>
      <c r="F20" s="316">
        <v>322228.75</v>
      </c>
      <c r="G20" s="317">
        <v>165489.31</v>
      </c>
      <c r="H20" s="317">
        <v>165489.31</v>
      </c>
      <c r="I20" s="317">
        <v>156739.44</v>
      </c>
    </row>
    <row r="21" spans="1:9" s="155" customFormat="1" ht="15">
      <c r="A21" s="305"/>
      <c r="B21" s="295" t="s">
        <v>252</v>
      </c>
      <c r="C21" s="293"/>
      <c r="D21" s="316"/>
      <c r="E21" s="317"/>
      <c r="F21" s="316">
        <v>0</v>
      </c>
      <c r="G21" s="317"/>
      <c r="H21" s="317"/>
      <c r="I21" s="317">
        <v>0</v>
      </c>
    </row>
    <row r="22" spans="1:9" s="155" customFormat="1" ht="15">
      <c r="A22" s="305"/>
      <c r="B22" s="295" t="s">
        <v>253</v>
      </c>
      <c r="C22" s="293"/>
      <c r="D22" s="316"/>
      <c r="E22" s="317"/>
      <c r="F22" s="316">
        <v>0</v>
      </c>
      <c r="G22" s="317"/>
      <c r="H22" s="317"/>
      <c r="I22" s="317">
        <v>0</v>
      </c>
    </row>
    <row r="23" spans="1:9" s="155" customFormat="1" ht="15">
      <c r="A23" s="305"/>
      <c r="B23" s="295" t="s">
        <v>254</v>
      </c>
      <c r="C23" s="293"/>
      <c r="D23" s="316"/>
      <c r="E23" s="317"/>
      <c r="F23" s="316">
        <v>0</v>
      </c>
      <c r="G23" s="317"/>
      <c r="H23" s="317"/>
      <c r="I23" s="317">
        <v>0</v>
      </c>
    </row>
    <row r="24" spans="1:9" s="155" customFormat="1" ht="15">
      <c r="A24" s="305"/>
      <c r="B24" s="295" t="s">
        <v>255</v>
      </c>
      <c r="C24" s="293"/>
      <c r="D24" s="316"/>
      <c r="E24" s="317"/>
      <c r="F24" s="316">
        <v>0</v>
      </c>
      <c r="G24" s="317"/>
      <c r="H24" s="317"/>
      <c r="I24" s="317">
        <v>0</v>
      </c>
    </row>
    <row r="25" spans="1:9" s="155" customFormat="1" ht="15">
      <c r="A25" s="305"/>
      <c r="B25" s="295" t="s">
        <v>256</v>
      </c>
      <c r="C25" s="293"/>
      <c r="D25" s="316">
        <v>0</v>
      </c>
      <c r="E25" s="317">
        <v>0</v>
      </c>
      <c r="F25" s="316">
        <v>0</v>
      </c>
      <c r="G25" s="317">
        <v>0</v>
      </c>
      <c r="H25" s="317">
        <v>0</v>
      </c>
      <c r="I25" s="317">
        <v>0</v>
      </c>
    </row>
    <row r="26" spans="1:9" s="155" customFormat="1" ht="15">
      <c r="A26" s="305"/>
      <c r="B26" s="295" t="s">
        <v>257</v>
      </c>
      <c r="C26" s="293"/>
      <c r="D26" s="316"/>
      <c r="E26" s="317"/>
      <c r="F26" s="316">
        <v>0</v>
      </c>
      <c r="G26" s="317"/>
      <c r="H26" s="317"/>
      <c r="I26" s="317">
        <v>0</v>
      </c>
    </row>
    <row r="27" spans="1:9" s="155" customFormat="1" ht="15">
      <c r="A27" s="305"/>
      <c r="B27" s="295" t="s">
        <v>258</v>
      </c>
      <c r="C27" s="293"/>
      <c r="D27" s="316"/>
      <c r="E27" s="317"/>
      <c r="F27" s="316">
        <v>0</v>
      </c>
      <c r="G27" s="317"/>
      <c r="H27" s="317"/>
      <c r="I27" s="317">
        <v>0</v>
      </c>
    </row>
    <row r="28" spans="1:9" s="155" customFormat="1" ht="15">
      <c r="A28" s="305"/>
      <c r="B28" s="295" t="s">
        <v>259</v>
      </c>
      <c r="C28" s="293"/>
      <c r="D28" s="316"/>
      <c r="E28" s="317"/>
      <c r="F28" s="316">
        <v>0</v>
      </c>
      <c r="G28" s="317"/>
      <c r="H28" s="317"/>
      <c r="I28" s="317">
        <v>0</v>
      </c>
    </row>
    <row r="29" spans="1:9" s="155" customFormat="1" ht="15">
      <c r="A29" s="305"/>
      <c r="B29" s="286" t="s">
        <v>260</v>
      </c>
      <c r="C29" s="291"/>
      <c r="D29" s="316">
        <v>3767982.18</v>
      </c>
      <c r="E29" s="316">
        <f>E30+E31+E32+E33+E34+E35+E36+E37+E38</f>
        <v>314748.06999999995</v>
      </c>
      <c r="F29" s="316">
        <f>F30+F31+F32+F33+F34+F35+F36+F37+F38</f>
        <v>4082730.25</v>
      </c>
      <c r="G29" s="316">
        <v>622429.77</v>
      </c>
      <c r="H29" s="316">
        <v>622429.77</v>
      </c>
      <c r="I29" s="316">
        <v>2802338.4799999995</v>
      </c>
    </row>
    <row r="30" spans="1:9" s="155" customFormat="1" ht="15">
      <c r="A30" s="305"/>
      <c r="B30" s="295" t="s">
        <v>261</v>
      </c>
      <c r="C30" s="293"/>
      <c r="D30" s="316">
        <v>1377908.7</v>
      </c>
      <c r="E30" s="317">
        <v>-518958.64</v>
      </c>
      <c r="F30" s="316">
        <v>858950.0599999999</v>
      </c>
      <c r="G30" s="317">
        <v>279171.98</v>
      </c>
      <c r="H30" s="317">
        <v>279171.98</v>
      </c>
      <c r="I30" s="317">
        <v>579778.08</v>
      </c>
    </row>
    <row r="31" spans="1:9" s="155" customFormat="1" ht="15">
      <c r="A31" s="305"/>
      <c r="B31" s="295" t="s">
        <v>262</v>
      </c>
      <c r="C31" s="293"/>
      <c r="D31" s="316"/>
      <c r="E31" s="317"/>
      <c r="F31" s="316">
        <v>0</v>
      </c>
      <c r="G31" s="317"/>
      <c r="H31" s="317"/>
      <c r="I31" s="317">
        <v>0</v>
      </c>
    </row>
    <row r="32" spans="1:9" s="155" customFormat="1" ht="15">
      <c r="A32" s="305"/>
      <c r="B32" s="295" t="s">
        <v>263</v>
      </c>
      <c r="C32" s="293"/>
      <c r="D32" s="316">
        <v>913632</v>
      </c>
      <c r="E32" s="317">
        <v>111766</v>
      </c>
      <c r="F32" s="316">
        <f>D32+E32</f>
        <v>1025398</v>
      </c>
      <c r="G32" s="317">
        <v>81241</v>
      </c>
      <c r="H32" s="317">
        <v>81241</v>
      </c>
      <c r="I32" s="317">
        <v>944157</v>
      </c>
    </row>
    <row r="33" spans="1:9" s="155" customFormat="1" ht="15">
      <c r="A33" s="305"/>
      <c r="B33" s="295" t="s">
        <v>264</v>
      </c>
      <c r="C33" s="293"/>
      <c r="D33" s="316">
        <v>0</v>
      </c>
      <c r="E33" s="317">
        <v>196233</v>
      </c>
      <c r="F33" s="316">
        <v>196233</v>
      </c>
      <c r="G33" s="317">
        <v>26684.79</v>
      </c>
      <c r="H33" s="317">
        <v>26684.79</v>
      </c>
      <c r="I33" s="317">
        <v>169548.21</v>
      </c>
    </row>
    <row r="34" spans="1:9" s="155" customFormat="1" ht="15">
      <c r="A34" s="305"/>
      <c r="B34" s="295" t="s">
        <v>799</v>
      </c>
      <c r="C34" s="293"/>
      <c r="D34" s="316">
        <v>209846.48</v>
      </c>
      <c r="E34" s="317">
        <v>140153.52</v>
      </c>
      <c r="F34" s="316">
        <v>350000</v>
      </c>
      <c r="G34" s="317">
        <v>43449.47</v>
      </c>
      <c r="H34" s="317">
        <v>43449.47</v>
      </c>
      <c r="I34" s="317">
        <v>306550.53</v>
      </c>
    </row>
    <row r="35" spans="1:9" s="155" customFormat="1" ht="15">
      <c r="A35" s="305"/>
      <c r="B35" s="295" t="s">
        <v>265</v>
      </c>
      <c r="C35" s="293"/>
      <c r="D35" s="316"/>
      <c r="E35" s="317"/>
      <c r="F35" s="316">
        <v>0</v>
      </c>
      <c r="G35" s="317"/>
      <c r="H35" s="317"/>
      <c r="I35" s="317">
        <v>0</v>
      </c>
    </row>
    <row r="36" spans="1:9" s="155" customFormat="1" ht="15">
      <c r="A36" s="305"/>
      <c r="B36" s="295" t="s">
        <v>266</v>
      </c>
      <c r="C36" s="293"/>
      <c r="D36" s="316">
        <v>0</v>
      </c>
      <c r="E36" s="317">
        <v>-1172</v>
      </c>
      <c r="F36" s="316">
        <v>-1172</v>
      </c>
      <c r="G36" s="317">
        <v>-4440.99</v>
      </c>
      <c r="H36" s="317">
        <v>-4440.99</v>
      </c>
      <c r="I36" s="317">
        <v>3268.99</v>
      </c>
    </row>
    <row r="37" spans="1:9" s="155" customFormat="1" ht="15">
      <c r="A37" s="305"/>
      <c r="B37" s="295" t="s">
        <v>267</v>
      </c>
      <c r="C37" s="293"/>
      <c r="D37" s="316">
        <v>0</v>
      </c>
      <c r="E37" s="317">
        <v>1106774.67</v>
      </c>
      <c r="F37" s="316">
        <v>1106774.67</v>
      </c>
      <c r="G37" s="317">
        <v>93021</v>
      </c>
      <c r="H37" s="317">
        <v>93021</v>
      </c>
      <c r="I37" s="317">
        <v>1013753.6699999999</v>
      </c>
    </row>
    <row r="38" spans="1:9" s="155" customFormat="1" ht="15">
      <c r="A38" s="305"/>
      <c r="B38" s="295" t="s">
        <v>268</v>
      </c>
      <c r="C38" s="293"/>
      <c r="D38" s="316">
        <v>1266595</v>
      </c>
      <c r="E38" s="317">
        <v>-720048.48</v>
      </c>
      <c r="F38" s="316">
        <v>546546.52</v>
      </c>
      <c r="G38" s="317">
        <v>103302.52</v>
      </c>
      <c r="H38" s="317">
        <v>103302.52</v>
      </c>
      <c r="I38" s="317">
        <v>443244</v>
      </c>
    </row>
    <row r="39" spans="1:9" s="155" customFormat="1" ht="15">
      <c r="A39" s="305"/>
      <c r="B39" s="486" t="s">
        <v>800</v>
      </c>
      <c r="C39" s="487"/>
      <c r="D39" s="316">
        <v>0</v>
      </c>
      <c r="E39" s="316">
        <v>0</v>
      </c>
      <c r="F39" s="316">
        <v>0</v>
      </c>
      <c r="G39" s="316">
        <v>0</v>
      </c>
      <c r="H39" s="316">
        <v>0</v>
      </c>
      <c r="I39" s="316">
        <v>0</v>
      </c>
    </row>
    <row r="40" spans="1:9" s="155" customFormat="1" ht="15">
      <c r="A40" s="305"/>
      <c r="B40" s="295" t="s">
        <v>269</v>
      </c>
      <c r="C40" s="293"/>
      <c r="D40" s="316"/>
      <c r="E40" s="317"/>
      <c r="F40" s="316">
        <v>0</v>
      </c>
      <c r="G40" s="317"/>
      <c r="H40" s="317"/>
      <c r="I40" s="317">
        <v>0</v>
      </c>
    </row>
    <row r="41" spans="1:9" s="155" customFormat="1" ht="15">
      <c r="A41" s="305"/>
      <c r="B41" s="295" t="s">
        <v>270</v>
      </c>
      <c r="C41" s="293"/>
      <c r="D41" s="316"/>
      <c r="E41" s="317"/>
      <c r="F41" s="316">
        <v>0</v>
      </c>
      <c r="G41" s="317"/>
      <c r="H41" s="317"/>
      <c r="I41" s="317">
        <v>0</v>
      </c>
    </row>
    <row r="42" spans="1:9" s="155" customFormat="1" ht="15">
      <c r="A42" s="305"/>
      <c r="B42" s="295" t="s">
        <v>271</v>
      </c>
      <c r="C42" s="293"/>
      <c r="D42" s="316"/>
      <c r="E42" s="317"/>
      <c r="F42" s="316">
        <v>0</v>
      </c>
      <c r="G42" s="317"/>
      <c r="H42" s="317"/>
      <c r="I42" s="317">
        <v>0</v>
      </c>
    </row>
    <row r="43" spans="1:9" s="155" customFormat="1" ht="15">
      <c r="A43" s="305"/>
      <c r="B43" s="295" t="s">
        <v>272</v>
      </c>
      <c r="C43" s="293"/>
      <c r="D43" s="316"/>
      <c r="E43" s="317"/>
      <c r="F43" s="316">
        <v>0</v>
      </c>
      <c r="G43" s="317"/>
      <c r="H43" s="317"/>
      <c r="I43" s="317">
        <v>0</v>
      </c>
    </row>
    <row r="44" spans="1:9" s="155" customFormat="1" ht="15">
      <c r="A44" s="305"/>
      <c r="B44" s="295" t="s">
        <v>273</v>
      </c>
      <c r="C44" s="293"/>
      <c r="D44" s="316"/>
      <c r="E44" s="317"/>
      <c r="F44" s="316">
        <v>0</v>
      </c>
      <c r="G44" s="317"/>
      <c r="H44" s="317"/>
      <c r="I44" s="317">
        <v>0</v>
      </c>
    </row>
    <row r="45" spans="1:9" s="155" customFormat="1" ht="15">
      <c r="A45" s="305"/>
      <c r="B45" s="295" t="s">
        <v>274</v>
      </c>
      <c r="C45" s="293"/>
      <c r="D45" s="316"/>
      <c r="E45" s="317"/>
      <c r="F45" s="316">
        <v>0</v>
      </c>
      <c r="G45" s="317"/>
      <c r="H45" s="317"/>
      <c r="I45" s="317">
        <v>0</v>
      </c>
    </row>
    <row r="46" spans="1:9" s="155" customFormat="1" ht="15">
      <c r="A46" s="305"/>
      <c r="B46" s="295" t="s">
        <v>275</v>
      </c>
      <c r="C46" s="293"/>
      <c r="D46" s="316"/>
      <c r="E46" s="317"/>
      <c r="F46" s="316">
        <v>0</v>
      </c>
      <c r="G46" s="317"/>
      <c r="H46" s="317"/>
      <c r="I46" s="317">
        <v>0</v>
      </c>
    </row>
    <row r="47" spans="1:9" s="155" customFormat="1" ht="15">
      <c r="A47" s="305"/>
      <c r="B47" s="295" t="s">
        <v>276</v>
      </c>
      <c r="C47" s="293"/>
      <c r="D47" s="316"/>
      <c r="E47" s="317"/>
      <c r="F47" s="316">
        <v>0</v>
      </c>
      <c r="G47" s="317"/>
      <c r="H47" s="317"/>
      <c r="I47" s="317">
        <v>0</v>
      </c>
    </row>
    <row r="48" spans="1:9" s="155" customFormat="1" ht="15">
      <c r="A48" s="305"/>
      <c r="B48" s="295" t="s">
        <v>277</v>
      </c>
      <c r="C48" s="293"/>
      <c r="D48" s="316"/>
      <c r="E48" s="317"/>
      <c r="F48" s="316">
        <v>0</v>
      </c>
      <c r="G48" s="317"/>
      <c r="H48" s="317"/>
      <c r="I48" s="317">
        <v>0</v>
      </c>
    </row>
    <row r="49" spans="1:9" s="155" customFormat="1" ht="15">
      <c r="A49" s="305"/>
      <c r="B49" s="486" t="s">
        <v>801</v>
      </c>
      <c r="C49" s="487"/>
      <c r="D49" s="316">
        <v>495163</v>
      </c>
      <c r="E49" s="316">
        <v>57840</v>
      </c>
      <c r="F49" s="316">
        <v>553003</v>
      </c>
      <c r="G49" s="316">
        <v>419195.83</v>
      </c>
      <c r="H49" s="316">
        <v>365339.35000000003</v>
      </c>
      <c r="I49" s="316">
        <v>133807.17</v>
      </c>
    </row>
    <row r="50" spans="1:9" s="155" customFormat="1" ht="15">
      <c r="A50" s="305"/>
      <c r="B50" s="295" t="s">
        <v>278</v>
      </c>
      <c r="C50" s="293"/>
      <c r="D50" s="316">
        <v>55279</v>
      </c>
      <c r="E50" s="317">
        <v>57840</v>
      </c>
      <c r="F50" s="316">
        <v>113119</v>
      </c>
      <c r="G50" s="317">
        <v>65450.02</v>
      </c>
      <c r="H50" s="317">
        <v>65450.02</v>
      </c>
      <c r="I50" s="317">
        <v>47668.98</v>
      </c>
    </row>
    <row r="51" spans="1:9" s="155" customFormat="1" ht="15">
      <c r="A51" s="305"/>
      <c r="B51" s="295" t="s">
        <v>279</v>
      </c>
      <c r="C51" s="293"/>
      <c r="D51" s="316"/>
      <c r="E51" s="317"/>
      <c r="F51" s="316">
        <v>0</v>
      </c>
      <c r="G51" s="317"/>
      <c r="H51" s="317"/>
      <c r="I51" s="317">
        <v>0</v>
      </c>
    </row>
    <row r="52" spans="1:9" s="155" customFormat="1" ht="15">
      <c r="A52" s="305"/>
      <c r="B52" s="295" t="s">
        <v>280</v>
      </c>
      <c r="C52" s="293"/>
      <c r="D52" s="316"/>
      <c r="E52" s="317"/>
      <c r="F52" s="316">
        <v>0</v>
      </c>
      <c r="G52" s="317"/>
      <c r="H52" s="317"/>
      <c r="I52" s="317">
        <v>0</v>
      </c>
    </row>
    <row r="53" spans="1:9" s="155" customFormat="1" ht="15">
      <c r="A53" s="305"/>
      <c r="B53" s="295" t="s">
        <v>281</v>
      </c>
      <c r="C53" s="293"/>
      <c r="D53" s="316"/>
      <c r="E53" s="317"/>
      <c r="F53" s="316">
        <v>0</v>
      </c>
      <c r="G53" s="317"/>
      <c r="H53" s="317"/>
      <c r="I53" s="317">
        <v>0</v>
      </c>
    </row>
    <row r="54" spans="1:9" s="155" customFormat="1" ht="15">
      <c r="A54" s="305"/>
      <c r="B54" s="295" t="s">
        <v>282</v>
      </c>
      <c r="C54" s="293"/>
      <c r="D54" s="316"/>
      <c r="E54" s="317"/>
      <c r="F54" s="316">
        <v>0</v>
      </c>
      <c r="G54" s="317"/>
      <c r="H54" s="317"/>
      <c r="I54" s="317">
        <v>0</v>
      </c>
    </row>
    <row r="55" spans="1:9" s="155" customFormat="1" ht="15">
      <c r="A55" s="305"/>
      <c r="B55" s="295" t="s">
        <v>283</v>
      </c>
      <c r="C55" s="293"/>
      <c r="D55" s="316"/>
      <c r="E55" s="317"/>
      <c r="F55" s="316">
        <v>0</v>
      </c>
      <c r="G55" s="317"/>
      <c r="H55" s="317"/>
      <c r="I55" s="317">
        <v>0</v>
      </c>
    </row>
    <row r="56" spans="1:9" s="155" customFormat="1" ht="15">
      <c r="A56" s="305"/>
      <c r="B56" s="295" t="s">
        <v>284</v>
      </c>
      <c r="C56" s="293"/>
      <c r="D56" s="316"/>
      <c r="E56" s="317"/>
      <c r="F56" s="316">
        <v>0</v>
      </c>
      <c r="G56" s="317"/>
      <c r="H56" s="317"/>
      <c r="I56" s="317">
        <v>0</v>
      </c>
    </row>
    <row r="57" spans="1:9" s="155" customFormat="1" ht="15">
      <c r="A57" s="305"/>
      <c r="B57" s="295" t="s">
        <v>285</v>
      </c>
      <c r="C57" s="293"/>
      <c r="D57" s="316"/>
      <c r="E57" s="317"/>
      <c r="F57" s="316">
        <v>0</v>
      </c>
      <c r="G57" s="317"/>
      <c r="H57" s="317"/>
      <c r="I57" s="317">
        <v>0</v>
      </c>
    </row>
    <row r="58" spans="1:9" s="155" customFormat="1" ht="15">
      <c r="A58" s="305"/>
      <c r="B58" s="295" t="s">
        <v>286</v>
      </c>
      <c r="C58" s="293"/>
      <c r="D58" s="316">
        <v>439884</v>
      </c>
      <c r="E58" s="317">
        <v>0</v>
      </c>
      <c r="F58" s="316">
        <v>439884</v>
      </c>
      <c r="G58" s="317">
        <v>353745.81</v>
      </c>
      <c r="H58" s="317">
        <v>299889.33</v>
      </c>
      <c r="I58" s="317">
        <v>86138.19</v>
      </c>
    </row>
    <row r="59" spans="1:9" s="155" customFormat="1" ht="15">
      <c r="A59" s="305"/>
      <c r="B59" s="286" t="s">
        <v>287</v>
      </c>
      <c r="C59" s="291"/>
      <c r="D59" s="316">
        <v>0</v>
      </c>
      <c r="E59" s="316">
        <v>0</v>
      </c>
      <c r="F59" s="316">
        <v>0</v>
      </c>
      <c r="G59" s="316">
        <v>0</v>
      </c>
      <c r="H59" s="316">
        <v>0</v>
      </c>
      <c r="I59" s="317">
        <v>0</v>
      </c>
    </row>
    <row r="60" spans="1:9" s="155" customFormat="1" ht="15">
      <c r="A60" s="305"/>
      <c r="B60" s="295" t="s">
        <v>288</v>
      </c>
      <c r="C60" s="293"/>
      <c r="D60" s="316"/>
      <c r="E60" s="317"/>
      <c r="F60" s="316">
        <v>0</v>
      </c>
      <c r="G60" s="317"/>
      <c r="H60" s="317"/>
      <c r="I60" s="317">
        <v>0</v>
      </c>
    </row>
    <row r="61" spans="1:9" s="155" customFormat="1" ht="15">
      <c r="A61" s="305"/>
      <c r="B61" s="295" t="s">
        <v>289</v>
      </c>
      <c r="C61" s="293"/>
      <c r="D61" s="316"/>
      <c r="E61" s="317"/>
      <c r="F61" s="316">
        <v>0</v>
      </c>
      <c r="G61" s="317"/>
      <c r="H61" s="317"/>
      <c r="I61" s="317">
        <v>0</v>
      </c>
    </row>
    <row r="62" spans="1:9" s="155" customFormat="1" ht="15">
      <c r="A62" s="305"/>
      <c r="B62" s="295" t="s">
        <v>290</v>
      </c>
      <c r="C62" s="293"/>
      <c r="D62" s="316"/>
      <c r="E62" s="317"/>
      <c r="F62" s="316">
        <v>0</v>
      </c>
      <c r="G62" s="317"/>
      <c r="H62" s="317"/>
      <c r="I62" s="317">
        <v>0</v>
      </c>
    </row>
    <row r="63" spans="1:9" s="155" customFormat="1" ht="15">
      <c r="A63" s="305"/>
      <c r="B63" s="486" t="s">
        <v>802</v>
      </c>
      <c r="C63" s="487"/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7">
        <v>0</v>
      </c>
    </row>
    <row r="64" spans="1:9" s="155" customFormat="1" ht="15">
      <c r="A64" s="305"/>
      <c r="B64" s="295" t="s">
        <v>291</v>
      </c>
      <c r="C64" s="293"/>
      <c r="D64" s="316"/>
      <c r="E64" s="317"/>
      <c r="F64" s="316">
        <v>0</v>
      </c>
      <c r="G64" s="317"/>
      <c r="H64" s="317"/>
      <c r="I64" s="317">
        <v>0</v>
      </c>
    </row>
    <row r="65" spans="1:9" s="155" customFormat="1" ht="15">
      <c r="A65" s="305"/>
      <c r="B65" s="295" t="s">
        <v>292</v>
      </c>
      <c r="C65" s="293"/>
      <c r="D65" s="316"/>
      <c r="E65" s="317"/>
      <c r="F65" s="316">
        <v>0</v>
      </c>
      <c r="G65" s="317"/>
      <c r="H65" s="317"/>
      <c r="I65" s="317">
        <v>0</v>
      </c>
    </row>
    <row r="66" spans="1:9" s="155" customFormat="1" ht="15">
      <c r="A66" s="305"/>
      <c r="B66" s="295" t="s">
        <v>293</v>
      </c>
      <c r="C66" s="293"/>
      <c r="D66" s="316"/>
      <c r="E66" s="317"/>
      <c r="F66" s="316">
        <v>0</v>
      </c>
      <c r="G66" s="317"/>
      <c r="H66" s="317"/>
      <c r="I66" s="317">
        <v>0</v>
      </c>
    </row>
    <row r="67" spans="1:9" s="155" customFormat="1" ht="15">
      <c r="A67" s="305"/>
      <c r="B67" s="295" t="s">
        <v>294</v>
      </c>
      <c r="C67" s="293"/>
      <c r="D67" s="316"/>
      <c r="E67" s="317"/>
      <c r="F67" s="316">
        <v>0</v>
      </c>
      <c r="G67" s="317"/>
      <c r="H67" s="317"/>
      <c r="I67" s="317">
        <v>0</v>
      </c>
    </row>
    <row r="68" spans="1:9" s="155" customFormat="1" ht="15">
      <c r="A68" s="305"/>
      <c r="B68" s="295" t="s">
        <v>295</v>
      </c>
      <c r="C68" s="293"/>
      <c r="D68" s="316"/>
      <c r="E68" s="317"/>
      <c r="F68" s="316">
        <v>0</v>
      </c>
      <c r="G68" s="317"/>
      <c r="H68" s="317"/>
      <c r="I68" s="317">
        <v>0</v>
      </c>
    </row>
    <row r="69" spans="1:9" s="155" customFormat="1" ht="15">
      <c r="A69" s="305"/>
      <c r="B69" s="295" t="s">
        <v>296</v>
      </c>
      <c r="C69" s="293"/>
      <c r="D69" s="316"/>
      <c r="E69" s="317"/>
      <c r="F69" s="316">
        <v>0</v>
      </c>
      <c r="G69" s="317"/>
      <c r="H69" s="317"/>
      <c r="I69" s="317">
        <v>0</v>
      </c>
    </row>
    <row r="70" spans="1:9" s="155" customFormat="1" ht="15">
      <c r="A70" s="305"/>
      <c r="B70" s="295" t="s">
        <v>297</v>
      </c>
      <c r="C70" s="293"/>
      <c r="D70" s="316"/>
      <c r="E70" s="317"/>
      <c r="F70" s="316">
        <v>0</v>
      </c>
      <c r="G70" s="317"/>
      <c r="H70" s="317"/>
      <c r="I70" s="317">
        <v>0</v>
      </c>
    </row>
    <row r="71" spans="1:9" s="155" customFormat="1" ht="15">
      <c r="A71" s="305"/>
      <c r="B71" s="295" t="s">
        <v>298</v>
      </c>
      <c r="C71" s="293"/>
      <c r="D71" s="316"/>
      <c r="E71" s="317"/>
      <c r="F71" s="316">
        <v>0</v>
      </c>
      <c r="G71" s="317"/>
      <c r="H71" s="317"/>
      <c r="I71" s="317">
        <v>0</v>
      </c>
    </row>
    <row r="72" spans="1:9" s="155" customFormat="1" ht="15">
      <c r="A72" s="305"/>
      <c r="B72" s="286" t="s">
        <v>299</v>
      </c>
      <c r="C72" s="291"/>
      <c r="D72" s="316">
        <v>0</v>
      </c>
      <c r="E72" s="316">
        <v>0</v>
      </c>
      <c r="F72" s="316">
        <v>0</v>
      </c>
      <c r="G72" s="316">
        <v>0</v>
      </c>
      <c r="H72" s="316">
        <v>0</v>
      </c>
      <c r="I72" s="317">
        <v>0</v>
      </c>
    </row>
    <row r="73" spans="1:9" s="155" customFormat="1" ht="15">
      <c r="A73" s="305"/>
      <c r="B73" s="295" t="s">
        <v>300</v>
      </c>
      <c r="C73" s="293"/>
      <c r="D73" s="316"/>
      <c r="E73" s="317"/>
      <c r="F73" s="316">
        <v>0</v>
      </c>
      <c r="G73" s="317"/>
      <c r="H73" s="317"/>
      <c r="I73" s="317">
        <v>0</v>
      </c>
    </row>
    <row r="74" spans="1:9" s="155" customFormat="1" ht="15">
      <c r="A74" s="305"/>
      <c r="B74" s="295" t="s">
        <v>301</v>
      </c>
      <c r="C74" s="293"/>
      <c r="D74" s="316"/>
      <c r="E74" s="317"/>
      <c r="F74" s="316">
        <v>0</v>
      </c>
      <c r="G74" s="317"/>
      <c r="H74" s="317"/>
      <c r="I74" s="317">
        <v>0</v>
      </c>
    </row>
    <row r="75" spans="1:9" s="155" customFormat="1" ht="15">
      <c r="A75" s="305"/>
      <c r="B75" s="295" t="s">
        <v>302</v>
      </c>
      <c r="C75" s="293"/>
      <c r="D75" s="316"/>
      <c r="E75" s="317"/>
      <c r="F75" s="316">
        <v>0</v>
      </c>
      <c r="G75" s="317"/>
      <c r="H75" s="317"/>
      <c r="I75" s="317">
        <v>0</v>
      </c>
    </row>
    <row r="76" spans="1:9" s="155" customFormat="1" ht="15">
      <c r="A76" s="305"/>
      <c r="B76" s="286" t="s">
        <v>303</v>
      </c>
      <c r="C76" s="291"/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7">
        <v>0</v>
      </c>
    </row>
    <row r="77" spans="1:9" s="155" customFormat="1" ht="15">
      <c r="A77" s="305"/>
      <c r="B77" s="295" t="s">
        <v>304</v>
      </c>
      <c r="C77" s="293"/>
      <c r="D77" s="316"/>
      <c r="E77" s="317"/>
      <c r="F77" s="316">
        <v>0</v>
      </c>
      <c r="G77" s="317"/>
      <c r="H77" s="317"/>
      <c r="I77" s="317">
        <v>0</v>
      </c>
    </row>
    <row r="78" spans="1:9" s="155" customFormat="1" ht="15">
      <c r="A78" s="305"/>
      <c r="B78" s="295" t="s">
        <v>305</v>
      </c>
      <c r="C78" s="293"/>
      <c r="D78" s="316"/>
      <c r="E78" s="317"/>
      <c r="F78" s="316">
        <v>0</v>
      </c>
      <c r="G78" s="317"/>
      <c r="H78" s="317"/>
      <c r="I78" s="317">
        <v>0</v>
      </c>
    </row>
    <row r="79" spans="1:9" s="155" customFormat="1" ht="15">
      <c r="A79" s="305"/>
      <c r="B79" s="295" t="s">
        <v>306</v>
      </c>
      <c r="C79" s="293"/>
      <c r="D79" s="316"/>
      <c r="E79" s="317"/>
      <c r="F79" s="316">
        <v>0</v>
      </c>
      <c r="G79" s="317"/>
      <c r="H79" s="317"/>
      <c r="I79" s="317">
        <v>0</v>
      </c>
    </row>
    <row r="80" spans="1:9" s="155" customFormat="1" ht="15">
      <c r="A80" s="305"/>
      <c r="B80" s="295" t="s">
        <v>307</v>
      </c>
      <c r="C80" s="293"/>
      <c r="D80" s="316"/>
      <c r="E80" s="317"/>
      <c r="F80" s="316">
        <v>0</v>
      </c>
      <c r="G80" s="317"/>
      <c r="H80" s="317"/>
      <c r="I80" s="317">
        <v>0</v>
      </c>
    </row>
    <row r="81" spans="1:9" s="155" customFormat="1" ht="15">
      <c r="A81" s="305"/>
      <c r="B81" s="295" t="s">
        <v>308</v>
      </c>
      <c r="C81" s="293"/>
      <c r="D81" s="316"/>
      <c r="E81" s="317"/>
      <c r="F81" s="316">
        <v>0</v>
      </c>
      <c r="G81" s="317"/>
      <c r="H81" s="317"/>
      <c r="I81" s="317">
        <v>0</v>
      </c>
    </row>
    <row r="82" spans="1:9" s="155" customFormat="1" ht="15">
      <c r="A82" s="305"/>
      <c r="B82" s="295" t="s">
        <v>309</v>
      </c>
      <c r="C82" s="293"/>
      <c r="D82" s="316"/>
      <c r="E82" s="317"/>
      <c r="F82" s="316">
        <v>0</v>
      </c>
      <c r="G82" s="317"/>
      <c r="H82" s="317"/>
      <c r="I82" s="317">
        <v>0</v>
      </c>
    </row>
    <row r="83" spans="1:9" s="155" customFormat="1" ht="15">
      <c r="A83" s="305"/>
      <c r="B83" s="295" t="s">
        <v>310</v>
      </c>
      <c r="C83" s="293"/>
      <c r="D83" s="316"/>
      <c r="E83" s="317"/>
      <c r="F83" s="316">
        <v>0</v>
      </c>
      <c r="G83" s="317"/>
      <c r="H83" s="317"/>
      <c r="I83" s="317">
        <v>0</v>
      </c>
    </row>
    <row r="84" spans="1:9" s="155" customFormat="1" ht="15">
      <c r="A84" s="305"/>
      <c r="B84" s="298"/>
      <c r="C84" s="299"/>
      <c r="D84" s="318"/>
      <c r="E84" s="319"/>
      <c r="F84" s="319"/>
      <c r="G84" s="319"/>
      <c r="H84" s="319"/>
      <c r="I84" s="319"/>
    </row>
    <row r="85" spans="1:9" s="155" customFormat="1" ht="15">
      <c r="A85" s="305"/>
      <c r="B85" s="296" t="s">
        <v>311</v>
      </c>
      <c r="C85" s="297"/>
      <c r="D85" s="320">
        <v>32250274</v>
      </c>
      <c r="E85" s="320">
        <v>-1.7462298274040222E-10</v>
      </c>
      <c r="F85" s="320">
        <v>32250273.999999996</v>
      </c>
      <c r="G85" s="320">
        <v>5896362.33</v>
      </c>
      <c r="H85" s="320">
        <v>5896228.33</v>
      </c>
      <c r="I85" s="320">
        <v>26353911.66999999</v>
      </c>
    </row>
    <row r="86" spans="1:9" s="155" customFormat="1" ht="15">
      <c r="A86" s="305"/>
      <c r="B86" s="286" t="s">
        <v>243</v>
      </c>
      <c r="C86" s="291"/>
      <c r="D86" s="316">
        <v>27041470.44</v>
      </c>
      <c r="E86" s="316">
        <v>-1231446.2400000002</v>
      </c>
      <c r="F86" s="316">
        <v>25810024.199999996</v>
      </c>
      <c r="G86" s="316">
        <v>4644509.74</v>
      </c>
      <c r="H86" s="316">
        <v>4644509.74</v>
      </c>
      <c r="I86" s="317">
        <v>21165514.459999993</v>
      </c>
    </row>
    <row r="87" spans="1:9" s="155" customFormat="1" ht="15">
      <c r="A87" s="305"/>
      <c r="B87" s="295" t="s">
        <v>244</v>
      </c>
      <c r="C87" s="293"/>
      <c r="D87" s="316">
        <v>17215690</v>
      </c>
      <c r="E87" s="317">
        <v>-1380013.62</v>
      </c>
      <c r="F87" s="316">
        <v>15835676.379999999</v>
      </c>
      <c r="G87" s="317">
        <v>3998883.1</v>
      </c>
      <c r="H87" s="317">
        <v>3998883.1</v>
      </c>
      <c r="I87" s="317">
        <v>11836793.28</v>
      </c>
    </row>
    <row r="88" spans="1:9" s="155" customFormat="1" ht="15">
      <c r="A88" s="305"/>
      <c r="B88" s="295" t="s">
        <v>245</v>
      </c>
      <c r="C88" s="293"/>
      <c r="D88" s="316"/>
      <c r="E88" s="317"/>
      <c r="F88" s="316">
        <v>0</v>
      </c>
      <c r="G88" s="317"/>
      <c r="H88" s="317"/>
      <c r="I88" s="317">
        <v>0</v>
      </c>
    </row>
    <row r="89" spans="1:9" ht="15">
      <c r="A89" s="305"/>
      <c r="B89" s="295" t="s">
        <v>246</v>
      </c>
      <c r="C89" s="293"/>
      <c r="D89" s="316">
        <v>7186236</v>
      </c>
      <c r="E89" s="317">
        <v>663226.5</v>
      </c>
      <c r="F89" s="316">
        <v>7849462.5</v>
      </c>
      <c r="G89" s="317">
        <v>197427.72</v>
      </c>
      <c r="H89" s="317">
        <v>197427.72</v>
      </c>
      <c r="I89" s="317">
        <v>7652034.78</v>
      </c>
    </row>
    <row r="90" spans="1:9" ht="15">
      <c r="A90" s="305"/>
      <c r="B90" s="295" t="s">
        <v>247</v>
      </c>
      <c r="C90" s="293"/>
      <c r="D90" s="316">
        <v>46143</v>
      </c>
      <c r="E90" s="317">
        <v>-9228.6</v>
      </c>
      <c r="F90" s="316">
        <v>36914.4</v>
      </c>
      <c r="G90" s="317">
        <v>0</v>
      </c>
      <c r="H90" s="317">
        <v>0</v>
      </c>
      <c r="I90" s="317">
        <v>36914.4</v>
      </c>
    </row>
    <row r="91" spans="1:9" ht="15">
      <c r="A91" s="307"/>
      <c r="B91" s="295" t="s">
        <v>248</v>
      </c>
      <c r="C91" s="293"/>
      <c r="D91" s="316">
        <v>2593401.44</v>
      </c>
      <c r="E91" s="317">
        <v>-505430.52</v>
      </c>
      <c r="F91" s="316">
        <v>2087970.92</v>
      </c>
      <c r="G91" s="317">
        <v>448198.92</v>
      </c>
      <c r="H91" s="317">
        <v>448198.92</v>
      </c>
      <c r="I91" s="317">
        <v>1639772</v>
      </c>
    </row>
    <row r="92" spans="1:9" ht="15">
      <c r="A92" s="308"/>
      <c r="B92" s="295" t="s">
        <v>249</v>
      </c>
      <c r="C92" s="293"/>
      <c r="D92" s="316"/>
      <c r="E92" s="317"/>
      <c r="F92" s="316">
        <v>0</v>
      </c>
      <c r="G92" s="317"/>
      <c r="H92" s="317"/>
      <c r="I92" s="317">
        <v>0</v>
      </c>
    </row>
    <row r="93" spans="1:9" s="155" customFormat="1" ht="15">
      <c r="A93" s="306"/>
      <c r="B93" s="295" t="s">
        <v>250</v>
      </c>
      <c r="C93" s="293"/>
      <c r="D93" s="316"/>
      <c r="E93" s="317"/>
      <c r="F93" s="316">
        <v>0</v>
      </c>
      <c r="G93" s="317"/>
      <c r="H93" s="317"/>
      <c r="I93" s="317">
        <v>0</v>
      </c>
    </row>
    <row r="94" spans="1:9" s="155" customFormat="1" ht="15">
      <c r="A94" s="306"/>
      <c r="B94" s="286" t="s">
        <v>251</v>
      </c>
      <c r="C94" s="291"/>
      <c r="D94" s="316">
        <v>1937944.04</v>
      </c>
      <c r="E94" s="316">
        <v>92942.40999999997</v>
      </c>
      <c r="F94" s="316">
        <v>2030886.45</v>
      </c>
      <c r="G94" s="316">
        <v>394979.89</v>
      </c>
      <c r="H94" s="316">
        <v>394979.89</v>
      </c>
      <c r="I94" s="317">
        <v>1635906.56</v>
      </c>
    </row>
    <row r="95" spans="1:9" s="155" customFormat="1" ht="15">
      <c r="A95" s="306"/>
      <c r="B95" s="295" t="s">
        <v>798</v>
      </c>
      <c r="C95" s="293"/>
      <c r="D95" s="316">
        <v>1153088.04</v>
      </c>
      <c r="E95" s="317">
        <v>-260295.8</v>
      </c>
      <c r="F95" s="316">
        <v>892792.24</v>
      </c>
      <c r="G95" s="317">
        <v>152513.45</v>
      </c>
      <c r="H95" s="317">
        <v>152513.45</v>
      </c>
      <c r="I95" s="317">
        <v>740278.79</v>
      </c>
    </row>
    <row r="96" spans="1:9" s="155" customFormat="1" ht="15">
      <c r="A96" s="306"/>
      <c r="B96" s="295" t="s">
        <v>252</v>
      </c>
      <c r="C96" s="293"/>
      <c r="D96" s="316">
        <v>16959</v>
      </c>
      <c r="E96" s="317">
        <v>3368.66</v>
      </c>
      <c r="F96" s="316">
        <v>20327.66</v>
      </c>
      <c r="G96" s="317">
        <v>4691.66</v>
      </c>
      <c r="H96" s="317">
        <v>4691.66</v>
      </c>
      <c r="I96" s="317">
        <v>15636</v>
      </c>
    </row>
    <row r="97" spans="1:9" s="155" customFormat="1" ht="15">
      <c r="A97" s="306"/>
      <c r="B97" s="295" t="s">
        <v>253</v>
      </c>
      <c r="C97" s="293"/>
      <c r="D97" s="316"/>
      <c r="E97" s="317"/>
      <c r="F97" s="316">
        <v>0</v>
      </c>
      <c r="G97" s="317"/>
      <c r="H97" s="317"/>
      <c r="I97" s="317">
        <v>0</v>
      </c>
    </row>
    <row r="98" spans="1:9" s="155" customFormat="1" ht="15">
      <c r="A98" s="306"/>
      <c r="B98" s="295" t="s">
        <v>254</v>
      </c>
      <c r="C98" s="293"/>
      <c r="D98" s="316">
        <v>101016</v>
      </c>
      <c r="E98" s="317">
        <v>20000</v>
      </c>
      <c r="F98" s="316">
        <v>121016</v>
      </c>
      <c r="G98" s="317">
        <v>7993.91</v>
      </c>
      <c r="H98" s="317">
        <v>7993.91</v>
      </c>
      <c r="I98" s="317">
        <v>113022.09</v>
      </c>
    </row>
    <row r="99" spans="1:9" s="155" customFormat="1" ht="15">
      <c r="A99" s="306"/>
      <c r="B99" s="295" t="s">
        <v>255</v>
      </c>
      <c r="C99" s="293"/>
      <c r="D99" s="316">
        <v>15054</v>
      </c>
      <c r="E99" s="317">
        <v>4647.33</v>
      </c>
      <c r="F99" s="316">
        <v>19701.33</v>
      </c>
      <c r="G99" s="317">
        <v>6169.29</v>
      </c>
      <c r="H99" s="317">
        <v>6169.29</v>
      </c>
      <c r="I99" s="317">
        <v>13532.04</v>
      </c>
    </row>
    <row r="100" spans="1:9" s="155" customFormat="1" ht="15">
      <c r="A100" s="306"/>
      <c r="B100" s="295" t="s">
        <v>256</v>
      </c>
      <c r="C100" s="293"/>
      <c r="D100" s="316">
        <v>580449</v>
      </c>
      <c r="E100" s="317">
        <v>303472.22</v>
      </c>
      <c r="F100" s="316">
        <v>883921.22</v>
      </c>
      <c r="G100" s="317">
        <v>223611.58</v>
      </c>
      <c r="H100" s="317">
        <v>223611.58</v>
      </c>
      <c r="I100" s="317">
        <v>660309.64</v>
      </c>
    </row>
    <row r="101" spans="1:9" s="155" customFormat="1" ht="15">
      <c r="A101" s="306"/>
      <c r="B101" s="295" t="s">
        <v>257</v>
      </c>
      <c r="C101" s="293"/>
      <c r="D101" s="316">
        <v>627</v>
      </c>
      <c r="E101" s="317">
        <v>-627</v>
      </c>
      <c r="F101" s="316">
        <v>0</v>
      </c>
      <c r="G101" s="317">
        <v>0</v>
      </c>
      <c r="H101" s="317">
        <v>0</v>
      </c>
      <c r="I101" s="317">
        <v>0</v>
      </c>
    </row>
    <row r="102" spans="1:9" s="155" customFormat="1" ht="15">
      <c r="A102" s="306"/>
      <c r="B102" s="295" t="s">
        <v>258</v>
      </c>
      <c r="C102" s="293"/>
      <c r="D102" s="316">
        <v>18128</v>
      </c>
      <c r="E102" s="317">
        <v>20000</v>
      </c>
      <c r="F102" s="316">
        <v>38128</v>
      </c>
      <c r="G102" s="317">
        <v>0</v>
      </c>
      <c r="H102" s="317">
        <v>0</v>
      </c>
      <c r="I102" s="317">
        <v>38128</v>
      </c>
    </row>
    <row r="103" spans="1:9" ht="15">
      <c r="A103" s="306"/>
      <c r="B103" s="295" t="s">
        <v>259</v>
      </c>
      <c r="C103" s="293"/>
      <c r="D103" s="316">
        <v>52623</v>
      </c>
      <c r="E103" s="317">
        <v>2377</v>
      </c>
      <c r="F103" s="316">
        <v>55000</v>
      </c>
      <c r="G103" s="317">
        <v>0</v>
      </c>
      <c r="H103" s="317">
        <v>0</v>
      </c>
      <c r="I103" s="317">
        <v>55000</v>
      </c>
    </row>
    <row r="104" spans="1:9" ht="15">
      <c r="A104" s="306"/>
      <c r="B104" s="286" t="s">
        <v>260</v>
      </c>
      <c r="C104" s="291"/>
      <c r="D104" s="316">
        <v>3270859.52</v>
      </c>
      <c r="E104" s="316">
        <v>1138503.83</v>
      </c>
      <c r="F104" s="316">
        <v>4409363.35</v>
      </c>
      <c r="G104" s="316">
        <v>856872.7</v>
      </c>
      <c r="H104" s="316">
        <v>856738.7</v>
      </c>
      <c r="I104" s="317">
        <v>3552490.6499999994</v>
      </c>
    </row>
    <row r="105" spans="1:9" ht="15">
      <c r="A105" s="306"/>
      <c r="B105" s="295" t="s">
        <v>261</v>
      </c>
      <c r="C105" s="293"/>
      <c r="D105" s="316">
        <v>9313</v>
      </c>
      <c r="E105" s="317">
        <v>650675.33</v>
      </c>
      <c r="F105" s="317">
        <v>659988.33</v>
      </c>
      <c r="G105" s="317">
        <v>67179.27</v>
      </c>
      <c r="H105" s="317">
        <v>67179.27</v>
      </c>
      <c r="I105" s="317">
        <v>592809.0599999999</v>
      </c>
    </row>
    <row r="106" spans="1:9" ht="15">
      <c r="A106" s="306"/>
      <c r="B106" s="295" t="s">
        <v>262</v>
      </c>
      <c r="C106" s="293"/>
      <c r="D106" s="316"/>
      <c r="E106" s="317"/>
      <c r="F106" s="317">
        <v>0</v>
      </c>
      <c r="G106" s="317"/>
      <c r="H106" s="317"/>
      <c r="I106" s="317">
        <v>0</v>
      </c>
    </row>
    <row r="107" spans="1:9" ht="15">
      <c r="A107" s="306"/>
      <c r="B107" s="295" t="s">
        <v>263</v>
      </c>
      <c r="C107" s="293"/>
      <c r="D107" s="316">
        <v>291539</v>
      </c>
      <c r="E107" s="317">
        <v>694107</v>
      </c>
      <c r="F107" s="317">
        <v>985646</v>
      </c>
      <c r="G107" s="317">
        <v>84245</v>
      </c>
      <c r="H107" s="317">
        <v>84245</v>
      </c>
      <c r="I107" s="317">
        <v>901401</v>
      </c>
    </row>
    <row r="108" spans="1:9" ht="15">
      <c r="A108" s="306"/>
      <c r="B108" s="295" t="s">
        <v>264</v>
      </c>
      <c r="C108" s="293"/>
      <c r="D108" s="316">
        <v>192798</v>
      </c>
      <c r="E108" s="317">
        <v>-185950.66</v>
      </c>
      <c r="F108" s="317">
        <v>6847.3399999999965</v>
      </c>
      <c r="G108" s="317">
        <v>6847.34</v>
      </c>
      <c r="H108" s="317">
        <v>6847.34</v>
      </c>
      <c r="I108" s="317">
        <v>0</v>
      </c>
    </row>
    <row r="109" spans="1:9" ht="15">
      <c r="A109" s="306"/>
      <c r="B109" s="295" t="s">
        <v>799</v>
      </c>
      <c r="C109" s="293"/>
      <c r="D109" s="316">
        <v>1349863.52</v>
      </c>
      <c r="E109" s="317">
        <v>-41405.3</v>
      </c>
      <c r="F109" s="317">
        <v>1308458.22</v>
      </c>
      <c r="G109" s="317">
        <v>322044.16</v>
      </c>
      <c r="H109" s="317">
        <v>322044.16</v>
      </c>
      <c r="I109" s="317">
        <v>986414.06</v>
      </c>
    </row>
    <row r="110" spans="1:9" ht="15">
      <c r="A110" s="306"/>
      <c r="B110" s="295" t="s">
        <v>265</v>
      </c>
      <c r="C110" s="293"/>
      <c r="D110" s="316">
        <v>49589</v>
      </c>
      <c r="E110" s="317">
        <v>214411</v>
      </c>
      <c r="F110" s="317">
        <v>264000</v>
      </c>
      <c r="G110" s="317">
        <v>43447</v>
      </c>
      <c r="H110" s="317">
        <v>43447</v>
      </c>
      <c r="I110" s="317">
        <v>220553</v>
      </c>
    </row>
    <row r="111" spans="1:9" ht="15">
      <c r="A111" s="306"/>
      <c r="B111" s="295" t="s">
        <v>266</v>
      </c>
      <c r="C111" s="293"/>
      <c r="D111" s="316">
        <v>297475</v>
      </c>
      <c r="E111" s="317">
        <v>44377.5</v>
      </c>
      <c r="F111" s="317">
        <v>341852.5</v>
      </c>
      <c r="G111" s="317">
        <v>110456.97</v>
      </c>
      <c r="H111" s="317">
        <v>110322.97</v>
      </c>
      <c r="I111" s="317">
        <v>231395.53</v>
      </c>
    </row>
    <row r="112" spans="1:9" s="155" customFormat="1" ht="15">
      <c r="A112" s="306"/>
      <c r="B112" s="295" t="s">
        <v>267</v>
      </c>
      <c r="C112" s="293"/>
      <c r="D112" s="316">
        <v>1062477</v>
      </c>
      <c r="E112" s="317">
        <v>-933070.04</v>
      </c>
      <c r="F112" s="317">
        <v>129406.95999999996</v>
      </c>
      <c r="G112" s="317">
        <v>129406.96</v>
      </c>
      <c r="H112" s="317">
        <v>129406.96</v>
      </c>
      <c r="I112" s="317">
        <v>0</v>
      </c>
    </row>
    <row r="113" spans="1:16384" ht="15">
      <c r="A113" s="306"/>
      <c r="B113" s="295" t="s">
        <v>268</v>
      </c>
      <c r="C113" s="293"/>
      <c r="D113" s="316">
        <v>17805</v>
      </c>
      <c r="E113" s="317">
        <v>695359</v>
      </c>
      <c r="F113" s="317">
        <v>713164</v>
      </c>
      <c r="G113" s="317">
        <v>93246</v>
      </c>
      <c r="H113" s="317">
        <v>93246</v>
      </c>
      <c r="I113" s="317">
        <v>619918</v>
      </c>
      <c r="XFD113" s="157">
        <v>277794</v>
      </c>
    </row>
    <row r="114" spans="1:9" ht="15">
      <c r="A114" s="306"/>
      <c r="B114" s="486" t="s">
        <v>800</v>
      </c>
      <c r="C114" s="487"/>
      <c r="D114" s="316">
        <v>0</v>
      </c>
      <c r="E114" s="316">
        <v>0</v>
      </c>
      <c r="F114" s="316">
        <v>0</v>
      </c>
      <c r="G114" s="316">
        <v>0</v>
      </c>
      <c r="H114" s="316">
        <v>0</v>
      </c>
      <c r="I114" s="317">
        <v>0</v>
      </c>
    </row>
    <row r="115" spans="1:9" ht="15">
      <c r="A115" s="306"/>
      <c r="B115" s="295" t="s">
        <v>269</v>
      </c>
      <c r="C115" s="293"/>
      <c r="D115" s="316"/>
      <c r="E115" s="317"/>
      <c r="F115" s="317">
        <v>0</v>
      </c>
      <c r="G115" s="317"/>
      <c r="H115" s="317"/>
      <c r="I115" s="317">
        <v>0</v>
      </c>
    </row>
    <row r="116" spans="1:9" ht="15">
      <c r="A116" s="306"/>
      <c r="B116" s="295" t="s">
        <v>270</v>
      </c>
      <c r="C116" s="293"/>
      <c r="D116" s="316"/>
      <c r="E116" s="317"/>
      <c r="F116" s="317">
        <v>0</v>
      </c>
      <c r="G116" s="317"/>
      <c r="H116" s="317"/>
      <c r="I116" s="317">
        <v>0</v>
      </c>
    </row>
    <row r="117" spans="1:9" ht="15">
      <c r="A117" s="306"/>
      <c r="B117" s="295" t="s">
        <v>271</v>
      </c>
      <c r="C117" s="293"/>
      <c r="D117" s="316"/>
      <c r="E117" s="317"/>
      <c r="F117" s="317">
        <v>0</v>
      </c>
      <c r="G117" s="317"/>
      <c r="H117" s="317"/>
      <c r="I117" s="317">
        <v>0</v>
      </c>
    </row>
    <row r="118" spans="1:9" ht="15">
      <c r="A118" s="306"/>
      <c r="B118" s="295" t="s">
        <v>272</v>
      </c>
      <c r="C118" s="293"/>
      <c r="D118" s="316"/>
      <c r="E118" s="317"/>
      <c r="F118" s="317">
        <v>0</v>
      </c>
      <c r="G118" s="317"/>
      <c r="H118" s="317"/>
      <c r="I118" s="317">
        <v>0</v>
      </c>
    </row>
    <row r="119" spans="1:9" ht="15">
      <c r="A119" s="306"/>
      <c r="B119" s="295" t="s">
        <v>273</v>
      </c>
      <c r="C119" s="293"/>
      <c r="D119" s="316"/>
      <c r="E119" s="317"/>
      <c r="F119" s="317">
        <v>0</v>
      </c>
      <c r="G119" s="317"/>
      <c r="H119" s="317"/>
      <c r="I119" s="317">
        <v>0</v>
      </c>
    </row>
    <row r="120" spans="1:9" ht="15">
      <c r="A120" s="306"/>
      <c r="B120" s="295" t="s">
        <v>274</v>
      </c>
      <c r="C120" s="293"/>
      <c r="D120" s="316"/>
      <c r="E120" s="317"/>
      <c r="F120" s="317">
        <v>0</v>
      </c>
      <c r="G120" s="317"/>
      <c r="H120" s="317"/>
      <c r="I120" s="317">
        <v>0</v>
      </c>
    </row>
    <row r="121" spans="1:9" ht="15">
      <c r="A121" s="306"/>
      <c r="B121" s="295" t="s">
        <v>275</v>
      </c>
      <c r="C121" s="293"/>
      <c r="D121" s="316"/>
      <c r="E121" s="317"/>
      <c r="F121" s="317">
        <v>0</v>
      </c>
      <c r="G121" s="317"/>
      <c r="H121" s="317"/>
      <c r="I121" s="317">
        <v>0</v>
      </c>
    </row>
    <row r="122" spans="1:9" ht="15">
      <c r="A122" s="306"/>
      <c r="B122" s="295" t="s">
        <v>276</v>
      </c>
      <c r="C122" s="293"/>
      <c r="D122" s="316"/>
      <c r="E122" s="317"/>
      <c r="F122" s="317">
        <v>0</v>
      </c>
      <c r="G122" s="317"/>
      <c r="H122" s="317"/>
      <c r="I122" s="317">
        <v>0</v>
      </c>
    </row>
    <row r="123" spans="1:9" s="155" customFormat="1" ht="15">
      <c r="A123" s="306"/>
      <c r="B123" s="295" t="s">
        <v>277</v>
      </c>
      <c r="C123" s="293"/>
      <c r="D123" s="316"/>
      <c r="E123" s="317"/>
      <c r="F123" s="317">
        <v>0</v>
      </c>
      <c r="G123" s="317"/>
      <c r="H123" s="317"/>
      <c r="I123" s="317">
        <v>0</v>
      </c>
    </row>
    <row r="124" spans="1:9" ht="15">
      <c r="A124" s="306"/>
      <c r="B124" s="286" t="s">
        <v>801</v>
      </c>
      <c r="C124" s="291"/>
      <c r="D124" s="316">
        <v>0</v>
      </c>
      <c r="E124" s="316">
        <v>0</v>
      </c>
      <c r="F124" s="316">
        <v>0</v>
      </c>
      <c r="G124" s="316">
        <v>0</v>
      </c>
      <c r="H124" s="316">
        <v>0</v>
      </c>
      <c r="I124" s="317">
        <v>0</v>
      </c>
    </row>
    <row r="125" spans="1:9" ht="15">
      <c r="A125" s="306"/>
      <c r="B125" s="295" t="s">
        <v>278</v>
      </c>
      <c r="C125" s="293"/>
      <c r="D125" s="316"/>
      <c r="E125" s="317"/>
      <c r="F125" s="317">
        <v>0</v>
      </c>
      <c r="G125" s="317"/>
      <c r="H125" s="317"/>
      <c r="I125" s="317">
        <v>0</v>
      </c>
    </row>
    <row r="126" spans="1:9" ht="15">
      <c r="A126" s="306"/>
      <c r="B126" s="295" t="s">
        <v>279</v>
      </c>
      <c r="C126" s="293"/>
      <c r="D126" s="316"/>
      <c r="E126" s="317"/>
      <c r="F126" s="317">
        <v>0</v>
      </c>
      <c r="G126" s="317"/>
      <c r="H126" s="317"/>
      <c r="I126" s="317">
        <v>0</v>
      </c>
    </row>
    <row r="127" spans="1:9" ht="15">
      <c r="A127" s="306"/>
      <c r="B127" s="295" t="s">
        <v>280</v>
      </c>
      <c r="C127" s="293"/>
      <c r="D127" s="316"/>
      <c r="E127" s="317"/>
      <c r="F127" s="317">
        <v>0</v>
      </c>
      <c r="G127" s="317"/>
      <c r="H127" s="317"/>
      <c r="I127" s="317">
        <v>0</v>
      </c>
    </row>
    <row r="128" spans="1:9" ht="15">
      <c r="A128" s="306"/>
      <c r="B128" s="295" t="s">
        <v>281</v>
      </c>
      <c r="C128" s="293"/>
      <c r="D128" s="316"/>
      <c r="E128" s="317"/>
      <c r="F128" s="317">
        <v>0</v>
      </c>
      <c r="G128" s="317"/>
      <c r="H128" s="317"/>
      <c r="I128" s="317">
        <v>0</v>
      </c>
    </row>
    <row r="129" spans="1:9" ht="15">
      <c r="A129" s="306"/>
      <c r="B129" s="295" t="s">
        <v>282</v>
      </c>
      <c r="C129" s="293"/>
      <c r="D129" s="316"/>
      <c r="E129" s="317"/>
      <c r="F129" s="317">
        <v>0</v>
      </c>
      <c r="G129" s="317"/>
      <c r="H129" s="317"/>
      <c r="I129" s="317">
        <v>0</v>
      </c>
    </row>
    <row r="130" spans="1:9" ht="15">
      <c r="A130" s="306"/>
      <c r="B130" s="295" t="s">
        <v>283</v>
      </c>
      <c r="C130" s="293"/>
      <c r="D130" s="316"/>
      <c r="E130" s="317"/>
      <c r="F130" s="317">
        <v>0</v>
      </c>
      <c r="G130" s="317"/>
      <c r="H130" s="317"/>
      <c r="I130" s="317">
        <v>0</v>
      </c>
    </row>
    <row r="131" spans="1:9" ht="15">
      <c r="A131" s="306"/>
      <c r="B131" s="295" t="s">
        <v>284</v>
      </c>
      <c r="C131" s="293"/>
      <c r="D131" s="316"/>
      <c r="E131" s="317"/>
      <c r="F131" s="317">
        <v>0</v>
      </c>
      <c r="G131" s="317"/>
      <c r="H131" s="317"/>
      <c r="I131" s="317">
        <v>0</v>
      </c>
    </row>
    <row r="132" spans="1:9" ht="15">
      <c r="A132" s="306"/>
      <c r="B132" s="295" t="s">
        <v>285</v>
      </c>
      <c r="C132" s="293"/>
      <c r="D132" s="316"/>
      <c r="E132" s="317"/>
      <c r="F132" s="317">
        <v>0</v>
      </c>
      <c r="G132" s="317"/>
      <c r="H132" s="317"/>
      <c r="I132" s="317">
        <v>0</v>
      </c>
    </row>
    <row r="133" spans="1:9" ht="15">
      <c r="A133" s="306"/>
      <c r="B133" s="295" t="s">
        <v>286</v>
      </c>
      <c r="C133" s="293"/>
      <c r="D133" s="316"/>
      <c r="E133" s="317"/>
      <c r="F133" s="317">
        <v>0</v>
      </c>
      <c r="G133" s="317"/>
      <c r="H133" s="317"/>
      <c r="I133" s="317">
        <v>0</v>
      </c>
    </row>
    <row r="134" spans="1:9" s="155" customFormat="1" ht="15">
      <c r="A134" s="306"/>
      <c r="B134" s="286" t="s">
        <v>287</v>
      </c>
      <c r="C134" s="291"/>
      <c r="D134" s="316">
        <v>0</v>
      </c>
      <c r="E134" s="316">
        <v>0</v>
      </c>
      <c r="F134" s="316">
        <v>0</v>
      </c>
      <c r="G134" s="316">
        <v>0</v>
      </c>
      <c r="H134" s="316">
        <v>0</v>
      </c>
      <c r="I134" s="317">
        <v>0</v>
      </c>
    </row>
    <row r="135" spans="1:9" ht="15">
      <c r="A135" s="306"/>
      <c r="B135" s="295" t="s">
        <v>288</v>
      </c>
      <c r="C135" s="293"/>
      <c r="D135" s="316"/>
      <c r="E135" s="317"/>
      <c r="F135" s="317">
        <v>0</v>
      </c>
      <c r="G135" s="317"/>
      <c r="H135" s="317"/>
      <c r="I135" s="317">
        <v>0</v>
      </c>
    </row>
    <row r="136" spans="1:9" ht="15">
      <c r="A136" s="306"/>
      <c r="B136" s="295" t="s">
        <v>289</v>
      </c>
      <c r="C136" s="293"/>
      <c r="D136" s="316"/>
      <c r="E136" s="317"/>
      <c r="F136" s="317">
        <v>0</v>
      </c>
      <c r="G136" s="317"/>
      <c r="H136" s="317"/>
      <c r="I136" s="317">
        <v>0</v>
      </c>
    </row>
    <row r="137" spans="1:9" ht="15">
      <c r="A137" s="306"/>
      <c r="B137" s="295" t="s">
        <v>290</v>
      </c>
      <c r="C137" s="293"/>
      <c r="D137" s="316"/>
      <c r="E137" s="317"/>
      <c r="F137" s="317">
        <v>0</v>
      </c>
      <c r="G137" s="317"/>
      <c r="H137" s="317"/>
      <c r="I137" s="317">
        <v>0</v>
      </c>
    </row>
    <row r="138" spans="1:9" ht="15">
      <c r="A138" s="306"/>
      <c r="B138" s="286" t="s">
        <v>802</v>
      </c>
      <c r="C138" s="291"/>
      <c r="D138" s="316">
        <v>0</v>
      </c>
      <c r="E138" s="316">
        <v>0</v>
      </c>
      <c r="F138" s="316">
        <v>0</v>
      </c>
      <c r="G138" s="316">
        <v>0</v>
      </c>
      <c r="H138" s="316">
        <v>0</v>
      </c>
      <c r="I138" s="317">
        <v>0</v>
      </c>
    </row>
    <row r="139" spans="1:9" ht="15">
      <c r="A139" s="306"/>
      <c r="B139" s="295" t="s">
        <v>291</v>
      </c>
      <c r="C139" s="293"/>
      <c r="D139" s="316"/>
      <c r="E139" s="317"/>
      <c r="F139" s="317">
        <v>0</v>
      </c>
      <c r="G139" s="317"/>
      <c r="H139" s="317"/>
      <c r="I139" s="317">
        <v>0</v>
      </c>
    </row>
    <row r="140" spans="1:9" ht="15">
      <c r="A140" s="306"/>
      <c r="B140" s="295" t="s">
        <v>292</v>
      </c>
      <c r="C140" s="293"/>
      <c r="D140" s="316"/>
      <c r="E140" s="317"/>
      <c r="F140" s="317">
        <v>0</v>
      </c>
      <c r="G140" s="317"/>
      <c r="H140" s="317"/>
      <c r="I140" s="317">
        <v>0</v>
      </c>
    </row>
    <row r="141" spans="1:9" ht="15">
      <c r="A141" s="306"/>
      <c r="B141" s="295" t="s">
        <v>293</v>
      </c>
      <c r="C141" s="293"/>
      <c r="D141" s="316"/>
      <c r="E141" s="317"/>
      <c r="F141" s="317">
        <v>0</v>
      </c>
      <c r="G141" s="317"/>
      <c r="H141" s="317"/>
      <c r="I141" s="317">
        <v>0</v>
      </c>
    </row>
    <row r="142" spans="1:9" ht="15">
      <c r="A142" s="306"/>
      <c r="B142" s="295" t="s">
        <v>294</v>
      </c>
      <c r="C142" s="293"/>
      <c r="D142" s="316"/>
      <c r="E142" s="317"/>
      <c r="F142" s="317">
        <v>0</v>
      </c>
      <c r="G142" s="317"/>
      <c r="H142" s="317"/>
      <c r="I142" s="317">
        <v>0</v>
      </c>
    </row>
    <row r="143" spans="1:9" ht="15">
      <c r="A143" s="306"/>
      <c r="B143" s="295" t="s">
        <v>295</v>
      </c>
      <c r="C143" s="293"/>
      <c r="D143" s="316"/>
      <c r="E143" s="317"/>
      <c r="F143" s="317">
        <v>0</v>
      </c>
      <c r="G143" s="317"/>
      <c r="H143" s="317"/>
      <c r="I143" s="317">
        <v>0</v>
      </c>
    </row>
    <row r="144" spans="1:9" ht="15">
      <c r="A144" s="306"/>
      <c r="B144" s="295" t="s">
        <v>296</v>
      </c>
      <c r="C144" s="293"/>
      <c r="D144" s="316"/>
      <c r="E144" s="317"/>
      <c r="F144" s="317">
        <v>0</v>
      </c>
      <c r="G144" s="317"/>
      <c r="H144" s="317"/>
      <c r="I144" s="317">
        <v>0</v>
      </c>
    </row>
    <row r="145" spans="1:9" ht="15">
      <c r="A145" s="306"/>
      <c r="B145" s="295" t="s">
        <v>297</v>
      </c>
      <c r="C145" s="293"/>
      <c r="D145" s="316"/>
      <c r="E145" s="317"/>
      <c r="F145" s="317">
        <v>0</v>
      </c>
      <c r="G145" s="317"/>
      <c r="H145" s="317"/>
      <c r="I145" s="317">
        <v>0</v>
      </c>
    </row>
    <row r="146" spans="1:9" ht="15">
      <c r="A146" s="306"/>
      <c r="B146" s="295" t="s">
        <v>298</v>
      </c>
      <c r="C146" s="293"/>
      <c r="D146" s="316"/>
      <c r="E146" s="317"/>
      <c r="F146" s="317">
        <v>0</v>
      </c>
      <c r="G146" s="317"/>
      <c r="H146" s="317"/>
      <c r="I146" s="317">
        <v>0</v>
      </c>
    </row>
    <row r="147" spans="1:9" ht="15">
      <c r="A147" s="306"/>
      <c r="B147" s="286" t="s">
        <v>299</v>
      </c>
      <c r="C147" s="291"/>
      <c r="D147" s="316">
        <v>0</v>
      </c>
      <c r="E147" s="316">
        <v>0</v>
      </c>
      <c r="F147" s="316">
        <v>0</v>
      </c>
      <c r="G147" s="316">
        <v>0</v>
      </c>
      <c r="H147" s="316">
        <v>0</v>
      </c>
      <c r="I147" s="317">
        <v>0</v>
      </c>
    </row>
    <row r="148" spans="1:9" ht="15">
      <c r="A148" s="306"/>
      <c r="B148" s="295" t="s">
        <v>300</v>
      </c>
      <c r="C148" s="293"/>
      <c r="D148" s="316"/>
      <c r="E148" s="317"/>
      <c r="F148" s="317">
        <v>0</v>
      </c>
      <c r="G148" s="317"/>
      <c r="H148" s="317"/>
      <c r="I148" s="317">
        <v>0</v>
      </c>
    </row>
    <row r="149" spans="1:9" ht="15">
      <c r="A149" s="306"/>
      <c r="B149" s="295" t="s">
        <v>301</v>
      </c>
      <c r="C149" s="293"/>
      <c r="D149" s="316"/>
      <c r="E149" s="317"/>
      <c r="F149" s="317">
        <v>0</v>
      </c>
      <c r="G149" s="317"/>
      <c r="H149" s="317"/>
      <c r="I149" s="317">
        <v>0</v>
      </c>
    </row>
    <row r="150" spans="1:9" ht="15">
      <c r="A150" s="306"/>
      <c r="B150" s="295" t="s">
        <v>302</v>
      </c>
      <c r="C150" s="293"/>
      <c r="D150" s="316"/>
      <c r="E150" s="317"/>
      <c r="F150" s="317">
        <v>0</v>
      </c>
      <c r="G150" s="317"/>
      <c r="H150" s="317"/>
      <c r="I150" s="317">
        <v>0</v>
      </c>
    </row>
    <row r="151" spans="1:9" ht="15">
      <c r="A151" s="306"/>
      <c r="B151" s="286" t="s">
        <v>303</v>
      </c>
      <c r="C151" s="291"/>
      <c r="D151" s="316">
        <v>0</v>
      </c>
      <c r="E151" s="316">
        <v>0</v>
      </c>
      <c r="F151" s="316">
        <v>0</v>
      </c>
      <c r="G151" s="316">
        <v>0</v>
      </c>
      <c r="H151" s="316">
        <v>0</v>
      </c>
      <c r="I151" s="317">
        <v>0</v>
      </c>
    </row>
    <row r="152" spans="1:9" ht="15">
      <c r="A152" s="306"/>
      <c r="B152" s="295" t="s">
        <v>304</v>
      </c>
      <c r="C152" s="293"/>
      <c r="D152" s="316"/>
      <c r="E152" s="317"/>
      <c r="F152" s="317">
        <v>0</v>
      </c>
      <c r="G152" s="317"/>
      <c r="H152" s="317"/>
      <c r="I152" s="317">
        <v>0</v>
      </c>
    </row>
    <row r="153" spans="1:9" ht="15">
      <c r="A153" s="306"/>
      <c r="B153" s="295" t="s">
        <v>305</v>
      </c>
      <c r="C153" s="293"/>
      <c r="D153" s="316"/>
      <c r="E153" s="317"/>
      <c r="F153" s="317">
        <v>0</v>
      </c>
      <c r="G153" s="317"/>
      <c r="H153" s="317"/>
      <c r="I153" s="317">
        <v>0</v>
      </c>
    </row>
    <row r="154" spans="1:9" ht="15">
      <c r="A154" s="306"/>
      <c r="B154" s="295" t="s">
        <v>306</v>
      </c>
      <c r="C154" s="293"/>
      <c r="D154" s="316"/>
      <c r="E154" s="317"/>
      <c r="F154" s="317">
        <v>0</v>
      </c>
      <c r="G154" s="317"/>
      <c r="H154" s="317"/>
      <c r="I154" s="317">
        <v>0</v>
      </c>
    </row>
    <row r="155" spans="1:9" ht="15">
      <c r="A155" s="306"/>
      <c r="B155" s="295" t="s">
        <v>307</v>
      </c>
      <c r="C155" s="293"/>
      <c r="D155" s="316"/>
      <c r="E155" s="317"/>
      <c r="F155" s="317">
        <v>0</v>
      </c>
      <c r="G155" s="317"/>
      <c r="H155" s="317"/>
      <c r="I155" s="317">
        <v>0</v>
      </c>
    </row>
    <row r="156" spans="1:9" ht="15">
      <c r="A156" s="306"/>
      <c r="B156" s="295" t="s">
        <v>308</v>
      </c>
      <c r="C156" s="293"/>
      <c r="D156" s="316"/>
      <c r="E156" s="317"/>
      <c r="F156" s="317">
        <v>0</v>
      </c>
      <c r="G156" s="317"/>
      <c r="H156" s="317"/>
      <c r="I156" s="317">
        <v>0</v>
      </c>
    </row>
    <row r="157" spans="1:9" ht="15">
      <c r="A157" s="306"/>
      <c r="B157" s="295" t="s">
        <v>309</v>
      </c>
      <c r="C157" s="293"/>
      <c r="D157" s="316"/>
      <c r="E157" s="317"/>
      <c r="F157" s="317">
        <v>0</v>
      </c>
      <c r="G157" s="317"/>
      <c r="H157" s="317"/>
      <c r="I157" s="317">
        <v>0</v>
      </c>
    </row>
    <row r="158" spans="1:9" ht="15">
      <c r="A158" s="306"/>
      <c r="B158" s="295" t="s">
        <v>310</v>
      </c>
      <c r="C158" s="293"/>
      <c r="D158" s="316"/>
      <c r="E158" s="317"/>
      <c r="F158" s="317">
        <v>0</v>
      </c>
      <c r="G158" s="317"/>
      <c r="H158" s="317"/>
      <c r="I158" s="317">
        <v>0</v>
      </c>
    </row>
    <row r="159" spans="1:9" ht="15">
      <c r="A159" s="306"/>
      <c r="B159" s="286"/>
      <c r="C159" s="291"/>
      <c r="D159" s="316"/>
      <c r="E159" s="317"/>
      <c r="F159" s="317"/>
      <c r="G159" s="317"/>
      <c r="H159" s="317"/>
      <c r="I159" s="317"/>
    </row>
    <row r="160" spans="1:9" ht="15">
      <c r="A160" s="306"/>
      <c r="B160" s="287" t="s">
        <v>312</v>
      </c>
      <c r="C160" s="292"/>
      <c r="D160" s="315">
        <v>56250274</v>
      </c>
      <c r="E160" s="315">
        <f>E10+E85</f>
        <v>657961.9999999998</v>
      </c>
      <c r="F160" s="315">
        <f aca="true" t="shared" si="0" ref="F160:I160">F10+F85</f>
        <v>56908236</v>
      </c>
      <c r="G160" s="315">
        <f t="shared" si="0"/>
        <v>11423132.14</v>
      </c>
      <c r="H160" s="315">
        <f t="shared" si="0"/>
        <v>11369141.66</v>
      </c>
      <c r="I160" s="315">
        <f t="shared" si="0"/>
        <v>45485103.66999999</v>
      </c>
    </row>
    <row r="161" spans="1:9" ht="15" thickBot="1">
      <c r="A161" s="306"/>
      <c r="B161" s="288"/>
      <c r="C161" s="294"/>
      <c r="D161" s="321"/>
      <c r="E161" s="322"/>
      <c r="F161" s="322"/>
      <c r="G161" s="322"/>
      <c r="H161" s="322"/>
      <c r="I161" s="322"/>
    </row>
    <row r="162" spans="1:9" s="310" customFormat="1" ht="15">
      <c r="A162" s="306"/>
      <c r="B162" s="260"/>
      <c r="C162" s="309"/>
      <c r="D162" s="309"/>
      <c r="E162" s="311"/>
      <c r="F162" s="309"/>
      <c r="G162" s="309"/>
      <c r="H162" s="309"/>
      <c r="I162" s="323"/>
    </row>
    <row r="163" spans="1:9" s="310" customFormat="1" ht="15">
      <c r="A163" s="456"/>
      <c r="B163" s="456"/>
      <c r="C163" s="309"/>
      <c r="D163" s="309"/>
      <c r="E163" s="311"/>
      <c r="F163" s="309"/>
      <c r="G163" s="309"/>
      <c r="H163" s="309"/>
      <c r="I163" s="323"/>
    </row>
    <row r="164" spans="2:7" ht="15">
      <c r="B164" s="158" t="s">
        <v>601</v>
      </c>
      <c r="C164" s="159"/>
      <c r="D164" s="159"/>
      <c r="E164" s="488" t="s">
        <v>635</v>
      </c>
      <c r="F164" s="488"/>
      <c r="G164" s="488"/>
    </row>
    <row r="165" spans="2:7" ht="15">
      <c r="B165" s="158" t="s">
        <v>599</v>
      </c>
      <c r="C165" s="159"/>
      <c r="D165" s="161"/>
      <c r="E165" s="488" t="s">
        <v>600</v>
      </c>
      <c r="F165" s="488"/>
      <c r="G165" s="488"/>
    </row>
    <row r="168" spans="3:9" ht="15">
      <c r="C168" s="244"/>
      <c r="D168" s="244"/>
      <c r="E168" s="244"/>
      <c r="F168" s="244"/>
      <c r="G168" s="244"/>
      <c r="H168" s="244"/>
      <c r="I168" s="153"/>
    </row>
    <row r="169" spans="3:9" ht="15">
      <c r="C169" s="244"/>
      <c r="D169" s="244"/>
      <c r="E169" s="244"/>
      <c r="F169" s="244"/>
      <c r="G169" s="244"/>
      <c r="H169" s="244"/>
      <c r="I169" s="153"/>
    </row>
    <row r="170" spans="3:9" ht="15">
      <c r="C170" s="244"/>
      <c r="D170" s="244"/>
      <c r="E170" s="244"/>
      <c r="F170" s="244"/>
      <c r="G170" s="244"/>
      <c r="H170" s="244"/>
      <c r="I170" s="153"/>
    </row>
    <row r="176" spans="3:8" ht="15">
      <c r="C176" s="159"/>
      <c r="D176" s="159"/>
      <c r="E176" s="159"/>
      <c r="F176" s="159"/>
      <c r="G176" s="159"/>
      <c r="H176" s="159"/>
    </row>
    <row r="177" spans="3:8" ht="15">
      <c r="C177" s="159"/>
      <c r="D177" s="159"/>
      <c r="E177" s="159"/>
      <c r="F177" s="159"/>
      <c r="G177" s="159"/>
      <c r="H177" s="159"/>
    </row>
  </sheetData>
  <mergeCells count="15">
    <mergeCell ref="B39:C39"/>
    <mergeCell ref="B49:C49"/>
    <mergeCell ref="B63:C63"/>
    <mergeCell ref="E165:G165"/>
    <mergeCell ref="E164:G164"/>
    <mergeCell ref="B114:C114"/>
    <mergeCell ref="A163:B163"/>
    <mergeCell ref="I7:I9"/>
    <mergeCell ref="B2:I2"/>
    <mergeCell ref="B3:I3"/>
    <mergeCell ref="B4:I4"/>
    <mergeCell ref="B5:I5"/>
    <mergeCell ref="B6:I6"/>
    <mergeCell ref="D7:H8"/>
    <mergeCell ref="B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1" r:id="rId1"/>
  <rowBreaks count="1" manualBreakCount="1">
    <brk id="90" max="16383" man="1"/>
  </rowBreaks>
  <colBreaks count="12" manualBreakCount="12">
    <brk id="8" max="16383" man="1"/>
    <brk id="9" max="16383" man="1"/>
    <brk id="11" max="16383" man="1"/>
    <brk id="2252" max="16383" man="1"/>
    <brk id="2258" max="16383" man="1"/>
    <brk id="2261" max="16383" man="1"/>
    <brk id="2275" max="16383" man="1"/>
    <brk id="3305" max="16383" man="1"/>
    <brk id="3334" max="16383" man="1"/>
    <brk id="3367" max="16383" man="1"/>
    <brk id="3372" max="16383" man="1"/>
    <brk id="339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1"/>
  <sheetViews>
    <sheetView workbookViewId="0" topLeftCell="A13">
      <selection activeCell="J29" sqref="J29"/>
    </sheetView>
  </sheetViews>
  <sheetFormatPr defaultColWidth="11.421875" defaultRowHeight="15"/>
  <cols>
    <col min="1" max="1" width="41.421875" style="20" bestFit="1" customWidth="1"/>
    <col min="2" max="2" width="14.140625" style="121" bestFit="1" customWidth="1"/>
    <col min="3" max="3" width="15.8515625" style="351" bestFit="1" customWidth="1"/>
    <col min="4" max="4" width="12.28125" style="121" bestFit="1" customWidth="1"/>
    <col min="5" max="5" width="12.8515625" style="121" bestFit="1" customWidth="1"/>
    <col min="6" max="6" width="10.140625" style="121" bestFit="1" customWidth="1"/>
    <col min="7" max="7" width="17.28125" style="121" bestFit="1" customWidth="1"/>
    <col min="8" max="16384" width="11.421875" style="20" customWidth="1"/>
  </cols>
  <sheetData>
    <row r="1" spans="1:7" ht="15">
      <c r="A1" s="496" t="s">
        <v>713</v>
      </c>
      <c r="B1" s="496"/>
      <c r="C1" s="496"/>
      <c r="D1" s="496"/>
      <c r="E1" s="496"/>
      <c r="F1" s="496"/>
      <c r="G1" s="496"/>
    </row>
    <row r="2" spans="1:7" ht="15">
      <c r="A2" s="497" t="s">
        <v>714</v>
      </c>
      <c r="B2" s="497"/>
      <c r="C2" s="497"/>
      <c r="D2" s="497"/>
      <c r="E2" s="497"/>
      <c r="F2" s="497"/>
      <c r="G2" s="497"/>
    </row>
    <row r="3" spans="1:7" ht="15">
      <c r="A3" s="407">
        <f>'FORMATO 6a) EAEPED'!A3:H3</f>
        <v>0</v>
      </c>
      <c r="B3" s="408"/>
      <c r="C3" s="408"/>
      <c r="D3" s="408"/>
      <c r="E3" s="408"/>
      <c r="F3" s="408"/>
      <c r="G3" s="383"/>
    </row>
    <row r="4" spans="1:7" ht="15">
      <c r="A4" s="409" t="s">
        <v>240</v>
      </c>
      <c r="B4" s="410"/>
      <c r="C4" s="410"/>
      <c r="D4" s="410"/>
      <c r="E4" s="410"/>
      <c r="F4" s="410"/>
      <c r="G4" s="391"/>
    </row>
    <row r="5" spans="1:7" ht="15">
      <c r="A5" s="409" t="s">
        <v>313</v>
      </c>
      <c r="B5" s="410"/>
      <c r="C5" s="410"/>
      <c r="D5" s="410"/>
      <c r="E5" s="410"/>
      <c r="F5" s="410"/>
      <c r="G5" s="391"/>
    </row>
    <row r="6" spans="1:7" ht="15">
      <c r="A6" s="409" t="s">
        <v>807</v>
      </c>
      <c r="B6" s="410"/>
      <c r="C6" s="410"/>
      <c r="D6" s="410"/>
      <c r="E6" s="410"/>
      <c r="F6" s="410"/>
      <c r="G6" s="391"/>
    </row>
    <row r="7" spans="1:7" ht="15">
      <c r="A7" s="411" t="s">
        <v>0</v>
      </c>
      <c r="B7" s="412"/>
      <c r="C7" s="412"/>
      <c r="D7" s="412"/>
      <c r="E7" s="412"/>
      <c r="F7" s="412"/>
      <c r="G7" s="413"/>
    </row>
    <row r="8" spans="1:7" ht="15">
      <c r="A8" s="378" t="s">
        <v>1</v>
      </c>
      <c r="B8" s="490" t="s">
        <v>241</v>
      </c>
      <c r="C8" s="491"/>
      <c r="D8" s="491"/>
      <c r="E8" s="491"/>
      <c r="F8" s="492"/>
      <c r="G8" s="493" t="s">
        <v>314</v>
      </c>
    </row>
    <row r="9" spans="1:7" ht="15">
      <c r="A9" s="379"/>
      <c r="B9" s="493" t="s">
        <v>106</v>
      </c>
      <c r="C9" s="342" t="s">
        <v>154</v>
      </c>
      <c r="D9" s="493" t="s">
        <v>156</v>
      </c>
      <c r="E9" s="493" t="s">
        <v>107</v>
      </c>
      <c r="F9" s="493" t="s">
        <v>109</v>
      </c>
      <c r="G9" s="494"/>
    </row>
    <row r="10" spans="1:7" ht="15">
      <c r="A10" s="380"/>
      <c r="B10" s="495"/>
      <c r="C10" s="343" t="s">
        <v>155</v>
      </c>
      <c r="D10" s="495"/>
      <c r="E10" s="495"/>
      <c r="F10" s="495"/>
      <c r="G10" s="495"/>
    </row>
    <row r="11" spans="1:7" ht="15">
      <c r="A11" s="131" t="s">
        <v>315</v>
      </c>
      <c r="B11" s="489">
        <f>B13+B14+B15+B16+B17+B18+B19+B20</f>
        <v>24000000</v>
      </c>
      <c r="C11" s="489">
        <f aca="true" t="shared" si="0" ref="C11:G11">C13+C14+C15+C16+C17+C18+C19+C20</f>
        <v>657962.01</v>
      </c>
      <c r="D11" s="489">
        <f t="shared" si="0"/>
        <v>24657961.69</v>
      </c>
      <c r="E11" s="489">
        <f t="shared" si="0"/>
        <v>5526769.81</v>
      </c>
      <c r="F11" s="489">
        <f t="shared" si="0"/>
        <v>5472913.33</v>
      </c>
      <c r="G11" s="489">
        <f t="shared" si="0"/>
        <v>19131191.880000003</v>
      </c>
    </row>
    <row r="12" spans="1:7" ht="15">
      <c r="A12" s="132" t="s">
        <v>316</v>
      </c>
      <c r="B12" s="463"/>
      <c r="C12" s="463"/>
      <c r="D12" s="463"/>
      <c r="E12" s="463"/>
      <c r="F12" s="463"/>
      <c r="G12" s="463"/>
    </row>
    <row r="13" spans="1:7" ht="12.75">
      <c r="A13" s="33" t="s">
        <v>707</v>
      </c>
      <c r="B13" s="326">
        <v>1383436.58</v>
      </c>
      <c r="C13" s="344">
        <v>-160523.24</v>
      </c>
      <c r="D13" s="328">
        <v>1222913.34</v>
      </c>
      <c r="E13" s="330">
        <v>512953.31</v>
      </c>
      <c r="F13" s="332">
        <v>459096.83</v>
      </c>
      <c r="G13" s="129">
        <f>D13-E13</f>
        <v>709960.03</v>
      </c>
    </row>
    <row r="14" spans="1:7" ht="12.75">
      <c r="A14" s="33" t="s">
        <v>709</v>
      </c>
      <c r="B14" s="327">
        <v>21656397.32</v>
      </c>
      <c r="C14" s="345">
        <v>833881</v>
      </c>
      <c r="D14" s="329">
        <v>22490278</v>
      </c>
      <c r="E14" s="331">
        <v>4919643.4</v>
      </c>
      <c r="F14" s="333">
        <v>4919643.4</v>
      </c>
      <c r="G14" s="129">
        <f>D14-E14</f>
        <v>17570634.6</v>
      </c>
    </row>
    <row r="15" spans="1:7" ht="12.75">
      <c r="A15" s="33" t="s">
        <v>708</v>
      </c>
      <c r="B15" s="327">
        <v>960166.1</v>
      </c>
      <c r="C15" s="345">
        <v>-15395.75</v>
      </c>
      <c r="D15" s="329">
        <v>944770.35</v>
      </c>
      <c r="E15" s="331">
        <v>94173.1</v>
      </c>
      <c r="F15" s="333">
        <v>94173.1</v>
      </c>
      <c r="G15" s="129">
        <f>D15-E15</f>
        <v>850597.25</v>
      </c>
    </row>
    <row r="16" spans="1:7" ht="15">
      <c r="A16" s="33" t="s">
        <v>317</v>
      </c>
      <c r="B16" s="129">
        <v>0</v>
      </c>
      <c r="C16" s="346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ht="15">
      <c r="A17" s="33" t="s">
        <v>318</v>
      </c>
      <c r="B17" s="129">
        <v>0</v>
      </c>
      <c r="C17" s="346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5">
      <c r="A18" s="33" t="s">
        <v>319</v>
      </c>
      <c r="B18" s="129">
        <v>0</v>
      </c>
      <c r="C18" s="346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ht="15">
      <c r="A19" s="33" t="s">
        <v>320</v>
      </c>
      <c r="B19" s="129">
        <v>0</v>
      </c>
      <c r="C19" s="346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15">
      <c r="A20" s="33" t="s">
        <v>321</v>
      </c>
      <c r="B20" s="129">
        <v>0</v>
      </c>
      <c r="C20" s="346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ht="15">
      <c r="A21" s="14"/>
      <c r="B21" s="129"/>
      <c r="C21" s="346"/>
      <c r="D21" s="129"/>
      <c r="E21" s="129"/>
      <c r="F21" s="129"/>
      <c r="G21" s="129"/>
    </row>
    <row r="22" spans="1:7" ht="15">
      <c r="A22" s="32" t="s">
        <v>322</v>
      </c>
      <c r="B22" s="463">
        <f>B24+B25+B26+B27+B28+B29+B30+B31</f>
        <v>32250274</v>
      </c>
      <c r="C22" s="498">
        <f aca="true" t="shared" si="1" ref="C22:G22">C24+C25+C26+C27+C28+C29+C30+C31</f>
        <v>-1.1641532182693481E-10</v>
      </c>
      <c r="D22" s="463">
        <f t="shared" si="1"/>
        <v>32250274.000000004</v>
      </c>
      <c r="E22" s="463">
        <f t="shared" si="1"/>
        <v>5896362.330000001</v>
      </c>
      <c r="F22" s="463">
        <f t="shared" si="1"/>
        <v>5896228.330000001</v>
      </c>
      <c r="G22" s="463">
        <f t="shared" si="1"/>
        <v>26353911.669999998</v>
      </c>
    </row>
    <row r="23" spans="1:7" ht="15">
      <c r="A23" s="32" t="s">
        <v>323</v>
      </c>
      <c r="B23" s="463"/>
      <c r="C23" s="498"/>
      <c r="D23" s="463"/>
      <c r="E23" s="463"/>
      <c r="F23" s="463"/>
      <c r="G23" s="463"/>
    </row>
    <row r="24" spans="1:7" ht="12.75">
      <c r="A24" s="33" t="s">
        <v>707</v>
      </c>
      <c r="B24" s="334">
        <v>9568056.2</v>
      </c>
      <c r="C24" s="344">
        <v>809351.41</v>
      </c>
      <c r="D24" s="335">
        <v>10377407.61</v>
      </c>
      <c r="E24" s="336">
        <v>2388900.06</v>
      </c>
      <c r="F24" s="337">
        <v>2388900.06</v>
      </c>
      <c r="G24" s="129">
        <f>+D24-E24</f>
        <v>7988507.549999999</v>
      </c>
    </row>
    <row r="25" spans="1:7" ht="12.75">
      <c r="A25" s="33" t="s">
        <v>709</v>
      </c>
      <c r="B25" s="334">
        <v>16619016.31</v>
      </c>
      <c r="C25" s="344">
        <v>-1419557.61</v>
      </c>
      <c r="D25" s="335">
        <v>15199458.700000001</v>
      </c>
      <c r="E25" s="336">
        <v>2615058.49</v>
      </c>
      <c r="F25" s="337">
        <v>2614924.49</v>
      </c>
      <c r="G25" s="129">
        <f>D25-E25</f>
        <v>12584400.21</v>
      </c>
    </row>
    <row r="26" spans="1:7" ht="12.75">
      <c r="A26" s="33" t="s">
        <v>708</v>
      </c>
      <c r="B26" s="334">
        <v>6063201.49</v>
      </c>
      <c r="C26" s="344">
        <v>610206.2</v>
      </c>
      <c r="D26" s="335">
        <v>6673407.69</v>
      </c>
      <c r="E26" s="336">
        <v>892403.78</v>
      </c>
      <c r="F26" s="337">
        <v>892403.78</v>
      </c>
      <c r="G26" s="129">
        <f>D26-E26</f>
        <v>5781003.91</v>
      </c>
    </row>
    <row r="27" spans="1:7" ht="15">
      <c r="A27" s="33" t="s">
        <v>317</v>
      </c>
      <c r="B27" s="129">
        <v>0</v>
      </c>
      <c r="C27" s="346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ht="15">
      <c r="A28" s="33" t="s">
        <v>318</v>
      </c>
      <c r="B28" s="129">
        <v>0</v>
      </c>
      <c r="C28" s="346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ht="15">
      <c r="A29" s="33" t="s">
        <v>319</v>
      </c>
      <c r="B29" s="129">
        <v>0</v>
      </c>
      <c r="C29" s="346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ht="15">
      <c r="A30" s="33" t="s">
        <v>320</v>
      </c>
      <c r="B30" s="129">
        <v>0</v>
      </c>
      <c r="C30" s="346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ht="15">
      <c r="A31" s="33" t="s">
        <v>321</v>
      </c>
      <c r="B31" s="129">
        <v>0</v>
      </c>
      <c r="C31" s="346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ht="15">
      <c r="A32" s="88"/>
      <c r="B32" s="129"/>
      <c r="C32" s="346"/>
      <c r="D32" s="129"/>
      <c r="E32" s="129"/>
      <c r="F32" s="129"/>
      <c r="G32" s="129"/>
    </row>
    <row r="33" spans="1:7" ht="15">
      <c r="A33" s="132" t="s">
        <v>312</v>
      </c>
      <c r="B33" s="128">
        <f>B11+B22</f>
        <v>56250274</v>
      </c>
      <c r="C33" s="341">
        <f aca="true" t="shared" si="2" ref="C33:G33">C11+C22</f>
        <v>657962.0099999999</v>
      </c>
      <c r="D33" s="128">
        <f t="shared" si="2"/>
        <v>56908235.690000005</v>
      </c>
      <c r="E33" s="128">
        <f t="shared" si="2"/>
        <v>11423132.14</v>
      </c>
      <c r="F33" s="128">
        <f>F11+F22</f>
        <v>11369141.66</v>
      </c>
      <c r="G33" s="128">
        <f t="shared" si="2"/>
        <v>45485103.55</v>
      </c>
    </row>
    <row r="34" spans="1:7" ht="15">
      <c r="A34" s="6"/>
      <c r="B34" s="133"/>
      <c r="C34" s="347"/>
      <c r="D34" s="133"/>
      <c r="E34" s="133"/>
      <c r="F34" s="133"/>
      <c r="G34" s="133"/>
    </row>
    <row r="35" spans="1:7" ht="15">
      <c r="A35" s="434"/>
      <c r="B35" s="434"/>
      <c r="C35" s="434"/>
      <c r="D35" s="434"/>
      <c r="E35" s="434"/>
      <c r="F35" s="434"/>
      <c r="G35" s="434"/>
    </row>
    <row r="36" spans="1:7" ht="15">
      <c r="A36" s="228"/>
      <c r="B36" s="228"/>
      <c r="C36" s="348"/>
      <c r="D36" s="228"/>
      <c r="E36" s="228"/>
      <c r="F36" s="228"/>
      <c r="G36" s="228"/>
    </row>
    <row r="37" spans="1:7" ht="15">
      <c r="A37" s="228"/>
      <c r="B37" s="228"/>
      <c r="C37" s="348"/>
      <c r="D37" s="228"/>
      <c r="E37" s="228"/>
      <c r="F37" s="251"/>
      <c r="G37" s="228"/>
    </row>
    <row r="38" spans="1:7" ht="15">
      <c r="A38" s="228"/>
      <c r="B38" s="228"/>
      <c r="C38" s="348"/>
      <c r="D38" s="228"/>
      <c r="E38" s="228"/>
      <c r="F38" s="228"/>
      <c r="G38" s="228"/>
    </row>
    <row r="42" spans="1:6" ht="15">
      <c r="A42" s="22" t="s">
        <v>601</v>
      </c>
      <c r="B42" s="134"/>
      <c r="C42" s="349"/>
      <c r="D42" s="448" t="s">
        <v>635</v>
      </c>
      <c r="E42" s="448"/>
      <c r="F42" s="448"/>
    </row>
    <row r="43" spans="1:6" ht="15">
      <c r="A43" s="22" t="s">
        <v>599</v>
      </c>
      <c r="B43" s="134"/>
      <c r="C43" s="350"/>
      <c r="D43" s="448" t="s">
        <v>600</v>
      </c>
      <c r="E43" s="448"/>
      <c r="F43" s="448"/>
    </row>
    <row r="44" spans="1:6" ht="15">
      <c r="A44" s="26"/>
      <c r="B44" s="134"/>
      <c r="C44" s="349"/>
      <c r="D44" s="134"/>
      <c r="E44" s="134"/>
      <c r="F44" s="134"/>
    </row>
    <row r="70" ht="15">
      <c r="B70" s="153"/>
    </row>
    <row r="71" ht="15">
      <c r="B71" s="153"/>
    </row>
  </sheetData>
  <mergeCells count="29"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Layout" zoomScale="80" zoomScalePageLayoutView="80" workbookViewId="0" topLeftCell="A85">
      <selection activeCell="D105" sqref="D105"/>
    </sheetView>
  </sheetViews>
  <sheetFormatPr defaultColWidth="11.421875" defaultRowHeight="15"/>
  <cols>
    <col min="1" max="1" width="11.421875" style="136" customWidth="1"/>
    <col min="2" max="2" width="54.140625" style="136" customWidth="1"/>
    <col min="3" max="3" width="15.8515625" style="136" customWidth="1"/>
    <col min="4" max="4" width="16.140625" style="136" bestFit="1" customWidth="1"/>
    <col min="5" max="6" width="15.8515625" style="136" customWidth="1"/>
    <col min="7" max="7" width="16.140625" style="136" customWidth="1"/>
    <col min="8" max="8" width="17.57421875" style="136" bestFit="1" customWidth="1"/>
    <col min="9" max="16384" width="11.421875" style="136" customWidth="1"/>
  </cols>
  <sheetData>
    <row r="1" spans="1:8" ht="15">
      <c r="A1" s="496" t="s">
        <v>715</v>
      </c>
      <c r="B1" s="496"/>
      <c r="C1" s="496"/>
      <c r="D1" s="496"/>
      <c r="E1" s="496"/>
      <c r="F1" s="496"/>
      <c r="G1" s="496"/>
      <c r="H1" s="496"/>
    </row>
    <row r="2" spans="1:8" ht="15">
      <c r="A2" s="497" t="s">
        <v>716</v>
      </c>
      <c r="B2" s="497"/>
      <c r="C2" s="497"/>
      <c r="D2" s="497"/>
      <c r="E2" s="497"/>
      <c r="F2" s="497"/>
      <c r="G2" s="497"/>
      <c r="H2" s="497"/>
    </row>
    <row r="3" spans="1:8" ht="15">
      <c r="A3" s="407">
        <f>'FORMATO 6b) EAEPED'!A3:G3</f>
        <v>0</v>
      </c>
      <c r="B3" s="408"/>
      <c r="C3" s="408"/>
      <c r="D3" s="408"/>
      <c r="E3" s="408"/>
      <c r="F3" s="408"/>
      <c r="G3" s="408"/>
      <c r="H3" s="383"/>
    </row>
    <row r="4" spans="1:8" ht="15">
      <c r="A4" s="409" t="s">
        <v>240</v>
      </c>
      <c r="B4" s="410"/>
      <c r="C4" s="410"/>
      <c r="D4" s="410"/>
      <c r="E4" s="410"/>
      <c r="F4" s="410"/>
      <c r="G4" s="410"/>
      <c r="H4" s="391"/>
    </row>
    <row r="5" spans="1:8" ht="15">
      <c r="A5" s="409" t="s">
        <v>324</v>
      </c>
      <c r="B5" s="410"/>
      <c r="C5" s="410"/>
      <c r="D5" s="410"/>
      <c r="E5" s="410"/>
      <c r="F5" s="410"/>
      <c r="G5" s="410"/>
      <c r="H5" s="391"/>
    </row>
    <row r="6" spans="1:8" ht="15">
      <c r="A6" s="409" t="str">
        <f>'FORMATO 6b) EAEPED'!A6:G6</f>
        <v>Del 01 de Enero al 31 de Marzo de 2017</v>
      </c>
      <c r="B6" s="410"/>
      <c r="C6" s="410"/>
      <c r="D6" s="410"/>
      <c r="E6" s="410"/>
      <c r="F6" s="410"/>
      <c r="G6" s="410"/>
      <c r="H6" s="391"/>
    </row>
    <row r="7" spans="1:8" ht="15">
      <c r="A7" s="411" t="s">
        <v>0</v>
      </c>
      <c r="B7" s="412"/>
      <c r="C7" s="412"/>
      <c r="D7" s="412"/>
      <c r="E7" s="412"/>
      <c r="F7" s="412"/>
      <c r="G7" s="412"/>
      <c r="H7" s="413"/>
    </row>
    <row r="8" spans="1:8" ht="15">
      <c r="A8" s="407" t="s">
        <v>1</v>
      </c>
      <c r="B8" s="383"/>
      <c r="C8" s="503" t="s">
        <v>241</v>
      </c>
      <c r="D8" s="376"/>
      <c r="E8" s="376"/>
      <c r="F8" s="376"/>
      <c r="G8" s="504"/>
      <c r="H8" s="378" t="s">
        <v>314</v>
      </c>
    </row>
    <row r="9" spans="1:8" ht="15">
      <c r="A9" s="409"/>
      <c r="B9" s="391"/>
      <c r="C9" s="378" t="s">
        <v>106</v>
      </c>
      <c r="D9" s="84" t="s">
        <v>154</v>
      </c>
      <c r="E9" s="378" t="s">
        <v>156</v>
      </c>
      <c r="F9" s="378" t="s">
        <v>107</v>
      </c>
      <c r="G9" s="378" t="s">
        <v>109</v>
      </c>
      <c r="H9" s="379"/>
    </row>
    <row r="10" spans="1:8" ht="15">
      <c r="A10" s="409"/>
      <c r="B10" s="391"/>
      <c r="C10" s="380"/>
      <c r="D10" s="85" t="s">
        <v>155</v>
      </c>
      <c r="E10" s="380"/>
      <c r="F10" s="380"/>
      <c r="G10" s="380"/>
      <c r="H10" s="380"/>
    </row>
    <row r="11" spans="1:8" ht="15">
      <c r="A11" s="500"/>
      <c r="B11" s="387"/>
      <c r="C11" s="162"/>
      <c r="D11" s="164"/>
      <c r="E11" s="162"/>
      <c r="F11" s="162"/>
      <c r="G11" s="162"/>
      <c r="H11" s="162"/>
    </row>
    <row r="12" spans="1:8" ht="15">
      <c r="A12" s="441" t="s">
        <v>325</v>
      </c>
      <c r="B12" s="443"/>
      <c r="C12" s="163">
        <f aca="true" t="shared" si="0" ref="C12:H12">C13+C23+C33+C46</f>
        <v>24000000</v>
      </c>
      <c r="D12" s="163">
        <f t="shared" si="0"/>
        <v>657962</v>
      </c>
      <c r="E12" s="163">
        <f t="shared" si="0"/>
        <v>24000000</v>
      </c>
      <c r="F12" s="163">
        <f t="shared" si="0"/>
        <v>5526769.81</v>
      </c>
      <c r="G12" s="163">
        <f t="shared" si="0"/>
        <v>5472913.33</v>
      </c>
      <c r="H12" s="163">
        <f t="shared" si="0"/>
        <v>18473230.19</v>
      </c>
    </row>
    <row r="13" spans="1:8" ht="15">
      <c r="A13" s="441" t="s">
        <v>326</v>
      </c>
      <c r="B13" s="443"/>
      <c r="C13" s="164">
        <f>C14+C15+C16+C17+C18+C19+C20+C21</f>
        <v>0</v>
      </c>
      <c r="D13" s="164">
        <f aca="true" t="shared" si="1" ref="D13:H13">D14+D15+D16+D17+D18+D19+D20+D21</f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</row>
    <row r="14" spans="1:8" ht="15">
      <c r="A14" s="24"/>
      <c r="B14" s="118" t="s">
        <v>327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</row>
    <row r="15" spans="1:8" ht="15">
      <c r="A15" s="24"/>
      <c r="B15" s="118" t="s">
        <v>328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</row>
    <row r="16" spans="1:8" ht="15">
      <c r="A16" s="24"/>
      <c r="B16" s="118" t="s">
        <v>329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ht="15">
      <c r="A17" s="24"/>
      <c r="B17" s="118" t="s">
        <v>330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ht="15">
      <c r="A18" s="24"/>
      <c r="B18" s="118" t="s">
        <v>331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ht="15">
      <c r="A19" s="24"/>
      <c r="B19" s="118" t="s">
        <v>332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ht="15">
      <c r="A20" s="24"/>
      <c r="B20" s="118" t="s">
        <v>333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ht="15">
      <c r="A21" s="24"/>
      <c r="B21" s="118" t="s">
        <v>334</v>
      </c>
      <c r="C21" s="242"/>
      <c r="D21" s="165"/>
      <c r="E21" s="165"/>
      <c r="F21" s="165"/>
      <c r="G21" s="165"/>
      <c r="H21" s="165"/>
    </row>
    <row r="22" spans="1:8" ht="15">
      <c r="A22" s="24"/>
      <c r="B22" s="118"/>
      <c r="C22" s="242"/>
      <c r="D22" s="165"/>
      <c r="E22" s="165"/>
      <c r="F22" s="165"/>
      <c r="G22" s="165"/>
      <c r="H22" s="165"/>
    </row>
    <row r="23" spans="1:8" ht="15">
      <c r="A23" s="441" t="s">
        <v>335</v>
      </c>
      <c r="B23" s="443"/>
      <c r="C23" s="250">
        <f>C24+C25+C26+C27+C29+C30+C31</f>
        <v>24000000</v>
      </c>
      <c r="D23" s="250">
        <f>D24+D25+D26+D27+D29+D30+D31</f>
        <v>657962</v>
      </c>
      <c r="E23" s="163">
        <f aca="true" t="shared" si="2" ref="E23:H23">E24+E25+E26+E27+E29+E30+E31</f>
        <v>24000000</v>
      </c>
      <c r="F23" s="163">
        <f t="shared" si="2"/>
        <v>5526769.81</v>
      </c>
      <c r="G23" s="163">
        <f t="shared" si="2"/>
        <v>5472913.33</v>
      </c>
      <c r="H23" s="163">
        <f t="shared" si="2"/>
        <v>18473230.19</v>
      </c>
    </row>
    <row r="24" spans="1:8" ht="15">
      <c r="A24" s="24"/>
      <c r="B24" s="118" t="s">
        <v>336</v>
      </c>
      <c r="C24" s="242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</row>
    <row r="25" spans="1:8" ht="15">
      <c r="A25" s="24"/>
      <c r="B25" s="118" t="s">
        <v>337</v>
      </c>
      <c r="C25" s="242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ht="15">
      <c r="A26" s="24"/>
      <c r="B26" s="118" t="s">
        <v>338</v>
      </c>
      <c r="C26" s="242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</row>
    <row r="27" spans="1:8" ht="15">
      <c r="A27" s="501"/>
      <c r="B27" s="118" t="s">
        <v>339</v>
      </c>
      <c r="C27" s="502">
        <v>0</v>
      </c>
      <c r="D27" s="502">
        <v>0</v>
      </c>
      <c r="E27" s="502">
        <v>0</v>
      </c>
      <c r="F27" s="502">
        <v>0</v>
      </c>
      <c r="G27" s="502">
        <v>0</v>
      </c>
      <c r="H27" s="502">
        <v>0</v>
      </c>
    </row>
    <row r="28" spans="1:8" ht="15">
      <c r="A28" s="501"/>
      <c r="B28" s="118" t="s">
        <v>340</v>
      </c>
      <c r="C28" s="502"/>
      <c r="D28" s="502"/>
      <c r="E28" s="502"/>
      <c r="F28" s="502"/>
      <c r="G28" s="502"/>
      <c r="H28" s="502"/>
    </row>
    <row r="29" spans="1:8" ht="12.75">
      <c r="A29" s="24"/>
      <c r="B29" s="118" t="s">
        <v>341</v>
      </c>
      <c r="C29" s="338">
        <v>24000000</v>
      </c>
      <c r="D29" s="338">
        <v>657962</v>
      </c>
      <c r="E29" s="338">
        <v>24000000</v>
      </c>
      <c r="F29" s="338">
        <v>5526769.81</v>
      </c>
      <c r="G29" s="338">
        <v>5472913.33</v>
      </c>
      <c r="H29" s="338">
        <v>18473230.19</v>
      </c>
    </row>
    <row r="30" spans="1:8" ht="15">
      <c r="A30" s="24"/>
      <c r="B30" s="118" t="s">
        <v>342</v>
      </c>
      <c r="C30" s="241"/>
      <c r="D30" s="156"/>
      <c r="E30" s="156"/>
      <c r="F30" s="156"/>
      <c r="G30" s="156"/>
      <c r="H30" s="156"/>
    </row>
    <row r="31" spans="1:8" ht="15">
      <c r="A31" s="239"/>
      <c r="B31" s="238" t="s">
        <v>343</v>
      </c>
      <c r="C31" s="242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ht="15">
      <c r="A32" s="239"/>
      <c r="B32" s="238"/>
      <c r="C32" s="242"/>
      <c r="D32" s="165"/>
      <c r="E32" s="165"/>
      <c r="F32" s="165"/>
      <c r="G32" s="165"/>
      <c r="H32" s="165"/>
    </row>
    <row r="33" spans="1:8" ht="15">
      <c r="A33" s="441" t="s">
        <v>344</v>
      </c>
      <c r="B33" s="443"/>
      <c r="C33" s="499">
        <v>0</v>
      </c>
      <c r="D33" s="499">
        <v>0</v>
      </c>
      <c r="E33" s="499">
        <v>0</v>
      </c>
      <c r="F33" s="499">
        <v>0</v>
      </c>
      <c r="G33" s="499">
        <v>0</v>
      </c>
      <c r="H33" s="499">
        <v>0</v>
      </c>
    </row>
    <row r="34" spans="1:8" ht="15">
      <c r="A34" s="441" t="s">
        <v>345</v>
      </c>
      <c r="B34" s="443"/>
      <c r="C34" s="499"/>
      <c r="D34" s="499"/>
      <c r="E34" s="499"/>
      <c r="F34" s="499"/>
      <c r="G34" s="499"/>
      <c r="H34" s="499"/>
    </row>
    <row r="35" spans="1:8" ht="15">
      <c r="A35" s="501"/>
      <c r="B35" s="118" t="s">
        <v>346</v>
      </c>
      <c r="C35" s="502">
        <v>0</v>
      </c>
      <c r="D35" s="502">
        <v>0</v>
      </c>
      <c r="E35" s="502">
        <v>0</v>
      </c>
      <c r="F35" s="502">
        <v>0</v>
      </c>
      <c r="G35" s="502">
        <v>0</v>
      </c>
      <c r="H35" s="502">
        <v>0</v>
      </c>
    </row>
    <row r="36" spans="1:8" ht="15">
      <c r="A36" s="501"/>
      <c r="B36" s="118" t="s">
        <v>347</v>
      </c>
      <c r="C36" s="502"/>
      <c r="D36" s="502"/>
      <c r="E36" s="502"/>
      <c r="F36" s="502"/>
      <c r="G36" s="502"/>
      <c r="H36" s="502"/>
    </row>
    <row r="37" spans="1:8" ht="15">
      <c r="A37" s="24"/>
      <c r="B37" s="118" t="s">
        <v>348</v>
      </c>
      <c r="C37" s="242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</row>
    <row r="38" spans="1:8" ht="15">
      <c r="A38" s="24"/>
      <c r="B38" s="118" t="s">
        <v>349</v>
      </c>
      <c r="C38" s="242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</row>
    <row r="39" spans="1:8" ht="15">
      <c r="A39" s="24"/>
      <c r="B39" s="118" t="s">
        <v>350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</row>
    <row r="40" spans="1:8" ht="15">
      <c r="A40" s="24"/>
      <c r="B40" s="118" t="s">
        <v>351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</row>
    <row r="41" spans="1:8" ht="15">
      <c r="A41" s="24"/>
      <c r="B41" s="118" t="s">
        <v>352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</row>
    <row r="42" spans="1:8" ht="15">
      <c r="A42" s="24"/>
      <c r="B42" s="118" t="s">
        <v>353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</row>
    <row r="43" spans="1:8" ht="15">
      <c r="A43" s="24"/>
      <c r="B43" s="118" t="s">
        <v>354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</row>
    <row r="44" spans="1:8" ht="15">
      <c r="A44" s="24"/>
      <c r="B44" s="118" t="s">
        <v>355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</row>
    <row r="45" spans="1:8" ht="15">
      <c r="A45" s="24"/>
      <c r="B45" s="118"/>
      <c r="C45" s="165"/>
      <c r="D45" s="165"/>
      <c r="E45" s="165"/>
      <c r="F45" s="165"/>
      <c r="G45" s="165"/>
      <c r="H45" s="165"/>
    </row>
    <row r="46" spans="1:8" ht="15">
      <c r="A46" s="441" t="s">
        <v>356</v>
      </c>
      <c r="B46" s="443"/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0</v>
      </c>
    </row>
    <row r="47" spans="1:8" ht="15">
      <c r="A47" s="441" t="s">
        <v>357</v>
      </c>
      <c r="B47" s="443"/>
      <c r="C47" s="499"/>
      <c r="D47" s="499"/>
      <c r="E47" s="499"/>
      <c r="F47" s="499"/>
      <c r="G47" s="499"/>
      <c r="H47" s="499"/>
    </row>
    <row r="48" spans="1:8" ht="15">
      <c r="A48" s="501"/>
      <c r="B48" s="118" t="s">
        <v>358</v>
      </c>
      <c r="C48" s="502">
        <v>0</v>
      </c>
      <c r="D48" s="502">
        <v>0</v>
      </c>
      <c r="E48" s="502">
        <v>0</v>
      </c>
      <c r="F48" s="502">
        <v>0</v>
      </c>
      <c r="G48" s="502">
        <v>0</v>
      </c>
      <c r="H48" s="502">
        <v>0</v>
      </c>
    </row>
    <row r="49" spans="1:8" ht="15">
      <c r="A49" s="501"/>
      <c r="B49" s="118" t="s">
        <v>359</v>
      </c>
      <c r="C49" s="502"/>
      <c r="D49" s="502"/>
      <c r="E49" s="502"/>
      <c r="F49" s="502"/>
      <c r="G49" s="502"/>
      <c r="H49" s="502"/>
    </row>
    <row r="50" spans="1:8" ht="15">
      <c r="A50" s="501"/>
      <c r="B50" s="118" t="s">
        <v>360</v>
      </c>
      <c r="C50" s="502">
        <v>0</v>
      </c>
      <c r="D50" s="502">
        <v>0</v>
      </c>
      <c r="E50" s="502">
        <v>0</v>
      </c>
      <c r="F50" s="502">
        <v>0</v>
      </c>
      <c r="G50" s="502">
        <v>0</v>
      </c>
      <c r="H50" s="502">
        <v>0</v>
      </c>
    </row>
    <row r="51" spans="1:8" ht="15">
      <c r="A51" s="501"/>
      <c r="B51" s="118" t="s">
        <v>361</v>
      </c>
      <c r="C51" s="502"/>
      <c r="D51" s="502"/>
      <c r="E51" s="502"/>
      <c r="F51" s="502"/>
      <c r="G51" s="502"/>
      <c r="H51" s="502"/>
    </row>
    <row r="52" spans="1:8" ht="15">
      <c r="A52" s="24"/>
      <c r="B52" s="118" t="s">
        <v>362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</row>
    <row r="53" spans="1:8" ht="15">
      <c r="A53" s="24"/>
      <c r="B53" s="118" t="s">
        <v>363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</row>
    <row r="54" spans="1:8" ht="15">
      <c r="A54" s="24"/>
      <c r="B54" s="118"/>
      <c r="C54" s="165"/>
      <c r="D54" s="165"/>
      <c r="E54" s="165"/>
      <c r="F54" s="165"/>
      <c r="G54" s="165"/>
      <c r="H54" s="165"/>
    </row>
    <row r="55" spans="1:8" ht="15">
      <c r="A55" s="441" t="s">
        <v>364</v>
      </c>
      <c r="B55" s="443"/>
      <c r="C55" s="168">
        <f>C56+C66+C76+C89</f>
        <v>32250274</v>
      </c>
      <c r="D55" s="165">
        <v>0</v>
      </c>
      <c r="E55" s="168">
        <f aca="true" t="shared" si="3" ref="E55:H55">E56+E66+E76+E89</f>
        <v>32250274</v>
      </c>
      <c r="F55" s="168">
        <f t="shared" si="3"/>
        <v>5896362.33</v>
      </c>
      <c r="G55" s="168">
        <f t="shared" si="3"/>
        <v>5896228.33</v>
      </c>
      <c r="H55" s="168">
        <f t="shared" si="3"/>
        <v>26353911.67</v>
      </c>
    </row>
    <row r="56" spans="1:8" ht="15">
      <c r="A56" s="441" t="s">
        <v>326</v>
      </c>
      <c r="B56" s="443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259"/>
    </row>
    <row r="57" spans="1:8" ht="15">
      <c r="A57" s="24"/>
      <c r="B57" s="118" t="s">
        <v>327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</row>
    <row r="58" spans="1:8" ht="15">
      <c r="A58" s="24"/>
      <c r="B58" s="118" t="s">
        <v>328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</row>
    <row r="59" spans="1:8" ht="15">
      <c r="A59" s="24"/>
      <c r="B59" s="118" t="s">
        <v>329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</row>
    <row r="60" spans="1:8" ht="15">
      <c r="A60" s="24"/>
      <c r="B60" s="118" t="s">
        <v>330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</row>
    <row r="61" spans="1:8" ht="15">
      <c r="A61" s="24"/>
      <c r="B61" s="118" t="s">
        <v>331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</row>
    <row r="62" spans="1:8" ht="15">
      <c r="A62" s="24"/>
      <c r="B62" s="118" t="s">
        <v>332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</row>
    <row r="63" spans="1:8" ht="15">
      <c r="A63" s="24"/>
      <c r="B63" s="118" t="s">
        <v>333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</row>
    <row r="64" spans="1:8" ht="15">
      <c r="A64" s="24"/>
      <c r="B64" s="118" t="s">
        <v>334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</row>
    <row r="65" spans="1:8" ht="15">
      <c r="A65" s="24"/>
      <c r="B65" s="118"/>
      <c r="C65" s="165"/>
      <c r="D65" s="165"/>
      <c r="E65" s="165"/>
      <c r="F65" s="165"/>
      <c r="G65" s="165"/>
      <c r="H65" s="259"/>
    </row>
    <row r="66" spans="1:8" ht="15">
      <c r="A66" s="441" t="s">
        <v>335</v>
      </c>
      <c r="B66" s="443"/>
      <c r="C66" s="163">
        <f>C72</f>
        <v>32250274</v>
      </c>
      <c r="D66" s="165">
        <v>0</v>
      </c>
      <c r="E66" s="163">
        <f aca="true" t="shared" si="4" ref="E66:F66">E72</f>
        <v>32250274</v>
      </c>
      <c r="F66" s="163">
        <f t="shared" si="4"/>
        <v>5896362.33</v>
      </c>
      <c r="G66" s="163">
        <f>G72</f>
        <v>5896228.33</v>
      </c>
      <c r="H66" s="163">
        <f>H72</f>
        <v>26353911.67</v>
      </c>
    </row>
    <row r="67" spans="1:8" ht="15">
      <c r="A67" s="24"/>
      <c r="B67" s="118" t="s">
        <v>336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ht="15">
      <c r="A68" s="24"/>
      <c r="B68" s="118" t="s">
        <v>337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</row>
    <row r="69" spans="1:8" ht="15">
      <c r="A69" s="24"/>
      <c r="B69" s="118" t="s">
        <v>338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1:8" ht="15">
      <c r="A70" s="501"/>
      <c r="B70" s="118" t="s">
        <v>339</v>
      </c>
      <c r="C70" s="502">
        <v>0</v>
      </c>
      <c r="D70" s="502">
        <v>0</v>
      </c>
      <c r="E70" s="502">
        <v>0</v>
      </c>
      <c r="F70" s="502">
        <v>0</v>
      </c>
      <c r="G70" s="502">
        <v>0</v>
      </c>
      <c r="H70" s="502">
        <v>0</v>
      </c>
    </row>
    <row r="71" spans="1:8" ht="15">
      <c r="A71" s="501"/>
      <c r="B71" s="118" t="s">
        <v>340</v>
      </c>
      <c r="C71" s="502"/>
      <c r="D71" s="502"/>
      <c r="E71" s="502"/>
      <c r="F71" s="502"/>
      <c r="G71" s="502"/>
      <c r="H71" s="502"/>
    </row>
    <row r="72" spans="1:8" ht="12.75">
      <c r="A72" s="24"/>
      <c r="B72" s="118" t="s">
        <v>341</v>
      </c>
      <c r="C72" s="339">
        <v>32250274</v>
      </c>
      <c r="D72" s="499">
        <v>0</v>
      </c>
      <c r="E72" s="339">
        <v>32250274</v>
      </c>
      <c r="F72" s="339">
        <v>5896362.33</v>
      </c>
      <c r="G72" s="339">
        <v>5896228.33</v>
      </c>
      <c r="H72" s="339">
        <v>26353911.67</v>
      </c>
    </row>
    <row r="73" spans="1:8" ht="15">
      <c r="A73" s="24"/>
      <c r="B73" s="118" t="s">
        <v>342</v>
      </c>
      <c r="C73" s="156"/>
      <c r="D73" s="499"/>
      <c r="E73" s="156"/>
      <c r="F73" s="156"/>
      <c r="G73" s="156"/>
      <c r="H73" s="156"/>
    </row>
    <row r="74" spans="1:8" ht="15">
      <c r="A74" s="24"/>
      <c r="B74" s="118" t="s">
        <v>343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</row>
    <row r="75" spans="1:8" ht="15">
      <c r="A75" s="24"/>
      <c r="B75" s="118"/>
      <c r="C75" s="165"/>
      <c r="D75" s="165"/>
      <c r="E75" s="165"/>
      <c r="F75" s="165"/>
      <c r="G75" s="165"/>
      <c r="H75" s="165"/>
    </row>
    <row r="76" spans="1:8" ht="15">
      <c r="A76" s="441" t="s">
        <v>344</v>
      </c>
      <c r="B76" s="443"/>
      <c r="C76" s="499">
        <v>0</v>
      </c>
      <c r="D76" s="499">
        <v>0</v>
      </c>
      <c r="E76" s="499">
        <v>0</v>
      </c>
      <c r="F76" s="499">
        <v>0</v>
      </c>
      <c r="G76" s="499">
        <v>0</v>
      </c>
      <c r="H76" s="499">
        <v>0</v>
      </c>
    </row>
    <row r="77" spans="1:8" ht="15">
      <c r="A77" s="441" t="s">
        <v>345</v>
      </c>
      <c r="B77" s="443"/>
      <c r="C77" s="499"/>
      <c r="D77" s="499"/>
      <c r="E77" s="499"/>
      <c r="F77" s="499"/>
      <c r="G77" s="499"/>
      <c r="H77" s="499"/>
    </row>
    <row r="78" spans="1:8" ht="15">
      <c r="A78" s="501"/>
      <c r="B78" s="118" t="s">
        <v>346</v>
      </c>
      <c r="C78" s="502">
        <v>0</v>
      </c>
      <c r="D78" s="502">
        <v>0</v>
      </c>
      <c r="E78" s="502">
        <v>0</v>
      </c>
      <c r="F78" s="502">
        <v>0</v>
      </c>
      <c r="G78" s="502">
        <v>0</v>
      </c>
      <c r="H78" s="502">
        <v>0</v>
      </c>
    </row>
    <row r="79" spans="1:8" ht="15">
      <c r="A79" s="501"/>
      <c r="B79" s="118" t="s">
        <v>347</v>
      </c>
      <c r="C79" s="502"/>
      <c r="D79" s="502"/>
      <c r="E79" s="502"/>
      <c r="F79" s="502"/>
      <c r="G79" s="502"/>
      <c r="H79" s="502"/>
    </row>
    <row r="80" spans="1:8" ht="15">
      <c r="A80" s="24"/>
      <c r="B80" s="118" t="s">
        <v>348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</row>
    <row r="81" spans="1:8" ht="15">
      <c r="A81" s="24"/>
      <c r="B81" s="118" t="s">
        <v>349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ht="15">
      <c r="A82" s="24"/>
      <c r="B82" s="118" t="s">
        <v>350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ht="15">
      <c r="A83" s="24"/>
      <c r="B83" s="118" t="s">
        <v>351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</row>
    <row r="84" spans="1:8" ht="15">
      <c r="A84" s="24"/>
      <c r="B84" s="118" t="s">
        <v>352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</row>
    <row r="85" spans="1:8" ht="15">
      <c r="A85" s="24"/>
      <c r="B85" s="118" t="s">
        <v>353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</row>
    <row r="86" spans="1:8" ht="15">
      <c r="A86" s="24"/>
      <c r="B86" s="118" t="s">
        <v>354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</row>
    <row r="87" spans="1:8" ht="15">
      <c r="A87" s="24"/>
      <c r="B87" s="118" t="s">
        <v>355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</row>
    <row r="88" spans="1:8" ht="15">
      <c r="A88" s="24"/>
      <c r="B88" s="118"/>
      <c r="C88" s="165"/>
      <c r="D88" s="165"/>
      <c r="E88" s="165"/>
      <c r="F88" s="165"/>
      <c r="G88" s="165"/>
      <c r="H88" s="165"/>
    </row>
    <row r="89" spans="1:8" ht="15">
      <c r="A89" s="441" t="s">
        <v>356</v>
      </c>
      <c r="B89" s="443"/>
      <c r="C89" s="499">
        <v>0</v>
      </c>
      <c r="D89" s="499">
        <v>0</v>
      </c>
      <c r="E89" s="499">
        <v>0</v>
      </c>
      <c r="F89" s="499">
        <v>0</v>
      </c>
      <c r="G89" s="499">
        <v>0</v>
      </c>
      <c r="H89" s="499">
        <v>0</v>
      </c>
    </row>
    <row r="90" spans="1:8" ht="15">
      <c r="A90" s="441" t="s">
        <v>357</v>
      </c>
      <c r="B90" s="443"/>
      <c r="C90" s="499"/>
      <c r="D90" s="499"/>
      <c r="E90" s="499"/>
      <c r="F90" s="499"/>
      <c r="G90" s="499"/>
      <c r="H90" s="499"/>
    </row>
    <row r="91" spans="1:8" ht="15">
      <c r="A91" s="501"/>
      <c r="B91" s="118" t="s">
        <v>358</v>
      </c>
      <c r="C91" s="502">
        <v>0</v>
      </c>
      <c r="D91" s="502">
        <v>0</v>
      </c>
      <c r="E91" s="502">
        <v>0</v>
      </c>
      <c r="F91" s="502">
        <v>0</v>
      </c>
      <c r="G91" s="502">
        <v>0</v>
      </c>
      <c r="H91" s="502">
        <v>0</v>
      </c>
    </row>
    <row r="92" spans="1:8" ht="15">
      <c r="A92" s="501"/>
      <c r="B92" s="118" t="s">
        <v>359</v>
      </c>
      <c r="C92" s="502"/>
      <c r="D92" s="502"/>
      <c r="E92" s="502"/>
      <c r="F92" s="502"/>
      <c r="G92" s="502"/>
      <c r="H92" s="502"/>
    </row>
    <row r="93" spans="1:8" ht="15">
      <c r="A93" s="501"/>
      <c r="B93" s="118" t="s">
        <v>360</v>
      </c>
      <c r="C93" s="502">
        <v>0</v>
      </c>
      <c r="D93" s="502">
        <v>0</v>
      </c>
      <c r="E93" s="502">
        <v>0</v>
      </c>
      <c r="F93" s="502">
        <v>0</v>
      </c>
      <c r="G93" s="502">
        <v>0</v>
      </c>
      <c r="H93" s="502">
        <v>0</v>
      </c>
    </row>
    <row r="94" spans="1:8" ht="15">
      <c r="A94" s="501"/>
      <c r="B94" s="118" t="s">
        <v>361</v>
      </c>
      <c r="C94" s="502"/>
      <c r="D94" s="502"/>
      <c r="E94" s="502"/>
      <c r="F94" s="502"/>
      <c r="G94" s="502"/>
      <c r="H94" s="502"/>
    </row>
    <row r="95" spans="1:8" ht="15">
      <c r="A95" s="24"/>
      <c r="B95" s="118" t="s">
        <v>362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</row>
    <row r="96" spans="1:8" ht="15">
      <c r="A96" s="24"/>
      <c r="B96" s="118" t="s">
        <v>363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</row>
    <row r="97" spans="1:8" ht="15">
      <c r="A97" s="24"/>
      <c r="B97" s="118"/>
      <c r="C97" s="165"/>
      <c r="D97" s="165"/>
      <c r="E97" s="165"/>
      <c r="F97" s="165"/>
      <c r="G97" s="165"/>
      <c r="H97" s="165"/>
    </row>
    <row r="98" spans="1:8" ht="15">
      <c r="A98" s="441" t="s">
        <v>312</v>
      </c>
      <c r="B98" s="443"/>
      <c r="C98" s="168">
        <f>C12+C55</f>
        <v>56250274</v>
      </c>
      <c r="D98" s="168">
        <f>D12+D55</f>
        <v>657962</v>
      </c>
      <c r="E98" s="168">
        <f>E12+E55+1</f>
        <v>56250275</v>
      </c>
      <c r="F98" s="168">
        <f>F12+F55+1</f>
        <v>11423133.14</v>
      </c>
      <c r="G98" s="168">
        <f>G12+G55+5</f>
        <v>11369146.66</v>
      </c>
      <c r="H98" s="168">
        <f>H12+H55</f>
        <v>44827141.86</v>
      </c>
    </row>
    <row r="99" spans="1:8" ht="15">
      <c r="A99" s="166"/>
      <c r="B99" s="167"/>
      <c r="C99" s="169"/>
      <c r="D99" s="352"/>
      <c r="E99" s="169"/>
      <c r="F99" s="169"/>
      <c r="G99" s="169"/>
      <c r="H99" s="169"/>
    </row>
    <row r="101" spans="3:8" ht="15">
      <c r="C101" s="246"/>
      <c r="D101" s="246"/>
      <c r="E101" s="246"/>
      <c r="F101" s="246"/>
      <c r="G101" s="246"/>
      <c r="H101" s="246"/>
    </row>
    <row r="103" spans="2:7" ht="15">
      <c r="B103" s="158" t="s">
        <v>601</v>
      </c>
      <c r="C103" s="151"/>
      <c r="D103" s="151"/>
      <c r="E103" s="354" t="s">
        <v>635</v>
      </c>
      <c r="F103" s="354"/>
      <c r="G103" s="354"/>
    </row>
    <row r="104" spans="2:7" ht="15">
      <c r="B104" s="158" t="s">
        <v>599</v>
      </c>
      <c r="C104" s="158"/>
      <c r="D104" s="151"/>
      <c r="E104" s="354" t="s">
        <v>600</v>
      </c>
      <c r="F104" s="354"/>
      <c r="G104" s="354"/>
    </row>
  </sheetData>
  <mergeCells count="113"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D72:D73"/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workbookViewId="0" topLeftCell="A1">
      <selection activeCell="F27" sqref="F27"/>
    </sheetView>
  </sheetViews>
  <sheetFormatPr defaultColWidth="11.421875" defaultRowHeight="15"/>
  <cols>
    <col min="1" max="1" width="48.7109375" style="20" customWidth="1"/>
    <col min="2" max="2" width="14.140625" style="20" bestFit="1" customWidth="1"/>
    <col min="3" max="3" width="15.8515625" style="20" bestFit="1" customWidth="1"/>
    <col min="4" max="4" width="12.28125" style="20" bestFit="1" customWidth="1"/>
    <col min="5" max="5" width="12.8515625" style="20" bestFit="1" customWidth="1"/>
    <col min="6" max="6" width="12.00390625" style="20" bestFit="1" customWidth="1"/>
    <col min="7" max="7" width="17.28125" style="20" bestFit="1" customWidth="1"/>
  </cols>
  <sheetData>
    <row r="1" spans="1:7" ht="15">
      <c r="A1" s="496" t="s">
        <v>602</v>
      </c>
      <c r="B1" s="496"/>
      <c r="C1" s="496"/>
      <c r="D1" s="496"/>
      <c r="E1" s="496"/>
      <c r="F1" s="496"/>
      <c r="G1" s="496"/>
    </row>
    <row r="2" spans="1:7" ht="15">
      <c r="A2" s="497" t="s">
        <v>365</v>
      </c>
      <c r="B2" s="497"/>
      <c r="C2" s="497"/>
      <c r="D2" s="497"/>
      <c r="E2" s="497"/>
      <c r="F2" s="497"/>
      <c r="G2" s="497"/>
    </row>
    <row r="3" spans="1:7" ht="15">
      <c r="A3" s="407">
        <f>'FORMATO 6c) EAEPED'!A3:H3</f>
        <v>0</v>
      </c>
      <c r="B3" s="408"/>
      <c r="C3" s="408"/>
      <c r="D3" s="408"/>
      <c r="E3" s="408"/>
      <c r="F3" s="408"/>
      <c r="G3" s="383"/>
    </row>
    <row r="4" spans="1:7" ht="15">
      <c r="A4" s="409" t="s">
        <v>240</v>
      </c>
      <c r="B4" s="410"/>
      <c r="C4" s="410"/>
      <c r="D4" s="410"/>
      <c r="E4" s="410"/>
      <c r="F4" s="410"/>
      <c r="G4" s="391"/>
    </row>
    <row r="5" spans="1:7" ht="15">
      <c r="A5" s="409" t="s">
        <v>366</v>
      </c>
      <c r="B5" s="410"/>
      <c r="C5" s="410"/>
      <c r="D5" s="410"/>
      <c r="E5" s="410"/>
      <c r="F5" s="410"/>
      <c r="G5" s="391"/>
    </row>
    <row r="6" spans="1:7" ht="15">
      <c r="A6" s="409" t="str">
        <f>'FORMATO 6c) EAEPED'!A6:H6</f>
        <v>Del 01 de Enero al 31 de Marzo de 2017</v>
      </c>
      <c r="B6" s="410"/>
      <c r="C6" s="410"/>
      <c r="D6" s="410"/>
      <c r="E6" s="410"/>
      <c r="F6" s="410"/>
      <c r="G6" s="391"/>
    </row>
    <row r="7" spans="1:7" ht="15">
      <c r="A7" s="411" t="s">
        <v>0</v>
      </c>
      <c r="B7" s="412"/>
      <c r="C7" s="412"/>
      <c r="D7" s="412"/>
      <c r="E7" s="412"/>
      <c r="F7" s="412"/>
      <c r="G7" s="413"/>
    </row>
    <row r="8" spans="1:7" ht="15">
      <c r="A8" s="378" t="s">
        <v>1</v>
      </c>
      <c r="B8" s="503" t="s">
        <v>241</v>
      </c>
      <c r="C8" s="376"/>
      <c r="D8" s="376"/>
      <c r="E8" s="376"/>
      <c r="F8" s="504"/>
      <c r="G8" s="378" t="s">
        <v>314</v>
      </c>
    </row>
    <row r="9" spans="1:7" ht="15">
      <c r="A9" s="379"/>
      <c r="B9" s="378" t="s">
        <v>106</v>
      </c>
      <c r="C9" s="90" t="s">
        <v>154</v>
      </c>
      <c r="D9" s="378" t="s">
        <v>156</v>
      </c>
      <c r="E9" s="378" t="s">
        <v>107</v>
      </c>
      <c r="F9" s="378" t="s">
        <v>109</v>
      </c>
      <c r="G9" s="379"/>
    </row>
    <row r="10" spans="1:7" ht="15">
      <c r="A10" s="380"/>
      <c r="B10" s="380"/>
      <c r="C10" s="91" t="s">
        <v>155</v>
      </c>
      <c r="D10" s="380"/>
      <c r="E10" s="380"/>
      <c r="F10" s="380"/>
      <c r="G10" s="380"/>
    </row>
    <row r="11" spans="1:7" ht="27.75" customHeight="1">
      <c r="A11" s="135" t="s">
        <v>367</v>
      </c>
      <c r="B11" s="92">
        <f>B12+B13+B14+B15+B16+B17+B18+B23</f>
        <v>19626460</v>
      </c>
      <c r="C11" s="92">
        <f aca="true" t="shared" si="0" ref="C11:F11">C12+C13+C14+C15+C16+C17+C18+C23</f>
        <v>73540</v>
      </c>
      <c r="D11" s="92">
        <f t="shared" si="0"/>
        <v>19700000</v>
      </c>
      <c r="E11" s="92">
        <f t="shared" si="0"/>
        <v>4319654.9</v>
      </c>
      <c r="F11" s="92">
        <f t="shared" si="0"/>
        <v>4319654.9</v>
      </c>
      <c r="G11" s="70">
        <f>D11-E11</f>
        <v>15380345.1</v>
      </c>
    </row>
    <row r="12" spans="1:10" ht="27.75" customHeight="1">
      <c r="A12" s="130" t="s">
        <v>368</v>
      </c>
      <c r="B12" s="71">
        <v>626460</v>
      </c>
      <c r="C12" s="71">
        <v>73540</v>
      </c>
      <c r="D12" s="71">
        <f>B12+C12</f>
        <v>700000</v>
      </c>
      <c r="E12" s="71">
        <v>0</v>
      </c>
      <c r="F12" s="71">
        <f>E12</f>
        <v>0</v>
      </c>
      <c r="G12" s="70">
        <f>D12-E12</f>
        <v>700000</v>
      </c>
      <c r="J12" s="237"/>
    </row>
    <row r="13" spans="1:7" ht="27.75" customHeight="1">
      <c r="A13" s="130" t="s">
        <v>369</v>
      </c>
      <c r="B13" s="71">
        <v>19000000</v>
      </c>
      <c r="C13" s="89">
        <v>0</v>
      </c>
      <c r="D13" s="71">
        <v>19000000</v>
      </c>
      <c r="E13" s="71">
        <v>4319654.9</v>
      </c>
      <c r="F13" s="71">
        <v>4319654.9</v>
      </c>
      <c r="G13" s="325">
        <f>D13-E13</f>
        <v>14680345.1</v>
      </c>
    </row>
    <row r="14" spans="1:11" ht="27.75" customHeight="1">
      <c r="A14" s="130" t="s">
        <v>370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f aca="true" t="shared" si="1" ref="G14:G17">D14-E14</f>
        <v>0</v>
      </c>
      <c r="J14" s="248"/>
      <c r="K14" s="248"/>
    </row>
    <row r="15" spans="1:11" ht="27.75" customHeight="1">
      <c r="A15" s="130" t="s">
        <v>371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f t="shared" si="1"/>
        <v>0</v>
      </c>
      <c r="K15" s="237"/>
    </row>
    <row r="16" spans="1:7" ht="27.75" customHeight="1">
      <c r="A16" s="130" t="s">
        <v>372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f t="shared" si="1"/>
        <v>0</v>
      </c>
    </row>
    <row r="17" spans="1:7" ht="27.75" customHeight="1">
      <c r="A17" s="130" t="s">
        <v>373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1"/>
        <v>0</v>
      </c>
    </row>
    <row r="18" spans="1:7" ht="27.75" customHeight="1">
      <c r="A18" s="130" t="s">
        <v>374</v>
      </c>
      <c r="B18" s="505">
        <v>0</v>
      </c>
      <c r="C18" s="505">
        <v>0</v>
      </c>
      <c r="D18" s="505">
        <v>0</v>
      </c>
      <c r="E18" s="505">
        <v>0</v>
      </c>
      <c r="F18" s="505">
        <v>0</v>
      </c>
      <c r="G18" s="505">
        <v>0</v>
      </c>
    </row>
    <row r="19" spans="1:7" ht="27.75" customHeight="1">
      <c r="A19" s="130" t="s">
        <v>375</v>
      </c>
      <c r="B19" s="505"/>
      <c r="C19" s="505"/>
      <c r="D19" s="505"/>
      <c r="E19" s="505"/>
      <c r="F19" s="505"/>
      <c r="G19" s="505"/>
    </row>
    <row r="20" spans="1:7" ht="27.75" customHeight="1">
      <c r="A20" s="130" t="s">
        <v>376</v>
      </c>
      <c r="B20" s="505"/>
      <c r="C20" s="505"/>
      <c r="D20" s="505"/>
      <c r="E20" s="505"/>
      <c r="F20" s="505"/>
      <c r="G20" s="505"/>
    </row>
    <row r="21" spans="1:7" ht="27.75" customHeight="1">
      <c r="A21" s="25" t="s">
        <v>377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</row>
    <row r="22" spans="1:7" ht="27.75" customHeight="1">
      <c r="A22" s="25" t="s">
        <v>378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27.75" customHeight="1">
      <c r="A23" s="130" t="s">
        <v>379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27.75" customHeight="1">
      <c r="A24" s="116"/>
      <c r="B24" s="89"/>
      <c r="C24" s="89"/>
      <c r="D24" s="89"/>
      <c r="E24" s="89"/>
      <c r="F24" s="89"/>
      <c r="G24" s="89"/>
    </row>
    <row r="25" spans="1:7" ht="27.75" customHeight="1">
      <c r="A25" s="114" t="s">
        <v>380</v>
      </c>
      <c r="B25" s="70">
        <f>B26+B27+B28+B29+B30+B31+B32+B37</f>
        <v>27041470.44</v>
      </c>
      <c r="C25" s="70">
        <f>C26+C27+C28+C29+C30+C31+C32+C37</f>
        <v>-1231446</v>
      </c>
      <c r="D25" s="70">
        <f>D26+D27+D28+D29+D30+D31+D32+D37</f>
        <v>25810024.44</v>
      </c>
      <c r="E25" s="70">
        <f aca="true" t="shared" si="2" ref="E25:F25">E26+E27+E28+E29+E30+E31+E32+E37</f>
        <v>4644509.74</v>
      </c>
      <c r="F25" s="70">
        <f t="shared" si="2"/>
        <v>4644509.74</v>
      </c>
      <c r="G25" s="89">
        <v>0</v>
      </c>
    </row>
    <row r="26" spans="1:7" ht="27.75" customHeight="1">
      <c r="A26" s="130" t="s">
        <v>368</v>
      </c>
      <c r="B26" s="71">
        <f>27041470.44-B27</f>
        <v>22536204.92</v>
      </c>
      <c r="C26" s="71">
        <f>-1231446-C27</f>
        <v>-408440.73</v>
      </c>
      <c r="D26" s="71">
        <f>B26+C26</f>
        <v>22127764.19</v>
      </c>
      <c r="E26" s="71">
        <f>4644509.74-E27</f>
        <v>4526787.55</v>
      </c>
      <c r="F26" s="71">
        <f>4644509.74-F27</f>
        <v>4526787.55</v>
      </c>
      <c r="G26" s="245">
        <v>0</v>
      </c>
    </row>
    <row r="27" spans="1:7" ht="27.75" customHeight="1">
      <c r="A27" s="130" t="s">
        <v>369</v>
      </c>
      <c r="B27" s="71">
        <f>292042+1092386+1817723+43000+624484.52+635630</f>
        <v>4505265.52</v>
      </c>
      <c r="C27" s="71">
        <f>-292042+93521.25-624484.52</f>
        <v>-823005.27</v>
      </c>
      <c r="D27" s="71">
        <f>B27+C27</f>
        <v>3682260.2499999995</v>
      </c>
      <c r="E27" s="71">
        <v>117722.19</v>
      </c>
      <c r="F27" s="71">
        <v>117722.19</v>
      </c>
      <c r="G27" s="89">
        <v>0</v>
      </c>
    </row>
    <row r="28" spans="1:7" ht="27.75" customHeight="1">
      <c r="A28" s="130" t="s">
        <v>370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7.75" customHeight="1">
      <c r="A29" s="130" t="s">
        <v>371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7.75" customHeight="1">
      <c r="A30" s="130" t="s">
        <v>372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27.75" customHeight="1">
      <c r="A31" s="130" t="s">
        <v>373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27.75" customHeight="1">
      <c r="A32" s="130" t="s">
        <v>374</v>
      </c>
      <c r="B32" s="505">
        <v>0</v>
      </c>
      <c r="C32" s="505">
        <v>0</v>
      </c>
      <c r="D32" s="505">
        <v>0</v>
      </c>
      <c r="E32" s="505">
        <v>0</v>
      </c>
      <c r="F32" s="505">
        <v>0</v>
      </c>
      <c r="G32" s="505">
        <v>0</v>
      </c>
    </row>
    <row r="33" spans="1:7" ht="27.75" customHeight="1">
      <c r="A33" s="130" t="s">
        <v>375</v>
      </c>
      <c r="B33" s="505"/>
      <c r="C33" s="505"/>
      <c r="D33" s="505"/>
      <c r="E33" s="505"/>
      <c r="F33" s="505"/>
      <c r="G33" s="505"/>
    </row>
    <row r="34" spans="1:7" ht="27.75" customHeight="1">
      <c r="A34" s="130" t="s">
        <v>376</v>
      </c>
      <c r="B34" s="505"/>
      <c r="C34" s="505"/>
      <c r="D34" s="505"/>
      <c r="E34" s="505"/>
      <c r="F34" s="505"/>
      <c r="G34" s="505"/>
    </row>
    <row r="35" spans="1:7" ht="27.75" customHeight="1">
      <c r="A35" s="25" t="s">
        <v>377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7" ht="27.75" customHeight="1">
      <c r="A36" s="25" t="s">
        <v>378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</row>
    <row r="37" spans="1:7" ht="27.75" customHeight="1">
      <c r="A37" s="130" t="s">
        <v>379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</row>
    <row r="38" spans="1:7" ht="27.75" customHeight="1">
      <c r="A38" s="114" t="s">
        <v>381</v>
      </c>
      <c r="B38" s="506">
        <f>B11+B25</f>
        <v>46667930.44</v>
      </c>
      <c r="C38" s="506">
        <f>C11+C25+1</f>
        <v>-1157905</v>
      </c>
      <c r="D38" s="506">
        <f>D11+D25-1</f>
        <v>45510023.44</v>
      </c>
      <c r="E38" s="506">
        <f>E11+E25-1</f>
        <v>8964163.64</v>
      </c>
      <c r="F38" s="506">
        <f aca="true" t="shared" si="3" ref="F38">F11+F25</f>
        <v>8964164.64</v>
      </c>
      <c r="G38" s="506">
        <f aca="true" t="shared" si="4" ref="G38">G11+G25</f>
        <v>15380345.1</v>
      </c>
    </row>
    <row r="39" spans="1:7" ht="27.75" customHeight="1">
      <c r="A39" s="114" t="s">
        <v>382</v>
      </c>
      <c r="B39" s="506"/>
      <c r="C39" s="506"/>
      <c r="D39" s="506"/>
      <c r="E39" s="506"/>
      <c r="F39" s="506"/>
      <c r="G39" s="506"/>
    </row>
    <row r="40" spans="1:7" ht="15">
      <c r="A40" s="13"/>
      <c r="B40" s="12"/>
      <c r="C40" s="9"/>
      <c r="D40" s="9"/>
      <c r="E40" s="9"/>
      <c r="F40" s="9"/>
      <c r="G40" s="9"/>
    </row>
    <row r="41" spans="1:7" ht="15">
      <c r="A41" s="434"/>
      <c r="B41" s="434"/>
      <c r="C41" s="434"/>
      <c r="D41" s="434"/>
      <c r="E41" s="434"/>
      <c r="F41" s="434"/>
      <c r="G41" s="434"/>
    </row>
    <row r="42" ht="15">
      <c r="F42" s="249"/>
    </row>
    <row r="43" spans="2:7" ht="15">
      <c r="B43" s="247"/>
      <c r="C43" s="247"/>
      <c r="D43" s="247"/>
      <c r="E43" s="247"/>
      <c r="F43" s="247"/>
      <c r="G43" s="247"/>
    </row>
    <row r="45" spans="1:6" ht="15">
      <c r="A45" s="22" t="s">
        <v>601</v>
      </c>
      <c r="B45" s="26"/>
      <c r="C45" s="26"/>
      <c r="D45" s="353" t="s">
        <v>635</v>
      </c>
      <c r="E45" s="353"/>
      <c r="F45" s="353"/>
    </row>
    <row r="46" spans="1:6" ht="15">
      <c r="A46" s="22" t="s">
        <v>599</v>
      </c>
      <c r="B46" s="22"/>
      <c r="C46" s="26"/>
      <c r="D46" s="353" t="s">
        <v>600</v>
      </c>
      <c r="E46" s="353"/>
      <c r="F46" s="353"/>
    </row>
  </sheetData>
  <mergeCells count="35"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  <mergeCell ref="A3:G3"/>
    <mergeCell ref="A4:G4"/>
    <mergeCell ref="A5:G5"/>
    <mergeCell ref="A6:G6"/>
    <mergeCell ref="A7:G7"/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CP Alicia</cp:lastModifiedBy>
  <cp:lastPrinted>2017-04-05T17:49:10Z</cp:lastPrinted>
  <dcterms:created xsi:type="dcterms:W3CDTF">2016-11-24T20:48:44Z</dcterms:created>
  <dcterms:modified xsi:type="dcterms:W3CDTF">2017-04-06T17:00:23Z</dcterms:modified>
  <cp:category/>
  <cp:version/>
  <cp:contentType/>
  <cp:contentStatus/>
</cp:coreProperties>
</file>