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440" firstSheet="4" activeTab="8"/>
  </bookViews>
  <sheets>
    <sheet name="FORMATO01SITFIN" sheetId="1" r:id="rId1"/>
    <sheet name="FORMATO02INF. AN DEUDA" sheetId="2" r:id="rId2"/>
    <sheet name="FORMATO03INF FINANC" sheetId="3" r:id="rId3"/>
    <sheet name="FORMATO4" sheetId="4" r:id="rId4"/>
    <sheet name="FORMATO5" sheetId="5" r:id="rId5"/>
    <sheet name="FORMATO6A" sheetId="6" r:id="rId6"/>
    <sheet name="FORMATO6B" sheetId="7" r:id="rId7"/>
    <sheet name="FORMATO6C" sheetId="8" r:id="rId8"/>
    <sheet name="FORMATO6D" sheetId="9" r:id="rId9"/>
    <sheet name="GUIA DE CUMPLIIENTO (2)" sheetId="10" r:id="rId10"/>
    <sheet name="Hoja8" sheetId="11" state="hidden" r:id="rId11"/>
    <sheet name="GUIA DE CUMPLIIENTO" sheetId="12" state="hidden" r:id="rId12"/>
  </sheets>
  <definedNames>
    <definedName name="_xlnm.Print_Area" localSheetId="3">'FORMATO4'!$A$1:$E$89</definedName>
    <definedName name="_xlnm.Print_Area" localSheetId="4">'FORMATO5'!$A$1:$I$106</definedName>
    <definedName name="_xlnm.Print_Area" localSheetId="5">'FORMATO6A'!$A$1:$H$179</definedName>
    <definedName name="_xlnm.Print_Area" localSheetId="7">'FORMATO6C'!$A$1:$H$104</definedName>
    <definedName name="_xlnm.Print_Area" localSheetId="8">'FORMATO6D'!$A$1:$G$47</definedName>
    <definedName name="_xlnm.Print_Titles" localSheetId="9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CHECAR FORMULA
</t>
        </r>
      </text>
    </comment>
  </commentList>
</comments>
</file>

<file path=xl/comments6.xml><?xml version="1.0" encoding="utf-8"?>
<comments xmlns="http://schemas.openxmlformats.org/spreadsheetml/2006/main">
  <authors>
    <author>Planeaci?n1</author>
  </authors>
  <commentList>
    <comment ref="F115" authorId="0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FAM
</t>
        </r>
      </text>
    </comment>
  </commentList>
</comments>
</file>

<file path=xl/sharedStrings.xml><?xml version="1.0" encoding="utf-8"?>
<sst xmlns="http://schemas.openxmlformats.org/spreadsheetml/2006/main" count="1177" uniqueCount="587">
  <si>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</si>
  <si>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</si>
  <si>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</si>
  <si>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</si>
  <si>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</si>
  <si>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</si>
  <si>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</si>
  <si>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</si>
  <si>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</si>
  <si>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</si>
  <si>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</si>
  <si>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</si>
  <si>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</si>
  <si>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</si>
  <si>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</si>
  <si>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</si>
  <si>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</si>
  <si>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</si>
  <si>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</si>
  <si>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</si>
  <si>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</si>
  <si>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</si>
  <si>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COLEGIO DE ESTUDIOS CIENTÍFICOS Y TECNOLÓGICOS DEL ESTADO DE TLAXCALA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</si>
  <si>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</si>
  <si>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</si>
  <si>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</si>
  <si>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</si>
  <si>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</si>
  <si>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</si>
  <si>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</si>
  <si>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</si>
  <si>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</si>
  <si>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</si>
  <si>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</si>
  <si>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</si>
  <si>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</si>
  <si>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</si>
  <si>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</si>
  <si>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</si>
  <si>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</si>
  <si>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</si>
  <si>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</si>
  <si>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</si>
  <si>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</si>
  <si>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</si>
  <si>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</si>
  <si>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</si>
  <si>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</si>
  <si>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</si>
  <si>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</si>
  <si>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</si>
  <si>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</si>
  <si>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</si>
  <si>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</si>
  <si>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</si>
  <si>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</si>
  <si>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</si>
  <si>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</si>
  <si>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</si>
  <si>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</si>
  <si>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</si>
  <si>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</si>
  <si>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</si>
  <si>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</si>
  <si>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</si>
  <si>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</si>
  <si>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</si>
  <si>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</si>
  <si>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</si>
  <si>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</si>
  <si>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</si>
  <si>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</si>
  <si>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</si>
  <si>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</si>
  <si>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</si>
  <si>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</si>
  <si>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</si>
  <si>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</si>
  <si>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</si>
  <si>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</si>
  <si>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</si>
  <si>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</si>
  <si>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</si>
  <si>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</si>
  <si>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</si>
  <si>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</si>
  <si>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</si>
  <si>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</si>
  <si>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</si>
  <si>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</si>
  <si>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</si>
  <si>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</si>
  <si>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</si>
  <si>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</si>
  <si>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</si>
  <si>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</si>
  <si>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</si>
  <si>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</si>
  <si>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</si>
  <si>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</si>
  <si>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</si>
  <si>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</si>
  <si>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</si>
  <si>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</si>
  <si>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</si>
  <si>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</si>
  <si>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</si>
  <si>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</si>
  <si>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</si>
  <si>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</si>
  <si>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</si>
  <si>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</si>
  <si>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</si>
  <si>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</si>
  <si>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</si>
  <si>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</si>
  <si>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</si>
  <si>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</si>
  <si>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</si>
  <si>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</si>
  <si>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</si>
  <si>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</si>
  <si>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</si>
  <si>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</si>
  <si>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</si>
  <si>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</si>
  <si>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</si>
  <si>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</si>
  <si>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</si>
  <si>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</si>
  <si>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</si>
  <si>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</si>
  <si>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</si>
  <si>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</si>
  <si>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</si>
  <si>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</si>
  <si>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</si>
  <si>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</si>
  <si>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</si>
  <si>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</si>
  <si>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</si>
  <si>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</si>
  <si>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</si>
  <si>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</si>
  <si>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</si>
  <si>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</si>
  <si>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</si>
  <si>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</si>
  <si>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</si>
  <si>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</si>
  <si>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</si>
  <si>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</si>
  <si>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</si>
  <si>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</si>
  <si>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</si>
  <si>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</si>
  <si>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</si>
  <si>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</si>
  <si>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</si>
  <si>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</si>
  <si>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</si>
  <si>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</si>
  <si>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</si>
  <si>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</si>
  <si>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</si>
  <si>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</si>
  <si>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</si>
  <si>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</si>
  <si>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</si>
  <si>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</si>
  <si>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</si>
  <si>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</si>
  <si>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</si>
  <si>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</si>
  <si>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</si>
  <si>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</si>
  <si>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</si>
  <si>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</si>
  <si>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</si>
  <si>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</si>
  <si>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</si>
  <si>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</si>
  <si>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</si>
  <si>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</si>
  <si>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</si>
  <si>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</si>
  <si>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</si>
  <si>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</si>
  <si>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</si>
  <si>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</si>
  <si>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</si>
  <si>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</si>
  <si>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</si>
  <si>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</si>
  <si>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</si>
  <si>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</si>
  <si>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</si>
  <si>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</si>
  <si>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</si>
  <si>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</si>
  <si>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</si>
  <si>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</si>
  <si>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</si>
  <si>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</si>
  <si>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</si>
  <si>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</si>
  <si>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</si>
  <si>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</si>
  <si>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</si>
  <si>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</si>
  <si>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</si>
  <si>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</si>
  <si>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</si>
  <si>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</si>
  <si>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</si>
  <si>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</si>
  <si>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</si>
  <si>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</si>
  <si>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</si>
  <si>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</si>
  <si>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</si>
  <si>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</si>
  <si>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</si>
  <si>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</si>
  <si>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</si>
  <si>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</si>
  <si>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</si>
  <si>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</si>
  <si>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</si>
  <si>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</si>
  <si>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</si>
  <si>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</si>
  <si>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</si>
  <si>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</si>
  <si>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</si>
  <si>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</si>
  <si>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</si>
  <si>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</si>
  <si>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</si>
  <si>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</si>
  <si>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</si>
  <si>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</si>
  <si>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</si>
  <si>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</si>
  <si>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</si>
  <si>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</si>
  <si>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</si>
  <si>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</si>
  <si>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</si>
  <si>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</si>
  <si>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</si>
  <si>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</si>
  <si>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</si>
  <si>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</si>
  <si>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</si>
  <si>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</si>
  <si>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</si>
  <si>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</si>
  <si>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</si>
  <si>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</si>
  <si>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</si>
  <si>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</si>
  <si>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</si>
  <si>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</si>
  <si>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</si>
  <si>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</si>
  <si>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</si>
  <si>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</si>
  <si>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</si>
  <si>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</si>
  <si>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</si>
  <si>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</si>
  <si>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</si>
  <si>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</si>
  <si>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</si>
  <si>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</si>
  <si>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</si>
  <si>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</si>
  <si>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</si>
  <si>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</si>
  <si>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</si>
  <si>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</si>
  <si>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</si>
  <si>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</si>
  <si>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</si>
  <si>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</si>
  <si>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</si>
  <si>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</si>
  <si>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</si>
  <si>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</si>
  <si>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</si>
  <si>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</si>
  <si>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</si>
  <si>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</si>
  <si>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</si>
  <si>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</si>
  <si>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</si>
  <si>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</si>
  <si>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</si>
  <si>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</si>
  <si>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</si>
  <si>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</si>
  <si>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</si>
  <si>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</si>
  <si>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</si>
  <si>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</si>
  <si>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</si>
  <si>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</si>
  <si>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</si>
  <si>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</si>
  <si>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</si>
  <si>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</si>
  <si>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</si>
  <si>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</si>
  <si>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</si>
  <si>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</si>
  <si>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</si>
  <si>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</si>
  <si>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</si>
  <si>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</si>
  <si>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</si>
  <si>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</si>
  <si>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</si>
  <si>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</si>
  <si>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</si>
  <si>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</si>
  <si>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</si>
  <si>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</si>
  <si>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</si>
  <si>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</si>
  <si>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</si>
  <si>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</si>
  <si>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</si>
  <si>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</si>
  <si>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</si>
  <si>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</si>
  <si>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</si>
  <si>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</si>
  <si>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</si>
  <si>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</si>
  <si>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</si>
  <si>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</si>
  <si>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</si>
  <si>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</si>
  <si>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</si>
  <si>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</si>
  <si>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</si>
  <si>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</si>
  <si>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</si>
  <si>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</si>
  <si>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</si>
  <si>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</si>
  <si>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</si>
  <si>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</si>
  <si>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</si>
  <si>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</si>
  <si>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</si>
  <si>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</si>
  <si>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</si>
  <si>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</si>
  <si>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</si>
  <si>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</si>
  <si>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</si>
  <si>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</si>
  <si>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</si>
  <si>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</si>
  <si>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</si>
  <si>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</si>
  <si>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</si>
  <si>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</si>
  <si>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</si>
  <si>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</si>
  <si>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</si>
  <si>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</si>
  <si>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</si>
  <si>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</si>
  <si>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</si>
  <si>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</si>
  <si>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</si>
  <si>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</si>
  <si>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</si>
  <si>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</si>
  <si>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</si>
  <si>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</si>
  <si>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</si>
  <si>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</si>
  <si>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</si>
  <si>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</si>
  <si>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</si>
  <si>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</si>
  <si>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</si>
  <si>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</si>
  <si>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</si>
  <si>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</si>
  <si>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</si>
  <si>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</si>
  <si>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</si>
  <si>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</si>
  <si>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</si>
  <si>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</si>
  <si>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</si>
  <si>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</si>
  <si>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</si>
  <si>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</si>
  <si>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</si>
  <si>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 xml:space="preserve"> </t>
  </si>
  <si>
    <t>Ingresos Excedentes de Ingresos de Libre Disposición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</si>
  <si>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</si>
  <si>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</si>
  <si>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</si>
  <si>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</si>
  <si>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</si>
  <si>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</si>
  <si>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</si>
  <si>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</si>
  <si>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</si>
  <si>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</si>
  <si>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</si>
  <si>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</si>
  <si>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</si>
  <si>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</si>
  <si>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</si>
  <si>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</si>
  <si>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</si>
  <si>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</si>
  <si>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</si>
  <si>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</si>
  <si>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</si>
  <si>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</si>
  <si>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</si>
  <si>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</si>
  <si>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</si>
  <si>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</si>
  <si>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</si>
  <si>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</si>
  <si>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</si>
  <si>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</si>
  <si>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</si>
  <si>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</si>
  <si>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</si>
  <si>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</si>
  <si>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</si>
  <si>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</si>
  <si>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</si>
  <si>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</si>
  <si>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</si>
  <si>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</si>
  <si>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</si>
  <si>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</si>
  <si>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</si>
  <si>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</si>
  <si>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</si>
  <si>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</si>
  <si>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</si>
  <si>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</si>
  <si>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</si>
  <si>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</si>
  <si>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</si>
  <si>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</si>
  <si>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</si>
  <si>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</si>
  <si>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</si>
  <si>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</si>
  <si>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</si>
  <si>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</si>
  <si>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</si>
  <si>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</si>
  <si>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</si>
  <si>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</si>
  <si>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</si>
  <si>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</si>
  <si>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</si>
  <si>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</si>
  <si>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</si>
  <si>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</si>
  <si>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</si>
  <si>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</si>
  <si>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</si>
  <si>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</si>
  <si>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</si>
  <si>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</si>
  <si>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</si>
  <si>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</si>
  <si>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</si>
  <si>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</si>
  <si>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</si>
  <si>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</si>
  <si>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</si>
  <si>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</si>
  <si>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</si>
  <si>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</si>
  <si>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</si>
  <si>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</si>
  <si>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</si>
  <si>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</si>
  <si>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</si>
  <si>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</si>
  <si>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</si>
  <si>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</si>
  <si>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</si>
  <si>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</si>
  <si>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</si>
  <si>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</si>
  <si>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</si>
  <si>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</si>
  <si>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</si>
  <si>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</si>
  <si>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</si>
  <si>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</si>
  <si>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</si>
  <si>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</si>
  <si>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</si>
  <si>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</si>
  <si>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</si>
  <si>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</si>
  <si>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</si>
  <si>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</si>
  <si>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</si>
  <si>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</si>
  <si>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</si>
  <si>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</si>
  <si>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</si>
  <si>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</si>
  <si>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</si>
  <si>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</si>
  <si>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</si>
  <si>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</si>
  <si>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</si>
  <si>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</si>
  <si>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</si>
  <si>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</si>
  <si>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</si>
  <si>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</si>
  <si>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</si>
  <si>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</si>
  <si>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</si>
  <si>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</si>
  <si>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</si>
  <si>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</si>
  <si>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</si>
  <si>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</si>
  <si>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</si>
  <si>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</si>
  <si>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</si>
  <si>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</si>
  <si>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</si>
  <si>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</si>
  <si>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</si>
  <si>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</si>
  <si>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</si>
  <si>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</si>
  <si>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</si>
  <si>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</si>
  <si>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</si>
  <si>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</si>
  <si>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</si>
  <si>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</si>
  <si>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</si>
  <si>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</si>
  <si>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</si>
  <si>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</si>
  <si>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</si>
  <si>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</si>
  <si>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</si>
  <si>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</si>
  <si>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</si>
  <si>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</si>
  <si>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</si>
  <si>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</si>
  <si>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</si>
  <si>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</si>
  <si>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</si>
  <si>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</si>
  <si>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</si>
  <si>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</si>
  <si>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31 de diciembre de 2016</t>
  </si>
  <si>
    <t>Monto pagado de la inversión al 31 de marzo de 2017 K)</t>
  </si>
  <si>
    <t>Monto pagado de la inversión actualizado al 31 de marzo de 2017 (l)</t>
  </si>
  <si>
    <t>Saldo pendiente por pagar de la inversión al 31 de marzo de 2017 (m = g – l)</t>
  </si>
  <si>
    <t>I. Balance Presupuestario (I = A-B + C)</t>
  </si>
  <si>
    <t>VII. Balance Presupuestario de Recursos Etiquetados (VII = A2 + A3.2 -B2 + C2)</t>
  </si>
  <si>
    <t>Al 30 de junio de 2017 y al 31 de diciembre de 2016</t>
  </si>
  <si>
    <t>30 de junio 2017</t>
  </si>
  <si>
    <t>Al 01 de enero al 30 de junio de 2017</t>
  </si>
  <si>
    <t>Del 1 de enero al 30 de junio de 2017 (b)</t>
  </si>
  <si>
    <t>Del 1 de enero al 30 de junio de 2017</t>
  </si>
  <si>
    <t>Balanzas de Comprobación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</si>
</sst>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#,##0.00_ ;\-#,##0.00\ 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_-* #,##0.0000_-;\-* #,##0.0000_-;_-* &quot;-&quot;??_-;_-@_-"/>
    <numFmt numFmtId="174" formatCode="#,##0_ ;\-#,##0\ "/>
    <numFmt numFmtId="175" formatCode="#,##0_ ;[Red]\-#,##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2F2F2F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544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43" fontId="62" fillId="0" borderId="0" xfId="48" applyFont="1" applyAlignment="1">
      <alignment/>
    </xf>
    <xf numFmtId="172" fontId="0" fillId="0" borderId="0" xfId="0" applyNumberFormat="1" applyAlignment="1">
      <alignment/>
    </xf>
    <xf numFmtId="0" fontId="63" fillId="0" borderId="0" xfId="0" applyFont="1" applyAlignment="1">
      <alignment horizontal="center"/>
    </xf>
    <xf numFmtId="0" fontId="64" fillId="34" borderId="0" xfId="0" applyFont="1" applyFill="1" applyAlignment="1">
      <alignment horizontal="center"/>
    </xf>
    <xf numFmtId="0" fontId="64" fillId="34" borderId="13" xfId="0" applyFont="1" applyFill="1" applyBorder="1" applyAlignment="1">
      <alignment horizontal="center" wrapText="1"/>
    </xf>
    <xf numFmtId="0" fontId="62" fillId="34" borderId="14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 wrapText="1"/>
    </xf>
    <xf numFmtId="0" fontId="64" fillId="35" borderId="17" xfId="0" applyFont="1" applyFill="1" applyBorder="1" applyAlignment="1">
      <alignment horizontal="center" wrapText="1"/>
    </xf>
    <xf numFmtId="0" fontId="64" fillId="35" borderId="14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21" borderId="18" xfId="0" applyFont="1" applyFill="1" applyBorder="1" applyAlignment="1">
      <alignment horizontal="center" wrapText="1"/>
    </xf>
    <xf numFmtId="0" fontId="62" fillId="21" borderId="17" xfId="0" applyFont="1" applyFill="1" applyBorder="1" applyAlignment="1">
      <alignment horizontal="center" wrapText="1"/>
    </xf>
    <xf numFmtId="0" fontId="62" fillId="21" borderId="17" xfId="0" applyFont="1" applyFill="1" applyBorder="1" applyAlignment="1">
      <alignment wrapText="1"/>
    </xf>
    <xf numFmtId="0" fontId="62" fillId="21" borderId="14" xfId="0" applyFont="1" applyFill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65" fillId="0" borderId="17" xfId="0" applyFont="1" applyBorder="1" applyAlignment="1">
      <alignment horizontal="center"/>
    </xf>
    <xf numFmtId="0" fontId="65" fillId="0" borderId="17" xfId="0" applyFont="1" applyBorder="1" applyAlignment="1">
      <alignment wrapText="1"/>
    </xf>
    <xf numFmtId="0" fontId="62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wrapText="1"/>
    </xf>
    <xf numFmtId="43" fontId="62" fillId="0" borderId="0" xfId="48" applyFont="1" applyAlignment="1">
      <alignment horizontal="center" wrapText="1"/>
    </xf>
    <xf numFmtId="0" fontId="62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wrapText="1"/>
    </xf>
    <xf numFmtId="43" fontId="62" fillId="0" borderId="23" xfId="48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21" borderId="15" xfId="0" applyFont="1" applyFill="1" applyBorder="1" applyAlignment="1">
      <alignment horizontal="center" wrapText="1"/>
    </xf>
    <xf numFmtId="0" fontId="62" fillId="21" borderId="15" xfId="0" applyFont="1" applyFill="1" applyBorder="1" applyAlignment="1">
      <alignment wrapText="1"/>
    </xf>
    <xf numFmtId="0" fontId="62" fillId="21" borderId="24" xfId="0" applyFont="1" applyFill="1" applyBorder="1" applyAlignment="1">
      <alignment horizontal="center" wrapText="1"/>
    </xf>
    <xf numFmtId="0" fontId="65" fillId="21" borderId="18" xfId="0" applyFont="1" applyFill="1" applyBorder="1" applyAlignment="1">
      <alignment horizontal="right" wrapText="1"/>
    </xf>
    <xf numFmtId="0" fontId="65" fillId="21" borderId="17" xfId="0" applyFont="1" applyFill="1" applyBorder="1" applyAlignment="1">
      <alignment horizontal="center"/>
    </xf>
    <xf numFmtId="0" fontId="65" fillId="21" borderId="17" xfId="0" applyFont="1" applyFill="1" applyBorder="1" applyAlignment="1">
      <alignment wrapText="1"/>
    </xf>
    <xf numFmtId="0" fontId="65" fillId="0" borderId="17" xfId="0" applyFont="1" applyBorder="1" applyAlignment="1">
      <alignment horizontal="left" wrapText="1" indent="2"/>
    </xf>
    <xf numFmtId="0" fontId="62" fillId="0" borderId="0" xfId="0" applyFont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65" fillId="0" borderId="18" xfId="0" applyFont="1" applyBorder="1" applyAlignment="1">
      <alignment horizontal="right" wrapText="1"/>
    </xf>
    <xf numFmtId="0" fontId="62" fillId="21" borderId="21" xfId="0" applyFont="1" applyFill="1" applyBorder="1" applyAlignment="1">
      <alignment horizontal="center" wrapText="1"/>
    </xf>
    <xf numFmtId="0" fontId="62" fillId="21" borderId="22" xfId="0" applyFont="1" applyFill="1" applyBorder="1" applyAlignment="1">
      <alignment horizontal="center" wrapText="1"/>
    </xf>
    <xf numFmtId="0" fontId="62" fillId="21" borderId="16" xfId="0" applyFont="1" applyFill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2" fillId="0" borderId="24" xfId="0" applyFont="1" applyBorder="1" applyAlignment="1">
      <alignment wrapText="1"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21" borderId="13" xfId="0" applyFont="1" applyFill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0" fontId="62" fillId="0" borderId="17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4" fillId="21" borderId="25" xfId="0" applyFont="1" applyFill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2" fillId="21" borderId="0" xfId="0" applyFont="1" applyFill="1" applyAlignment="1">
      <alignment horizontal="center" wrapText="1"/>
    </xf>
    <xf numFmtId="0" fontId="62" fillId="21" borderId="19" xfId="0" applyFont="1" applyFill="1" applyBorder="1" applyAlignment="1">
      <alignment horizontal="center" wrapText="1"/>
    </xf>
    <xf numFmtId="0" fontId="62" fillId="21" borderId="23" xfId="0" applyFont="1" applyFill="1" applyBorder="1" applyAlignment="1">
      <alignment horizontal="center" wrapText="1"/>
    </xf>
    <xf numFmtId="0" fontId="66" fillId="21" borderId="17" xfId="0" applyFont="1" applyFill="1" applyBorder="1" applyAlignment="1">
      <alignment wrapText="1"/>
    </xf>
    <xf numFmtId="0" fontId="66" fillId="21" borderId="15" xfId="0" applyFont="1" applyFill="1" applyBorder="1" applyAlignment="1">
      <alignment wrapText="1"/>
    </xf>
    <xf numFmtId="0" fontId="62" fillId="0" borderId="26" xfId="0" applyFont="1" applyBorder="1" applyAlignment="1">
      <alignment horizontal="justify"/>
    </xf>
    <xf numFmtId="0" fontId="62" fillId="0" borderId="0" xfId="0" applyFont="1" applyAlignment="1">
      <alignment horizontal="justify"/>
    </xf>
    <xf numFmtId="0" fontId="62" fillId="0" borderId="20" xfId="0" applyFont="1" applyBorder="1" applyAlignment="1">
      <alignment horizontal="justify"/>
    </xf>
    <xf numFmtId="0" fontId="64" fillId="35" borderId="15" xfId="0" applyFont="1" applyFill="1" applyBorder="1" applyAlignment="1">
      <alignment horizontal="center" wrapText="1"/>
    </xf>
    <xf numFmtId="0" fontId="64" fillId="35" borderId="24" xfId="0" applyFont="1" applyFill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  <xf numFmtId="0" fontId="68" fillId="0" borderId="24" xfId="0" applyFont="1" applyBorder="1" applyAlignment="1">
      <alignment horizontal="center" wrapText="1"/>
    </xf>
    <xf numFmtId="0" fontId="64" fillId="35" borderId="14" xfId="0" applyFont="1" applyFill="1" applyBorder="1" applyAlignment="1">
      <alignment wrapText="1"/>
    </xf>
    <xf numFmtId="0" fontId="65" fillId="0" borderId="17" xfId="0" applyFont="1" applyBorder="1" applyAlignment="1">
      <alignment horizontal="center" vertical="top"/>
    </xf>
    <xf numFmtId="0" fontId="65" fillId="0" borderId="14" xfId="0" applyFont="1" applyBorder="1" applyAlignment="1">
      <alignment vertical="top" wrapText="1"/>
    </xf>
    <xf numFmtId="0" fontId="65" fillId="0" borderId="14" xfId="0" applyFont="1" applyBorder="1" applyAlignment="1">
      <alignment wrapText="1"/>
    </xf>
    <xf numFmtId="0" fontId="69" fillId="0" borderId="0" xfId="0" applyFont="1" applyAlignment="1">
      <alignment horizontal="justify"/>
    </xf>
    <xf numFmtId="43" fontId="62" fillId="0" borderId="24" xfId="48" applyFont="1" applyBorder="1" applyAlignment="1">
      <alignment horizontal="center" wrapText="1"/>
    </xf>
    <xf numFmtId="172" fontId="0" fillId="36" borderId="0" xfId="0" applyNumberFormat="1" applyFill="1" applyAlignment="1">
      <alignment/>
    </xf>
    <xf numFmtId="43" fontId="0" fillId="0" borderId="0" xfId="48" applyFont="1" applyAlignment="1">
      <alignment/>
    </xf>
    <xf numFmtId="0" fontId="70" fillId="33" borderId="27" xfId="0" applyFont="1" applyFill="1" applyBorder="1" applyAlignment="1">
      <alignment vertical="center"/>
    </xf>
    <xf numFmtId="43" fontId="71" fillId="33" borderId="27" xfId="48" applyFont="1" applyFill="1" applyBorder="1" applyAlignment="1">
      <alignment vertical="center"/>
    </xf>
    <xf numFmtId="0" fontId="70" fillId="33" borderId="11" xfId="0" applyFont="1" applyFill="1" applyBorder="1" applyAlignment="1">
      <alignment vertical="top"/>
    </xf>
    <xf numFmtId="0" fontId="70" fillId="33" borderId="28" xfId="0" applyFont="1" applyFill="1" applyBorder="1" applyAlignment="1">
      <alignment vertical="top"/>
    </xf>
    <xf numFmtId="0" fontId="72" fillId="33" borderId="29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top" indent="5"/>
    </xf>
    <xf numFmtId="0" fontId="70" fillId="33" borderId="29" xfId="0" applyFont="1" applyFill="1" applyBorder="1" applyAlignment="1">
      <alignment vertical="top"/>
    </xf>
    <xf numFmtId="0" fontId="72" fillId="0" borderId="29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5"/>
    </xf>
    <xf numFmtId="0" fontId="70" fillId="33" borderId="29" xfId="0" applyFont="1" applyFill="1" applyBorder="1" applyAlignment="1">
      <alignment horizontal="left" vertical="center" indent="1"/>
    </xf>
    <xf numFmtId="0" fontId="71" fillId="33" borderId="29" xfId="0" applyFont="1" applyFill="1" applyBorder="1" applyAlignment="1">
      <alignment horizontal="left" vertical="top" indent="1"/>
    </xf>
    <xf numFmtId="0" fontId="70" fillId="33" borderId="29" xfId="0" applyFont="1" applyFill="1" applyBorder="1" applyAlignment="1">
      <alignment horizontal="left" vertical="top" indent="1"/>
    </xf>
    <xf numFmtId="0" fontId="72" fillId="33" borderId="29" xfId="0" applyFont="1" applyFill="1" applyBorder="1" applyAlignment="1">
      <alignment horizontal="left" vertical="top" indent="1"/>
    </xf>
    <xf numFmtId="0" fontId="70" fillId="33" borderId="30" xfId="0" applyFont="1" applyFill="1" applyBorder="1" applyAlignment="1">
      <alignment horizontal="left" vertical="top" indent="1"/>
    </xf>
    <xf numFmtId="0" fontId="61" fillId="33" borderId="31" xfId="0" applyFont="1" applyFill="1" applyBorder="1" applyAlignment="1">
      <alignment horizontal="left" vertical="center"/>
    </xf>
    <xf numFmtId="0" fontId="61" fillId="33" borderId="32" xfId="0" applyFont="1" applyFill="1" applyBorder="1" applyAlignment="1">
      <alignment horizontal="left" vertical="center"/>
    </xf>
    <xf numFmtId="0" fontId="73" fillId="33" borderId="33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left" vertical="center"/>
    </xf>
    <xf numFmtId="0" fontId="74" fillId="0" borderId="0" xfId="0" applyFont="1" applyAlignment="1">
      <alignment horizontal="justify"/>
    </xf>
    <xf numFmtId="0" fontId="75" fillId="0" borderId="0" xfId="0" applyFont="1" applyAlignment="1">
      <alignment/>
    </xf>
    <xf numFmtId="0" fontId="71" fillId="33" borderId="0" xfId="0" applyFont="1" applyFill="1" applyBorder="1" applyAlignment="1">
      <alignment horizontal="left" vertical="center"/>
    </xf>
    <xf numFmtId="0" fontId="71" fillId="34" borderId="34" xfId="0" applyFont="1" applyFill="1" applyBorder="1" applyAlignment="1">
      <alignment vertical="center" wrapText="1"/>
    </xf>
    <xf numFmtId="0" fontId="71" fillId="33" borderId="0" xfId="0" applyFont="1" applyFill="1" applyAlignment="1">
      <alignment horizontal="left" vertical="top"/>
    </xf>
    <xf numFmtId="172" fontId="71" fillId="33" borderId="29" xfId="48" applyNumberFormat="1" applyFont="1" applyFill="1" applyBorder="1" applyAlignment="1">
      <alignment horizontal="center" vertical="top"/>
    </xf>
    <xf numFmtId="172" fontId="71" fillId="33" borderId="34" xfId="48" applyNumberFormat="1" applyFont="1" applyFill="1" applyBorder="1" applyAlignment="1">
      <alignment horizontal="center" vertical="top"/>
    </xf>
    <xf numFmtId="172" fontId="71" fillId="33" borderId="30" xfId="48" applyNumberFormat="1" applyFont="1" applyFill="1" applyBorder="1" applyAlignment="1">
      <alignment horizontal="center" vertical="top"/>
    </xf>
    <xf numFmtId="0" fontId="71" fillId="33" borderId="29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35" xfId="0" applyFont="1" applyFill="1" applyBorder="1" applyAlignment="1">
      <alignment/>
    </xf>
    <xf numFmtId="0" fontId="71" fillId="33" borderId="36" xfId="0" applyFont="1" applyFill="1" applyBorder="1" applyAlignment="1">
      <alignment vertical="top"/>
    </xf>
    <xf numFmtId="0" fontId="71" fillId="33" borderId="29" xfId="0" applyFont="1" applyFill="1" applyBorder="1" applyAlignment="1">
      <alignment vertical="top"/>
    </xf>
    <xf numFmtId="0" fontId="71" fillId="33" borderId="0" xfId="0" applyFont="1" applyFill="1" applyBorder="1" applyAlignment="1">
      <alignment vertical="top"/>
    </xf>
    <xf numFmtId="0" fontId="71" fillId="33" borderId="35" xfId="0" applyFont="1" applyFill="1" applyBorder="1" applyAlignment="1">
      <alignment vertical="top"/>
    </xf>
    <xf numFmtId="0" fontId="72" fillId="33" borderId="37" xfId="0" applyFont="1" applyFill="1" applyBorder="1" applyAlignment="1">
      <alignment horizontal="justify" vertical="top" wrapText="1"/>
    </xf>
    <xf numFmtId="0" fontId="72" fillId="33" borderId="38" xfId="0" applyFont="1" applyFill="1" applyBorder="1" applyAlignment="1">
      <alignment horizontal="justify" vertical="top" wrapText="1"/>
    </xf>
    <xf numFmtId="0" fontId="71" fillId="33" borderId="38" xfId="0" applyFont="1" applyFill="1" applyBorder="1" applyAlignment="1">
      <alignment horizontal="left" vertical="center"/>
    </xf>
    <xf numFmtId="0" fontId="72" fillId="33" borderId="38" xfId="0" applyFont="1" applyFill="1" applyBorder="1" applyAlignment="1">
      <alignment horizontal="left" vertical="center"/>
    </xf>
    <xf numFmtId="0" fontId="71" fillId="33" borderId="38" xfId="0" applyFont="1" applyFill="1" applyBorder="1" applyAlignment="1">
      <alignment horizontal="justify" vertical="center" wrapText="1"/>
    </xf>
    <xf numFmtId="0" fontId="72" fillId="33" borderId="38" xfId="0" applyFont="1" applyFill="1" applyBorder="1" applyAlignment="1">
      <alignment horizontal="justify" vertical="center" wrapText="1"/>
    </xf>
    <xf numFmtId="0" fontId="71" fillId="33" borderId="34" xfId="0" applyFont="1" applyFill="1" applyBorder="1" applyAlignment="1">
      <alignment horizontal="justify" vertical="top" wrapText="1"/>
    </xf>
    <xf numFmtId="0" fontId="71" fillId="33" borderId="36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 indent="5"/>
    </xf>
    <xf numFmtId="0" fontId="0" fillId="0" borderId="0" xfId="0" applyBorder="1" applyAlignment="1">
      <alignment/>
    </xf>
    <xf numFmtId="0" fontId="70" fillId="33" borderId="12" xfId="0" applyFont="1" applyFill="1" applyBorder="1" applyAlignment="1">
      <alignment vertical="top"/>
    </xf>
    <xf numFmtId="0" fontId="72" fillId="33" borderId="39" xfId="0" applyFont="1" applyFill="1" applyBorder="1" applyAlignment="1">
      <alignment vertical="top"/>
    </xf>
    <xf numFmtId="0" fontId="70" fillId="33" borderId="40" xfId="0" applyFont="1" applyFill="1" applyBorder="1" applyAlignment="1">
      <alignment vertical="top"/>
    </xf>
    <xf numFmtId="0" fontId="72" fillId="33" borderId="4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left" vertical="top" wrapText="1" inden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6" fillId="0" borderId="47" xfId="0" applyFont="1" applyBorder="1" applyAlignment="1">
      <alignment horizontal="left" vertical="top" wrapText="1" indent="1"/>
    </xf>
    <xf numFmtId="4" fontId="7" fillId="0" borderId="44" xfId="0" applyNumberFormat="1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3" fontId="7" fillId="0" borderId="4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4" fontId="7" fillId="0" borderId="35" xfId="0" applyNumberFormat="1" applyFont="1" applyBorder="1" applyAlignment="1">
      <alignment vertical="top" wrapText="1"/>
    </xf>
    <xf numFmtId="4" fontId="7" fillId="0" borderId="48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1"/>
    </xf>
    <xf numFmtId="3" fontId="8" fillId="0" borderId="48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3" fontId="8" fillId="0" borderId="35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2"/>
    </xf>
    <xf numFmtId="3" fontId="7" fillId="0" borderId="35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1"/>
    </xf>
    <xf numFmtId="3" fontId="8" fillId="0" borderId="49" xfId="0" applyNumberFormat="1" applyFont="1" applyBorder="1" applyAlignment="1">
      <alignment vertical="top" wrapText="1"/>
    </xf>
    <xf numFmtId="3" fontId="7" fillId="0" borderId="50" xfId="0" applyNumberFormat="1" applyFont="1" applyBorder="1" applyAlignment="1">
      <alignment vertical="top" wrapText="1"/>
    </xf>
    <xf numFmtId="3" fontId="7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 indent="1"/>
    </xf>
    <xf numFmtId="3" fontId="7" fillId="0" borderId="38" xfId="0" applyNumberFormat="1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horizontal="left" vertical="top" wrapText="1"/>
    </xf>
    <xf numFmtId="3" fontId="8" fillId="0" borderId="38" xfId="0" applyNumberFormat="1" applyFont="1" applyBorder="1" applyAlignment="1">
      <alignment vertical="top" wrapText="1"/>
    </xf>
    <xf numFmtId="3" fontId="8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top" wrapText="1"/>
    </xf>
    <xf numFmtId="4" fontId="7" fillId="0" borderId="50" xfId="0" applyNumberFormat="1" applyFont="1" applyBorder="1" applyAlignment="1">
      <alignment vertical="top" wrapText="1"/>
    </xf>
    <xf numFmtId="4" fontId="7" fillId="0" borderId="51" xfId="0" applyNumberFormat="1" applyFont="1" applyBorder="1" applyAlignment="1">
      <alignment vertical="top" wrapText="1"/>
    </xf>
    <xf numFmtId="4" fontId="9" fillId="0" borderId="50" xfId="0" applyNumberFormat="1" applyFont="1" applyBorder="1" applyAlignment="1">
      <alignment vertical="top" wrapText="1"/>
    </xf>
    <xf numFmtId="4" fontId="9" fillId="0" borderId="51" xfId="0" applyNumberFormat="1" applyFont="1" applyBorder="1" applyAlignment="1">
      <alignment vertical="top" wrapText="1"/>
    </xf>
    <xf numFmtId="3" fontId="9" fillId="0" borderId="50" xfId="0" applyNumberFormat="1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 indent="1"/>
    </xf>
    <xf numFmtId="3" fontId="8" fillId="0" borderId="55" xfId="0" applyNumberFormat="1" applyFont="1" applyBorder="1" applyAlignment="1">
      <alignment vertical="top" wrapText="1"/>
    </xf>
    <xf numFmtId="3" fontId="8" fillId="0" borderId="54" xfId="0" applyNumberFormat="1" applyFont="1" applyBorder="1" applyAlignment="1">
      <alignment vertical="top" wrapText="1"/>
    </xf>
    <xf numFmtId="0" fontId="6" fillId="34" borderId="56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0" borderId="56" xfId="0" applyFont="1" applyBorder="1" applyAlignment="1">
      <alignment horizontal="left" vertical="center" wrapText="1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6" fillId="0" borderId="50" xfId="0" applyFont="1" applyBorder="1" applyAlignment="1">
      <alignment horizontal="left" vertical="top" wrapText="1" indent="1"/>
    </xf>
    <xf numFmtId="0" fontId="5" fillId="0" borderId="50" xfId="0" applyFont="1" applyBorder="1" applyAlignment="1">
      <alignment horizontal="left" vertical="top" wrapText="1" indent="2"/>
    </xf>
    <xf numFmtId="0" fontId="6" fillId="0" borderId="50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top" wrapText="1" indent="1"/>
    </xf>
    <xf numFmtId="0" fontId="5" fillId="0" borderId="53" xfId="0" applyFont="1" applyBorder="1" applyAlignment="1">
      <alignment horizontal="left" vertical="top" wrapText="1" indent="1"/>
    </xf>
    <xf numFmtId="3" fontId="9" fillId="0" borderId="55" xfId="0" applyNumberFormat="1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3" fontId="7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3" fontId="9" fillId="37" borderId="0" xfId="0" applyNumberFormat="1" applyFont="1" applyFill="1" applyAlignment="1">
      <alignment vertical="top" wrapText="1"/>
    </xf>
    <xf numFmtId="0" fontId="9" fillId="37" borderId="0" xfId="0" applyFont="1" applyFill="1" applyAlignment="1">
      <alignment vertical="top" wrapText="1"/>
    </xf>
    <xf numFmtId="0" fontId="6" fillId="37" borderId="0" xfId="0" applyFont="1" applyFill="1" applyAlignment="1">
      <alignment horizontal="left" vertical="center" wrapText="1" indent="2"/>
    </xf>
    <xf numFmtId="3" fontId="6" fillId="37" borderId="0" xfId="0" applyNumberFormat="1" applyFont="1" applyFill="1" applyAlignment="1">
      <alignment horizontal="center" vertical="center" wrapText="1"/>
    </xf>
    <xf numFmtId="3" fontId="9" fillId="37" borderId="0" xfId="0" applyNumberFormat="1" applyFont="1" applyFill="1" applyAlignment="1">
      <alignment horizontal="left" vertical="top" wrapText="1"/>
    </xf>
    <xf numFmtId="0" fontId="6" fillId="37" borderId="0" xfId="0" applyFont="1" applyFill="1" applyAlignment="1">
      <alignment horizontal="left" vertical="top" wrapText="1"/>
    </xf>
    <xf numFmtId="3" fontId="6" fillId="37" borderId="0" xfId="0" applyNumberFormat="1" applyFont="1" applyFill="1" applyAlignment="1">
      <alignment horizontal="left" vertical="top" wrapText="1" indent="1"/>
    </xf>
    <xf numFmtId="0" fontId="6" fillId="37" borderId="0" xfId="0" applyFont="1" applyFill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2"/>
    </xf>
    <xf numFmtId="3" fontId="6" fillId="34" borderId="57" xfId="0" applyNumberFormat="1" applyFont="1" applyFill="1" applyBorder="1" applyAlignment="1">
      <alignment horizontal="left" vertical="top" wrapText="1" indent="1"/>
    </xf>
    <xf numFmtId="3" fontId="6" fillId="34" borderId="57" xfId="0" applyNumberFormat="1" applyFont="1" applyFill="1" applyBorder="1" applyAlignment="1">
      <alignment horizontal="center" vertical="top" wrapText="1"/>
    </xf>
    <xf numFmtId="0" fontId="6" fillId="34" borderId="57" xfId="0" applyFont="1" applyFill="1" applyBorder="1" applyAlignment="1">
      <alignment horizontal="left" vertical="top" wrapText="1" indent="1"/>
    </xf>
    <xf numFmtId="0" fontId="6" fillId="37" borderId="0" xfId="0" applyFont="1" applyFill="1" applyAlignment="1">
      <alignment horizontal="center" vertical="top" wrapText="1"/>
    </xf>
    <xf numFmtId="0" fontId="6" fillId="0" borderId="37" xfId="0" applyFont="1" applyBorder="1" applyAlignment="1">
      <alignment horizontal="left" vertical="top" wrapText="1"/>
    </xf>
    <xf numFmtId="3" fontId="9" fillId="0" borderId="37" xfId="0" applyNumberFormat="1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37" borderId="0" xfId="0" applyFont="1" applyFill="1" applyAlignment="1">
      <alignment horizontal="left" vertical="top" wrapText="1"/>
    </xf>
    <xf numFmtId="0" fontId="5" fillId="0" borderId="38" xfId="0" applyFont="1" applyBorder="1" applyAlignment="1">
      <alignment horizontal="left" vertical="top" wrapText="1" indent="1"/>
    </xf>
    <xf numFmtId="3" fontId="9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5" fillId="0" borderId="34" xfId="0" applyFont="1" applyBorder="1" applyAlignment="1">
      <alignment horizontal="left" vertical="top" wrapText="1" indent="1"/>
    </xf>
    <xf numFmtId="3" fontId="9" fillId="0" borderId="34" xfId="0" applyNumberFormat="1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5" fillId="37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9" fillId="0" borderId="57" xfId="0" applyFont="1" applyBorder="1" applyAlignment="1">
      <alignment horizontal="right" vertical="top" wrapText="1"/>
    </xf>
    <xf numFmtId="0" fontId="9" fillId="0" borderId="57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1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top" wrapText="1" indent="1"/>
    </xf>
    <xf numFmtId="3" fontId="8" fillId="0" borderId="0" xfId="0" applyNumberFormat="1" applyFont="1" applyBorder="1" applyAlignment="1">
      <alignment vertical="top" wrapText="1"/>
    </xf>
    <xf numFmtId="3" fontId="8" fillId="0" borderId="58" xfId="0" applyNumberFormat="1" applyFont="1" applyBorder="1" applyAlignment="1">
      <alignment vertical="top" wrapText="1"/>
    </xf>
    <xf numFmtId="0" fontId="6" fillId="0" borderId="46" xfId="0" applyFont="1" applyBorder="1" applyAlignment="1">
      <alignment horizontal="left" vertical="top" wrapText="1" indent="1"/>
    </xf>
    <xf numFmtId="3" fontId="7" fillId="0" borderId="56" xfId="0" applyNumberFormat="1" applyFont="1" applyBorder="1" applyAlignment="1">
      <alignment vertical="top" wrapText="1"/>
    </xf>
    <xf numFmtId="3" fontId="7" fillId="0" borderId="43" xfId="0" applyNumberFormat="1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 indent="1"/>
    </xf>
    <xf numFmtId="3" fontId="7" fillId="0" borderId="42" xfId="0" applyNumberFormat="1" applyFont="1" applyBorder="1" applyAlignment="1">
      <alignment vertical="top" wrapText="1"/>
    </xf>
    <xf numFmtId="3" fontId="7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7" fillId="0" borderId="0" xfId="0" applyFont="1" applyAlignment="1">
      <alignment/>
    </xf>
    <xf numFmtId="0" fontId="70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left" vertical="top" indent="1"/>
    </xf>
    <xf numFmtId="43" fontId="71" fillId="33" borderId="0" xfId="48" applyFont="1" applyFill="1" applyBorder="1" applyAlignment="1">
      <alignment vertical="top"/>
    </xf>
    <xf numFmtId="1" fontId="71" fillId="33" borderId="29" xfId="48" applyNumberFormat="1" applyFont="1" applyFill="1" applyBorder="1" applyAlignment="1">
      <alignment horizontal="right" vertical="top"/>
    </xf>
    <xf numFmtId="1" fontId="72" fillId="33" borderId="38" xfId="48" applyNumberFormat="1" applyFont="1" applyFill="1" applyBorder="1" applyAlignment="1">
      <alignment horizontal="right" vertical="top"/>
    </xf>
    <xf numFmtId="1" fontId="71" fillId="33" borderId="50" xfId="48" applyNumberFormat="1" applyFont="1" applyFill="1" applyBorder="1" applyAlignment="1">
      <alignment horizontal="right" vertical="top"/>
    </xf>
    <xf numFmtId="1" fontId="71" fillId="33" borderId="50" xfId="0" applyNumberFormat="1" applyFont="1" applyFill="1" applyBorder="1" applyAlignment="1">
      <alignment horizontal="right" vertical="top"/>
    </xf>
    <xf numFmtId="1" fontId="71" fillId="33" borderId="34" xfId="0" applyNumberFormat="1" applyFont="1" applyFill="1" applyBorder="1" applyAlignment="1">
      <alignment horizontal="right" vertical="top"/>
    </xf>
    <xf numFmtId="1" fontId="71" fillId="33" borderId="30" xfId="0" applyNumberFormat="1" applyFont="1" applyFill="1" applyBorder="1" applyAlignment="1">
      <alignment horizontal="right" vertical="top"/>
    </xf>
    <xf numFmtId="1" fontId="75" fillId="0" borderId="0" xfId="0" applyNumberFormat="1" applyFont="1" applyAlignment="1">
      <alignment horizontal="right"/>
    </xf>
    <xf numFmtId="1" fontId="72" fillId="33" borderId="42" xfId="0" applyNumberFormat="1" applyFont="1" applyFill="1" applyBorder="1" applyAlignment="1">
      <alignment horizontal="right" vertical="top"/>
    </xf>
    <xf numFmtId="0" fontId="71" fillId="33" borderId="0" xfId="0" applyFont="1" applyFill="1" applyBorder="1" applyAlignment="1">
      <alignment horizontal="justify" vertical="top" wrapText="1"/>
    </xf>
    <xf numFmtId="172" fontId="71" fillId="33" borderId="0" xfId="48" applyNumberFormat="1" applyFont="1" applyFill="1" applyBorder="1" applyAlignment="1">
      <alignment horizontal="center" vertical="top"/>
    </xf>
    <xf numFmtId="0" fontId="6" fillId="0" borderId="59" xfId="0" applyFont="1" applyBorder="1" applyAlignment="1">
      <alignment horizontal="center" vertical="top" wrapText="1"/>
    </xf>
    <xf numFmtId="1" fontId="71" fillId="33" borderId="38" xfId="0" applyNumberFormat="1" applyFont="1" applyFill="1" applyBorder="1" applyAlignment="1">
      <alignment horizontal="right" vertical="top"/>
    </xf>
    <xf numFmtId="1" fontId="72" fillId="33" borderId="38" xfId="0" applyNumberFormat="1" applyFont="1" applyFill="1" applyBorder="1" applyAlignment="1">
      <alignment horizontal="right" vertical="top"/>
    </xf>
    <xf numFmtId="4" fontId="7" fillId="0" borderId="46" xfId="0" applyNumberFormat="1" applyFont="1" applyBorder="1" applyAlignment="1">
      <alignment vertical="top" wrapText="1"/>
    </xf>
    <xf numFmtId="0" fontId="5" fillId="0" borderId="58" xfId="0" applyFont="1" applyBorder="1" applyAlignment="1">
      <alignment horizontal="left" vertical="top" wrapText="1" indent="2"/>
    </xf>
    <xf numFmtId="0" fontId="5" fillId="0" borderId="58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0" fontId="72" fillId="33" borderId="36" xfId="0" applyFont="1" applyFill="1" applyBorder="1" applyAlignment="1">
      <alignment horizontal="left" vertical="top"/>
    </xf>
    <xf numFmtId="0" fontId="72" fillId="33" borderId="36" xfId="0" applyFont="1" applyFill="1" applyBorder="1" applyAlignment="1">
      <alignment horizontal="left" vertical="center"/>
    </xf>
    <xf numFmtId="0" fontId="71" fillId="33" borderId="36" xfId="0" applyFont="1" applyFill="1" applyBorder="1" applyAlignment="1">
      <alignment horizontal="left" vertical="center"/>
    </xf>
    <xf numFmtId="3" fontId="71" fillId="33" borderId="37" xfId="48" applyNumberFormat="1" applyFont="1" applyFill="1" applyBorder="1" applyAlignment="1">
      <alignment vertical="top"/>
    </xf>
    <xf numFmtId="3" fontId="72" fillId="33" borderId="38" xfId="48" applyNumberFormat="1" applyFont="1" applyFill="1" applyBorder="1" applyAlignment="1">
      <alignment vertical="top"/>
    </xf>
    <xf numFmtId="3" fontId="71" fillId="0" borderId="38" xfId="48" applyNumberFormat="1" applyFont="1" applyFill="1" applyBorder="1" applyAlignment="1">
      <alignment vertical="top"/>
    </xf>
    <xf numFmtId="3" fontId="71" fillId="33" borderId="55" xfId="48" applyNumberFormat="1" applyFont="1" applyFill="1" applyBorder="1" applyAlignment="1">
      <alignment vertical="top"/>
    </xf>
    <xf numFmtId="3" fontId="71" fillId="33" borderId="40" xfId="48" applyNumberFormat="1" applyFont="1" applyFill="1" applyBorder="1" applyAlignment="1">
      <alignment vertical="top"/>
    </xf>
    <xf numFmtId="3" fontId="72" fillId="34" borderId="61" xfId="48" applyNumberFormat="1" applyFont="1" applyFill="1" applyBorder="1" applyAlignment="1">
      <alignment horizontal="center" vertical="center"/>
    </xf>
    <xf numFmtId="3" fontId="72" fillId="34" borderId="62" xfId="48" applyNumberFormat="1" applyFont="1" applyFill="1" applyBorder="1" applyAlignment="1">
      <alignment horizontal="center" vertical="center"/>
    </xf>
    <xf numFmtId="175" fontId="78" fillId="38" borderId="20" xfId="0" applyNumberFormat="1" applyFont="1" applyFill="1" applyBorder="1" applyAlignment="1">
      <alignment vertical="center"/>
    </xf>
    <xf numFmtId="0" fontId="71" fillId="33" borderId="29" xfId="0" applyFont="1" applyFill="1" applyBorder="1" applyAlignment="1">
      <alignment vertical="center"/>
    </xf>
    <xf numFmtId="3" fontId="71" fillId="33" borderId="34" xfId="48" applyNumberFormat="1" applyFont="1" applyFill="1" applyBorder="1" applyAlignment="1">
      <alignment vertical="top"/>
    </xf>
    <xf numFmtId="3" fontId="73" fillId="33" borderId="28" xfId="48" applyNumberFormat="1" applyFont="1" applyFill="1" applyBorder="1" applyAlignment="1">
      <alignment horizontal="right" vertical="center"/>
    </xf>
    <xf numFmtId="3" fontId="73" fillId="33" borderId="29" xfId="48" applyNumberFormat="1" applyFont="1" applyFill="1" applyBorder="1" applyAlignment="1">
      <alignment horizontal="right" vertical="center"/>
    </xf>
    <xf numFmtId="3" fontId="73" fillId="33" borderId="30" xfId="48" applyNumberFormat="1" applyFont="1" applyFill="1" applyBorder="1" applyAlignment="1">
      <alignment horizontal="right" vertical="center"/>
    </xf>
    <xf numFmtId="3" fontId="79" fillId="33" borderId="28" xfId="48" applyNumberFormat="1" applyFont="1" applyFill="1" applyBorder="1" applyAlignment="1">
      <alignment horizontal="right" vertical="center"/>
    </xf>
    <xf numFmtId="3" fontId="73" fillId="39" borderId="38" xfId="48" applyNumberFormat="1" applyFont="1" applyFill="1" applyBorder="1" applyAlignment="1">
      <alignment horizontal="right" vertical="center"/>
    </xf>
    <xf numFmtId="3" fontId="73" fillId="33" borderId="29" xfId="48" applyNumberFormat="1" applyFont="1" applyFill="1" applyBorder="1" applyAlignment="1">
      <alignment horizontal="right" vertical="center" wrapText="1"/>
    </xf>
    <xf numFmtId="3" fontId="79" fillId="33" borderId="29" xfId="48" applyNumberFormat="1" applyFont="1" applyFill="1" applyBorder="1" applyAlignment="1">
      <alignment horizontal="right" vertical="center"/>
    </xf>
    <xf numFmtId="3" fontId="73" fillId="0" borderId="29" xfId="48" applyNumberFormat="1" applyFont="1" applyFill="1" applyBorder="1" applyAlignment="1">
      <alignment horizontal="right" vertical="center"/>
    </xf>
    <xf numFmtId="3" fontId="73" fillId="33" borderId="39" xfId="48" applyNumberFormat="1" applyFont="1" applyFill="1" applyBorder="1" applyAlignment="1">
      <alignment horizontal="right" vertical="center"/>
    </xf>
    <xf numFmtId="3" fontId="73" fillId="33" borderId="33" xfId="48" applyNumberFormat="1" applyFont="1" applyFill="1" applyBorder="1" applyAlignment="1">
      <alignment horizontal="right" vertical="center"/>
    </xf>
    <xf numFmtId="3" fontId="80" fillId="33" borderId="54" xfId="48" applyNumberFormat="1" applyFont="1" applyFill="1" applyBorder="1" applyAlignment="1">
      <alignment horizontal="right"/>
    </xf>
    <xf numFmtId="3" fontId="0" fillId="0" borderId="0" xfId="48" applyNumberFormat="1" applyFont="1" applyAlignment="1">
      <alignment horizontal="right"/>
    </xf>
    <xf numFmtId="3" fontId="72" fillId="33" borderId="29" xfId="0" applyNumberFormat="1" applyFont="1" applyFill="1" applyBorder="1" applyAlignment="1">
      <alignment horizontal="right" vertical="top"/>
    </xf>
    <xf numFmtId="3" fontId="72" fillId="33" borderId="38" xfId="48" applyNumberFormat="1" applyFont="1" applyFill="1" applyBorder="1" applyAlignment="1">
      <alignment horizontal="right" vertical="top"/>
    </xf>
    <xf numFmtId="3" fontId="71" fillId="33" borderId="29" xfId="0" applyNumberFormat="1" applyFont="1" applyFill="1" applyBorder="1" applyAlignment="1">
      <alignment horizontal="right" vertical="top"/>
    </xf>
    <xf numFmtId="3" fontId="71" fillId="33" borderId="29" xfId="48" applyNumberFormat="1" applyFont="1" applyFill="1" applyBorder="1" applyAlignment="1">
      <alignment horizontal="right" vertical="top"/>
    </xf>
    <xf numFmtId="3" fontId="71" fillId="33" borderId="38" xfId="0" applyNumberFormat="1" applyFont="1" applyFill="1" applyBorder="1" applyAlignment="1">
      <alignment vertical="top"/>
    </xf>
    <xf numFmtId="3" fontId="71" fillId="33" borderId="38" xfId="48" applyNumberFormat="1" applyFont="1" applyFill="1" applyBorder="1" applyAlignment="1">
      <alignment vertical="center"/>
    </xf>
    <xf numFmtId="3" fontId="71" fillId="33" borderId="50" xfId="48" applyNumberFormat="1" applyFont="1" applyFill="1" applyBorder="1" applyAlignment="1">
      <alignment horizontal="right" vertical="top"/>
    </xf>
    <xf numFmtId="174" fontId="71" fillId="33" borderId="36" xfId="48" applyNumberFormat="1" applyFont="1" applyFill="1" applyBorder="1" applyAlignment="1">
      <alignment horizontal="right" vertical="top"/>
    </xf>
    <xf numFmtId="3" fontId="72" fillId="34" borderId="29" xfId="0" applyNumberFormat="1" applyFont="1" applyFill="1" applyBorder="1" applyAlignment="1">
      <alignment horizontal="center" vertical="center"/>
    </xf>
    <xf numFmtId="3" fontId="72" fillId="34" borderId="30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3" fontId="75" fillId="0" borderId="0" xfId="0" applyNumberFormat="1" applyFont="1" applyBorder="1" applyAlignment="1">
      <alignment/>
    </xf>
    <xf numFmtId="1" fontId="72" fillId="33" borderId="58" xfId="0" applyNumberFormat="1" applyFont="1" applyFill="1" applyBorder="1" applyAlignment="1">
      <alignment horizontal="right" vertical="top"/>
    </xf>
    <xf numFmtId="1" fontId="71" fillId="33" borderId="58" xfId="48" applyNumberFormat="1" applyFont="1" applyFill="1" applyBorder="1" applyAlignment="1">
      <alignment horizontal="right" vertical="top"/>
    </xf>
    <xf numFmtId="1" fontId="72" fillId="33" borderId="58" xfId="48" applyNumberFormat="1" applyFont="1" applyFill="1" applyBorder="1" applyAlignment="1">
      <alignment horizontal="right" vertical="top"/>
    </xf>
    <xf numFmtId="3" fontId="72" fillId="33" borderId="58" xfId="48" applyNumberFormat="1" applyFont="1" applyFill="1" applyBorder="1" applyAlignment="1">
      <alignment horizontal="right" vertical="top"/>
    </xf>
    <xf numFmtId="3" fontId="71" fillId="33" borderId="58" xfId="48" applyNumberFormat="1" applyFont="1" applyFill="1" applyBorder="1" applyAlignment="1">
      <alignment horizontal="right" vertical="top"/>
    </xf>
    <xf numFmtId="3" fontId="72" fillId="33" borderId="51" xfId="48" applyNumberFormat="1" applyFont="1" applyFill="1" applyBorder="1" applyAlignment="1">
      <alignment horizontal="right" vertical="top"/>
    </xf>
    <xf numFmtId="3" fontId="71" fillId="33" borderId="48" xfId="48" applyNumberFormat="1" applyFont="1" applyFill="1" applyBorder="1" applyAlignment="1">
      <alignment horizontal="right" vertical="top"/>
    </xf>
    <xf numFmtId="174" fontId="71" fillId="33" borderId="51" xfId="48" applyNumberFormat="1" applyFont="1" applyFill="1" applyBorder="1" applyAlignment="1">
      <alignment horizontal="right" vertical="top"/>
    </xf>
    <xf numFmtId="172" fontId="71" fillId="33" borderId="58" xfId="48" applyNumberFormat="1" applyFont="1" applyFill="1" applyBorder="1" applyAlignment="1">
      <alignment horizontal="center" vertical="top"/>
    </xf>
    <xf numFmtId="172" fontId="72" fillId="33" borderId="51" xfId="48" applyNumberFormat="1" applyFont="1" applyFill="1" applyBorder="1" applyAlignment="1">
      <alignment horizontal="center" vertical="top"/>
    </xf>
    <xf numFmtId="0" fontId="71" fillId="33" borderId="52" xfId="0" applyFont="1" applyFill="1" applyBorder="1" applyAlignment="1">
      <alignment horizontal="left" vertical="top"/>
    </xf>
    <xf numFmtId="0" fontId="71" fillId="33" borderId="63" xfId="0" applyFont="1" applyFill="1" applyBorder="1" applyAlignment="1">
      <alignment horizontal="left" vertical="top"/>
    </xf>
    <xf numFmtId="172" fontId="71" fillId="33" borderId="55" xfId="48" applyNumberFormat="1" applyFont="1" applyFill="1" applyBorder="1" applyAlignment="1">
      <alignment horizontal="center" vertical="top"/>
    </xf>
    <xf numFmtId="172" fontId="71" fillId="33" borderId="39" xfId="48" applyNumberFormat="1" applyFont="1" applyFill="1" applyBorder="1" applyAlignment="1">
      <alignment horizontal="center" vertical="top"/>
    </xf>
    <xf numFmtId="172" fontId="71" fillId="33" borderId="60" xfId="48" applyNumberFormat="1" applyFont="1" applyFill="1" applyBorder="1" applyAlignment="1">
      <alignment horizontal="center" vertical="top"/>
    </xf>
    <xf numFmtId="0" fontId="70" fillId="33" borderId="36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1"/>
    </xf>
    <xf numFmtId="3" fontId="71" fillId="33" borderId="38" xfId="48" applyNumberFormat="1" applyFont="1" applyFill="1" applyBorder="1" applyAlignment="1">
      <alignment vertical="top"/>
    </xf>
    <xf numFmtId="3" fontId="72" fillId="34" borderId="48" xfId="0" applyNumberFormat="1" applyFont="1" applyFill="1" applyBorder="1" applyAlignment="1">
      <alignment vertical="center"/>
    </xf>
    <xf numFmtId="3" fontId="71" fillId="33" borderId="29" xfId="48" applyNumberFormat="1" applyFont="1" applyFill="1" applyBorder="1" applyAlignment="1">
      <alignment vertical="top"/>
    </xf>
    <xf numFmtId="0" fontId="72" fillId="34" borderId="28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43" fontId="72" fillId="34" borderId="37" xfId="48" applyFont="1" applyFill="1" applyBorder="1" applyAlignment="1">
      <alignment horizontal="center" vertical="center"/>
    </xf>
    <xf numFmtId="43" fontId="72" fillId="34" borderId="34" xfId="48" applyFont="1" applyFill="1" applyBorder="1" applyAlignment="1">
      <alignment horizontal="center" vertical="center"/>
    </xf>
    <xf numFmtId="3" fontId="73" fillId="33" borderId="38" xfId="48" applyNumberFormat="1" applyFont="1" applyFill="1" applyBorder="1" applyAlignment="1">
      <alignment horizontal="right" vertical="center"/>
    </xf>
    <xf numFmtId="0" fontId="73" fillId="33" borderId="29" xfId="0" applyFont="1" applyFill="1" applyBorder="1" applyAlignment="1">
      <alignment horizontal="left" vertical="center"/>
    </xf>
    <xf numFmtId="0" fontId="61" fillId="33" borderId="36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3" fontId="71" fillId="33" borderId="51" xfId="48" applyNumberFormat="1" applyFont="1" applyFill="1" applyBorder="1" applyAlignment="1">
      <alignment horizontal="right" vertical="top"/>
    </xf>
    <xf numFmtId="0" fontId="71" fillId="33" borderId="35" xfId="0" applyFont="1" applyFill="1" applyBorder="1" applyAlignment="1">
      <alignment horizontal="left" vertical="top"/>
    </xf>
    <xf numFmtId="1" fontId="71" fillId="33" borderId="38" xfId="48" applyNumberFormat="1" applyFont="1" applyFill="1" applyBorder="1" applyAlignment="1">
      <alignment horizontal="right" vertical="top"/>
    </xf>
    <xf numFmtId="1" fontId="71" fillId="33" borderId="51" xfId="48" applyNumberFormat="1" applyFont="1" applyFill="1" applyBorder="1" applyAlignment="1">
      <alignment horizontal="right" vertical="top"/>
    </xf>
    <xf numFmtId="3" fontId="71" fillId="33" borderId="38" xfId="48" applyNumberFormat="1" applyFont="1" applyFill="1" applyBorder="1" applyAlignment="1">
      <alignment horizontal="right" vertical="top"/>
    </xf>
    <xf numFmtId="0" fontId="71" fillId="33" borderId="36" xfId="0" applyFont="1" applyFill="1" applyBorder="1" applyAlignment="1">
      <alignment horizontal="left" vertical="top"/>
    </xf>
    <xf numFmtId="0" fontId="71" fillId="33" borderId="10" xfId="0" applyFont="1" applyFill="1" applyBorder="1" applyAlignment="1">
      <alignment horizontal="left" vertical="top"/>
    </xf>
    <xf numFmtId="3" fontId="71" fillId="33" borderId="38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0" fontId="72" fillId="33" borderId="11" xfId="0" applyFont="1" applyFill="1" applyBorder="1" applyAlignment="1">
      <alignment horizontal="left" vertical="top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174" fontId="71" fillId="33" borderId="38" xfId="48" applyNumberFormat="1" applyFont="1" applyFill="1" applyBorder="1" applyAlignment="1">
      <alignment horizontal="right" vertical="top"/>
    </xf>
    <xf numFmtId="174" fontId="72" fillId="33" borderId="38" xfId="48" applyNumberFormat="1" applyFont="1" applyFill="1" applyBorder="1" applyAlignment="1">
      <alignment horizontal="right" vertical="top"/>
    </xf>
    <xf numFmtId="0" fontId="72" fillId="34" borderId="38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justify" vertical="center"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13" xfId="0" applyFont="1" applyFill="1" applyBorder="1" applyAlignment="1">
      <alignment horizontal="center" wrapText="1"/>
    </xf>
    <xf numFmtId="172" fontId="71" fillId="33" borderId="38" xfId="48" applyNumberFormat="1" applyFont="1" applyFill="1" applyBorder="1" applyAlignment="1">
      <alignment horizontal="center" vertical="top"/>
    </xf>
    <xf numFmtId="172" fontId="72" fillId="33" borderId="38" xfId="48" applyNumberFormat="1" applyFont="1" applyFill="1" applyBorder="1" applyAlignment="1">
      <alignment horizontal="center" vertical="top"/>
    </xf>
    <xf numFmtId="3" fontId="79" fillId="34" borderId="37" xfId="48" applyNumberFormat="1" applyFont="1" applyFill="1" applyBorder="1" applyAlignment="1">
      <alignment horizontal="center"/>
    </xf>
    <xf numFmtId="3" fontId="79" fillId="34" borderId="34" xfId="48" applyNumberFormat="1" applyFont="1" applyFill="1" applyBorder="1" applyAlignment="1">
      <alignment horizontal="center"/>
    </xf>
    <xf numFmtId="172" fontId="72" fillId="33" borderId="42" xfId="48" applyNumberFormat="1" applyFont="1" applyFill="1" applyBorder="1" applyAlignment="1">
      <alignment horizontal="right" vertical="top"/>
    </xf>
    <xf numFmtId="174" fontId="71" fillId="33" borderId="48" xfId="48" applyNumberFormat="1" applyFont="1" applyFill="1" applyBorder="1" applyAlignment="1">
      <alignment vertical="top"/>
    </xf>
    <xf numFmtId="3" fontId="72" fillId="33" borderId="29" xfId="48" applyNumberFormat="1" applyFont="1" applyFill="1" applyBorder="1" applyAlignment="1">
      <alignment horizontal="right" vertical="center"/>
    </xf>
    <xf numFmtId="3" fontId="71" fillId="33" borderId="29" xfId="48" applyNumberFormat="1" applyFont="1" applyFill="1" applyBorder="1" applyAlignment="1">
      <alignment horizontal="right" vertical="center"/>
    </xf>
    <xf numFmtId="3" fontId="71" fillId="33" borderId="50" xfId="48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left" vertical="center"/>
    </xf>
    <xf numFmtId="0" fontId="71" fillId="33" borderId="30" xfId="0" applyFont="1" applyFill="1" applyBorder="1" applyAlignment="1">
      <alignment horizontal="left" vertical="center"/>
    </xf>
    <xf numFmtId="3" fontId="75" fillId="0" borderId="54" xfId="0" applyNumberFormat="1" applyFont="1" applyBorder="1" applyAlignment="1">
      <alignment horizontal="right"/>
    </xf>
    <xf numFmtId="172" fontId="72" fillId="33" borderId="43" xfId="48" applyNumberFormat="1" applyFont="1" applyFill="1" applyBorder="1" applyAlignment="1">
      <alignment horizontal="right" vertical="top"/>
    </xf>
    <xf numFmtId="0" fontId="6" fillId="34" borderId="45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64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58" xfId="0" applyFont="1" applyFill="1" applyBorder="1" applyAlignment="1">
      <alignment horizontal="center" vertical="top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justify" vertical="top" wrapText="1"/>
    </xf>
    <xf numFmtId="0" fontId="6" fillId="34" borderId="65" xfId="0" applyFont="1" applyFill="1" applyBorder="1" applyAlignment="1">
      <alignment horizontal="center" vertical="top" wrapText="1"/>
    </xf>
    <xf numFmtId="0" fontId="6" fillId="34" borderId="66" xfId="0" applyFont="1" applyFill="1" applyBorder="1" applyAlignment="1">
      <alignment horizontal="center" vertical="top" wrapText="1"/>
    </xf>
    <xf numFmtId="0" fontId="6" fillId="34" borderId="69" xfId="0" applyFont="1" applyFill="1" applyBorder="1" applyAlignment="1">
      <alignment horizontal="center" vertical="top" wrapText="1"/>
    </xf>
    <xf numFmtId="0" fontId="70" fillId="33" borderId="36" xfId="0" applyFont="1" applyFill="1" applyBorder="1" applyAlignment="1">
      <alignment vertical="top"/>
    </xf>
    <xf numFmtId="0" fontId="70" fillId="33" borderId="10" xfId="0" applyFont="1" applyFill="1" applyBorder="1" applyAlignment="1">
      <alignment vertical="top"/>
    </xf>
    <xf numFmtId="3" fontId="71" fillId="33" borderId="42" xfId="48" applyNumberFormat="1" applyFont="1" applyFill="1" applyBorder="1" applyAlignment="1">
      <alignment horizontal="right" vertical="center"/>
    </xf>
    <xf numFmtId="3" fontId="71" fillId="33" borderId="38" xfId="48" applyNumberFormat="1" applyFont="1" applyFill="1" applyBorder="1" applyAlignment="1">
      <alignment horizontal="right" vertical="center"/>
    </xf>
    <xf numFmtId="0" fontId="72" fillId="34" borderId="70" xfId="0" applyFont="1" applyFill="1" applyBorder="1" applyAlignment="1">
      <alignment vertical="center"/>
    </xf>
    <xf numFmtId="0" fontId="72" fillId="34" borderId="40" xfId="0" applyFont="1" applyFill="1" applyBorder="1" applyAlignment="1">
      <alignment vertical="center"/>
    </xf>
    <xf numFmtId="0" fontId="71" fillId="33" borderId="29" xfId="0" applyFont="1" applyFill="1" applyBorder="1" applyAlignment="1">
      <alignment horizontal="left" vertical="center" indent="1"/>
    </xf>
    <xf numFmtId="3" fontId="71" fillId="33" borderId="38" xfId="48" applyNumberFormat="1" applyFont="1" applyFill="1" applyBorder="1" applyAlignment="1">
      <alignment vertical="top"/>
    </xf>
    <xf numFmtId="3" fontId="72" fillId="34" borderId="48" xfId="0" applyNumberFormat="1" applyFont="1" applyFill="1" applyBorder="1" applyAlignment="1">
      <alignment vertical="center"/>
    </xf>
    <xf numFmtId="3" fontId="71" fillId="33" borderId="29" xfId="48" applyNumberFormat="1" applyFont="1" applyFill="1" applyBorder="1" applyAlignment="1">
      <alignment vertical="top"/>
    </xf>
    <xf numFmtId="0" fontId="72" fillId="34" borderId="11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center" vertical="center"/>
    </xf>
    <xf numFmtId="0" fontId="72" fillId="34" borderId="28" xfId="0" applyFont="1" applyFill="1" applyBorder="1" applyAlignment="1">
      <alignment horizontal="center" vertical="center"/>
    </xf>
    <xf numFmtId="0" fontId="72" fillId="34" borderId="36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43" fontId="72" fillId="34" borderId="37" xfId="48" applyFont="1" applyFill="1" applyBorder="1" applyAlignment="1">
      <alignment horizontal="center" vertical="center"/>
    </xf>
    <xf numFmtId="43" fontId="72" fillId="34" borderId="34" xfId="48" applyFont="1" applyFill="1" applyBorder="1" applyAlignment="1">
      <alignment horizontal="center" vertical="center"/>
    </xf>
    <xf numFmtId="3" fontId="73" fillId="33" borderId="38" xfId="48" applyNumberFormat="1" applyFont="1" applyFill="1" applyBorder="1" applyAlignment="1">
      <alignment horizontal="right" vertical="center"/>
    </xf>
    <xf numFmtId="0" fontId="79" fillId="33" borderId="0" xfId="0" applyFont="1" applyFill="1" applyAlignment="1">
      <alignment horizontal="left" vertical="center"/>
    </xf>
    <xf numFmtId="0" fontId="79" fillId="33" borderId="29" xfId="0" applyFont="1" applyFill="1" applyBorder="1" applyAlignment="1">
      <alignment horizontal="left" vertical="center"/>
    </xf>
    <xf numFmtId="0" fontId="61" fillId="33" borderId="63" xfId="0" applyFont="1" applyFill="1" applyBorder="1" applyAlignment="1">
      <alignment horizontal="left" vertical="center"/>
    </xf>
    <xf numFmtId="0" fontId="61" fillId="33" borderId="39" xfId="0" applyFont="1" applyFill="1" applyBorder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73" fillId="33" borderId="29" xfId="0" applyFont="1" applyFill="1" applyBorder="1" applyAlignment="1">
      <alignment horizontal="left" vertical="center"/>
    </xf>
    <xf numFmtId="0" fontId="61" fillId="33" borderId="36" xfId="0" applyFont="1" applyFill="1" applyBorder="1" applyAlignment="1">
      <alignment horizontal="left" vertical="center"/>
    </xf>
    <xf numFmtId="3" fontId="79" fillId="33" borderId="38" xfId="48" applyNumberFormat="1" applyFont="1" applyFill="1" applyBorder="1" applyAlignment="1">
      <alignment horizontal="right" vertical="center"/>
    </xf>
    <xf numFmtId="0" fontId="79" fillId="33" borderId="36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3" fontId="73" fillId="33" borderId="38" xfId="48" applyNumberFormat="1" applyFont="1" applyFill="1" applyBorder="1" applyAlignment="1">
      <alignment horizontal="right" vertical="center" wrapText="1"/>
    </xf>
    <xf numFmtId="0" fontId="73" fillId="33" borderId="63" xfId="0" applyFont="1" applyFill="1" applyBorder="1" applyAlignment="1">
      <alignment horizontal="left" vertical="center"/>
    </xf>
    <xf numFmtId="0" fontId="73" fillId="33" borderId="39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73" fillId="33" borderId="27" xfId="0" applyFont="1" applyFill="1" applyBorder="1" applyAlignment="1">
      <alignment horizontal="left" vertical="center"/>
    </xf>
    <xf numFmtId="0" fontId="73" fillId="33" borderId="30" xfId="0" applyFont="1" applyFill="1" applyBorder="1" applyAlignment="1">
      <alignment horizontal="left" vertical="center"/>
    </xf>
    <xf numFmtId="0" fontId="73" fillId="33" borderId="47" xfId="0" applyFont="1" applyFill="1" applyBorder="1" applyAlignment="1">
      <alignment horizontal="left" vertical="center"/>
    </xf>
    <xf numFmtId="0" fontId="73" fillId="33" borderId="28" xfId="0" applyFont="1" applyFill="1" applyBorder="1" applyAlignment="1">
      <alignment horizontal="left" vertical="center"/>
    </xf>
    <xf numFmtId="3" fontId="79" fillId="34" borderId="37" xfId="48" applyNumberFormat="1" applyFont="1" applyFill="1" applyBorder="1" applyAlignment="1">
      <alignment horizontal="center"/>
    </xf>
    <xf numFmtId="3" fontId="79" fillId="34" borderId="34" xfId="48" applyNumberFormat="1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79" fillId="34" borderId="27" xfId="0" applyFont="1" applyFill="1" applyBorder="1" applyAlignment="1">
      <alignment horizontal="center"/>
    </xf>
    <xf numFmtId="0" fontId="79" fillId="34" borderId="3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justify" vertical="center" wrapText="1"/>
    </xf>
    <xf numFmtId="0" fontId="61" fillId="33" borderId="47" xfId="0" applyFont="1" applyFill="1" applyBorder="1" applyAlignment="1">
      <alignment horizontal="justify" vertical="center" wrapText="1"/>
    </xf>
    <xf numFmtId="0" fontId="61" fillId="33" borderId="28" xfId="0" applyFont="1" applyFill="1" applyBorder="1" applyAlignment="1">
      <alignment horizontal="justify" vertical="center" wrapText="1"/>
    </xf>
    <xf numFmtId="0" fontId="79" fillId="34" borderId="11" xfId="0" applyFont="1" applyFill="1" applyBorder="1" applyAlignment="1">
      <alignment horizontal="center" vertical="top"/>
    </xf>
    <xf numFmtId="0" fontId="79" fillId="34" borderId="47" xfId="0" applyFont="1" applyFill="1" applyBorder="1" applyAlignment="1">
      <alignment horizontal="center" vertical="top"/>
    </xf>
    <xf numFmtId="0" fontId="79" fillId="34" borderId="28" xfId="0" applyFont="1" applyFill="1" applyBorder="1" applyAlignment="1">
      <alignment horizontal="center" vertical="top"/>
    </xf>
    <xf numFmtId="0" fontId="79" fillId="34" borderId="36" xfId="0" applyFont="1" applyFill="1" applyBorder="1" applyAlignment="1">
      <alignment horizontal="center" vertical="top"/>
    </xf>
    <xf numFmtId="0" fontId="79" fillId="34" borderId="0" xfId="0" applyFont="1" applyFill="1" applyBorder="1" applyAlignment="1">
      <alignment horizontal="center" vertical="top"/>
    </xf>
    <xf numFmtId="0" fontId="79" fillId="34" borderId="29" xfId="0" applyFont="1" applyFill="1" applyBorder="1" applyAlignment="1">
      <alignment horizontal="center" vertical="top"/>
    </xf>
    <xf numFmtId="0" fontId="79" fillId="34" borderId="10" xfId="0" applyFont="1" applyFill="1" applyBorder="1" applyAlignment="1">
      <alignment horizontal="center" vertical="top"/>
    </xf>
    <xf numFmtId="0" fontId="79" fillId="34" borderId="27" xfId="0" applyFont="1" applyFill="1" applyBorder="1" applyAlignment="1">
      <alignment horizontal="center" vertical="top"/>
    </xf>
    <xf numFmtId="0" fontId="79" fillId="34" borderId="30" xfId="0" applyFont="1" applyFill="1" applyBorder="1" applyAlignment="1">
      <alignment horizontal="center" vertical="top"/>
    </xf>
    <xf numFmtId="0" fontId="61" fillId="34" borderId="11" xfId="0" applyFont="1" applyFill="1" applyBorder="1" applyAlignment="1">
      <alignment horizontal="center"/>
    </xf>
    <xf numFmtId="0" fontId="61" fillId="34" borderId="47" xfId="0" applyFont="1" applyFill="1" applyBorder="1" applyAlignment="1">
      <alignment horizontal="center"/>
    </xf>
    <xf numFmtId="0" fontId="61" fillId="34" borderId="28" xfId="0" applyFont="1" applyFill="1" applyBorder="1" applyAlignment="1">
      <alignment horizontal="center"/>
    </xf>
    <xf numFmtId="3" fontId="79" fillId="34" borderId="65" xfId="48" applyNumberFormat="1" applyFont="1" applyFill="1" applyBorder="1" applyAlignment="1">
      <alignment horizontal="center"/>
    </xf>
    <xf numFmtId="3" fontId="79" fillId="34" borderId="66" xfId="48" applyNumberFormat="1" applyFont="1" applyFill="1" applyBorder="1" applyAlignment="1">
      <alignment horizontal="center"/>
    </xf>
    <xf numFmtId="3" fontId="79" fillId="34" borderId="69" xfId="48" applyNumberFormat="1" applyFont="1" applyFill="1" applyBorder="1" applyAlignment="1">
      <alignment horizontal="center"/>
    </xf>
    <xf numFmtId="3" fontId="79" fillId="34" borderId="38" xfId="48" applyNumberFormat="1" applyFont="1" applyFill="1" applyBorder="1" applyAlignment="1">
      <alignment horizontal="center"/>
    </xf>
    <xf numFmtId="0" fontId="79" fillId="34" borderId="36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9" fillId="34" borderId="29" xfId="0" applyFont="1" applyFill="1" applyBorder="1" applyAlignment="1">
      <alignment horizontal="center"/>
    </xf>
    <xf numFmtId="0" fontId="71" fillId="33" borderId="35" xfId="0" applyFont="1" applyFill="1" applyBorder="1" applyAlignment="1">
      <alignment horizontal="left"/>
    </xf>
    <xf numFmtId="0" fontId="71" fillId="33" borderId="29" xfId="0" applyFont="1" applyFill="1" applyBorder="1" applyAlignment="1">
      <alignment horizontal="left"/>
    </xf>
    <xf numFmtId="0" fontId="72" fillId="33" borderId="35" xfId="0" applyFont="1" applyFill="1" applyBorder="1" applyAlignment="1">
      <alignment horizontal="left" vertical="top"/>
    </xf>
    <xf numFmtId="0" fontId="72" fillId="33" borderId="29" xfId="0" applyFont="1" applyFill="1" applyBorder="1" applyAlignment="1">
      <alignment horizontal="left" vertical="top"/>
    </xf>
    <xf numFmtId="3" fontId="71" fillId="33" borderId="51" xfId="48" applyNumberFormat="1" applyFont="1" applyFill="1" applyBorder="1" applyAlignment="1">
      <alignment horizontal="right" vertical="top"/>
    </xf>
    <xf numFmtId="0" fontId="71" fillId="33" borderId="35" xfId="0" applyFont="1" applyFill="1" applyBorder="1" applyAlignment="1">
      <alignment horizontal="left" vertical="top"/>
    </xf>
    <xf numFmtId="0" fontId="71" fillId="33" borderId="29" xfId="0" applyFont="1" applyFill="1" applyBorder="1" applyAlignment="1">
      <alignment horizontal="left" vertical="top"/>
    </xf>
    <xf numFmtId="1" fontId="71" fillId="33" borderId="38" xfId="48" applyNumberFormat="1" applyFont="1" applyFill="1" applyBorder="1" applyAlignment="1">
      <alignment horizontal="right" vertical="top"/>
    </xf>
    <xf numFmtId="1" fontId="71" fillId="33" borderId="51" xfId="48" applyNumberFormat="1" applyFont="1" applyFill="1" applyBorder="1" applyAlignment="1">
      <alignment horizontal="right" vertical="top"/>
    </xf>
    <xf numFmtId="3" fontId="71" fillId="33" borderId="38" xfId="48" applyNumberFormat="1" applyFont="1" applyFill="1" applyBorder="1" applyAlignment="1">
      <alignment horizontal="right" vertical="top"/>
    </xf>
    <xf numFmtId="0" fontId="71" fillId="33" borderId="36" xfId="0" applyFont="1" applyFill="1" applyBorder="1" applyAlignment="1">
      <alignment horizontal="left" vertical="top"/>
    </xf>
    <xf numFmtId="0" fontId="71" fillId="33" borderId="10" xfId="0" applyFont="1" applyFill="1" applyBorder="1" applyAlignment="1">
      <alignment horizontal="left" vertical="top"/>
    </xf>
    <xf numFmtId="0" fontId="71" fillId="33" borderId="30" xfId="0" applyFont="1" applyFill="1" applyBorder="1" applyAlignment="1">
      <alignment horizontal="left" vertical="top"/>
    </xf>
    <xf numFmtId="0" fontId="72" fillId="33" borderId="45" xfId="0" applyFont="1" applyFill="1" applyBorder="1" applyAlignment="1">
      <alignment horizontal="left" vertical="top"/>
    </xf>
    <xf numFmtId="0" fontId="72" fillId="33" borderId="33" xfId="0" applyFont="1" applyFill="1" applyBorder="1" applyAlignment="1">
      <alignment horizontal="left" vertical="top"/>
    </xf>
    <xf numFmtId="3" fontId="71" fillId="33" borderId="38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0" fontId="72" fillId="33" borderId="11" xfId="0" applyFont="1" applyFill="1" applyBorder="1" applyAlignment="1">
      <alignment horizontal="left" vertical="top"/>
    </xf>
    <xf numFmtId="0" fontId="72" fillId="33" borderId="28" xfId="0" applyFont="1" applyFill="1" applyBorder="1" applyAlignment="1">
      <alignment horizontal="left" vertical="top"/>
    </xf>
    <xf numFmtId="0" fontId="72" fillId="34" borderId="11" xfId="0" applyFont="1" applyFill="1" applyBorder="1" applyAlignment="1">
      <alignment horizontal="center" vertical="top"/>
    </xf>
    <xf numFmtId="0" fontId="72" fillId="34" borderId="47" xfId="0" applyFont="1" applyFill="1" applyBorder="1" applyAlignment="1">
      <alignment horizontal="center" vertical="top"/>
    </xf>
    <xf numFmtId="0" fontId="72" fillId="34" borderId="28" xfId="0" applyFont="1" applyFill="1" applyBorder="1" applyAlignment="1">
      <alignment horizontal="center" vertical="top"/>
    </xf>
    <xf numFmtId="0" fontId="72" fillId="34" borderId="36" xfId="0" applyFont="1" applyFill="1" applyBorder="1" applyAlignment="1">
      <alignment horizontal="center" vertical="top"/>
    </xf>
    <xf numFmtId="0" fontId="72" fillId="34" borderId="0" xfId="0" applyFont="1" applyFill="1" applyBorder="1" applyAlignment="1">
      <alignment horizontal="center" vertical="top"/>
    </xf>
    <xf numFmtId="0" fontId="72" fillId="34" borderId="29" xfId="0" applyFont="1" applyFill="1" applyBorder="1" applyAlignment="1">
      <alignment horizontal="center" vertical="top"/>
    </xf>
    <xf numFmtId="0" fontId="72" fillId="34" borderId="10" xfId="0" applyFont="1" applyFill="1" applyBorder="1" applyAlignment="1">
      <alignment horizontal="center" vertical="top"/>
    </xf>
    <xf numFmtId="0" fontId="72" fillId="34" borderId="27" xfId="0" applyFont="1" applyFill="1" applyBorder="1" applyAlignment="1">
      <alignment horizontal="center" vertical="top"/>
    </xf>
    <xf numFmtId="0" fontId="72" fillId="34" borderId="30" xfId="0" applyFont="1" applyFill="1" applyBorder="1" applyAlignment="1">
      <alignment horizontal="center" vertical="top"/>
    </xf>
    <xf numFmtId="0" fontId="72" fillId="34" borderId="65" xfId="0" applyFont="1" applyFill="1" applyBorder="1" applyAlignment="1">
      <alignment horizontal="center" vertical="center"/>
    </xf>
    <xf numFmtId="0" fontId="72" fillId="34" borderId="66" xfId="0" applyFont="1" applyFill="1" applyBorder="1" applyAlignment="1">
      <alignment horizontal="center" vertical="center"/>
    </xf>
    <xf numFmtId="0" fontId="72" fillId="34" borderId="69" xfId="0" applyFont="1" applyFill="1" applyBorder="1" applyAlignment="1">
      <alignment horizontal="center" vertical="center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174" fontId="71" fillId="33" borderId="38" xfId="48" applyNumberFormat="1" applyFont="1" applyFill="1" applyBorder="1" applyAlignment="1">
      <alignment horizontal="right" vertical="top"/>
    </xf>
    <xf numFmtId="174" fontId="72" fillId="33" borderId="37" xfId="48" applyNumberFormat="1" applyFont="1" applyFill="1" applyBorder="1" applyAlignment="1">
      <alignment horizontal="right" vertical="top"/>
    </xf>
    <xf numFmtId="174" fontId="72" fillId="33" borderId="38" xfId="48" applyNumberFormat="1" applyFont="1" applyFill="1" applyBorder="1" applyAlignment="1">
      <alignment horizontal="right" vertical="top"/>
    </xf>
    <xf numFmtId="0" fontId="72" fillId="34" borderId="38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left" vertical="center"/>
    </xf>
    <xf numFmtId="0" fontId="72" fillId="33" borderId="29" xfId="0" applyFont="1" applyFill="1" applyBorder="1" applyAlignment="1">
      <alignment horizontal="left" vertical="center"/>
    </xf>
    <xf numFmtId="0" fontId="71" fillId="33" borderId="36" xfId="0" applyFont="1" applyFill="1" applyBorder="1" applyAlignment="1">
      <alignment horizontal="left" vertical="center"/>
    </xf>
    <xf numFmtId="0" fontId="72" fillId="33" borderId="35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3" fontId="72" fillId="34" borderId="37" xfId="0" applyNumberFormat="1" applyFont="1" applyFill="1" applyBorder="1" applyAlignment="1">
      <alignment horizontal="center" vertical="center"/>
    </xf>
    <xf numFmtId="3" fontId="72" fillId="34" borderId="34" xfId="0" applyNumberFormat="1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justify" vertical="center" wrapText="1"/>
    </xf>
    <xf numFmtId="0" fontId="71" fillId="33" borderId="29" xfId="0" applyFont="1" applyFill="1" applyBorder="1" applyAlignment="1">
      <alignment horizontal="justify" vertical="center" wrapText="1"/>
    </xf>
    <xf numFmtId="3" fontId="72" fillId="34" borderId="65" xfId="0" applyNumberFormat="1" applyFont="1" applyFill="1" applyBorder="1" applyAlignment="1">
      <alignment horizontal="center" vertical="center"/>
    </xf>
    <xf numFmtId="3" fontId="72" fillId="34" borderId="66" xfId="0" applyNumberFormat="1" applyFont="1" applyFill="1" applyBorder="1" applyAlignment="1">
      <alignment horizontal="center" vertical="center"/>
    </xf>
    <xf numFmtId="3" fontId="72" fillId="34" borderId="69" xfId="0" applyNumberFormat="1" applyFont="1" applyFill="1" applyBorder="1" applyAlignment="1">
      <alignment horizontal="center" vertical="center"/>
    </xf>
    <xf numFmtId="3" fontId="72" fillId="34" borderId="38" xfId="0" applyNumberFormat="1" applyFont="1" applyFill="1" applyBorder="1" applyAlignment="1">
      <alignment horizontal="center" vertical="center"/>
    </xf>
    <xf numFmtId="172" fontId="72" fillId="33" borderId="38" xfId="48" applyNumberFormat="1" applyFont="1" applyFill="1" applyBorder="1" applyAlignment="1">
      <alignment horizontal="center" vertical="top"/>
    </xf>
    <xf numFmtId="172" fontId="71" fillId="33" borderId="38" xfId="48" applyNumberFormat="1" applyFont="1" applyFill="1" applyBorder="1" applyAlignment="1">
      <alignment horizontal="center" vertical="top"/>
    </xf>
    <xf numFmtId="0" fontId="64" fillId="0" borderId="15" xfId="0" applyFont="1" applyBorder="1" applyAlignment="1">
      <alignment wrapText="1"/>
    </xf>
    <xf numFmtId="0" fontId="64" fillId="0" borderId="71" xfId="0" applyFont="1" applyBorder="1" applyAlignment="1">
      <alignment wrapText="1"/>
    </xf>
    <xf numFmtId="0" fontId="64" fillId="35" borderId="25" xfId="0" applyFont="1" applyFill="1" applyBorder="1" applyAlignment="1">
      <alignment wrapText="1"/>
    </xf>
    <xf numFmtId="0" fontId="64" fillId="35" borderId="15" xfId="0" applyFont="1" applyFill="1" applyBorder="1" applyAlignment="1">
      <alignment wrapText="1"/>
    </xf>
    <xf numFmtId="0" fontId="64" fillId="35" borderId="24" xfId="0" applyFont="1" applyFill="1" applyBorder="1" applyAlignment="1">
      <alignment wrapText="1"/>
    </xf>
    <xf numFmtId="0" fontId="62" fillId="34" borderId="25" xfId="0" applyFont="1" applyFill="1" applyBorder="1" applyAlignment="1">
      <alignment wrapText="1"/>
    </xf>
    <xf numFmtId="0" fontId="62" fillId="34" borderId="15" xfId="0" applyFont="1" applyFill="1" applyBorder="1" applyAlignment="1">
      <alignment wrapText="1"/>
    </xf>
    <xf numFmtId="0" fontId="62" fillId="34" borderId="24" xfId="0" applyFont="1" applyFill="1" applyBorder="1" applyAlignment="1">
      <alignment wrapText="1"/>
    </xf>
    <xf numFmtId="0" fontId="64" fillId="21" borderId="15" xfId="0" applyFont="1" applyFill="1" applyBorder="1" applyAlignment="1">
      <alignment wrapText="1"/>
    </xf>
    <xf numFmtId="0" fontId="64" fillId="34" borderId="25" xfId="0" applyFont="1" applyFill="1" applyBorder="1" applyAlignment="1">
      <alignment wrapText="1"/>
    </xf>
    <xf numFmtId="0" fontId="64" fillId="34" borderId="15" xfId="0" applyFont="1" applyFill="1" applyBorder="1" applyAlignment="1">
      <alignment wrapText="1"/>
    </xf>
    <xf numFmtId="0" fontId="64" fillId="34" borderId="72" xfId="0" applyFont="1" applyFill="1" applyBorder="1" applyAlignment="1">
      <alignment wrapText="1"/>
    </xf>
    <xf numFmtId="0" fontId="64" fillId="34" borderId="23" xfId="0" applyFont="1" applyFill="1" applyBorder="1" applyAlignment="1">
      <alignment wrapText="1"/>
    </xf>
    <xf numFmtId="0" fontId="64" fillId="34" borderId="22" xfId="0" applyFont="1" applyFill="1" applyBorder="1" applyAlignment="1">
      <alignment wrapText="1"/>
    </xf>
    <xf numFmtId="0" fontId="64" fillId="34" borderId="26" xfId="0" applyFont="1" applyFill="1" applyBorder="1" applyAlignment="1">
      <alignment wrapText="1"/>
    </xf>
    <xf numFmtId="0" fontId="64" fillId="34" borderId="0" xfId="0" applyFont="1" applyFill="1" applyBorder="1" applyAlignment="1">
      <alignment wrapText="1"/>
    </xf>
    <xf numFmtId="0" fontId="64" fillId="34" borderId="20" xfId="0" applyFont="1" applyFill="1" applyBorder="1" applyAlignment="1">
      <alignment wrapText="1"/>
    </xf>
    <xf numFmtId="0" fontId="64" fillId="34" borderId="18" xfId="0" applyFont="1" applyFill="1" applyBorder="1" applyAlignment="1">
      <alignment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25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71" xfId="0" applyFont="1" applyFill="1" applyBorder="1" applyAlignment="1">
      <alignment horizontal="center"/>
    </xf>
    <xf numFmtId="0" fontId="64" fillId="34" borderId="7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 wrapText="1"/>
    </xf>
    <xf numFmtId="0" fontId="64" fillId="34" borderId="20" xfId="0" applyFont="1" applyFill="1" applyBorder="1" applyAlignment="1">
      <alignment horizontal="center" wrapText="1"/>
    </xf>
    <xf numFmtId="0" fontId="64" fillId="34" borderId="14" xfId="0" applyFont="1" applyFill="1" applyBorder="1" applyAlignment="1">
      <alignment horizontal="center" wrapText="1"/>
    </xf>
    <xf numFmtId="0" fontId="64" fillId="34" borderId="21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4" fillId="34" borderId="13" xfId="0" applyFont="1" applyFill="1" applyBorder="1" applyAlignment="1">
      <alignment horizontal="center" wrapText="1"/>
    </xf>
    <xf numFmtId="0" fontId="64" fillId="34" borderId="25" xfId="0" applyFont="1" applyFill="1" applyBorder="1" applyAlignment="1">
      <alignment horizontal="center" wrapText="1"/>
    </xf>
    <xf numFmtId="0" fontId="64" fillId="34" borderId="71" xfId="0" applyFont="1" applyFill="1" applyBorder="1" applyAlignment="1">
      <alignment horizontal="center" wrapText="1"/>
    </xf>
    <xf numFmtId="0" fontId="64" fillId="34" borderId="73" xfId="0" applyFont="1" applyFill="1" applyBorder="1" applyAlignment="1">
      <alignment horizontal="center" wrapText="1"/>
    </xf>
    <xf numFmtId="0" fontId="81" fillId="0" borderId="17" xfId="0" applyFont="1" applyBorder="1" applyAlignment="1">
      <alignment horizontal="center"/>
    </xf>
    <xf numFmtId="0" fontId="64" fillId="34" borderId="72" xfId="0" applyFont="1" applyFill="1" applyBorder="1" applyAlignment="1">
      <alignment horizontal="center"/>
    </xf>
    <xf numFmtId="0" fontId="64" fillId="34" borderId="2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/>
    </xf>
    <xf numFmtId="0" fontId="64" fillId="34" borderId="26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1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twoCellAnchor>
    <xdr:from>
      <xdr:col>0</xdr:col>
      <xdr:colOff>9525</xdr:colOff>
      <xdr:row>76</xdr:row>
      <xdr:rowOff>180975</xdr:rowOff>
    </xdr:from>
    <xdr:to>
      <xdr:col>0</xdr:col>
      <xdr:colOff>2362200</xdr:colOff>
      <xdr:row>77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9525" y="16421100"/>
          <a:ext cx="2352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2066925</xdr:colOff>
      <xdr:row>76</xdr:row>
      <xdr:rowOff>180975</xdr:rowOff>
    </xdr:from>
    <xdr:ext cx="3124200" cy="666750"/>
    <xdr:sp>
      <xdr:nvSpPr>
        <xdr:cNvPr id="3" name="4 CuadroTexto"/>
        <xdr:cNvSpPr txBox="1">
          <a:spLocks noChangeArrowheads="1"/>
        </xdr:cNvSpPr>
      </xdr:nvSpPr>
      <xdr:spPr>
        <a:xfrm>
          <a:off x="7781925" y="16421100"/>
          <a:ext cx="3124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238125</xdr:colOff>
      <xdr:row>40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82930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7</xdr:col>
      <xdr:colOff>857250</xdr:colOff>
      <xdr:row>14</xdr:row>
      <xdr:rowOff>180975</xdr:rowOff>
    </xdr:from>
    <xdr:ext cx="3124200" cy="571500"/>
    <xdr:sp>
      <xdr:nvSpPr>
        <xdr:cNvPr id="2" name="3 CuadroTexto"/>
        <xdr:cNvSpPr txBox="1">
          <a:spLocks noChangeArrowheads="1"/>
        </xdr:cNvSpPr>
      </xdr:nvSpPr>
      <xdr:spPr>
        <a:xfrm>
          <a:off x="8248650" y="56102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0</xdr:rowOff>
    </xdr:from>
    <xdr:to>
      <xdr:col>11</xdr:col>
      <xdr:colOff>0</xdr:colOff>
      <xdr:row>15</xdr:row>
      <xdr:rowOff>9525</xdr:rowOff>
    </xdr:to>
    <xdr:sp>
      <xdr:nvSpPr>
        <xdr:cNvPr id="4" name="5 Conector recto"/>
        <xdr:cNvSpPr>
          <a:spLocks/>
        </xdr:cNvSpPr>
      </xdr:nvSpPr>
      <xdr:spPr>
        <a:xfrm flipV="1">
          <a:off x="8924925" y="56197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86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61258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1</xdr:col>
      <xdr:colOff>4391025</xdr:colOff>
      <xdr:row>86</xdr:row>
      <xdr:rowOff>9525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153025" y="161353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86</xdr:row>
      <xdr:rowOff>9525</xdr:rowOff>
    </xdr:from>
    <xdr:to>
      <xdr:col>1</xdr:col>
      <xdr:colOff>1447800</xdr:colOff>
      <xdr:row>86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61353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86</xdr:row>
      <xdr:rowOff>19050</xdr:rowOff>
    </xdr:from>
    <xdr:to>
      <xdr:col>5</xdr:col>
      <xdr:colOff>0</xdr:colOff>
      <xdr:row>86</xdr:row>
      <xdr:rowOff>28575</xdr:rowOff>
    </xdr:to>
    <xdr:sp>
      <xdr:nvSpPr>
        <xdr:cNvPr id="4" name="4 Conector recto"/>
        <xdr:cNvSpPr>
          <a:spLocks/>
        </xdr:cNvSpPr>
      </xdr:nvSpPr>
      <xdr:spPr>
        <a:xfrm flipV="1">
          <a:off x="5829300" y="1614487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104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95738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57150</xdr:colOff>
      <xdr:row>104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4981575" y="195738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104</xdr:row>
      <xdr:rowOff>9525</xdr:rowOff>
    </xdr:from>
    <xdr:to>
      <xdr:col>2</xdr:col>
      <xdr:colOff>685800</xdr:colOff>
      <xdr:row>104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95834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104</xdr:row>
      <xdr:rowOff>9525</xdr:rowOff>
    </xdr:from>
    <xdr:to>
      <xdr:col>9</xdr:col>
      <xdr:colOff>0</xdr:colOff>
      <xdr:row>104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5657850" y="1958340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176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342900</xdr:colOff>
      <xdr:row>176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615315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176</xdr:row>
      <xdr:rowOff>9525</xdr:rowOff>
    </xdr:from>
    <xdr:to>
      <xdr:col>1</xdr:col>
      <xdr:colOff>1447800</xdr:colOff>
      <xdr:row>176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33537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176</xdr:row>
      <xdr:rowOff>9525</xdr:rowOff>
    </xdr:from>
    <xdr:to>
      <xdr:col>8</xdr:col>
      <xdr:colOff>0</xdr:colOff>
      <xdr:row>176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838950" y="33537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428625</xdr:colOff>
      <xdr:row>38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6334125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7248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1104900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7010400" y="7248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101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647700</xdr:colOff>
      <xdr:row>101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60070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101</xdr:row>
      <xdr:rowOff>9525</xdr:rowOff>
    </xdr:from>
    <xdr:to>
      <xdr:col>1</xdr:col>
      <xdr:colOff>1447800</xdr:colOff>
      <xdr:row>101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92500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1047750</xdr:colOff>
      <xdr:row>101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276975" y="192500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19050</xdr:colOff>
      <xdr:row>44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61975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8391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44</xdr:row>
      <xdr:rowOff>9525</xdr:rowOff>
    </xdr:from>
    <xdr:to>
      <xdr:col>7</xdr:col>
      <xdr:colOff>9525</xdr:colOff>
      <xdr:row>44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296025" y="8391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0">
      <selection activeCell="A47" sqref="A47:F79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363" t="s">
        <v>407</v>
      </c>
      <c r="B1" s="364"/>
      <c r="C1" s="364"/>
      <c r="D1" s="364"/>
      <c r="E1" s="364"/>
      <c r="F1" s="365"/>
    </row>
    <row r="2" spans="1:6" ht="15">
      <c r="A2" s="366" t="s">
        <v>408</v>
      </c>
      <c r="B2" s="367"/>
      <c r="C2" s="367"/>
      <c r="D2" s="367"/>
      <c r="E2" s="367"/>
      <c r="F2" s="368"/>
    </row>
    <row r="3" spans="1:6" ht="15">
      <c r="A3" s="366" t="s">
        <v>581</v>
      </c>
      <c r="B3" s="367"/>
      <c r="C3" s="367"/>
      <c r="D3" s="367"/>
      <c r="E3" s="367"/>
      <c r="F3" s="368"/>
    </row>
    <row r="4" spans="1:6" ht="15">
      <c r="A4" s="366" t="s">
        <v>1</v>
      </c>
      <c r="B4" s="367"/>
      <c r="C4" s="367"/>
      <c r="D4" s="367"/>
      <c r="E4" s="367"/>
      <c r="F4" s="368"/>
    </row>
    <row r="5" spans="1:6" ht="33.75">
      <c r="A5" s="132" t="s">
        <v>2</v>
      </c>
      <c r="B5" s="133" t="s">
        <v>582</v>
      </c>
      <c r="C5" s="133" t="s">
        <v>575</v>
      </c>
      <c r="D5" s="256" t="s">
        <v>2</v>
      </c>
      <c r="E5" s="133" t="s">
        <v>582</v>
      </c>
      <c r="F5" s="134" t="s">
        <v>575</v>
      </c>
    </row>
    <row r="6" spans="1:6" ht="15">
      <c r="A6" s="135" t="s">
        <v>409</v>
      </c>
      <c r="B6" s="136"/>
      <c r="C6" s="137"/>
      <c r="D6" s="138" t="s">
        <v>410</v>
      </c>
      <c r="E6" s="139"/>
      <c r="F6" s="259"/>
    </row>
    <row r="7" spans="1:6" ht="15">
      <c r="A7" s="140" t="s">
        <v>411</v>
      </c>
      <c r="B7" s="141"/>
      <c r="C7" s="142"/>
      <c r="D7" s="143" t="s">
        <v>412</v>
      </c>
      <c r="E7" s="144"/>
      <c r="F7" s="145"/>
    </row>
    <row r="8" spans="1:6" ht="22.5">
      <c r="A8" s="146" t="s">
        <v>413</v>
      </c>
      <c r="B8" s="147">
        <f>SUM(B9:B15)</f>
        <v>10993680</v>
      </c>
      <c r="C8" s="147">
        <f>SUM(C9:C15)</f>
        <v>29555774</v>
      </c>
      <c r="D8" s="148" t="s">
        <v>414</v>
      </c>
      <c r="E8" s="149">
        <f>SUM(E9:E17)</f>
        <v>56953568</v>
      </c>
      <c r="F8" s="147">
        <f>SUM(F9:F17)</f>
        <v>33073752</v>
      </c>
    </row>
    <row r="9" spans="1:6" ht="15">
      <c r="A9" s="150" t="s">
        <v>415</v>
      </c>
      <c r="B9" s="151">
        <v>59300</v>
      </c>
      <c r="C9" s="142">
        <v>0</v>
      </c>
      <c r="D9" s="152" t="s">
        <v>416</v>
      </c>
      <c r="E9" s="151"/>
      <c r="F9" s="142"/>
    </row>
    <row r="10" spans="1:6" ht="15">
      <c r="A10" s="150" t="s">
        <v>417</v>
      </c>
      <c r="B10" s="151">
        <v>10934380</v>
      </c>
      <c r="C10" s="142">
        <v>29555774</v>
      </c>
      <c r="D10" s="152" t="s">
        <v>418</v>
      </c>
      <c r="E10" s="151">
        <v>4113372</v>
      </c>
      <c r="F10" s="142">
        <v>3028768</v>
      </c>
    </row>
    <row r="11" spans="1:6" ht="15">
      <c r="A11" s="150" t="s">
        <v>419</v>
      </c>
      <c r="B11" s="151"/>
      <c r="C11" s="142"/>
      <c r="D11" s="152" t="s">
        <v>420</v>
      </c>
      <c r="E11" s="151"/>
      <c r="F11" s="142"/>
    </row>
    <row r="12" spans="1:6" ht="15">
      <c r="A12" s="150" t="s">
        <v>421</v>
      </c>
      <c r="B12" s="151"/>
      <c r="C12" s="142"/>
      <c r="D12" s="152" t="s">
        <v>422</v>
      </c>
      <c r="E12" s="151"/>
      <c r="F12" s="142"/>
    </row>
    <row r="13" spans="1:6" ht="15">
      <c r="A13" s="150" t="s">
        <v>423</v>
      </c>
      <c r="B13" s="151"/>
      <c r="C13" s="142"/>
      <c r="D13" s="152" t="s">
        <v>424</v>
      </c>
      <c r="E13" s="151"/>
      <c r="F13" s="142"/>
    </row>
    <row r="14" spans="1:6" ht="22.5">
      <c r="A14" s="150" t="s">
        <v>425</v>
      </c>
      <c r="B14" s="151"/>
      <c r="C14" s="142"/>
      <c r="D14" s="152" t="s">
        <v>426</v>
      </c>
      <c r="E14" s="151"/>
      <c r="F14" s="142"/>
    </row>
    <row r="15" spans="1:6" ht="15">
      <c r="A15" s="150" t="s">
        <v>427</v>
      </c>
      <c r="B15" s="151"/>
      <c r="C15" s="142"/>
      <c r="D15" s="152" t="s">
        <v>428</v>
      </c>
      <c r="E15" s="151">
        <v>16362927</v>
      </c>
      <c r="F15" s="142">
        <v>30044984</v>
      </c>
    </row>
    <row r="16" spans="1:6" ht="15">
      <c r="A16" s="146" t="s">
        <v>429</v>
      </c>
      <c r="B16" s="147">
        <f>SUM(B17:B23)</f>
        <v>50593968</v>
      </c>
      <c r="C16" s="147">
        <f>SUM(C17:C23)</f>
        <v>59564390</v>
      </c>
      <c r="D16" s="152" t="s">
        <v>430</v>
      </c>
      <c r="E16" s="151"/>
      <c r="F16" s="142"/>
    </row>
    <row r="17" spans="1:6" ht="15">
      <c r="A17" s="150" t="s">
        <v>431</v>
      </c>
      <c r="B17" s="151"/>
      <c r="C17" s="142"/>
      <c r="D17" s="152" t="s">
        <v>432</v>
      </c>
      <c r="E17" s="151">
        <v>36477269</v>
      </c>
      <c r="F17" s="142">
        <v>0</v>
      </c>
    </row>
    <row r="18" spans="1:6" ht="15">
      <c r="A18" s="150" t="s">
        <v>433</v>
      </c>
      <c r="B18" s="151"/>
      <c r="C18" s="142"/>
      <c r="D18" s="148" t="s">
        <v>434</v>
      </c>
      <c r="E18" s="149">
        <f>SUM(E19:E21)</f>
        <v>0</v>
      </c>
      <c r="F18" s="147">
        <f>SUM(F19:F21)</f>
        <v>0</v>
      </c>
    </row>
    <row r="19" spans="1:6" ht="15">
      <c r="A19" s="150" t="s">
        <v>435</v>
      </c>
      <c r="B19" s="151">
        <v>50631043</v>
      </c>
      <c r="C19" s="142">
        <v>59564390</v>
      </c>
      <c r="D19" s="152" t="s">
        <v>436</v>
      </c>
      <c r="E19" s="151"/>
      <c r="F19" s="142"/>
    </row>
    <row r="20" spans="1:6" ht="22.5">
      <c r="A20" s="150" t="s">
        <v>437</v>
      </c>
      <c r="B20" s="151"/>
      <c r="C20" s="142"/>
      <c r="D20" s="152" t="s">
        <v>438</v>
      </c>
      <c r="E20" s="151"/>
      <c r="F20" s="142"/>
    </row>
    <row r="21" spans="1:6" ht="15">
      <c r="A21" s="150" t="s">
        <v>439</v>
      </c>
      <c r="B21" s="144"/>
      <c r="C21" s="145"/>
      <c r="D21" s="152" t="s">
        <v>440</v>
      </c>
      <c r="E21" s="151"/>
      <c r="F21" s="142"/>
    </row>
    <row r="22" spans="1:6" ht="15">
      <c r="A22" s="150" t="s">
        <v>441</v>
      </c>
      <c r="B22" s="144"/>
      <c r="C22" s="145"/>
      <c r="D22" s="148" t="s">
        <v>442</v>
      </c>
      <c r="E22" s="149">
        <f>SUM(E23:E24)</f>
        <v>0</v>
      </c>
      <c r="F22" s="147">
        <f>SUM(F23:F24)</f>
        <v>0</v>
      </c>
    </row>
    <row r="23" spans="1:6" ht="15">
      <c r="A23" s="150" t="s">
        <v>443</v>
      </c>
      <c r="B23" s="151">
        <v>-37075</v>
      </c>
      <c r="C23" s="142">
        <v>0</v>
      </c>
      <c r="D23" s="152" t="s">
        <v>444</v>
      </c>
      <c r="E23" s="151"/>
      <c r="F23" s="142"/>
    </row>
    <row r="24" spans="1:6" ht="15">
      <c r="A24" s="146" t="s">
        <v>445</v>
      </c>
      <c r="B24" s="147">
        <f>SUM(B25:B29)</f>
        <v>0</v>
      </c>
      <c r="C24" s="147">
        <f>SUM(C25:C29)</f>
        <v>0</v>
      </c>
      <c r="D24" s="152" t="s">
        <v>446</v>
      </c>
      <c r="E24" s="151"/>
      <c r="F24" s="142"/>
    </row>
    <row r="25" spans="1:6" ht="22.5">
      <c r="A25" s="150" t="s">
        <v>447</v>
      </c>
      <c r="B25" s="151">
        <v>0</v>
      </c>
      <c r="C25" s="142">
        <v>0</v>
      </c>
      <c r="D25" s="148" t="s">
        <v>448</v>
      </c>
      <c r="E25" s="151"/>
      <c r="F25" s="142"/>
    </row>
    <row r="26" spans="1:6" ht="22.5">
      <c r="A26" s="150" t="s">
        <v>449</v>
      </c>
      <c r="B26" s="151"/>
      <c r="C26" s="142"/>
      <c r="D26" s="148" t="s">
        <v>450</v>
      </c>
      <c r="E26" s="149">
        <f>SUM(E27:E29)</f>
        <v>0</v>
      </c>
      <c r="F26" s="147">
        <f>SUM(F27:F29)</f>
        <v>0</v>
      </c>
    </row>
    <row r="27" spans="1:6" ht="22.5">
      <c r="A27" s="150" t="s">
        <v>451</v>
      </c>
      <c r="B27" s="151"/>
      <c r="C27" s="142"/>
      <c r="D27" s="152" t="s">
        <v>452</v>
      </c>
      <c r="E27" s="151"/>
      <c r="F27" s="142"/>
    </row>
    <row r="28" spans="1:6" ht="15">
      <c r="A28" s="150" t="s">
        <v>453</v>
      </c>
      <c r="B28" s="151"/>
      <c r="C28" s="142"/>
      <c r="D28" s="152" t="s">
        <v>454</v>
      </c>
      <c r="E28" s="151"/>
      <c r="F28" s="142"/>
    </row>
    <row r="29" spans="1:6" ht="15">
      <c r="A29" s="150" t="s">
        <v>455</v>
      </c>
      <c r="B29" s="151"/>
      <c r="C29" s="142"/>
      <c r="D29" s="152" t="s">
        <v>456</v>
      </c>
      <c r="E29" s="151"/>
      <c r="F29" s="142"/>
    </row>
    <row r="30" spans="1:6" ht="22.5">
      <c r="A30" s="146" t="s">
        <v>457</v>
      </c>
      <c r="B30" s="147">
        <f>SUM(B31:B35)</f>
        <v>0</v>
      </c>
      <c r="C30" s="147">
        <f>SUM(C31:C35)</f>
        <v>0</v>
      </c>
      <c r="D30" s="148" t="s">
        <v>458</v>
      </c>
      <c r="E30" s="149">
        <f>SUM(E31:E36)</f>
        <v>0</v>
      </c>
      <c r="F30" s="147">
        <f>SUM(F31:F36)</f>
        <v>0</v>
      </c>
    </row>
    <row r="31" spans="1:6" ht="15">
      <c r="A31" s="150" t="s">
        <v>459</v>
      </c>
      <c r="B31" s="151"/>
      <c r="C31" s="142"/>
      <c r="D31" s="152" t="s">
        <v>460</v>
      </c>
      <c r="E31" s="151"/>
      <c r="F31" s="142"/>
    </row>
    <row r="32" spans="1:6" ht="15">
      <c r="A32" s="150" t="s">
        <v>461</v>
      </c>
      <c r="B32" s="151"/>
      <c r="C32" s="142"/>
      <c r="D32" s="152" t="s">
        <v>462</v>
      </c>
      <c r="E32" s="151"/>
      <c r="F32" s="142"/>
    </row>
    <row r="33" spans="1:6" ht="15">
      <c r="A33" s="150" t="s">
        <v>463</v>
      </c>
      <c r="B33" s="151"/>
      <c r="C33" s="142"/>
      <c r="D33" s="152" t="s">
        <v>464</v>
      </c>
      <c r="E33" s="151"/>
      <c r="F33" s="142"/>
    </row>
    <row r="34" spans="1:6" ht="22.5">
      <c r="A34" s="150" t="s">
        <v>465</v>
      </c>
      <c r="B34" s="151"/>
      <c r="C34" s="142"/>
      <c r="D34" s="152" t="s">
        <v>466</v>
      </c>
      <c r="E34" s="151"/>
      <c r="F34" s="142"/>
    </row>
    <row r="35" spans="1:6" ht="22.5">
      <c r="A35" s="150" t="s">
        <v>467</v>
      </c>
      <c r="B35" s="151"/>
      <c r="C35" s="142"/>
      <c r="D35" s="260" t="s">
        <v>468</v>
      </c>
      <c r="E35" s="151"/>
      <c r="F35" s="142"/>
    </row>
    <row r="36" spans="1:6" ht="15">
      <c r="A36" s="154" t="s">
        <v>469</v>
      </c>
      <c r="B36" s="147">
        <v>0</v>
      </c>
      <c r="C36" s="147">
        <v>0</v>
      </c>
      <c r="D36" s="260" t="s">
        <v>470</v>
      </c>
      <c r="E36" s="147"/>
      <c r="F36" s="147"/>
    </row>
    <row r="37" spans="1:6" ht="15">
      <c r="A37" s="154" t="s">
        <v>471</v>
      </c>
      <c r="B37" s="142"/>
      <c r="C37" s="142"/>
      <c r="D37" s="261" t="s">
        <v>472</v>
      </c>
      <c r="E37" s="147">
        <f>SUM(E38:E40)</f>
        <v>0</v>
      </c>
      <c r="F37" s="147">
        <f>SUM(F38:F40)</f>
        <v>0</v>
      </c>
    </row>
    <row r="38" spans="1:6" ht="22.5">
      <c r="A38" s="153" t="s">
        <v>473</v>
      </c>
      <c r="B38" s="151"/>
      <c r="C38" s="142"/>
      <c r="D38" s="152" t="s">
        <v>474</v>
      </c>
      <c r="E38" s="151"/>
      <c r="F38" s="142"/>
    </row>
    <row r="39" spans="1:6" ht="15">
      <c r="A39" s="150" t="s">
        <v>475</v>
      </c>
      <c r="B39" s="151"/>
      <c r="C39" s="142"/>
      <c r="D39" s="152" t="s">
        <v>476</v>
      </c>
      <c r="E39" s="151"/>
      <c r="F39" s="142"/>
    </row>
    <row r="40" spans="1:6" ht="15">
      <c r="A40" s="146" t="s">
        <v>477</v>
      </c>
      <c r="B40" s="151"/>
      <c r="C40" s="147">
        <f>SUM(C41:C44)</f>
        <v>0</v>
      </c>
      <c r="D40" s="152" t="s">
        <v>478</v>
      </c>
      <c r="E40" s="151"/>
      <c r="F40" s="142"/>
    </row>
    <row r="41" spans="1:6" ht="15">
      <c r="A41" s="150" t="s">
        <v>479</v>
      </c>
      <c r="B41" s="151"/>
      <c r="C41" s="142"/>
      <c r="D41" s="148" t="s">
        <v>480</v>
      </c>
      <c r="E41" s="149">
        <f>SUM(E42:E44)</f>
        <v>0</v>
      </c>
      <c r="F41" s="147">
        <f>SUM(F42:F44)</f>
        <v>0</v>
      </c>
    </row>
    <row r="42" spans="1:6" ht="15">
      <c r="A42" s="150" t="s">
        <v>481</v>
      </c>
      <c r="B42" s="151"/>
      <c r="C42" s="142"/>
      <c r="D42" s="152" t="s">
        <v>482</v>
      </c>
      <c r="E42" s="151"/>
      <c r="F42" s="142"/>
    </row>
    <row r="43" spans="1:6" ht="22.5">
      <c r="A43" s="150" t="s">
        <v>483</v>
      </c>
      <c r="B43" s="151"/>
      <c r="C43" s="142"/>
      <c r="D43" s="152" t="s">
        <v>484</v>
      </c>
      <c r="E43" s="151"/>
      <c r="F43" s="142"/>
    </row>
    <row r="44" spans="1:6" ht="15">
      <c r="A44" s="150" t="s">
        <v>485</v>
      </c>
      <c r="B44" s="151"/>
      <c r="C44" s="142"/>
      <c r="D44" s="152" t="s">
        <v>486</v>
      </c>
      <c r="E44" s="151"/>
      <c r="F44" s="142"/>
    </row>
    <row r="45" spans="1:6" ht="22.5">
      <c r="A45" s="230" t="s">
        <v>487</v>
      </c>
      <c r="B45" s="155">
        <f>+B8+B16+B24+B36</f>
        <v>61587648</v>
      </c>
      <c r="C45" s="155">
        <f>+C8+C16+C24+C36</f>
        <v>89120164</v>
      </c>
      <c r="D45" s="262" t="s">
        <v>488</v>
      </c>
      <c r="E45" s="155">
        <f>+E8+E18+E22+E26+E30+E37+E41</f>
        <v>56953568</v>
      </c>
      <c r="F45" s="155">
        <f>+F8+F18+F22+F26+F30+F37+F41</f>
        <v>33073752</v>
      </c>
    </row>
    <row r="46" spans="1:6" ht="15">
      <c r="A46" s="140"/>
      <c r="B46" s="149"/>
      <c r="C46" s="232"/>
      <c r="D46" s="143"/>
      <c r="E46" s="231"/>
      <c r="F46" s="232"/>
    </row>
    <row r="47" spans="1:6" ht="15">
      <c r="A47" s="233" t="s">
        <v>489</v>
      </c>
      <c r="B47" s="234"/>
      <c r="C47" s="235"/>
      <c r="D47" s="236" t="s">
        <v>490</v>
      </c>
      <c r="E47" s="237"/>
      <c r="F47" s="235"/>
    </row>
    <row r="48" spans="1:6" ht="15">
      <c r="A48" s="146" t="s">
        <v>491</v>
      </c>
      <c r="B48" s="156"/>
      <c r="C48" s="157"/>
      <c r="D48" s="160" t="s">
        <v>492</v>
      </c>
      <c r="E48" s="159"/>
      <c r="F48" s="157"/>
    </row>
    <row r="49" spans="1:6" ht="15">
      <c r="A49" s="146" t="s">
        <v>493</v>
      </c>
      <c r="B49" s="156"/>
      <c r="C49" s="157"/>
      <c r="D49" s="160" t="s">
        <v>494</v>
      </c>
      <c r="E49" s="159"/>
      <c r="F49" s="157"/>
    </row>
    <row r="50" spans="1:6" ht="15">
      <c r="A50" s="146" t="s">
        <v>495</v>
      </c>
      <c r="B50" s="156">
        <v>37351790</v>
      </c>
      <c r="C50" s="142">
        <v>37351790</v>
      </c>
      <c r="D50" s="160" t="s">
        <v>496</v>
      </c>
      <c r="E50" s="159"/>
      <c r="F50" s="157"/>
    </row>
    <row r="51" spans="1:6" ht="15">
      <c r="A51" s="146" t="s">
        <v>497</v>
      </c>
      <c r="B51" s="156">
        <f>112184139-2947451</f>
        <v>109236688</v>
      </c>
      <c r="C51" s="142">
        <v>109213321</v>
      </c>
      <c r="D51" s="160" t="s">
        <v>498</v>
      </c>
      <c r="E51" s="159"/>
      <c r="F51" s="157"/>
    </row>
    <row r="52" spans="1:6" ht="22.5">
      <c r="A52" s="146" t="s">
        <v>499</v>
      </c>
      <c r="B52" s="156">
        <v>2947451</v>
      </c>
      <c r="C52" s="157">
        <v>2947451</v>
      </c>
      <c r="D52" s="160" t="s">
        <v>500</v>
      </c>
      <c r="E52" s="159"/>
      <c r="F52" s="157"/>
    </row>
    <row r="53" spans="1:6" ht="15">
      <c r="A53" s="146" t="s">
        <v>501</v>
      </c>
      <c r="B53" s="156"/>
      <c r="C53" s="157"/>
      <c r="D53" s="160" t="s">
        <v>502</v>
      </c>
      <c r="E53" s="159"/>
      <c r="F53" s="157"/>
    </row>
    <row r="54" spans="1:6" ht="15">
      <c r="A54" s="146" t="s">
        <v>503</v>
      </c>
      <c r="B54" s="156"/>
      <c r="C54" s="157"/>
      <c r="D54" s="161"/>
      <c r="E54" s="159"/>
      <c r="F54" s="157"/>
    </row>
    <row r="55" spans="1:6" ht="15">
      <c r="A55" s="146" t="s">
        <v>504</v>
      </c>
      <c r="B55" s="156"/>
      <c r="C55" s="157"/>
      <c r="D55" s="158" t="s">
        <v>505</v>
      </c>
      <c r="E55" s="162">
        <f>SUM(E48:E53)</f>
        <v>0</v>
      </c>
      <c r="F55" s="163">
        <f>SUM(F48:F53)</f>
        <v>0</v>
      </c>
    </row>
    <row r="56" spans="1:6" ht="15">
      <c r="A56" s="146" t="s">
        <v>506</v>
      </c>
      <c r="B56" s="156"/>
      <c r="C56" s="157"/>
      <c r="D56" s="164" t="s">
        <v>507</v>
      </c>
      <c r="E56" s="162">
        <f>+E45+E55</f>
        <v>56953568</v>
      </c>
      <c r="F56" s="163">
        <f>+F45+F55</f>
        <v>33073752</v>
      </c>
    </row>
    <row r="57" spans="1:6" ht="22.5">
      <c r="A57" s="140" t="s">
        <v>508</v>
      </c>
      <c r="B57" s="163">
        <f>SUM(B48:B56)</f>
        <v>149535929</v>
      </c>
      <c r="C57" s="163">
        <f>SUM(C48:C56)</f>
        <v>149512562</v>
      </c>
      <c r="D57" s="164" t="s">
        <v>509</v>
      </c>
      <c r="E57" s="159"/>
      <c r="F57" s="157"/>
    </row>
    <row r="58" spans="1:6" ht="15">
      <c r="A58" s="140" t="s">
        <v>510</v>
      </c>
      <c r="B58" s="163">
        <f>+B45+B57</f>
        <v>211123577</v>
      </c>
      <c r="C58" s="163">
        <f>+C45+C57</f>
        <v>238632726</v>
      </c>
      <c r="D58" s="164" t="s">
        <v>511</v>
      </c>
      <c r="E58" s="162">
        <f>SUM(E59:E61)</f>
        <v>0</v>
      </c>
      <c r="F58" s="163">
        <f>SUM(F59:F61)</f>
        <v>0</v>
      </c>
    </row>
    <row r="59" spans="1:6" ht="15">
      <c r="A59" s="165"/>
      <c r="B59" s="166"/>
      <c r="C59" s="167"/>
      <c r="D59" s="160" t="s">
        <v>512</v>
      </c>
      <c r="E59" s="159">
        <v>0</v>
      </c>
      <c r="F59" s="157"/>
    </row>
    <row r="60" spans="1:6" ht="15">
      <c r="A60" s="165"/>
      <c r="B60" s="168"/>
      <c r="C60" s="169"/>
      <c r="D60" s="160" t="s">
        <v>513</v>
      </c>
      <c r="E60" s="159">
        <v>0</v>
      </c>
      <c r="F60" s="157"/>
    </row>
    <row r="61" spans="1:6" ht="15">
      <c r="A61" s="165"/>
      <c r="B61" s="168"/>
      <c r="C61" s="169"/>
      <c r="D61" s="160" t="s">
        <v>514</v>
      </c>
      <c r="E61" s="159"/>
      <c r="F61" s="157"/>
    </row>
    <row r="62" spans="1:6" ht="22.5">
      <c r="A62" s="165"/>
      <c r="B62" s="168"/>
      <c r="C62" s="169"/>
      <c r="D62" s="164" t="s">
        <v>515</v>
      </c>
      <c r="E62" s="162">
        <f>SUM(E63:E67)</f>
        <v>154170009</v>
      </c>
      <c r="F62" s="163">
        <f>SUM(F63:F67)</f>
        <v>205558974</v>
      </c>
    </row>
    <row r="63" spans="1:6" ht="15">
      <c r="A63" s="165"/>
      <c r="B63" s="168"/>
      <c r="C63" s="169"/>
      <c r="D63" s="160" t="s">
        <v>516</v>
      </c>
      <c r="E63" s="159">
        <v>-49620721</v>
      </c>
      <c r="F63" s="157">
        <v>10019191</v>
      </c>
    </row>
    <row r="64" spans="1:6" ht="15">
      <c r="A64" s="165"/>
      <c r="B64" s="168"/>
      <c r="C64" s="169"/>
      <c r="D64" s="160" t="s">
        <v>517</v>
      </c>
      <c r="E64" s="159">
        <v>54652229</v>
      </c>
      <c r="F64" s="157">
        <v>48918202</v>
      </c>
    </row>
    <row r="65" spans="1:6" ht="15">
      <c r="A65" s="165"/>
      <c r="B65" s="168"/>
      <c r="C65" s="169"/>
      <c r="D65" s="160" t="s">
        <v>518</v>
      </c>
      <c r="E65" s="159">
        <v>0</v>
      </c>
      <c r="F65" s="157"/>
    </row>
    <row r="66" spans="1:6" ht="15">
      <c r="A66" s="165"/>
      <c r="B66" s="170"/>
      <c r="C66" s="171"/>
      <c r="D66" s="160" t="s">
        <v>519</v>
      </c>
      <c r="E66" s="159">
        <v>0</v>
      </c>
      <c r="F66" s="157">
        <v>0</v>
      </c>
    </row>
    <row r="67" spans="1:6" ht="15">
      <c r="A67" s="165"/>
      <c r="B67" s="168"/>
      <c r="C67" s="171"/>
      <c r="D67" s="160" t="s">
        <v>520</v>
      </c>
      <c r="E67" s="159">
        <f>149161868-23367</f>
        <v>149138501</v>
      </c>
      <c r="F67" s="157">
        <v>146621581</v>
      </c>
    </row>
    <row r="68" spans="1:6" ht="22.5">
      <c r="A68" s="165"/>
      <c r="B68" s="168"/>
      <c r="C68" s="171"/>
      <c r="D68" s="158" t="s">
        <v>521</v>
      </c>
      <c r="E68" s="162">
        <f>SUM(E69:E70)</f>
        <v>0</v>
      </c>
      <c r="F68" s="163">
        <f>SUM(F69:F70)</f>
        <v>0</v>
      </c>
    </row>
    <row r="69" spans="1:6" ht="15">
      <c r="A69" s="165"/>
      <c r="B69" s="172"/>
      <c r="C69" s="171"/>
      <c r="D69" s="160" t="s">
        <v>522</v>
      </c>
      <c r="E69" s="159"/>
      <c r="F69" s="157"/>
    </row>
    <row r="70" spans="1:6" ht="15">
      <c r="A70" s="165"/>
      <c r="B70" s="172"/>
      <c r="C70" s="171"/>
      <c r="D70" s="160" t="s">
        <v>523</v>
      </c>
      <c r="E70" s="159"/>
      <c r="F70" s="157"/>
    </row>
    <row r="71" spans="1:6" ht="15">
      <c r="A71" s="165"/>
      <c r="B71" s="172"/>
      <c r="C71" s="171"/>
      <c r="D71" s="158" t="s">
        <v>524</v>
      </c>
      <c r="E71" s="162">
        <f>+E58+E62+E68</f>
        <v>154170009</v>
      </c>
      <c r="F71" s="163">
        <f>+F58+F62+F68</f>
        <v>205558974</v>
      </c>
    </row>
    <row r="72" spans="1:6" ht="15">
      <c r="A72" s="173"/>
      <c r="B72" s="174"/>
      <c r="C72" s="175"/>
      <c r="D72" s="176" t="s">
        <v>525</v>
      </c>
      <c r="E72" s="177">
        <f>+E56+E71</f>
        <v>211123577</v>
      </c>
      <c r="F72" s="178">
        <f>+F56+F71</f>
        <v>238632726</v>
      </c>
    </row>
    <row r="73" spans="1:6" ht="15">
      <c r="A73" s="239"/>
      <c r="B73" s="240"/>
      <c r="C73" s="240"/>
      <c r="D73" s="143"/>
      <c r="E73" s="231"/>
      <c r="F73" s="231"/>
    </row>
    <row r="74" spans="1:6" ht="15">
      <c r="A74" s="239"/>
      <c r="B74" s="240"/>
      <c r="C74" s="240"/>
      <c r="D74" s="143"/>
      <c r="E74" s="231"/>
      <c r="F74" s="231"/>
    </row>
    <row r="75" spans="1:6" ht="15">
      <c r="A75" s="239"/>
      <c r="B75" s="240"/>
      <c r="C75" s="240"/>
      <c r="D75" s="143"/>
      <c r="E75" s="231"/>
      <c r="F75" s="231"/>
    </row>
    <row r="76" spans="1:6" ht="15">
      <c r="A76" s="126"/>
      <c r="B76" s="126"/>
      <c r="C76" s="126"/>
      <c r="D76" s="126"/>
      <c r="E76" s="126"/>
      <c r="F76" s="126"/>
    </row>
    <row r="77" spans="1:6" ht="15">
      <c r="A77" s="126"/>
      <c r="B77" s="126"/>
      <c r="C77" s="126"/>
      <c r="D77" s="126"/>
      <c r="E77" s="126"/>
      <c r="F77" s="126"/>
    </row>
    <row r="78" spans="1:6" ht="15">
      <c r="A78" s="126"/>
      <c r="B78" s="126"/>
      <c r="C78" s="126"/>
      <c r="D78" s="126"/>
      <c r="E78" s="126"/>
      <c r="F78" s="126"/>
    </row>
    <row r="79" spans="1:6" ht="15">
      <c r="A79" s="126"/>
      <c r="B79" s="126"/>
      <c r="C79" s="126"/>
      <c r="D79" s="126"/>
      <c r="E79" s="126"/>
      <c r="F79" s="126"/>
    </row>
    <row r="80" spans="1:6" ht="15">
      <c r="A80" s="126"/>
      <c r="B80" s="126"/>
      <c r="C80" s="126"/>
      <c r="D80" s="126"/>
      <c r="E80" s="126"/>
      <c r="F80" s="126"/>
    </row>
    <row r="81" spans="1:6" ht="15">
      <c r="A81" s="126"/>
      <c r="B81" s="126"/>
      <c r="C81" s="126"/>
      <c r="D81" s="126"/>
      <c r="E81" s="126"/>
      <c r="F81" s="126"/>
    </row>
    <row r="82" spans="1:6" ht="15">
      <c r="A82" s="229"/>
      <c r="B82" s="228"/>
      <c r="C82" s="238"/>
      <c r="D82" s="227"/>
      <c r="E82" s="228"/>
      <c r="F82" s="228"/>
    </row>
    <row r="83" spans="1:6" ht="15">
      <c r="A83" s="227"/>
      <c r="B83" s="228"/>
      <c r="C83" s="238"/>
      <c r="D83" s="227"/>
      <c r="E83" s="228"/>
      <c r="F83" s="228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E39" sqref="E39"/>
    </sheetView>
  </sheetViews>
  <sheetFormatPr defaultColWidth="11.421875" defaultRowHeight="15"/>
  <cols>
    <col min="3" max="3" width="24.8515625" style="0" customWidth="1"/>
  </cols>
  <sheetData>
    <row r="1" ht="15">
      <c r="A1" s="7" t="s">
        <v>301</v>
      </c>
    </row>
    <row r="2" spans="1:11" ht="15.75" thickBot="1">
      <c r="A2" s="534" t="s">
        <v>302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ht="15">
      <c r="A3" s="535"/>
      <c r="B3" s="536"/>
      <c r="C3" s="536"/>
      <c r="D3" s="536"/>
      <c r="E3" s="536"/>
      <c r="F3" s="536"/>
      <c r="G3" s="536"/>
      <c r="H3" s="536"/>
      <c r="I3" s="536"/>
      <c r="J3" s="536"/>
      <c r="K3" s="537"/>
    </row>
    <row r="4" spans="1:11" ht="15">
      <c r="A4" s="538" t="s">
        <v>22</v>
      </c>
      <c r="B4" s="539"/>
      <c r="C4" s="539"/>
      <c r="D4" s="539"/>
      <c r="E4" s="539"/>
      <c r="F4" s="539"/>
      <c r="G4" s="539"/>
      <c r="H4" s="539"/>
      <c r="I4" s="539"/>
      <c r="J4" s="539"/>
      <c r="K4" s="540"/>
    </row>
    <row r="5" spans="1:11" ht="15">
      <c r="A5" s="538" t="s">
        <v>303</v>
      </c>
      <c r="B5" s="539"/>
      <c r="C5" s="539"/>
      <c r="D5" s="539"/>
      <c r="E5" s="539"/>
      <c r="F5" s="539"/>
      <c r="G5" s="539"/>
      <c r="H5" s="539"/>
      <c r="I5" s="539"/>
      <c r="J5" s="539"/>
      <c r="K5" s="540"/>
    </row>
    <row r="6" spans="1:11" ht="15">
      <c r="A6" s="538" t="str">
        <f>+FORMATO6D!A4</f>
        <v>Del 1 de enero al 30 de junio de 2017</v>
      </c>
      <c r="B6" s="539"/>
      <c r="C6" s="539"/>
      <c r="D6" s="539"/>
      <c r="E6" s="539"/>
      <c r="F6" s="539"/>
      <c r="G6" s="539"/>
      <c r="H6" s="539"/>
      <c r="I6" s="539"/>
      <c r="J6" s="539"/>
      <c r="K6" s="540"/>
    </row>
    <row r="7" spans="1:11" ht="15.75" thickBot="1">
      <c r="A7" s="541"/>
      <c r="B7" s="542"/>
      <c r="C7" s="542"/>
      <c r="D7" s="542"/>
      <c r="E7" s="542"/>
      <c r="F7" s="542"/>
      <c r="G7" s="542"/>
      <c r="H7" s="542"/>
      <c r="I7" s="542"/>
      <c r="J7" s="542"/>
      <c r="K7" s="543"/>
    </row>
    <row r="8" spans="1:11" ht="15.75" thickBot="1">
      <c r="A8" s="512" t="s">
        <v>304</v>
      </c>
      <c r="B8" s="513"/>
      <c r="C8" s="514"/>
      <c r="D8" s="521" t="s">
        <v>305</v>
      </c>
      <c r="E8" s="522"/>
      <c r="F8" s="522"/>
      <c r="G8" s="523"/>
      <c r="H8" s="524" t="s">
        <v>306</v>
      </c>
      <c r="I8" s="523"/>
      <c r="J8" s="525" t="s">
        <v>307</v>
      </c>
      <c r="K8" s="528" t="s">
        <v>308</v>
      </c>
    </row>
    <row r="9" spans="1:11" ht="15.75" thickBot="1">
      <c r="A9" s="515"/>
      <c r="B9" s="516"/>
      <c r="C9" s="517"/>
      <c r="D9" s="531" t="s">
        <v>309</v>
      </c>
      <c r="E9" s="532"/>
      <c r="F9" s="533" t="s">
        <v>310</v>
      </c>
      <c r="G9" s="532"/>
      <c r="H9" s="8"/>
      <c r="I9" s="8"/>
      <c r="J9" s="526"/>
      <c r="K9" s="529"/>
    </row>
    <row r="10" spans="1:11" ht="27" thickBot="1">
      <c r="A10" s="518"/>
      <c r="B10" s="519"/>
      <c r="C10" s="520"/>
      <c r="D10" s="349"/>
      <c r="E10" s="10" t="s">
        <v>311</v>
      </c>
      <c r="F10" s="10"/>
      <c r="G10" s="10" t="s">
        <v>312</v>
      </c>
      <c r="H10" s="11" t="s">
        <v>313</v>
      </c>
      <c r="I10" s="12" t="s">
        <v>314</v>
      </c>
      <c r="J10" s="527"/>
      <c r="K10" s="530"/>
    </row>
    <row r="11" spans="1:11" ht="15.75" thickBot="1">
      <c r="A11" s="503" t="s">
        <v>315</v>
      </c>
      <c r="B11" s="504"/>
      <c r="C11" s="504"/>
      <c r="D11" s="504"/>
      <c r="E11" s="504"/>
      <c r="F11" s="504"/>
      <c r="G11" s="504"/>
      <c r="H11" s="13"/>
      <c r="I11" s="13"/>
      <c r="J11" s="13"/>
      <c r="K11" s="14"/>
    </row>
    <row r="12" spans="1:11" ht="15.75" thickBot="1">
      <c r="A12" s="510" t="s">
        <v>316</v>
      </c>
      <c r="B12" s="511"/>
      <c r="C12" s="511"/>
      <c r="D12" s="511"/>
      <c r="E12" s="511"/>
      <c r="F12" s="511"/>
      <c r="G12" s="511"/>
      <c r="H12" s="347"/>
      <c r="I12" s="347"/>
      <c r="J12" s="347"/>
      <c r="K12" s="348"/>
    </row>
    <row r="13" spans="1:11" ht="24" customHeight="1" thickBot="1">
      <c r="A13" s="17">
        <v>1</v>
      </c>
      <c r="B13" s="509" t="s">
        <v>317</v>
      </c>
      <c r="C13" s="509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318</v>
      </c>
      <c r="C14" s="23" t="s">
        <v>319</v>
      </c>
      <c r="D14" s="24" t="s">
        <v>320</v>
      </c>
      <c r="E14" s="25" t="s">
        <v>321</v>
      </c>
      <c r="F14" s="26"/>
      <c r="G14" s="27"/>
      <c r="H14" s="28">
        <v>531884682</v>
      </c>
      <c r="I14" s="24" t="s">
        <v>322</v>
      </c>
      <c r="J14" s="26" t="s">
        <v>323</v>
      </c>
      <c r="K14" s="26"/>
    </row>
    <row r="15" spans="1:11" ht="27" thickBot="1">
      <c r="A15" s="21"/>
      <c r="B15" s="22" t="s">
        <v>324</v>
      </c>
      <c r="C15" s="23" t="s">
        <v>24</v>
      </c>
      <c r="D15" s="29" t="s">
        <v>320</v>
      </c>
      <c r="E15" s="30" t="s">
        <v>325</v>
      </c>
      <c r="F15" s="31"/>
      <c r="G15" s="32"/>
      <c r="H15" s="33">
        <v>362436800</v>
      </c>
      <c r="I15" s="29" t="s">
        <v>322</v>
      </c>
      <c r="J15" s="31" t="s">
        <v>323</v>
      </c>
      <c r="K15" s="31"/>
    </row>
    <row r="16" spans="1:11" ht="18.75" thickBot="1">
      <c r="A16" s="21"/>
      <c r="B16" s="22" t="s">
        <v>326</v>
      </c>
      <c r="C16" s="23" t="s">
        <v>327</v>
      </c>
      <c r="D16" s="29" t="s">
        <v>320</v>
      </c>
      <c r="E16" s="30" t="s">
        <v>586</v>
      </c>
      <c r="F16" s="31"/>
      <c r="G16" s="32"/>
      <c r="H16" s="33">
        <f>+FORMATO4!E14</f>
        <v>164654170</v>
      </c>
      <c r="I16" s="29" t="s">
        <v>322</v>
      </c>
      <c r="J16" s="34" t="s">
        <v>323</v>
      </c>
      <c r="K16" s="31"/>
    </row>
    <row r="17" spans="1:11" ht="21" customHeight="1" thickBot="1">
      <c r="A17" s="17">
        <v>2</v>
      </c>
      <c r="B17" s="509" t="s">
        <v>329</v>
      </c>
      <c r="C17" s="509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318</v>
      </c>
      <c r="C18" s="23" t="s">
        <v>319</v>
      </c>
      <c r="D18" s="24" t="s">
        <v>320</v>
      </c>
      <c r="E18" s="25" t="s">
        <v>321</v>
      </c>
      <c r="F18" s="26"/>
      <c r="G18" s="27"/>
      <c r="H18" s="28">
        <v>531884682</v>
      </c>
      <c r="I18" s="24" t="s">
        <v>322</v>
      </c>
      <c r="J18" s="26" t="s">
        <v>323</v>
      </c>
      <c r="K18" s="26"/>
    </row>
    <row r="19" spans="1:11" ht="27" thickBot="1">
      <c r="A19" s="21"/>
      <c r="B19" s="22" t="s">
        <v>324</v>
      </c>
      <c r="C19" s="23" t="s">
        <v>24</v>
      </c>
      <c r="D19" s="29" t="s">
        <v>320</v>
      </c>
      <c r="E19" s="30" t="s">
        <v>325</v>
      </c>
      <c r="F19" s="31"/>
      <c r="G19" s="32"/>
      <c r="H19" s="33">
        <v>362436800</v>
      </c>
      <c r="I19" s="29" t="s">
        <v>322</v>
      </c>
      <c r="J19" s="31" t="s">
        <v>323</v>
      </c>
      <c r="K19" s="31"/>
    </row>
    <row r="20" spans="1:11" ht="18.75" thickBot="1">
      <c r="A20" s="21"/>
      <c r="B20" s="22" t="s">
        <v>326</v>
      </c>
      <c r="C20" s="23" t="s">
        <v>327</v>
      </c>
      <c r="D20" s="29" t="s">
        <v>320</v>
      </c>
      <c r="E20" s="30" t="s">
        <v>586</v>
      </c>
      <c r="F20" s="31"/>
      <c r="G20" s="32"/>
      <c r="H20" s="33">
        <v>164654170</v>
      </c>
      <c r="I20" s="29" t="s">
        <v>322</v>
      </c>
      <c r="J20" s="34" t="s">
        <v>323</v>
      </c>
      <c r="K20" s="31"/>
    </row>
    <row r="21" spans="1:11" ht="21" customHeight="1" thickBot="1">
      <c r="A21" s="17">
        <v>3</v>
      </c>
      <c r="B21" s="509" t="s">
        <v>330</v>
      </c>
      <c r="C21" s="509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318</v>
      </c>
      <c r="C22" s="23" t="s">
        <v>319</v>
      </c>
      <c r="D22" s="24" t="s">
        <v>320</v>
      </c>
      <c r="E22" s="25" t="s">
        <v>321</v>
      </c>
      <c r="F22" s="26"/>
      <c r="G22" s="27"/>
      <c r="H22" s="28">
        <v>531884682</v>
      </c>
      <c r="I22" s="24" t="s">
        <v>322</v>
      </c>
      <c r="J22" s="26" t="s">
        <v>331</v>
      </c>
      <c r="K22" s="26"/>
    </row>
    <row r="23" spans="1:11" ht="27" thickBot="1">
      <c r="A23" s="21"/>
      <c r="B23" s="22" t="s">
        <v>324</v>
      </c>
      <c r="C23" s="23" t="s">
        <v>24</v>
      </c>
      <c r="D23" s="29" t="s">
        <v>320</v>
      </c>
      <c r="E23" s="30" t="s">
        <v>325</v>
      </c>
      <c r="F23" s="31"/>
      <c r="G23" s="32"/>
      <c r="H23" s="33">
        <v>362436800</v>
      </c>
      <c r="I23" s="29" t="s">
        <v>322</v>
      </c>
      <c r="J23" s="31" t="s">
        <v>331</v>
      </c>
      <c r="K23" s="31"/>
    </row>
    <row r="24" spans="1:11" ht="18.75" thickBot="1">
      <c r="A24" s="21"/>
      <c r="B24" s="22" t="s">
        <v>326</v>
      </c>
      <c r="C24" s="23" t="s">
        <v>327</v>
      </c>
      <c r="D24" s="29" t="s">
        <v>320</v>
      </c>
      <c r="E24" s="30" t="s">
        <v>586</v>
      </c>
      <c r="F24" s="31"/>
      <c r="G24" s="32"/>
      <c r="H24" s="33">
        <v>164654170</v>
      </c>
      <c r="I24" s="29" t="s">
        <v>322</v>
      </c>
      <c r="J24" s="34" t="s">
        <v>331</v>
      </c>
      <c r="K24" s="31"/>
    </row>
    <row r="25" spans="1:11" ht="22.5" customHeight="1" thickBot="1">
      <c r="A25" s="17">
        <v>4</v>
      </c>
      <c r="B25" s="509" t="s">
        <v>332</v>
      </c>
      <c r="C25" s="509"/>
      <c r="D25" s="35"/>
      <c r="E25" s="35"/>
      <c r="F25" s="35"/>
      <c r="G25" s="36"/>
      <c r="H25" s="35"/>
      <c r="I25" s="35"/>
      <c r="J25" s="18"/>
      <c r="K25" s="37"/>
    </row>
    <row r="26" spans="1:11" ht="18.75" thickBot="1">
      <c r="A26" s="38"/>
      <c r="B26" s="39" t="s">
        <v>318</v>
      </c>
      <c r="C26" s="40" t="s">
        <v>333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334</v>
      </c>
      <c r="D27" s="24"/>
      <c r="E27" s="25"/>
      <c r="F27" s="26"/>
      <c r="G27" s="27"/>
      <c r="H27" s="42" t="s">
        <v>335</v>
      </c>
      <c r="I27" s="24" t="s">
        <v>322</v>
      </c>
      <c r="J27" s="26" t="s">
        <v>336</v>
      </c>
      <c r="K27" s="26"/>
    </row>
    <row r="28" spans="1:11" ht="15.75" thickBot="1">
      <c r="A28" s="21"/>
      <c r="B28" s="22"/>
      <c r="C28" s="41" t="s">
        <v>337</v>
      </c>
      <c r="D28" s="29"/>
      <c r="E28" s="30"/>
      <c r="F28" s="31"/>
      <c r="G28" s="32"/>
      <c r="H28" s="43" t="s">
        <v>335</v>
      </c>
      <c r="I28" s="29" t="s">
        <v>322</v>
      </c>
      <c r="J28" s="31" t="s">
        <v>336</v>
      </c>
      <c r="K28" s="31"/>
    </row>
    <row r="29" spans="1:11" ht="35.25" thickBot="1">
      <c r="A29" s="44"/>
      <c r="B29" s="22" t="s">
        <v>324</v>
      </c>
      <c r="C29" s="23" t="s">
        <v>338</v>
      </c>
      <c r="D29" s="45"/>
      <c r="E29" s="30" t="s">
        <v>339</v>
      </c>
      <c r="F29" s="46"/>
      <c r="G29" s="32"/>
      <c r="H29" s="43" t="s">
        <v>335</v>
      </c>
      <c r="I29" s="29" t="s">
        <v>322</v>
      </c>
      <c r="J29" s="31" t="s">
        <v>336</v>
      </c>
      <c r="K29" s="31"/>
    </row>
    <row r="30" spans="1:11" ht="18.75" thickBot="1">
      <c r="A30" s="44"/>
      <c r="B30" s="22" t="s">
        <v>326</v>
      </c>
      <c r="C30" s="23" t="s">
        <v>340</v>
      </c>
      <c r="D30" s="47"/>
      <c r="E30" s="48" t="s">
        <v>341</v>
      </c>
      <c r="F30" s="37"/>
      <c r="G30" s="49"/>
      <c r="H30" s="50" t="s">
        <v>335</v>
      </c>
      <c r="I30" s="51" t="s">
        <v>322</v>
      </c>
      <c r="J30" s="34" t="s">
        <v>336</v>
      </c>
      <c r="K30" s="34"/>
    </row>
    <row r="31" spans="1:11" ht="27" thickBot="1">
      <c r="A31" s="44"/>
      <c r="B31" s="22" t="s">
        <v>342</v>
      </c>
      <c r="C31" s="23" t="s">
        <v>343</v>
      </c>
      <c r="D31" s="52"/>
      <c r="E31" s="53" t="s">
        <v>339</v>
      </c>
      <c r="F31" s="20"/>
      <c r="G31" s="54"/>
      <c r="H31" s="55" t="s">
        <v>335</v>
      </c>
      <c r="I31" s="56" t="s">
        <v>322</v>
      </c>
      <c r="J31" s="57" t="s">
        <v>336</v>
      </c>
      <c r="K31" s="57"/>
    </row>
    <row r="32" ht="15.75" thickBot="1">
      <c r="A32" s="58"/>
    </row>
    <row r="33" spans="1:11" ht="23.25" customHeight="1" thickBot="1">
      <c r="A33" s="59">
        <v>5</v>
      </c>
      <c r="B33" s="509" t="s">
        <v>344</v>
      </c>
      <c r="C33" s="509"/>
      <c r="D33" s="35"/>
      <c r="E33" s="35"/>
      <c r="F33" s="35"/>
      <c r="G33" s="36"/>
      <c r="H33" s="35"/>
      <c r="I33" s="35"/>
      <c r="J33" s="35"/>
      <c r="K33" s="37"/>
    </row>
    <row r="34" spans="1:11" ht="18.75" thickBot="1">
      <c r="A34" s="21"/>
      <c r="B34" s="22" t="s">
        <v>345</v>
      </c>
      <c r="C34" s="23" t="s">
        <v>346</v>
      </c>
      <c r="D34" s="24" t="s">
        <v>320</v>
      </c>
      <c r="E34" s="25" t="s">
        <v>347</v>
      </c>
      <c r="F34" s="26"/>
      <c r="G34" s="27"/>
      <c r="H34" s="28">
        <v>247061775</v>
      </c>
      <c r="I34" s="24" t="s">
        <v>322</v>
      </c>
      <c r="J34" s="26" t="s">
        <v>348</v>
      </c>
      <c r="K34" s="26"/>
    </row>
    <row r="35" spans="1:11" ht="18.75" thickBot="1">
      <c r="A35" s="21"/>
      <c r="B35" s="22" t="s">
        <v>349</v>
      </c>
      <c r="C35" s="23" t="s">
        <v>327</v>
      </c>
      <c r="D35" s="29" t="s">
        <v>320</v>
      </c>
      <c r="E35" s="30" t="s">
        <v>586</v>
      </c>
      <c r="F35" s="31"/>
      <c r="G35" s="32"/>
      <c r="H35" s="33">
        <f>+FORMATO6D!F11</f>
        <v>153865850</v>
      </c>
      <c r="I35" s="29" t="s">
        <v>322</v>
      </c>
      <c r="J35" s="34" t="s">
        <v>350</v>
      </c>
      <c r="K35" s="31"/>
    </row>
    <row r="36" spans="1:11" ht="33" customHeight="1" thickBot="1">
      <c r="A36" s="17">
        <v>6</v>
      </c>
      <c r="B36" s="509" t="s">
        <v>351</v>
      </c>
      <c r="C36" s="509"/>
      <c r="D36" s="35"/>
      <c r="E36" s="35"/>
      <c r="F36" s="35"/>
      <c r="G36" s="36"/>
      <c r="H36" s="35"/>
      <c r="I36" s="35"/>
      <c r="J36" s="18"/>
      <c r="K36" s="37"/>
    </row>
    <row r="37" spans="1:11" ht="18.75" thickBot="1">
      <c r="A37" s="21"/>
      <c r="B37" s="22" t="s">
        <v>345</v>
      </c>
      <c r="C37" s="23" t="s">
        <v>346</v>
      </c>
      <c r="D37" s="24"/>
      <c r="E37" s="25" t="s">
        <v>352</v>
      </c>
      <c r="F37" s="26"/>
      <c r="G37" s="27"/>
      <c r="H37" s="42" t="s">
        <v>335</v>
      </c>
      <c r="I37" s="24" t="s">
        <v>322</v>
      </c>
      <c r="J37" s="57" t="s">
        <v>353</v>
      </c>
      <c r="K37" s="26"/>
    </row>
    <row r="38" spans="1:11" ht="21" customHeight="1" thickBot="1">
      <c r="A38" s="17">
        <v>7</v>
      </c>
      <c r="B38" s="509" t="s">
        <v>354</v>
      </c>
      <c r="C38" s="509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345</v>
      </c>
      <c r="C39" s="23" t="s">
        <v>319</v>
      </c>
      <c r="D39" s="56"/>
      <c r="E39" s="53" t="s">
        <v>355</v>
      </c>
      <c r="F39" s="57"/>
      <c r="G39" s="54"/>
      <c r="H39" s="28"/>
      <c r="I39" s="56" t="s">
        <v>322</v>
      </c>
      <c r="J39" s="26" t="s">
        <v>356</v>
      </c>
      <c r="K39" s="26"/>
    </row>
    <row r="40" spans="1:11" ht="35.25" thickBot="1">
      <c r="A40" s="21"/>
      <c r="B40" s="22" t="s">
        <v>349</v>
      </c>
      <c r="C40" s="23" t="s">
        <v>24</v>
      </c>
      <c r="D40" s="24"/>
      <c r="E40" s="25" t="s">
        <v>347</v>
      </c>
      <c r="F40" s="26"/>
      <c r="G40" s="27"/>
      <c r="H40" s="43"/>
      <c r="I40" s="24" t="s">
        <v>322</v>
      </c>
      <c r="J40" s="31" t="s">
        <v>356</v>
      </c>
      <c r="K40" s="31" t="s">
        <v>403</v>
      </c>
    </row>
    <row r="41" spans="1:11" ht="18.75" thickBot="1">
      <c r="A41" s="21"/>
      <c r="B41" s="22" t="s">
        <v>326</v>
      </c>
      <c r="C41" s="23" t="s">
        <v>327</v>
      </c>
      <c r="D41" s="51"/>
      <c r="E41" s="48" t="s">
        <v>357</v>
      </c>
      <c r="F41" s="34"/>
      <c r="G41" s="49"/>
      <c r="H41" s="80"/>
      <c r="I41" s="34" t="s">
        <v>322</v>
      </c>
      <c r="J41" s="34" t="s">
        <v>356</v>
      </c>
      <c r="K41" s="34"/>
    </row>
    <row r="42" spans="1:11" ht="15.75" thickBot="1">
      <c r="A42" s="510" t="s">
        <v>358</v>
      </c>
      <c r="B42" s="511"/>
      <c r="C42" s="511"/>
      <c r="D42" s="511"/>
      <c r="E42" s="511"/>
      <c r="F42" s="511"/>
      <c r="G42" s="511"/>
      <c r="H42" s="347"/>
      <c r="I42" s="347"/>
      <c r="J42" s="347"/>
      <c r="K42" s="348"/>
    </row>
    <row r="43" spans="1:11" ht="29.25" customHeight="1" thickBot="1">
      <c r="A43" s="17">
        <v>1</v>
      </c>
      <c r="B43" s="509" t="s">
        <v>359</v>
      </c>
      <c r="C43" s="509"/>
      <c r="D43" s="18"/>
      <c r="E43" s="19"/>
      <c r="F43" s="18"/>
      <c r="G43" s="19"/>
      <c r="H43" s="18"/>
      <c r="I43" s="18"/>
      <c r="J43" s="18"/>
      <c r="K43" s="20"/>
    </row>
    <row r="44" spans="1:11" ht="22.5" thickBot="1">
      <c r="A44" s="44"/>
      <c r="B44" s="60" t="s">
        <v>318</v>
      </c>
      <c r="C44" s="23" t="s">
        <v>360</v>
      </c>
      <c r="D44" s="56"/>
      <c r="E44" s="61" t="s">
        <v>359</v>
      </c>
      <c r="F44" s="57"/>
      <c r="G44" s="54"/>
      <c r="H44" s="62"/>
      <c r="I44" s="63"/>
      <c r="J44" s="26" t="s">
        <v>361</v>
      </c>
      <c r="K44" s="26"/>
    </row>
    <row r="45" spans="1:11" ht="29.25" thickBot="1">
      <c r="A45" s="44"/>
      <c r="B45" s="60" t="s">
        <v>324</v>
      </c>
      <c r="C45" s="23" t="s">
        <v>362</v>
      </c>
      <c r="D45" s="56"/>
      <c r="E45" s="61" t="s">
        <v>363</v>
      </c>
      <c r="F45" s="57"/>
      <c r="G45" s="54"/>
      <c r="H45" s="64"/>
      <c r="I45" s="45"/>
      <c r="J45" s="31" t="s">
        <v>361</v>
      </c>
      <c r="K45" s="31"/>
    </row>
    <row r="46" spans="1:11" ht="22.5" thickBot="1">
      <c r="A46" s="44"/>
      <c r="B46" s="60" t="s">
        <v>326</v>
      </c>
      <c r="C46" s="23" t="s">
        <v>364</v>
      </c>
      <c r="D46" s="56"/>
      <c r="E46" s="61" t="s">
        <v>359</v>
      </c>
      <c r="F46" s="57"/>
      <c r="G46" s="54"/>
      <c r="H46" s="64"/>
      <c r="I46" s="45"/>
      <c r="J46" s="31" t="s">
        <v>361</v>
      </c>
      <c r="K46" s="31"/>
    </row>
    <row r="47" spans="1:11" ht="29.25" thickBot="1">
      <c r="A47" s="44"/>
      <c r="B47" s="60" t="s">
        <v>342</v>
      </c>
      <c r="C47" s="23" t="s">
        <v>365</v>
      </c>
      <c r="D47" s="56"/>
      <c r="E47" s="61" t="s">
        <v>366</v>
      </c>
      <c r="F47" s="57"/>
      <c r="G47" s="54"/>
      <c r="H47" s="64"/>
      <c r="I47" s="45"/>
      <c r="J47" s="31" t="s">
        <v>361</v>
      </c>
      <c r="K47" s="31"/>
    </row>
    <row r="48" spans="1:11" ht="18.75" thickBot="1">
      <c r="A48" s="44"/>
      <c r="B48" s="60" t="s">
        <v>367</v>
      </c>
      <c r="C48" s="23" t="s">
        <v>368</v>
      </c>
      <c r="D48" s="56"/>
      <c r="E48" s="61" t="s">
        <v>369</v>
      </c>
      <c r="F48" s="57"/>
      <c r="G48" s="54"/>
      <c r="H48" s="64"/>
      <c r="I48" s="45"/>
      <c r="J48" s="34" t="s">
        <v>361</v>
      </c>
      <c r="K48" s="31"/>
    </row>
    <row r="49" spans="1:11" ht="28.5" customHeight="1" thickBot="1">
      <c r="A49" s="17">
        <v>2</v>
      </c>
      <c r="B49" s="509" t="s">
        <v>370</v>
      </c>
      <c r="C49" s="509"/>
      <c r="D49" s="18"/>
      <c r="E49" s="65"/>
      <c r="F49" s="18"/>
      <c r="G49" s="19"/>
      <c r="H49" s="35"/>
      <c r="I49" s="35"/>
      <c r="J49" s="18"/>
      <c r="K49" s="37"/>
    </row>
    <row r="50" spans="1:11" ht="27" thickBot="1">
      <c r="A50" s="44"/>
      <c r="B50" s="60" t="s">
        <v>318</v>
      </c>
      <c r="C50" s="23" t="s">
        <v>371</v>
      </c>
      <c r="D50" s="56"/>
      <c r="E50" s="61" t="s">
        <v>372</v>
      </c>
      <c r="F50" s="57"/>
      <c r="G50" s="54"/>
      <c r="H50" s="18"/>
      <c r="I50" s="52"/>
      <c r="J50" s="57" t="s">
        <v>323</v>
      </c>
      <c r="K50" s="57"/>
    </row>
    <row r="51" spans="1:11" ht="27" thickBot="1">
      <c r="A51" s="44"/>
      <c r="B51" s="60" t="s">
        <v>324</v>
      </c>
      <c r="C51" s="23" t="s">
        <v>373</v>
      </c>
      <c r="D51" s="56"/>
      <c r="E51" s="61" t="s">
        <v>372</v>
      </c>
      <c r="F51" s="57"/>
      <c r="G51" s="54"/>
      <c r="H51" s="64"/>
      <c r="I51" s="45"/>
      <c r="J51" s="31" t="s">
        <v>323</v>
      </c>
      <c r="K51" s="31"/>
    </row>
    <row r="52" spans="1:11" ht="35.25" thickBot="1">
      <c r="A52" s="44"/>
      <c r="B52" s="60" t="s">
        <v>326</v>
      </c>
      <c r="C52" s="23" t="s">
        <v>374</v>
      </c>
      <c r="D52" s="56"/>
      <c r="E52" s="61" t="s">
        <v>372</v>
      </c>
      <c r="F52" s="57"/>
      <c r="G52" s="54"/>
      <c r="H52" s="35"/>
      <c r="I52" s="47"/>
      <c r="J52" s="34" t="s">
        <v>323</v>
      </c>
      <c r="K52" s="34"/>
    </row>
    <row r="53" spans="1:11" ht="35.25" thickBot="1">
      <c r="A53" s="44"/>
      <c r="B53" s="60" t="s">
        <v>342</v>
      </c>
      <c r="C53" s="23" t="s">
        <v>375</v>
      </c>
      <c r="D53" s="56"/>
      <c r="E53" s="61" t="s">
        <v>376</v>
      </c>
      <c r="F53" s="57"/>
      <c r="G53" s="54"/>
      <c r="H53" s="18"/>
      <c r="I53" s="52"/>
      <c r="J53" s="57" t="s">
        <v>323</v>
      </c>
      <c r="K53" s="57"/>
    </row>
    <row r="54" ht="15.75" thickBot="1">
      <c r="A54" s="58"/>
    </row>
    <row r="55" spans="1:11" ht="14.25" customHeight="1" thickBot="1">
      <c r="A55" s="59">
        <v>3</v>
      </c>
      <c r="B55" s="509" t="s">
        <v>377</v>
      </c>
      <c r="C55" s="509"/>
      <c r="D55" s="35"/>
      <c r="E55" s="66"/>
      <c r="F55" s="35"/>
      <c r="G55" s="36"/>
      <c r="H55" s="35"/>
      <c r="I55" s="35"/>
      <c r="J55" s="35"/>
      <c r="K55" s="37"/>
    </row>
    <row r="56" spans="1:11" ht="18.75" thickBot="1">
      <c r="A56" s="44"/>
      <c r="B56" s="60" t="s">
        <v>345</v>
      </c>
      <c r="C56" s="23" t="s">
        <v>378</v>
      </c>
      <c r="D56" s="56"/>
      <c r="E56" s="61" t="s">
        <v>379</v>
      </c>
      <c r="F56" s="57"/>
      <c r="G56" s="54"/>
      <c r="H56" s="62"/>
      <c r="I56" s="63"/>
      <c r="J56" s="26" t="s">
        <v>348</v>
      </c>
      <c r="K56" s="26"/>
    </row>
    <row r="57" spans="1:11" ht="27" thickBot="1">
      <c r="A57" s="44"/>
      <c r="B57" s="60" t="s">
        <v>349</v>
      </c>
      <c r="C57" s="23" t="s">
        <v>380</v>
      </c>
      <c r="D57" s="56"/>
      <c r="E57" s="61" t="s">
        <v>379</v>
      </c>
      <c r="F57" s="57"/>
      <c r="G57" s="54"/>
      <c r="H57" s="35"/>
      <c r="I57" s="47"/>
      <c r="J57" s="34" t="s">
        <v>348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03" t="s">
        <v>381</v>
      </c>
      <c r="B59" s="504"/>
      <c r="C59" s="504"/>
      <c r="D59" s="504"/>
      <c r="E59" s="504"/>
      <c r="F59" s="504"/>
      <c r="G59" s="504"/>
      <c r="H59" s="70"/>
      <c r="I59" s="70"/>
      <c r="J59" s="70"/>
      <c r="K59" s="71"/>
    </row>
    <row r="60" spans="1:11" ht="15.75" thickBot="1">
      <c r="A60" s="510" t="s">
        <v>316</v>
      </c>
      <c r="B60" s="511"/>
      <c r="C60" s="511"/>
      <c r="D60" s="511"/>
      <c r="E60" s="511"/>
      <c r="F60" s="511"/>
      <c r="G60" s="511"/>
      <c r="H60" s="347"/>
      <c r="I60" s="347"/>
      <c r="J60" s="347"/>
      <c r="K60" s="348"/>
    </row>
    <row r="61" spans="1:11" ht="19.5" customHeight="1" thickBot="1">
      <c r="A61" s="17">
        <v>1</v>
      </c>
      <c r="B61" s="509" t="s">
        <v>382</v>
      </c>
      <c r="C61" s="509"/>
      <c r="D61" s="18"/>
      <c r="E61" s="19"/>
      <c r="F61" s="18"/>
      <c r="G61" s="19"/>
      <c r="H61" s="18"/>
      <c r="I61" s="18"/>
      <c r="J61" s="18"/>
      <c r="K61" s="20"/>
    </row>
    <row r="62" spans="1:11" ht="18.75" thickBot="1">
      <c r="A62" s="21"/>
      <c r="B62" s="22" t="s">
        <v>318</v>
      </c>
      <c r="C62" s="23" t="s">
        <v>383</v>
      </c>
      <c r="D62" s="24"/>
      <c r="E62" s="25" t="s">
        <v>384</v>
      </c>
      <c r="F62" s="26"/>
      <c r="G62" s="27"/>
      <c r="H62" s="28"/>
      <c r="I62" s="24" t="s">
        <v>322</v>
      </c>
      <c r="J62" s="26" t="s">
        <v>385</v>
      </c>
      <c r="K62" s="26"/>
    </row>
    <row r="63" spans="1:11" ht="27" thickBot="1">
      <c r="A63" s="21"/>
      <c r="B63" s="22" t="s">
        <v>324</v>
      </c>
      <c r="C63" s="23" t="s">
        <v>386</v>
      </c>
      <c r="D63" s="29"/>
      <c r="E63" s="30" t="s">
        <v>387</v>
      </c>
      <c r="F63" s="31"/>
      <c r="G63" s="32"/>
      <c r="H63" s="33"/>
      <c r="I63" s="29" t="s">
        <v>322</v>
      </c>
      <c r="J63" s="31" t="s">
        <v>385</v>
      </c>
      <c r="K63" s="31"/>
    </row>
    <row r="64" spans="1:11" ht="27" thickBot="1">
      <c r="A64" s="21"/>
      <c r="B64" s="22" t="s">
        <v>326</v>
      </c>
      <c r="C64" s="23" t="s">
        <v>388</v>
      </c>
      <c r="D64" s="29"/>
      <c r="E64" s="30" t="s">
        <v>387</v>
      </c>
      <c r="F64" s="31"/>
      <c r="G64" s="32"/>
      <c r="H64" s="33"/>
      <c r="I64" s="29" t="s">
        <v>322</v>
      </c>
      <c r="J64" s="31" t="s">
        <v>385</v>
      </c>
      <c r="K64" s="31"/>
    </row>
    <row r="65" spans="1:11" ht="27" thickBot="1">
      <c r="A65" s="21"/>
      <c r="B65" s="22" t="s">
        <v>342</v>
      </c>
      <c r="C65" s="23" t="s">
        <v>389</v>
      </c>
      <c r="D65" s="29"/>
      <c r="E65" s="30" t="s">
        <v>387</v>
      </c>
      <c r="F65" s="31"/>
      <c r="G65" s="32"/>
      <c r="H65" s="43"/>
      <c r="I65" s="29" t="s">
        <v>322</v>
      </c>
      <c r="J65" s="31" t="s">
        <v>385</v>
      </c>
      <c r="K65" s="31"/>
    </row>
    <row r="66" spans="1:11" ht="27" thickBot="1">
      <c r="A66" s="21"/>
      <c r="B66" s="22" t="s">
        <v>367</v>
      </c>
      <c r="C66" s="23" t="s">
        <v>390</v>
      </c>
      <c r="D66" s="51"/>
      <c r="E66" s="48"/>
      <c r="F66" s="34"/>
      <c r="G66" s="49"/>
      <c r="H66" s="50"/>
      <c r="I66" s="51" t="s">
        <v>322</v>
      </c>
      <c r="J66" s="34" t="s">
        <v>391</v>
      </c>
      <c r="K66" s="34"/>
    </row>
    <row r="67" spans="1:11" ht="15.75" thickBot="1">
      <c r="A67" s="510" t="s">
        <v>358</v>
      </c>
      <c r="B67" s="511"/>
      <c r="C67" s="511"/>
      <c r="D67" s="511"/>
      <c r="E67" s="511"/>
      <c r="F67" s="511"/>
      <c r="G67" s="511"/>
      <c r="H67" s="347"/>
      <c r="I67" s="347"/>
      <c r="J67" s="347"/>
      <c r="K67" s="348"/>
    </row>
    <row r="68" spans="1:11" ht="37.5" customHeight="1" thickBot="1">
      <c r="A68" s="21">
        <v>1</v>
      </c>
      <c r="B68" s="501" t="s">
        <v>392</v>
      </c>
      <c r="C68" s="502"/>
      <c r="D68" s="26"/>
      <c r="E68" s="72" t="s">
        <v>393</v>
      </c>
      <c r="F68" s="26"/>
      <c r="G68" s="27"/>
      <c r="H68" s="62"/>
      <c r="I68" s="63"/>
      <c r="J68" s="26" t="s">
        <v>394</v>
      </c>
      <c r="K68" s="26"/>
    </row>
    <row r="69" spans="1:11" ht="37.5" customHeight="1" thickBot="1">
      <c r="A69" s="21">
        <v>2</v>
      </c>
      <c r="B69" s="501" t="s">
        <v>395</v>
      </c>
      <c r="C69" s="502"/>
      <c r="D69" s="31"/>
      <c r="E69" s="73" t="s">
        <v>393</v>
      </c>
      <c r="F69" s="31"/>
      <c r="G69" s="32"/>
      <c r="H69" s="64"/>
      <c r="I69" s="45"/>
      <c r="J69" s="31" t="s">
        <v>394</v>
      </c>
      <c r="K69" s="31"/>
    </row>
    <row r="70" spans="1:11" ht="37.5" customHeight="1" thickBot="1">
      <c r="A70" s="21">
        <v>3</v>
      </c>
      <c r="B70" s="501" t="s">
        <v>396</v>
      </c>
      <c r="C70" s="502"/>
      <c r="D70" s="34"/>
      <c r="E70" s="74" t="s">
        <v>393</v>
      </c>
      <c r="F70" s="34"/>
      <c r="G70" s="49"/>
      <c r="H70" s="35"/>
      <c r="I70" s="47"/>
      <c r="J70" s="34" t="s">
        <v>397</v>
      </c>
      <c r="K70" s="34"/>
    </row>
    <row r="71" spans="1:11" ht="15.75" thickBot="1">
      <c r="A71" s="503" t="s">
        <v>398</v>
      </c>
      <c r="B71" s="504"/>
      <c r="C71" s="504"/>
      <c r="D71" s="504"/>
      <c r="E71" s="504"/>
      <c r="F71" s="504"/>
      <c r="G71" s="505"/>
      <c r="H71" s="75"/>
      <c r="I71" s="75"/>
      <c r="J71" s="75"/>
      <c r="K71" s="75"/>
    </row>
    <row r="72" spans="1:11" ht="15.75" thickBot="1">
      <c r="A72" s="506" t="s">
        <v>316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8"/>
    </row>
    <row r="73" spans="1:11" ht="15.75" thickBot="1">
      <c r="A73" s="17">
        <v>1</v>
      </c>
      <c r="B73" s="509" t="s">
        <v>399</v>
      </c>
      <c r="C73" s="509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318</v>
      </c>
      <c r="C74" s="77" t="s">
        <v>400</v>
      </c>
      <c r="D74" s="57"/>
      <c r="E74" s="53"/>
      <c r="F74" s="57"/>
      <c r="G74" s="54"/>
      <c r="H74" s="57"/>
      <c r="I74" s="57" t="s">
        <v>322</v>
      </c>
      <c r="J74" s="57" t="s">
        <v>401</v>
      </c>
      <c r="K74" s="57"/>
    </row>
    <row r="75" spans="1:11" ht="23.25" customHeight="1" thickBot="1">
      <c r="A75" s="21"/>
      <c r="B75" s="22" t="s">
        <v>324</v>
      </c>
      <c r="C75" s="78" t="s">
        <v>402</v>
      </c>
      <c r="D75" s="57"/>
      <c r="E75" s="53"/>
      <c r="F75" s="57"/>
      <c r="G75" s="54"/>
      <c r="H75" s="57"/>
      <c r="I75" s="57" t="s">
        <v>322</v>
      </c>
      <c r="J75" s="57" t="s">
        <v>401</v>
      </c>
      <c r="K75" s="57"/>
    </row>
    <row r="76" ht="15">
      <c r="A76" s="79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298</v>
      </c>
    </row>
    <row r="4" ht="15">
      <c r="A4" t="s">
        <v>299</v>
      </c>
    </row>
    <row r="5" ht="15">
      <c r="A5" t="s">
        <v>300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PageLayoutView="0" workbookViewId="0" topLeftCell="A64">
      <selection activeCell="G79" sqref="G79"/>
    </sheetView>
  </sheetViews>
  <sheetFormatPr defaultColWidth="11.421875" defaultRowHeight="15"/>
  <sheetData>
    <row r="1" ht="15">
      <c r="A1" s="7" t="s">
        <v>301</v>
      </c>
    </row>
    <row r="2" spans="1:11" ht="15.75" thickBot="1">
      <c r="A2" s="534" t="s">
        <v>302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ht="15">
      <c r="A3" s="535"/>
      <c r="B3" s="536"/>
      <c r="C3" s="536"/>
      <c r="D3" s="536"/>
      <c r="E3" s="536"/>
      <c r="F3" s="536"/>
      <c r="G3" s="536"/>
      <c r="H3" s="536"/>
      <c r="I3" s="536"/>
      <c r="J3" s="536"/>
      <c r="K3" s="537"/>
    </row>
    <row r="4" spans="1:11" ht="15">
      <c r="A4" s="538" t="s">
        <v>22</v>
      </c>
      <c r="B4" s="539"/>
      <c r="C4" s="539"/>
      <c r="D4" s="539"/>
      <c r="E4" s="539"/>
      <c r="F4" s="539"/>
      <c r="G4" s="539"/>
      <c r="H4" s="539"/>
      <c r="I4" s="539"/>
      <c r="J4" s="539"/>
      <c r="K4" s="540"/>
    </row>
    <row r="5" spans="1:11" ht="15">
      <c r="A5" s="538" t="s">
        <v>303</v>
      </c>
      <c r="B5" s="539"/>
      <c r="C5" s="539"/>
      <c r="D5" s="539"/>
      <c r="E5" s="539"/>
      <c r="F5" s="539"/>
      <c r="G5" s="539"/>
      <c r="H5" s="539"/>
      <c r="I5" s="539"/>
      <c r="J5" s="539"/>
      <c r="K5" s="540"/>
    </row>
    <row r="6" spans="1:11" ht="15">
      <c r="A6" s="538" t="e">
        <f>+#REF!</f>
        <v>#REF!</v>
      </c>
      <c r="B6" s="539"/>
      <c r="C6" s="539"/>
      <c r="D6" s="539"/>
      <c r="E6" s="539"/>
      <c r="F6" s="539"/>
      <c r="G6" s="539"/>
      <c r="H6" s="539"/>
      <c r="I6" s="539"/>
      <c r="J6" s="539"/>
      <c r="K6" s="540"/>
    </row>
    <row r="7" spans="1:11" ht="15.75" thickBot="1">
      <c r="A7" s="541"/>
      <c r="B7" s="542"/>
      <c r="C7" s="542"/>
      <c r="D7" s="542"/>
      <c r="E7" s="542"/>
      <c r="F7" s="542"/>
      <c r="G7" s="542"/>
      <c r="H7" s="542"/>
      <c r="I7" s="542"/>
      <c r="J7" s="542"/>
      <c r="K7" s="543"/>
    </row>
    <row r="8" spans="1:11" ht="15.75" thickBot="1">
      <c r="A8" s="512" t="s">
        <v>304</v>
      </c>
      <c r="B8" s="513"/>
      <c r="C8" s="514"/>
      <c r="D8" s="521" t="s">
        <v>305</v>
      </c>
      <c r="E8" s="522"/>
      <c r="F8" s="522"/>
      <c r="G8" s="523"/>
      <c r="H8" s="524" t="s">
        <v>306</v>
      </c>
      <c r="I8" s="523"/>
      <c r="J8" s="525" t="s">
        <v>307</v>
      </c>
      <c r="K8" s="528" t="s">
        <v>308</v>
      </c>
    </row>
    <row r="9" spans="1:11" ht="15.75" thickBot="1">
      <c r="A9" s="515"/>
      <c r="B9" s="516"/>
      <c r="C9" s="517"/>
      <c r="D9" s="531" t="s">
        <v>309</v>
      </c>
      <c r="E9" s="532"/>
      <c r="F9" s="533" t="s">
        <v>310</v>
      </c>
      <c r="G9" s="532"/>
      <c r="H9" s="8"/>
      <c r="I9" s="8"/>
      <c r="J9" s="526"/>
      <c r="K9" s="529"/>
    </row>
    <row r="10" spans="1:11" ht="27" thickBot="1">
      <c r="A10" s="518"/>
      <c r="B10" s="519"/>
      <c r="C10" s="520"/>
      <c r="D10" s="9"/>
      <c r="E10" s="10" t="s">
        <v>311</v>
      </c>
      <c r="F10" s="10"/>
      <c r="G10" s="10" t="s">
        <v>312</v>
      </c>
      <c r="H10" s="11" t="s">
        <v>313</v>
      </c>
      <c r="I10" s="12" t="s">
        <v>314</v>
      </c>
      <c r="J10" s="527"/>
      <c r="K10" s="530"/>
    </row>
    <row r="11" spans="1:11" ht="15.75" thickBot="1">
      <c r="A11" s="503" t="s">
        <v>315</v>
      </c>
      <c r="B11" s="504"/>
      <c r="C11" s="504"/>
      <c r="D11" s="504"/>
      <c r="E11" s="504"/>
      <c r="F11" s="504"/>
      <c r="G11" s="504"/>
      <c r="H11" s="13"/>
      <c r="I11" s="13"/>
      <c r="J11" s="13"/>
      <c r="K11" s="14"/>
    </row>
    <row r="12" spans="1:11" ht="15.75" thickBot="1">
      <c r="A12" s="510" t="s">
        <v>316</v>
      </c>
      <c r="B12" s="511"/>
      <c r="C12" s="511"/>
      <c r="D12" s="511"/>
      <c r="E12" s="511"/>
      <c r="F12" s="511"/>
      <c r="G12" s="511"/>
      <c r="H12" s="15"/>
      <c r="I12" s="15"/>
      <c r="J12" s="15"/>
      <c r="K12" s="16"/>
    </row>
    <row r="13" spans="1:11" ht="24" customHeight="1" thickBot="1">
      <c r="A13" s="17">
        <v>1</v>
      </c>
      <c r="B13" s="509" t="s">
        <v>317</v>
      </c>
      <c r="C13" s="509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318</v>
      </c>
      <c r="C14" s="23" t="s">
        <v>319</v>
      </c>
      <c r="D14" s="24" t="s">
        <v>320</v>
      </c>
      <c r="E14" s="25" t="s">
        <v>321</v>
      </c>
      <c r="F14" s="26"/>
      <c r="G14" s="27"/>
      <c r="H14" s="28">
        <v>546084682</v>
      </c>
      <c r="I14" s="24" t="s">
        <v>322</v>
      </c>
      <c r="J14" s="26" t="s">
        <v>323</v>
      </c>
      <c r="K14" s="26"/>
    </row>
    <row r="15" spans="1:11" ht="27" thickBot="1">
      <c r="A15" s="21"/>
      <c r="B15" s="22" t="s">
        <v>324</v>
      </c>
      <c r="C15" s="23" t="s">
        <v>24</v>
      </c>
      <c r="D15" s="29" t="s">
        <v>320</v>
      </c>
      <c r="E15" s="30" t="s">
        <v>325</v>
      </c>
      <c r="F15" s="31"/>
      <c r="G15" s="32"/>
      <c r="H15" s="33">
        <v>410376622</v>
      </c>
      <c r="I15" s="29" t="s">
        <v>322</v>
      </c>
      <c r="J15" s="31" t="s">
        <v>323</v>
      </c>
      <c r="K15" s="31"/>
    </row>
    <row r="16" spans="1:11" ht="18.75" thickBot="1">
      <c r="A16" s="21"/>
      <c r="B16" s="22" t="s">
        <v>326</v>
      </c>
      <c r="C16" s="23" t="s">
        <v>327</v>
      </c>
      <c r="D16" s="29" t="s">
        <v>320</v>
      </c>
      <c r="E16" s="30" t="s">
        <v>328</v>
      </c>
      <c r="F16" s="31"/>
      <c r="G16" s="32"/>
      <c r="H16" s="33">
        <v>314938210</v>
      </c>
      <c r="I16" s="29" t="s">
        <v>322</v>
      </c>
      <c r="J16" s="34" t="s">
        <v>323</v>
      </c>
      <c r="K16" s="31"/>
    </row>
    <row r="17" spans="1:11" ht="21" customHeight="1" thickBot="1">
      <c r="A17" s="17">
        <v>2</v>
      </c>
      <c r="B17" s="509" t="s">
        <v>329</v>
      </c>
      <c r="C17" s="509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318</v>
      </c>
      <c r="C18" s="23" t="s">
        <v>319</v>
      </c>
      <c r="D18" s="24" t="s">
        <v>320</v>
      </c>
      <c r="E18" s="25" t="s">
        <v>321</v>
      </c>
      <c r="F18" s="26"/>
      <c r="G18" s="27"/>
      <c r="H18" s="28">
        <v>546084682</v>
      </c>
      <c r="I18" s="24" t="s">
        <v>322</v>
      </c>
      <c r="J18" s="26" t="s">
        <v>323</v>
      </c>
      <c r="K18" s="26"/>
    </row>
    <row r="19" spans="1:11" ht="27" thickBot="1">
      <c r="A19" s="21"/>
      <c r="B19" s="22" t="s">
        <v>324</v>
      </c>
      <c r="C19" s="23" t="s">
        <v>24</v>
      </c>
      <c r="D19" s="29" t="s">
        <v>320</v>
      </c>
      <c r="E19" s="30" t="s">
        <v>325</v>
      </c>
      <c r="F19" s="31"/>
      <c r="G19" s="32"/>
      <c r="H19" s="33">
        <v>410376622</v>
      </c>
      <c r="I19" s="29" t="s">
        <v>322</v>
      </c>
      <c r="J19" s="31" t="s">
        <v>323</v>
      </c>
      <c r="K19" s="31"/>
    </row>
    <row r="20" spans="1:11" ht="18.75" thickBot="1">
      <c r="A20" s="21"/>
      <c r="B20" s="22" t="s">
        <v>326</v>
      </c>
      <c r="C20" s="23" t="s">
        <v>327</v>
      </c>
      <c r="D20" s="29" t="s">
        <v>320</v>
      </c>
      <c r="E20" s="30" t="s">
        <v>328</v>
      </c>
      <c r="F20" s="31"/>
      <c r="G20" s="32"/>
      <c r="H20" s="33">
        <v>314938210</v>
      </c>
      <c r="I20" s="29" t="s">
        <v>322</v>
      </c>
      <c r="J20" s="34" t="s">
        <v>323</v>
      </c>
      <c r="K20" s="31"/>
    </row>
    <row r="21" spans="1:11" ht="21" customHeight="1" thickBot="1">
      <c r="A21" s="17">
        <v>3</v>
      </c>
      <c r="B21" s="509" t="s">
        <v>330</v>
      </c>
      <c r="C21" s="509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318</v>
      </c>
      <c r="C22" s="23" t="s">
        <v>319</v>
      </c>
      <c r="D22" s="24" t="s">
        <v>320</v>
      </c>
      <c r="E22" s="25" t="s">
        <v>321</v>
      </c>
      <c r="F22" s="26"/>
      <c r="G22" s="27"/>
      <c r="H22" s="28">
        <v>546084682</v>
      </c>
      <c r="I22" s="24" t="s">
        <v>322</v>
      </c>
      <c r="J22" s="26" t="s">
        <v>331</v>
      </c>
      <c r="K22" s="26"/>
    </row>
    <row r="23" spans="1:11" ht="27" thickBot="1">
      <c r="A23" s="21"/>
      <c r="B23" s="22" t="s">
        <v>324</v>
      </c>
      <c r="C23" s="23" t="s">
        <v>24</v>
      </c>
      <c r="D23" s="29" t="s">
        <v>320</v>
      </c>
      <c r="E23" s="30" t="s">
        <v>325</v>
      </c>
      <c r="F23" s="31"/>
      <c r="G23" s="32"/>
      <c r="H23" s="33">
        <v>410376622</v>
      </c>
      <c r="I23" s="29" t="s">
        <v>322</v>
      </c>
      <c r="J23" s="31" t="s">
        <v>331</v>
      </c>
      <c r="K23" s="31"/>
    </row>
    <row r="24" spans="1:11" ht="18.75" thickBot="1">
      <c r="A24" s="21"/>
      <c r="B24" s="22" t="s">
        <v>326</v>
      </c>
      <c r="C24" s="23" t="s">
        <v>327</v>
      </c>
      <c r="D24" s="29" t="s">
        <v>320</v>
      </c>
      <c r="E24" s="30" t="s">
        <v>328</v>
      </c>
      <c r="F24" s="31"/>
      <c r="G24" s="32"/>
      <c r="H24" s="33">
        <v>314938210</v>
      </c>
      <c r="I24" s="29" t="s">
        <v>322</v>
      </c>
      <c r="J24" s="34" t="s">
        <v>331</v>
      </c>
      <c r="K24" s="31"/>
    </row>
    <row r="25" spans="1:11" ht="22.5" customHeight="1" thickBot="1">
      <c r="A25" s="17">
        <v>4</v>
      </c>
      <c r="B25" s="509" t="s">
        <v>332</v>
      </c>
      <c r="C25" s="509"/>
      <c r="D25" s="35"/>
      <c r="E25" s="35"/>
      <c r="F25" s="35"/>
      <c r="G25" s="36"/>
      <c r="H25" s="35"/>
      <c r="I25" s="35"/>
      <c r="J25" s="18"/>
      <c r="K25" s="37"/>
    </row>
    <row r="26" spans="1:11" ht="35.25" thickBot="1">
      <c r="A26" s="38"/>
      <c r="B26" s="39" t="s">
        <v>318</v>
      </c>
      <c r="C26" s="40" t="s">
        <v>333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334</v>
      </c>
      <c r="D27" s="24"/>
      <c r="E27" s="25"/>
      <c r="F27" s="26"/>
      <c r="G27" s="27"/>
      <c r="H27" s="42" t="s">
        <v>335</v>
      </c>
      <c r="I27" s="24" t="s">
        <v>322</v>
      </c>
      <c r="J27" s="26" t="s">
        <v>336</v>
      </c>
      <c r="K27" s="26"/>
    </row>
    <row r="28" spans="1:11" ht="15.75" thickBot="1">
      <c r="A28" s="21"/>
      <c r="B28" s="22"/>
      <c r="C28" s="41" t="s">
        <v>337</v>
      </c>
      <c r="D28" s="29"/>
      <c r="E28" s="30"/>
      <c r="F28" s="31"/>
      <c r="G28" s="32"/>
      <c r="H28" s="43" t="s">
        <v>335</v>
      </c>
      <c r="I28" s="29" t="s">
        <v>322</v>
      </c>
      <c r="J28" s="31" t="s">
        <v>336</v>
      </c>
      <c r="K28" s="31"/>
    </row>
    <row r="29" spans="1:11" ht="84.75" thickBot="1">
      <c r="A29" s="44"/>
      <c r="B29" s="22" t="s">
        <v>324</v>
      </c>
      <c r="C29" s="23" t="s">
        <v>338</v>
      </c>
      <c r="D29" s="45"/>
      <c r="E29" s="30" t="s">
        <v>339</v>
      </c>
      <c r="F29" s="46"/>
      <c r="G29" s="32"/>
      <c r="H29" s="43" t="s">
        <v>335</v>
      </c>
      <c r="I29" s="29" t="s">
        <v>322</v>
      </c>
      <c r="J29" s="31" t="s">
        <v>336</v>
      </c>
      <c r="K29" s="31"/>
    </row>
    <row r="30" spans="1:11" ht="35.25" thickBot="1">
      <c r="A30" s="44"/>
      <c r="B30" s="22" t="s">
        <v>326</v>
      </c>
      <c r="C30" s="23" t="s">
        <v>340</v>
      </c>
      <c r="D30" s="47"/>
      <c r="E30" s="48" t="s">
        <v>341</v>
      </c>
      <c r="F30" s="37"/>
      <c r="G30" s="49"/>
      <c r="H30" s="50" t="s">
        <v>335</v>
      </c>
      <c r="I30" s="51" t="s">
        <v>322</v>
      </c>
      <c r="J30" s="34" t="s">
        <v>336</v>
      </c>
      <c r="K30" s="34"/>
    </row>
    <row r="31" spans="1:11" ht="68.25" thickBot="1">
      <c r="A31" s="44"/>
      <c r="B31" s="22" t="s">
        <v>342</v>
      </c>
      <c r="C31" s="23" t="s">
        <v>343</v>
      </c>
      <c r="D31" s="52"/>
      <c r="E31" s="53" t="s">
        <v>339</v>
      </c>
      <c r="F31" s="20"/>
      <c r="G31" s="54"/>
      <c r="H31" s="55" t="s">
        <v>335</v>
      </c>
      <c r="I31" s="56" t="s">
        <v>322</v>
      </c>
      <c r="J31" s="57" t="s">
        <v>336</v>
      </c>
      <c r="K31" s="57"/>
    </row>
    <row r="32" ht="15.75" thickBot="1">
      <c r="A32" s="58"/>
    </row>
    <row r="33" spans="1:11" ht="23.25" customHeight="1" thickBot="1">
      <c r="A33" s="59">
        <v>5</v>
      </c>
      <c r="B33" s="509" t="s">
        <v>344</v>
      </c>
      <c r="C33" s="509"/>
      <c r="D33" s="35"/>
      <c r="E33" s="35"/>
      <c r="F33" s="35"/>
      <c r="G33" s="36"/>
      <c r="H33" s="35"/>
      <c r="I33" s="35"/>
      <c r="J33" s="35"/>
      <c r="K33" s="37"/>
    </row>
    <row r="34" spans="1:11" ht="27" thickBot="1">
      <c r="A34" s="21"/>
      <c r="B34" s="22" t="s">
        <v>345</v>
      </c>
      <c r="C34" s="23" t="s">
        <v>346</v>
      </c>
      <c r="D34" s="24" t="s">
        <v>320</v>
      </c>
      <c r="E34" s="25" t="s">
        <v>347</v>
      </c>
      <c r="F34" s="26"/>
      <c r="G34" s="27"/>
      <c r="H34" s="28">
        <v>247061775</v>
      </c>
      <c r="I34" s="24" t="s">
        <v>322</v>
      </c>
      <c r="J34" s="26" t="s">
        <v>348</v>
      </c>
      <c r="K34" s="26"/>
    </row>
    <row r="35" spans="1:11" ht="18.75" thickBot="1">
      <c r="A35" s="21"/>
      <c r="B35" s="22" t="s">
        <v>349</v>
      </c>
      <c r="C35" s="23" t="s">
        <v>327</v>
      </c>
      <c r="D35" s="29" t="s">
        <v>320</v>
      </c>
      <c r="E35" s="30" t="s">
        <v>328</v>
      </c>
      <c r="F35" s="31"/>
      <c r="G35" s="32"/>
      <c r="H35" s="33">
        <v>67976797</v>
      </c>
      <c r="I35" s="29" t="s">
        <v>322</v>
      </c>
      <c r="J35" s="34" t="s">
        <v>350</v>
      </c>
      <c r="K35" s="31"/>
    </row>
    <row r="36" spans="1:11" ht="33" customHeight="1" thickBot="1">
      <c r="A36" s="17">
        <v>6</v>
      </c>
      <c r="B36" s="509" t="s">
        <v>351</v>
      </c>
      <c r="C36" s="509"/>
      <c r="D36" s="35"/>
      <c r="E36" s="35"/>
      <c r="F36" s="35"/>
      <c r="G36" s="36"/>
      <c r="H36" s="35"/>
      <c r="I36" s="35"/>
      <c r="J36" s="18"/>
      <c r="K36" s="37"/>
    </row>
    <row r="37" spans="1:11" ht="27" thickBot="1">
      <c r="A37" s="21"/>
      <c r="B37" s="22" t="s">
        <v>345</v>
      </c>
      <c r="C37" s="23" t="s">
        <v>346</v>
      </c>
      <c r="D37" s="24"/>
      <c r="E37" s="25" t="s">
        <v>352</v>
      </c>
      <c r="F37" s="26"/>
      <c r="G37" s="27"/>
      <c r="H37" s="42" t="s">
        <v>335</v>
      </c>
      <c r="I37" s="24" t="s">
        <v>322</v>
      </c>
      <c r="J37" s="57" t="s">
        <v>353</v>
      </c>
      <c r="K37" s="26"/>
    </row>
    <row r="38" spans="1:11" ht="21" customHeight="1" thickBot="1">
      <c r="A38" s="17">
        <v>7</v>
      </c>
      <c r="B38" s="509" t="s">
        <v>354</v>
      </c>
      <c r="C38" s="509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345</v>
      </c>
      <c r="C39" s="23" t="s">
        <v>319</v>
      </c>
      <c r="D39" s="56" t="s">
        <v>320</v>
      </c>
      <c r="E39" s="53" t="s">
        <v>355</v>
      </c>
      <c r="F39" s="57"/>
      <c r="G39" s="54"/>
      <c r="H39" s="28">
        <v>546084682</v>
      </c>
      <c r="I39" s="56" t="s">
        <v>322</v>
      </c>
      <c r="J39" s="26" t="s">
        <v>356</v>
      </c>
      <c r="K39" s="26"/>
    </row>
    <row r="40" spans="1:11" ht="35.25" thickBot="1">
      <c r="A40" s="21"/>
      <c r="B40" s="22" t="s">
        <v>349</v>
      </c>
      <c r="C40" s="23" t="s">
        <v>24</v>
      </c>
      <c r="D40" s="24"/>
      <c r="E40" s="25" t="s">
        <v>347</v>
      </c>
      <c r="F40" s="26" t="s">
        <v>404</v>
      </c>
      <c r="G40" s="27"/>
      <c r="H40" s="43">
        <v>0</v>
      </c>
      <c r="I40" s="24" t="s">
        <v>322</v>
      </c>
      <c r="J40" s="31" t="s">
        <v>356</v>
      </c>
      <c r="K40" s="31" t="s">
        <v>403</v>
      </c>
    </row>
    <row r="41" spans="1:11" ht="18.75" thickBot="1">
      <c r="A41" s="21"/>
      <c r="B41" s="22" t="s">
        <v>326</v>
      </c>
      <c r="C41" s="23" t="s">
        <v>327</v>
      </c>
      <c r="D41" s="51" t="s">
        <v>320</v>
      </c>
      <c r="E41" s="48" t="s">
        <v>357</v>
      </c>
      <c r="F41" s="34"/>
      <c r="G41" s="49"/>
      <c r="H41" s="80">
        <v>314938210</v>
      </c>
      <c r="I41" s="34" t="s">
        <v>322</v>
      </c>
      <c r="J41" s="34" t="s">
        <v>356</v>
      </c>
      <c r="K41" s="34"/>
    </row>
    <row r="42" spans="1:11" ht="15.75" thickBot="1">
      <c r="A42" s="510" t="s">
        <v>358</v>
      </c>
      <c r="B42" s="511"/>
      <c r="C42" s="511"/>
      <c r="D42" s="511"/>
      <c r="E42" s="511"/>
      <c r="F42" s="511"/>
      <c r="G42" s="511"/>
      <c r="H42" s="15"/>
      <c r="I42" s="15"/>
      <c r="J42" s="15"/>
      <c r="K42" s="16"/>
    </row>
    <row r="43" spans="1:11" ht="29.25" customHeight="1" thickBot="1">
      <c r="A43" s="17">
        <v>1</v>
      </c>
      <c r="B43" s="509" t="s">
        <v>359</v>
      </c>
      <c r="C43" s="509"/>
      <c r="D43" s="18"/>
      <c r="E43" s="19"/>
      <c r="F43" s="18"/>
      <c r="G43" s="19"/>
      <c r="H43" s="18"/>
      <c r="I43" s="18"/>
      <c r="J43" s="18"/>
      <c r="K43" s="20"/>
    </row>
    <row r="44" spans="1:11" ht="35.25" thickBot="1">
      <c r="A44" s="44"/>
      <c r="B44" s="60" t="s">
        <v>318</v>
      </c>
      <c r="C44" s="23" t="s">
        <v>360</v>
      </c>
      <c r="D44" s="56"/>
      <c r="E44" s="61" t="s">
        <v>359</v>
      </c>
      <c r="F44" s="57"/>
      <c r="G44" s="54"/>
      <c r="H44" s="62"/>
      <c r="I44" s="63"/>
      <c r="J44" s="26" t="s">
        <v>361</v>
      </c>
      <c r="K44" s="26"/>
    </row>
    <row r="45" spans="1:11" ht="29.25" thickBot="1">
      <c r="A45" s="44"/>
      <c r="B45" s="60" t="s">
        <v>324</v>
      </c>
      <c r="C45" s="23" t="s">
        <v>362</v>
      </c>
      <c r="D45" s="56"/>
      <c r="E45" s="61" t="s">
        <v>363</v>
      </c>
      <c r="F45" s="57"/>
      <c r="G45" s="54"/>
      <c r="H45" s="64"/>
      <c r="I45" s="45"/>
      <c r="J45" s="31" t="s">
        <v>361</v>
      </c>
      <c r="K45" s="31"/>
    </row>
    <row r="46" spans="1:11" ht="43.5" thickBot="1">
      <c r="A46" s="44"/>
      <c r="B46" s="60" t="s">
        <v>326</v>
      </c>
      <c r="C46" s="23" t="s">
        <v>364</v>
      </c>
      <c r="D46" s="56"/>
      <c r="E46" s="61" t="s">
        <v>359</v>
      </c>
      <c r="F46" s="57"/>
      <c r="G46" s="54"/>
      <c r="H46" s="64"/>
      <c r="I46" s="45"/>
      <c r="J46" s="31" t="s">
        <v>361</v>
      </c>
      <c r="K46" s="31"/>
    </row>
    <row r="47" spans="1:11" ht="43.5" thickBot="1">
      <c r="A47" s="44"/>
      <c r="B47" s="60" t="s">
        <v>342</v>
      </c>
      <c r="C47" s="23" t="s">
        <v>365</v>
      </c>
      <c r="D47" s="56"/>
      <c r="E47" s="61" t="s">
        <v>366</v>
      </c>
      <c r="F47" s="57"/>
      <c r="G47" s="54"/>
      <c r="H47" s="64"/>
      <c r="I47" s="45"/>
      <c r="J47" s="31" t="s">
        <v>361</v>
      </c>
      <c r="K47" s="31"/>
    </row>
    <row r="48" spans="1:11" ht="35.25" thickBot="1">
      <c r="A48" s="44"/>
      <c r="B48" s="60" t="s">
        <v>367</v>
      </c>
      <c r="C48" s="23" t="s">
        <v>368</v>
      </c>
      <c r="D48" s="56"/>
      <c r="E48" s="61" t="s">
        <v>369</v>
      </c>
      <c r="F48" s="57"/>
      <c r="G48" s="54"/>
      <c r="H48" s="64"/>
      <c r="I48" s="45"/>
      <c r="J48" s="34" t="s">
        <v>361</v>
      </c>
      <c r="K48" s="31"/>
    </row>
    <row r="49" spans="1:11" ht="28.5" customHeight="1" thickBot="1">
      <c r="A49" s="17">
        <v>2</v>
      </c>
      <c r="B49" s="509" t="s">
        <v>370</v>
      </c>
      <c r="C49" s="509"/>
      <c r="D49" s="18"/>
      <c r="E49" s="65"/>
      <c r="F49" s="18"/>
      <c r="G49" s="19"/>
      <c r="H49" s="35"/>
      <c r="I49" s="35"/>
      <c r="J49" s="18"/>
      <c r="K49" s="37"/>
    </row>
    <row r="50" spans="1:11" ht="68.25" thickBot="1">
      <c r="A50" s="44"/>
      <c r="B50" s="60" t="s">
        <v>318</v>
      </c>
      <c r="C50" s="23" t="s">
        <v>371</v>
      </c>
      <c r="D50" s="56"/>
      <c r="E50" s="61" t="s">
        <v>372</v>
      </c>
      <c r="F50" s="57"/>
      <c r="G50" s="54"/>
      <c r="H50" s="62"/>
      <c r="I50" s="63"/>
      <c r="J50" s="26" t="s">
        <v>323</v>
      </c>
      <c r="K50" s="26"/>
    </row>
    <row r="51" spans="1:11" ht="60" thickBot="1">
      <c r="A51" s="44"/>
      <c r="B51" s="60" t="s">
        <v>324</v>
      </c>
      <c r="C51" s="23" t="s">
        <v>373</v>
      </c>
      <c r="D51" s="56"/>
      <c r="E51" s="61" t="s">
        <v>372</v>
      </c>
      <c r="F51" s="57"/>
      <c r="G51" s="54"/>
      <c r="H51" s="64"/>
      <c r="I51" s="45"/>
      <c r="J51" s="31" t="s">
        <v>323</v>
      </c>
      <c r="K51" s="31"/>
    </row>
    <row r="52" spans="1:11" ht="76.5" thickBot="1">
      <c r="A52" s="44"/>
      <c r="B52" s="60" t="s">
        <v>326</v>
      </c>
      <c r="C52" s="23" t="s">
        <v>374</v>
      </c>
      <c r="D52" s="56"/>
      <c r="E52" s="61" t="s">
        <v>372</v>
      </c>
      <c r="F52" s="57"/>
      <c r="G52" s="54"/>
      <c r="H52" s="35"/>
      <c r="I52" s="47"/>
      <c r="J52" s="34" t="s">
        <v>323</v>
      </c>
      <c r="K52" s="34"/>
    </row>
    <row r="53" spans="1:11" ht="76.5" thickBot="1">
      <c r="A53" s="44"/>
      <c r="B53" s="60" t="s">
        <v>342</v>
      </c>
      <c r="C53" s="23" t="s">
        <v>375</v>
      </c>
      <c r="D53" s="56"/>
      <c r="E53" s="61" t="s">
        <v>376</v>
      </c>
      <c r="F53" s="57"/>
      <c r="G53" s="54"/>
      <c r="H53" s="18"/>
      <c r="I53" s="52"/>
      <c r="J53" s="57" t="s">
        <v>323</v>
      </c>
      <c r="K53" s="57"/>
    </row>
    <row r="54" ht="15.75" thickBot="1">
      <c r="A54" s="58"/>
    </row>
    <row r="55" spans="1:11" ht="14.25" customHeight="1" thickBot="1">
      <c r="A55" s="59">
        <v>3</v>
      </c>
      <c r="B55" s="509" t="s">
        <v>377</v>
      </c>
      <c r="C55" s="509"/>
      <c r="D55" s="35"/>
      <c r="E55" s="66"/>
      <c r="F55" s="35"/>
      <c r="G55" s="36"/>
      <c r="H55" s="35"/>
      <c r="I55" s="35"/>
      <c r="J55" s="35"/>
      <c r="K55" s="37"/>
    </row>
    <row r="56" spans="1:11" ht="27" thickBot="1">
      <c r="A56" s="44"/>
      <c r="B56" s="60" t="s">
        <v>345</v>
      </c>
      <c r="C56" s="23" t="s">
        <v>378</v>
      </c>
      <c r="D56" s="56"/>
      <c r="E56" s="61" t="s">
        <v>379</v>
      </c>
      <c r="F56" s="57"/>
      <c r="G56" s="54"/>
      <c r="H56" s="62"/>
      <c r="I56" s="63"/>
      <c r="J56" s="26" t="s">
        <v>348</v>
      </c>
      <c r="K56" s="26"/>
    </row>
    <row r="57" spans="1:11" ht="60" thickBot="1">
      <c r="A57" s="44"/>
      <c r="B57" s="60" t="s">
        <v>349</v>
      </c>
      <c r="C57" s="23" t="s">
        <v>380</v>
      </c>
      <c r="D57" s="56"/>
      <c r="E57" s="61" t="s">
        <v>379</v>
      </c>
      <c r="F57" s="57"/>
      <c r="G57" s="54"/>
      <c r="H57" s="35"/>
      <c r="I57" s="47"/>
      <c r="J57" s="34" t="s">
        <v>348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03" t="s">
        <v>381</v>
      </c>
      <c r="B59" s="504"/>
      <c r="C59" s="504"/>
      <c r="D59" s="504"/>
      <c r="E59" s="504"/>
      <c r="F59" s="504"/>
      <c r="G59" s="504"/>
      <c r="H59" s="70"/>
      <c r="I59" s="70"/>
      <c r="J59" s="70"/>
      <c r="K59" s="71"/>
    </row>
    <row r="60" spans="1:11" ht="15.75" thickBot="1">
      <c r="A60" s="510" t="s">
        <v>316</v>
      </c>
      <c r="B60" s="511"/>
      <c r="C60" s="511"/>
      <c r="D60" s="511"/>
      <c r="E60" s="511"/>
      <c r="F60" s="511"/>
      <c r="G60" s="511"/>
      <c r="H60" s="15"/>
      <c r="I60" s="15"/>
      <c r="J60" s="15"/>
      <c r="K60" s="16"/>
    </row>
    <row r="61" spans="1:11" ht="19.5" customHeight="1" thickBot="1">
      <c r="A61" s="17">
        <v>1</v>
      </c>
      <c r="B61" s="509" t="s">
        <v>382</v>
      </c>
      <c r="C61" s="509"/>
      <c r="D61" s="18"/>
      <c r="E61" s="19"/>
      <c r="F61" s="18"/>
      <c r="G61" s="19"/>
      <c r="H61" s="18"/>
      <c r="I61" s="18"/>
      <c r="J61" s="18"/>
      <c r="K61" s="20"/>
    </row>
    <row r="62" spans="1:11" ht="35.25" thickBot="1">
      <c r="A62" s="21"/>
      <c r="B62" s="22" t="s">
        <v>318</v>
      </c>
      <c r="C62" s="23" t="s">
        <v>383</v>
      </c>
      <c r="D62" s="24" t="s">
        <v>320</v>
      </c>
      <c r="E62" s="25" t="s">
        <v>384</v>
      </c>
      <c r="F62" s="26"/>
      <c r="G62" s="27"/>
      <c r="H62" s="28">
        <v>546084682</v>
      </c>
      <c r="I62" s="24" t="s">
        <v>322</v>
      </c>
      <c r="J62" s="26" t="s">
        <v>385</v>
      </c>
      <c r="K62" s="26"/>
    </row>
    <row r="63" spans="1:11" ht="51.75" thickBot="1">
      <c r="A63" s="21"/>
      <c r="B63" s="22" t="s">
        <v>324</v>
      </c>
      <c r="C63" s="23" t="s">
        <v>386</v>
      </c>
      <c r="D63" s="29" t="s">
        <v>320</v>
      </c>
      <c r="E63" s="30" t="s">
        <v>387</v>
      </c>
      <c r="F63" s="31"/>
      <c r="G63" s="32"/>
      <c r="H63" s="33">
        <v>410376622</v>
      </c>
      <c r="I63" s="29" t="s">
        <v>322</v>
      </c>
      <c r="J63" s="31" t="s">
        <v>385</v>
      </c>
      <c r="K63" s="31"/>
    </row>
    <row r="64" spans="1:11" ht="51.75" thickBot="1">
      <c r="A64" s="21"/>
      <c r="B64" s="22" t="s">
        <v>326</v>
      </c>
      <c r="C64" s="23" t="s">
        <v>388</v>
      </c>
      <c r="D64" s="29" t="s">
        <v>320</v>
      </c>
      <c r="E64" s="30" t="s">
        <v>387</v>
      </c>
      <c r="F64" s="31"/>
      <c r="G64" s="32"/>
      <c r="H64" s="33">
        <v>331816866</v>
      </c>
      <c r="I64" s="29" t="s">
        <v>322</v>
      </c>
      <c r="J64" s="31" t="s">
        <v>385</v>
      </c>
      <c r="K64" s="31"/>
    </row>
    <row r="65" spans="1:11" ht="51.75" thickBot="1">
      <c r="A65" s="21"/>
      <c r="B65" s="22" t="s">
        <v>342</v>
      </c>
      <c r="C65" s="23" t="s">
        <v>389</v>
      </c>
      <c r="D65" s="29"/>
      <c r="E65" s="30" t="s">
        <v>387</v>
      </c>
      <c r="F65" s="31"/>
      <c r="G65" s="32"/>
      <c r="H65" s="43"/>
      <c r="I65" s="29" t="s">
        <v>322</v>
      </c>
      <c r="J65" s="31" t="s">
        <v>385</v>
      </c>
      <c r="K65" s="31"/>
    </row>
    <row r="66" spans="1:11" ht="60" thickBot="1">
      <c r="A66" s="21"/>
      <c r="B66" s="22" t="s">
        <v>367</v>
      </c>
      <c r="C66" s="23" t="s">
        <v>390</v>
      </c>
      <c r="D66" s="51"/>
      <c r="E66" s="48"/>
      <c r="F66" s="34"/>
      <c r="G66" s="49"/>
      <c r="H66" s="50"/>
      <c r="I66" s="51" t="s">
        <v>322</v>
      </c>
      <c r="J66" s="34" t="s">
        <v>391</v>
      </c>
      <c r="K66" s="34"/>
    </row>
    <row r="67" spans="1:11" ht="15.75" thickBot="1">
      <c r="A67" s="510" t="s">
        <v>358</v>
      </c>
      <c r="B67" s="511"/>
      <c r="C67" s="511"/>
      <c r="D67" s="511"/>
      <c r="E67" s="511"/>
      <c r="F67" s="511"/>
      <c r="G67" s="511"/>
      <c r="H67" s="15"/>
      <c r="I67" s="15"/>
      <c r="J67" s="15"/>
      <c r="K67" s="16"/>
    </row>
    <row r="68" spans="1:11" ht="37.5" customHeight="1" thickBot="1">
      <c r="A68" s="21">
        <v>1</v>
      </c>
      <c r="B68" s="501" t="s">
        <v>392</v>
      </c>
      <c r="C68" s="502"/>
      <c r="D68" s="26"/>
      <c r="E68" s="72" t="s">
        <v>393</v>
      </c>
      <c r="F68" s="26"/>
      <c r="G68" s="27"/>
      <c r="H68" s="62"/>
      <c r="I68" s="63"/>
      <c r="J68" s="26" t="s">
        <v>394</v>
      </c>
      <c r="K68" s="26"/>
    </row>
    <row r="69" spans="1:11" ht="37.5" customHeight="1" thickBot="1">
      <c r="A69" s="21">
        <v>2</v>
      </c>
      <c r="B69" s="501" t="s">
        <v>395</v>
      </c>
      <c r="C69" s="502"/>
      <c r="D69" s="31"/>
      <c r="E69" s="73" t="s">
        <v>393</v>
      </c>
      <c r="F69" s="31"/>
      <c r="G69" s="32"/>
      <c r="H69" s="64"/>
      <c r="I69" s="45"/>
      <c r="J69" s="31" t="s">
        <v>394</v>
      </c>
      <c r="K69" s="31"/>
    </row>
    <row r="70" spans="1:11" ht="37.5" customHeight="1" thickBot="1">
      <c r="A70" s="21">
        <v>3</v>
      </c>
      <c r="B70" s="501" t="s">
        <v>396</v>
      </c>
      <c r="C70" s="502"/>
      <c r="D70" s="34"/>
      <c r="E70" s="74" t="s">
        <v>393</v>
      </c>
      <c r="F70" s="34"/>
      <c r="G70" s="49"/>
      <c r="H70" s="35"/>
      <c r="I70" s="47"/>
      <c r="J70" s="34" t="s">
        <v>397</v>
      </c>
      <c r="K70" s="34"/>
    </row>
    <row r="71" spans="1:11" ht="15.75" thickBot="1">
      <c r="A71" s="503" t="s">
        <v>398</v>
      </c>
      <c r="B71" s="504"/>
      <c r="C71" s="504"/>
      <c r="D71" s="504"/>
      <c r="E71" s="504"/>
      <c r="F71" s="504"/>
      <c r="G71" s="505"/>
      <c r="H71" s="75"/>
      <c r="I71" s="75"/>
      <c r="J71" s="75"/>
      <c r="K71" s="75"/>
    </row>
    <row r="72" spans="1:11" ht="15.75" thickBot="1">
      <c r="A72" s="506" t="s">
        <v>316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8"/>
    </row>
    <row r="73" spans="1:11" ht="15.75" thickBot="1">
      <c r="A73" s="17">
        <v>1</v>
      </c>
      <c r="B73" s="509" t="s">
        <v>399</v>
      </c>
      <c r="C73" s="509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318</v>
      </c>
      <c r="C74" s="77" t="s">
        <v>400</v>
      </c>
      <c r="D74" s="57"/>
      <c r="E74" s="53"/>
      <c r="F74" s="57"/>
      <c r="G74" s="54"/>
      <c r="H74" s="57"/>
      <c r="I74" s="57" t="s">
        <v>322</v>
      </c>
      <c r="J74" s="57" t="s">
        <v>401</v>
      </c>
      <c r="K74" s="57"/>
    </row>
    <row r="75" spans="1:11" ht="23.25" customHeight="1" thickBot="1">
      <c r="A75" s="21"/>
      <c r="B75" s="22" t="s">
        <v>324</v>
      </c>
      <c r="C75" s="78" t="s">
        <v>402</v>
      </c>
      <c r="D75" s="57"/>
      <c r="E75" s="53"/>
      <c r="F75" s="57"/>
      <c r="G75" s="54"/>
      <c r="H75" s="57"/>
      <c r="I75" s="57" t="s">
        <v>322</v>
      </c>
      <c r="J75" s="57" t="s">
        <v>401</v>
      </c>
      <c r="K75" s="57"/>
    </row>
    <row r="76" ht="15">
      <c r="A76" s="79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5">
      <selection activeCell="A1" sqref="A1:H42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369" t="s">
        <v>407</v>
      </c>
      <c r="B1" s="370"/>
      <c r="C1" s="370"/>
      <c r="D1" s="370"/>
      <c r="E1" s="370"/>
      <c r="F1" s="370"/>
      <c r="G1" s="370"/>
      <c r="H1" s="371"/>
    </row>
    <row r="2" spans="1:8" ht="15">
      <c r="A2" s="369" t="s">
        <v>526</v>
      </c>
      <c r="B2" s="370"/>
      <c r="C2" s="370"/>
      <c r="D2" s="370"/>
      <c r="E2" s="370"/>
      <c r="F2" s="370"/>
      <c r="G2" s="370"/>
      <c r="H2" s="371"/>
    </row>
    <row r="3" spans="1:8" ht="15">
      <c r="A3" s="369" t="s">
        <v>583</v>
      </c>
      <c r="B3" s="370"/>
      <c r="C3" s="370"/>
      <c r="D3" s="370"/>
      <c r="E3" s="370"/>
      <c r="F3" s="370"/>
      <c r="G3" s="370"/>
      <c r="H3" s="371"/>
    </row>
    <row r="4" spans="1:8" ht="15">
      <c r="A4" s="372" t="s">
        <v>1</v>
      </c>
      <c r="B4" s="373"/>
      <c r="C4" s="373"/>
      <c r="D4" s="373"/>
      <c r="E4" s="373"/>
      <c r="F4" s="373"/>
      <c r="G4" s="373"/>
      <c r="H4" s="374"/>
    </row>
    <row r="5" spans="1:8" ht="45">
      <c r="A5" s="179" t="s">
        <v>527</v>
      </c>
      <c r="B5" s="180" t="s">
        <v>582</v>
      </c>
      <c r="C5" s="180" t="s">
        <v>528</v>
      </c>
      <c r="D5" s="180" t="s">
        <v>529</v>
      </c>
      <c r="E5" s="180" t="s">
        <v>582</v>
      </c>
      <c r="F5" s="181" t="s">
        <v>530</v>
      </c>
      <c r="G5" s="180" t="s">
        <v>531</v>
      </c>
      <c r="H5" s="182" t="s">
        <v>532</v>
      </c>
    </row>
    <row r="6" spans="1:8" ht="15">
      <c r="A6" s="183" t="s">
        <v>533</v>
      </c>
      <c r="B6" s="184"/>
      <c r="C6" s="184"/>
      <c r="D6" s="184"/>
      <c r="E6" s="184"/>
      <c r="F6" s="184"/>
      <c r="G6" s="184"/>
      <c r="H6" s="185"/>
    </row>
    <row r="7" spans="1:8" ht="15">
      <c r="A7" s="186" t="s">
        <v>534</v>
      </c>
      <c r="B7" s="151"/>
      <c r="C7" s="151"/>
      <c r="D7" s="151"/>
      <c r="E7" s="151"/>
      <c r="F7" s="151"/>
      <c r="G7" s="151"/>
      <c r="H7" s="142"/>
    </row>
    <row r="8" spans="1:8" ht="15">
      <c r="A8" s="187" t="s">
        <v>535</v>
      </c>
      <c r="B8" s="151"/>
      <c r="C8" s="151"/>
      <c r="D8" s="151"/>
      <c r="E8" s="151"/>
      <c r="F8" s="151"/>
      <c r="G8" s="151"/>
      <c r="H8" s="142"/>
    </row>
    <row r="9" spans="1:8" ht="15">
      <c r="A9" s="187" t="s">
        <v>536</v>
      </c>
      <c r="B9" s="151"/>
      <c r="C9" s="151"/>
      <c r="D9" s="151"/>
      <c r="E9" s="151"/>
      <c r="F9" s="151"/>
      <c r="G9" s="151"/>
      <c r="H9" s="142"/>
    </row>
    <row r="10" spans="1:8" ht="15">
      <c r="A10" s="187" t="s">
        <v>537</v>
      </c>
      <c r="B10" s="151"/>
      <c r="C10" s="151"/>
      <c r="D10" s="151"/>
      <c r="E10" s="151"/>
      <c r="F10" s="151"/>
      <c r="G10" s="151"/>
      <c r="H10" s="142"/>
    </row>
    <row r="11" spans="1:8" ht="15">
      <c r="A11" s="188" t="s">
        <v>538</v>
      </c>
      <c r="B11" s="151"/>
      <c r="C11" s="151"/>
      <c r="D11" s="151"/>
      <c r="E11" s="151"/>
      <c r="F11" s="151"/>
      <c r="G11" s="151"/>
      <c r="H11" s="142"/>
    </row>
    <row r="12" spans="1:8" ht="15">
      <c r="A12" s="187" t="s">
        <v>539</v>
      </c>
      <c r="B12" s="151"/>
      <c r="C12" s="151"/>
      <c r="D12" s="151"/>
      <c r="E12" s="151"/>
      <c r="F12" s="151"/>
      <c r="G12" s="151"/>
      <c r="H12" s="142"/>
    </row>
    <row r="13" spans="1:8" ht="15">
      <c r="A13" s="187" t="s">
        <v>540</v>
      </c>
      <c r="B13" s="151"/>
      <c r="C13" s="151"/>
      <c r="D13" s="151"/>
      <c r="E13" s="151"/>
      <c r="F13" s="151"/>
      <c r="G13" s="151"/>
      <c r="H13" s="142"/>
    </row>
    <row r="14" spans="1:8" ht="15">
      <c r="A14" s="187" t="s">
        <v>541</v>
      </c>
      <c r="B14" s="151"/>
      <c r="C14" s="151"/>
      <c r="D14" s="151"/>
      <c r="E14" s="151"/>
      <c r="F14" s="151"/>
      <c r="G14" s="151"/>
      <c r="H14" s="142"/>
    </row>
    <row r="15" spans="1:8" ht="15">
      <c r="A15" s="188" t="s">
        <v>542</v>
      </c>
      <c r="B15" s="151">
        <v>33073752</v>
      </c>
      <c r="C15" s="151">
        <f>90969942+157046626</f>
        <v>248016568</v>
      </c>
      <c r="D15" s="151">
        <f>113827267+110309485</f>
        <v>224136752</v>
      </c>
      <c r="E15" s="151">
        <v>0</v>
      </c>
      <c r="F15" s="151">
        <f>+B15+C15-D15+E15</f>
        <v>56953568</v>
      </c>
      <c r="G15" s="151">
        <v>0</v>
      </c>
      <c r="H15" s="142">
        <v>0</v>
      </c>
    </row>
    <row r="16" spans="1:8" ht="22.5">
      <c r="A16" s="189" t="s">
        <v>543</v>
      </c>
      <c r="B16" s="151"/>
      <c r="C16" s="151"/>
      <c r="D16" s="151"/>
      <c r="E16" s="151"/>
      <c r="F16" s="151"/>
      <c r="G16" s="151"/>
      <c r="H16" s="142"/>
    </row>
    <row r="17" spans="1:8" ht="22.5">
      <c r="A17" s="190" t="s">
        <v>544</v>
      </c>
      <c r="B17" s="151"/>
      <c r="C17" s="151"/>
      <c r="D17" s="151"/>
      <c r="E17" s="151"/>
      <c r="F17" s="151"/>
      <c r="G17" s="151"/>
      <c r="H17" s="142"/>
    </row>
    <row r="18" spans="1:8" ht="15">
      <c r="A18" s="191" t="s">
        <v>545</v>
      </c>
      <c r="B18" s="151"/>
      <c r="C18" s="151"/>
      <c r="D18" s="151"/>
      <c r="E18" s="151"/>
      <c r="F18" s="151"/>
      <c r="G18" s="151"/>
      <c r="H18" s="142"/>
    </row>
    <row r="19" spans="1:8" ht="15">
      <c r="A19" s="191" t="s">
        <v>546</v>
      </c>
      <c r="B19" s="151"/>
      <c r="C19" s="151"/>
      <c r="D19" s="151"/>
      <c r="E19" s="151"/>
      <c r="F19" s="151"/>
      <c r="G19" s="151"/>
      <c r="H19" s="142"/>
    </row>
    <row r="20" spans="1:8" ht="15">
      <c r="A20" s="191" t="s">
        <v>547</v>
      </c>
      <c r="B20" s="151"/>
      <c r="C20" s="151"/>
      <c r="D20" s="151"/>
      <c r="E20" s="151"/>
      <c r="F20" s="151"/>
      <c r="G20" s="151"/>
      <c r="H20" s="142"/>
    </row>
    <row r="21" spans="1:8" ht="22.5">
      <c r="A21" s="188" t="s">
        <v>548</v>
      </c>
      <c r="B21" s="151"/>
      <c r="C21" s="151"/>
      <c r="D21" s="151"/>
      <c r="E21" s="151"/>
      <c r="F21" s="151"/>
      <c r="G21" s="151"/>
      <c r="H21" s="142"/>
    </row>
    <row r="22" spans="1:8" ht="15">
      <c r="A22" s="191" t="s">
        <v>549</v>
      </c>
      <c r="B22" s="151"/>
      <c r="C22" s="151"/>
      <c r="D22" s="151"/>
      <c r="E22" s="151"/>
      <c r="F22" s="151"/>
      <c r="G22" s="151"/>
      <c r="H22" s="142"/>
    </row>
    <row r="23" spans="1:8" ht="15">
      <c r="A23" s="191" t="s">
        <v>550</v>
      </c>
      <c r="B23" s="151"/>
      <c r="C23" s="151"/>
      <c r="D23" s="151"/>
      <c r="E23" s="151"/>
      <c r="F23" s="151"/>
      <c r="G23" s="151"/>
      <c r="H23" s="142"/>
    </row>
    <row r="24" spans="1:8" ht="22.5">
      <c r="A24" s="192" t="s">
        <v>551</v>
      </c>
      <c r="B24" s="193"/>
      <c r="C24" s="193"/>
      <c r="D24" s="194"/>
      <c r="E24" s="193"/>
      <c r="F24" s="193"/>
      <c r="G24" s="194"/>
      <c r="H24" s="175"/>
    </row>
    <row r="25" spans="1:8" ht="15">
      <c r="A25" s="102"/>
      <c r="B25" s="195"/>
      <c r="C25" s="195"/>
      <c r="D25" s="102"/>
      <c r="E25" s="195"/>
      <c r="F25" s="195"/>
      <c r="G25" s="102"/>
      <c r="H25" s="102"/>
    </row>
    <row r="26" spans="1:8" ht="37.5" customHeight="1">
      <c r="A26" s="375" t="s">
        <v>552</v>
      </c>
      <c r="B26" s="376"/>
      <c r="C26" s="376"/>
      <c r="D26" s="375"/>
      <c r="E26" s="376"/>
      <c r="F26" s="376"/>
      <c r="G26" s="375"/>
      <c r="H26" s="375"/>
    </row>
    <row r="27" spans="1:8" ht="15">
      <c r="A27" s="196" t="s">
        <v>553</v>
      </c>
      <c r="B27" s="197"/>
      <c r="C27" s="197"/>
      <c r="D27" s="198"/>
      <c r="E27" s="197"/>
      <c r="F27" s="197"/>
      <c r="G27" s="198"/>
      <c r="H27" s="198"/>
    </row>
    <row r="28" spans="1:8" ht="15">
      <c r="A28" s="199"/>
      <c r="B28" s="200"/>
      <c r="C28" s="201"/>
      <c r="D28" s="202"/>
      <c r="E28" s="200"/>
      <c r="F28" s="203"/>
      <c r="G28" s="204"/>
      <c r="H28" s="198"/>
    </row>
    <row r="29" spans="1:8" ht="45">
      <c r="A29" s="205" t="s">
        <v>554</v>
      </c>
      <c r="B29" s="206" t="s">
        <v>555</v>
      </c>
      <c r="C29" s="207" t="s">
        <v>556</v>
      </c>
      <c r="D29" s="208" t="s">
        <v>557</v>
      </c>
      <c r="E29" s="207" t="s">
        <v>558</v>
      </c>
      <c r="F29" s="206" t="s">
        <v>559</v>
      </c>
      <c r="G29" s="209"/>
      <c r="H29" s="198"/>
    </row>
    <row r="30" spans="1:8" ht="22.5">
      <c r="A30" s="210" t="s">
        <v>560</v>
      </c>
      <c r="B30" s="211"/>
      <c r="C30" s="211"/>
      <c r="D30" s="212"/>
      <c r="E30" s="211"/>
      <c r="F30" s="211"/>
      <c r="G30" s="213"/>
      <c r="H30" s="198"/>
    </row>
    <row r="31" spans="1:8" ht="15">
      <c r="A31" s="214" t="s">
        <v>561</v>
      </c>
      <c r="B31" s="215"/>
      <c r="C31" s="215"/>
      <c r="D31" s="216"/>
      <c r="E31" s="215"/>
      <c r="F31" s="215"/>
      <c r="G31" s="213"/>
      <c r="H31" s="198"/>
    </row>
    <row r="32" spans="1:8" ht="15">
      <c r="A32" s="214" t="s">
        <v>562</v>
      </c>
      <c r="B32" s="215"/>
      <c r="C32" s="215"/>
      <c r="D32" s="216"/>
      <c r="E32" s="215"/>
      <c r="F32" s="215"/>
      <c r="G32" s="213"/>
      <c r="H32" s="198"/>
    </row>
    <row r="33" spans="1:8" ht="15">
      <c r="A33" s="217" t="s">
        <v>563</v>
      </c>
      <c r="B33" s="218"/>
      <c r="C33" s="218"/>
      <c r="D33" s="219"/>
      <c r="E33" s="218"/>
      <c r="F33" s="218"/>
      <c r="G33" s="213"/>
      <c r="H33" s="198"/>
    </row>
    <row r="34" spans="1:8" ht="15">
      <c r="A34" s="220"/>
      <c r="B34" s="201"/>
      <c r="C34" s="201"/>
      <c r="D34" s="213"/>
      <c r="E34" s="201"/>
      <c r="F34" s="201"/>
      <c r="G34" s="213"/>
      <c r="H34" s="198"/>
    </row>
    <row r="40" spans="2:7" ht="15">
      <c r="B40" s="126"/>
      <c r="C40" s="241"/>
      <c r="D40" s="221"/>
      <c r="E40" s="126"/>
      <c r="F40" s="126"/>
      <c r="G40" s="12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8">
      <selection activeCell="A1" sqref="A1:K17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377" t="s">
        <v>407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 ht="15">
      <c r="A2" s="377" t="s">
        <v>574</v>
      </c>
      <c r="B2" s="378"/>
      <c r="C2" s="378"/>
      <c r="D2" s="378"/>
      <c r="E2" s="378"/>
      <c r="F2" s="378"/>
      <c r="G2" s="378"/>
      <c r="H2" s="378"/>
      <c r="I2" s="378"/>
      <c r="J2" s="378"/>
      <c r="K2" s="379"/>
    </row>
    <row r="3" spans="1:11" ht="15" customHeight="1">
      <c r="A3" s="377" t="s">
        <v>584</v>
      </c>
      <c r="B3" s="378"/>
      <c r="C3" s="378"/>
      <c r="D3" s="378"/>
      <c r="E3" s="378"/>
      <c r="F3" s="378"/>
      <c r="G3" s="378"/>
      <c r="H3" s="378"/>
      <c r="I3" s="378"/>
      <c r="J3" s="378"/>
      <c r="K3" s="379"/>
    </row>
    <row r="4" spans="1:11" ht="15">
      <c r="A4" s="377" t="s">
        <v>1</v>
      </c>
      <c r="B4" s="378"/>
      <c r="C4" s="378"/>
      <c r="D4" s="378"/>
      <c r="E4" s="378"/>
      <c r="F4" s="378"/>
      <c r="G4" s="378"/>
      <c r="H4" s="378"/>
      <c r="I4" s="378"/>
      <c r="J4" s="378"/>
      <c r="K4" s="379"/>
    </row>
    <row r="5" spans="1:11" ht="78.75">
      <c r="A5" s="226" t="s">
        <v>573</v>
      </c>
      <c r="B5" s="225" t="s">
        <v>572</v>
      </c>
      <c r="C5" s="225" t="s">
        <v>571</v>
      </c>
      <c r="D5" s="225" t="s">
        <v>570</v>
      </c>
      <c r="E5" s="225" t="s">
        <v>569</v>
      </c>
      <c r="F5" s="225" t="s">
        <v>568</v>
      </c>
      <c r="G5" s="225" t="s">
        <v>567</v>
      </c>
      <c r="H5" s="225" t="s">
        <v>566</v>
      </c>
      <c r="I5" s="225" t="s">
        <v>576</v>
      </c>
      <c r="J5" s="225" t="s">
        <v>577</v>
      </c>
      <c r="K5" s="225" t="s">
        <v>578</v>
      </c>
    </row>
    <row r="6" spans="1:11" ht="168.75">
      <c r="A6" s="224" t="s">
        <v>565</v>
      </c>
      <c r="B6" s="223"/>
      <c r="C6" s="223"/>
      <c r="D6" s="223"/>
      <c r="E6" s="222">
        <v>0</v>
      </c>
      <c r="F6" s="222">
        <v>0</v>
      </c>
      <c r="G6" s="222">
        <v>0</v>
      </c>
      <c r="H6" s="222">
        <v>0</v>
      </c>
      <c r="I6" s="222">
        <v>0</v>
      </c>
      <c r="J6" s="222">
        <v>0</v>
      </c>
      <c r="K6" s="222">
        <v>0</v>
      </c>
    </row>
    <row r="8" spans="1:6" ht="15">
      <c r="A8" t="s">
        <v>564</v>
      </c>
      <c r="B8" s="221"/>
      <c r="C8" s="221"/>
      <c r="E8" s="221"/>
      <c r="F8" s="221"/>
    </row>
    <row r="9" spans="2:6" ht="15">
      <c r="B9" s="221"/>
      <c r="C9" s="221"/>
      <c r="E9" s="221"/>
      <c r="F9" s="221"/>
    </row>
    <row r="10" spans="2:6" ht="15">
      <c r="B10" s="221"/>
      <c r="C10" s="221"/>
      <c r="E10" s="221"/>
      <c r="F10" s="221"/>
    </row>
    <row r="11" spans="2:6" ht="15">
      <c r="B11" s="221"/>
      <c r="C11" s="221"/>
      <c r="E11" s="221"/>
      <c r="F11" s="221"/>
    </row>
    <row r="12" spans="2:6" ht="15">
      <c r="B12" s="221"/>
      <c r="C12" s="221"/>
      <c r="E12" s="221"/>
      <c r="F12" s="221"/>
    </row>
    <row r="13" spans="2:6" ht="15">
      <c r="B13" s="221"/>
      <c r="C13" s="221"/>
      <c r="E13" s="221"/>
      <c r="F13" s="221"/>
    </row>
    <row r="14" spans="2:6" ht="15">
      <c r="B14" s="221"/>
      <c r="C14" s="221"/>
      <c r="E14" s="221"/>
      <c r="F14" s="221"/>
    </row>
    <row r="15" spans="2:6" ht="15">
      <c r="B15" s="221"/>
      <c r="C15" s="221"/>
      <c r="E15" s="221"/>
      <c r="F15" s="221"/>
    </row>
    <row r="16" spans="1:8" ht="15">
      <c r="A16" s="242"/>
      <c r="B16" s="221"/>
      <c r="C16" s="221"/>
      <c r="D16" s="126"/>
      <c r="E16" s="241"/>
      <c r="F16" s="221"/>
      <c r="G16" s="126"/>
      <c r="H16" s="126"/>
    </row>
    <row r="17" spans="2:9" ht="15">
      <c r="B17" s="221"/>
      <c r="C17" s="221"/>
      <c r="D17" s="126"/>
      <c r="E17" s="241"/>
      <c r="F17" s="241"/>
      <c r="G17" s="126"/>
      <c r="H17" s="126"/>
      <c r="I17" s="126"/>
    </row>
    <row r="18" spans="2:9" ht="15">
      <c r="B18" s="221"/>
      <c r="C18" s="221"/>
      <c r="D18" s="126"/>
      <c r="E18" s="241"/>
      <c r="F18" s="241"/>
      <c r="G18" s="126"/>
      <c r="H18" s="126"/>
      <c r="I18" s="126"/>
    </row>
    <row r="19" spans="2:6" ht="15">
      <c r="B19" s="221"/>
      <c r="C19" s="221"/>
      <c r="E19" s="221"/>
      <c r="F19" s="221"/>
    </row>
    <row r="20" spans="2:6" ht="15">
      <c r="B20" s="221"/>
      <c r="C20" s="221"/>
      <c r="E20" s="221"/>
      <c r="F20" s="221"/>
    </row>
    <row r="21" spans="2:6" ht="15">
      <c r="B21" s="221"/>
      <c r="C21" s="221"/>
      <c r="E21" s="221"/>
      <c r="F21" s="221"/>
    </row>
    <row r="22" spans="2:6" ht="15">
      <c r="B22" s="221"/>
      <c r="C22" s="221"/>
      <c r="E22" s="221"/>
      <c r="F22" s="221"/>
    </row>
    <row r="23" spans="5:6" ht="15">
      <c r="E23" s="221"/>
      <c r="F23" s="221"/>
    </row>
    <row r="24" spans="5:6" ht="15">
      <c r="E24" s="221"/>
      <c r="F24" s="221"/>
    </row>
    <row r="25" spans="2:6" ht="15">
      <c r="B25" s="221"/>
      <c r="C25" s="221"/>
      <c r="E25" s="221"/>
      <c r="F25" s="221"/>
    </row>
    <row r="26" spans="2:6" ht="15">
      <c r="B26" s="221"/>
      <c r="C26" s="221"/>
      <c r="E26" s="221"/>
      <c r="F26" s="221"/>
    </row>
    <row r="27" spans="2:6" ht="15">
      <c r="B27" s="221"/>
      <c r="C27" s="221"/>
      <c r="E27" s="221"/>
      <c r="F27" s="221"/>
    </row>
    <row r="28" spans="2:6" ht="15">
      <c r="B28" s="221"/>
      <c r="C28" s="221"/>
      <c r="E28" s="221"/>
      <c r="F28" s="221"/>
    </row>
    <row r="29" spans="2:6" ht="15">
      <c r="B29" s="221"/>
      <c r="C29" s="221"/>
      <c r="E29" s="221"/>
      <c r="F29" s="221"/>
    </row>
    <row r="30" spans="2:6" ht="15">
      <c r="B30" s="221"/>
      <c r="C30" s="221"/>
      <c r="E30" s="221"/>
      <c r="F30" s="221"/>
    </row>
    <row r="31" spans="2:6" ht="15">
      <c r="B31" s="221"/>
      <c r="C31" s="221"/>
      <c r="E31" s="221"/>
      <c r="F31" s="221"/>
    </row>
    <row r="32" spans="2:6" ht="15">
      <c r="B32" s="221"/>
      <c r="C32" s="221"/>
      <c r="E32" s="221"/>
      <c r="F32" s="221"/>
    </row>
    <row r="33" spans="2:6" ht="15">
      <c r="B33" s="221"/>
      <c r="C33" s="221"/>
      <c r="E33" s="221"/>
      <c r="F33" s="221"/>
    </row>
    <row r="34" spans="2:6" ht="15">
      <c r="B34" s="221"/>
      <c r="C34" s="221"/>
      <c r="E34" s="221"/>
      <c r="F34" s="221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SheetLayoutView="100" workbookViewId="0" topLeftCell="A83">
      <selection activeCell="A1" sqref="A1:E88"/>
    </sheetView>
  </sheetViews>
  <sheetFormatPr defaultColWidth="11.421875" defaultRowHeight="15"/>
  <cols>
    <col min="2" max="2" width="69.7109375" style="0" bestFit="1" customWidth="1"/>
    <col min="3" max="3" width="13.7109375" style="5" customWidth="1"/>
    <col min="4" max="4" width="15.7109375" style="5" customWidth="1"/>
    <col min="5" max="5" width="13.57421875" style="5" customWidth="1"/>
    <col min="6" max="6" width="15.8515625" style="0" bestFit="1" customWidth="1"/>
    <col min="7" max="7" width="16.28125" style="0" bestFit="1" customWidth="1"/>
  </cols>
  <sheetData>
    <row r="1" spans="1:5" ht="15">
      <c r="A1" s="390" t="s">
        <v>22</v>
      </c>
      <c r="B1" s="391"/>
      <c r="C1" s="391"/>
      <c r="D1" s="391"/>
      <c r="E1" s="392"/>
    </row>
    <row r="2" spans="1:5" ht="15">
      <c r="A2" s="393" t="s">
        <v>0</v>
      </c>
      <c r="B2" s="394"/>
      <c r="C2" s="394"/>
      <c r="D2" s="394"/>
      <c r="E2" s="395"/>
    </row>
    <row r="3" spans="1:5" ht="15">
      <c r="A3" s="393" t="s">
        <v>585</v>
      </c>
      <c r="B3" s="394"/>
      <c r="C3" s="394"/>
      <c r="D3" s="394"/>
      <c r="E3" s="395"/>
    </row>
    <row r="4" spans="1:5" ht="15">
      <c r="A4" s="396" t="s">
        <v>1</v>
      </c>
      <c r="B4" s="397"/>
      <c r="C4" s="397"/>
      <c r="D4" s="397"/>
      <c r="E4" s="398"/>
    </row>
    <row r="5" spans="1:5" ht="8.25" customHeight="1">
      <c r="A5" s="83"/>
      <c r="B5" s="83"/>
      <c r="C5" s="84"/>
      <c r="D5" s="84"/>
      <c r="E5" s="84"/>
    </row>
    <row r="6" spans="1:5" ht="15">
      <c r="A6" s="390" t="s">
        <v>2</v>
      </c>
      <c r="B6" s="392"/>
      <c r="C6" s="323" t="s">
        <v>3</v>
      </c>
      <c r="D6" s="399" t="s">
        <v>5</v>
      </c>
      <c r="E6" s="323" t="s">
        <v>6</v>
      </c>
    </row>
    <row r="7" spans="1:5" ht="15">
      <c r="A7" s="396"/>
      <c r="B7" s="398"/>
      <c r="C7" s="324" t="s">
        <v>4</v>
      </c>
      <c r="D7" s="400"/>
      <c r="E7" s="324" t="s">
        <v>7</v>
      </c>
    </row>
    <row r="8" spans="1:5" ht="15">
      <c r="A8" s="85"/>
      <c r="B8" s="86"/>
      <c r="C8" s="266"/>
      <c r="D8" s="266"/>
      <c r="E8" s="266"/>
    </row>
    <row r="9" spans="1:7" ht="15">
      <c r="A9" s="315"/>
      <c r="B9" s="87" t="s">
        <v>8</v>
      </c>
      <c r="C9" s="267">
        <f>SUM(C10:C12)</f>
        <v>597050444</v>
      </c>
      <c r="D9" s="267">
        <f>SUM(D10:D12)</f>
        <v>127822634</v>
      </c>
      <c r="E9" s="267">
        <f>SUM(E10:E12)</f>
        <v>127822634</v>
      </c>
      <c r="F9" s="82"/>
      <c r="G9" s="4"/>
    </row>
    <row r="10" spans="1:6" ht="15">
      <c r="A10" s="315"/>
      <c r="B10" s="88" t="s">
        <v>9</v>
      </c>
      <c r="C10" s="317">
        <v>593911976</v>
      </c>
      <c r="D10" s="317">
        <v>125841950</v>
      </c>
      <c r="E10" s="317">
        <f>+D10</f>
        <v>125841950</v>
      </c>
      <c r="F10" s="4"/>
    </row>
    <row r="11" spans="1:5" ht="15">
      <c r="A11" s="315"/>
      <c r="B11" s="88" t="s">
        <v>10</v>
      </c>
      <c r="C11" s="268">
        <v>3138468</v>
      </c>
      <c r="D11" s="317">
        <v>1980684</v>
      </c>
      <c r="E11" s="317">
        <f>+D11</f>
        <v>1980684</v>
      </c>
    </row>
    <row r="12" spans="1:5" ht="15">
      <c r="A12" s="315"/>
      <c r="B12" s="88" t="s">
        <v>11</v>
      </c>
      <c r="C12" s="317">
        <v>0</v>
      </c>
      <c r="D12" s="317">
        <v>0</v>
      </c>
      <c r="E12" s="317">
        <v>0</v>
      </c>
    </row>
    <row r="13" spans="1:5" ht="15">
      <c r="A13" s="315"/>
      <c r="B13" s="89"/>
      <c r="C13" s="317"/>
      <c r="D13" s="317"/>
      <c r="E13" s="317"/>
    </row>
    <row r="14" spans="1:7" ht="15">
      <c r="A14" s="315"/>
      <c r="B14" s="87" t="s">
        <v>12</v>
      </c>
      <c r="C14" s="267">
        <f>SUM(C15:C16)</f>
        <v>597050444</v>
      </c>
      <c r="D14" s="267">
        <f>SUM(D15:D16)</f>
        <v>177466722</v>
      </c>
      <c r="E14" s="267">
        <f>SUM(E15:E16)</f>
        <v>164654170</v>
      </c>
      <c r="G14" s="6"/>
    </row>
    <row r="15" spans="1:5" ht="15">
      <c r="A15" s="315"/>
      <c r="B15" s="88" t="s">
        <v>13</v>
      </c>
      <c r="C15" s="334">
        <v>593911976</v>
      </c>
      <c r="D15" s="317">
        <v>176643816</v>
      </c>
      <c r="E15" s="317">
        <v>164654170</v>
      </c>
    </row>
    <row r="16" spans="1:5" ht="15">
      <c r="A16" s="315"/>
      <c r="B16" s="88" t="s">
        <v>14</v>
      </c>
      <c r="C16" s="317">
        <v>3138468</v>
      </c>
      <c r="D16" s="317">
        <v>822906</v>
      </c>
      <c r="E16" s="317">
        <v>0</v>
      </c>
    </row>
    <row r="17" spans="1:5" ht="15">
      <c r="A17" s="315"/>
      <c r="B17" s="89"/>
      <c r="C17" s="317"/>
      <c r="D17" s="317"/>
      <c r="E17" s="317"/>
    </row>
    <row r="18" spans="1:5" ht="15">
      <c r="A18" s="315"/>
      <c r="B18" s="124" t="s">
        <v>15</v>
      </c>
      <c r="C18" s="388"/>
      <c r="D18" s="319">
        <v>0</v>
      </c>
      <c r="E18" s="317">
        <v>0</v>
      </c>
    </row>
    <row r="19" spans="1:5" ht="15">
      <c r="A19" s="315"/>
      <c r="B19" s="125" t="s">
        <v>16</v>
      </c>
      <c r="C19" s="388"/>
      <c r="D19" s="319"/>
      <c r="E19" s="317"/>
    </row>
    <row r="20" spans="1:5" ht="15">
      <c r="A20" s="380"/>
      <c r="B20" s="125" t="s">
        <v>17</v>
      </c>
      <c r="C20" s="318"/>
      <c r="D20" s="389"/>
      <c r="E20" s="387"/>
    </row>
    <row r="21" spans="1:5" ht="15">
      <c r="A21" s="380"/>
      <c r="B21" s="88" t="s">
        <v>18</v>
      </c>
      <c r="C21" s="317"/>
      <c r="D21" s="387"/>
      <c r="E21" s="387"/>
    </row>
    <row r="22" spans="1:5" ht="15">
      <c r="A22" s="315"/>
      <c r="B22" s="89"/>
      <c r="C22" s="317"/>
      <c r="D22" s="317"/>
      <c r="E22" s="317"/>
    </row>
    <row r="23" spans="1:5" ht="15">
      <c r="A23" s="380"/>
      <c r="B23" s="90" t="s">
        <v>579</v>
      </c>
      <c r="C23" s="317">
        <f>+C9-C14+C18</f>
        <v>0</v>
      </c>
      <c r="D23" s="317">
        <f>+D9-D14+D18</f>
        <v>-49644088</v>
      </c>
      <c r="E23" s="317">
        <f>+E9-E14+E18</f>
        <v>-36831536</v>
      </c>
    </row>
    <row r="24" spans="1:5" ht="15">
      <c r="A24" s="380"/>
      <c r="B24" s="87" t="s">
        <v>19</v>
      </c>
      <c r="C24" s="317">
        <f>+C23-C12</f>
        <v>0</v>
      </c>
      <c r="D24" s="317">
        <f>+D23-D12</f>
        <v>-49644088</v>
      </c>
      <c r="E24" s="317">
        <f>+E23-E12</f>
        <v>-36831536</v>
      </c>
    </row>
    <row r="25" spans="1:5" ht="15">
      <c r="A25" s="380"/>
      <c r="B25" s="89"/>
      <c r="C25" s="317"/>
      <c r="D25" s="317"/>
      <c r="E25" s="317"/>
    </row>
    <row r="26" spans="1:5" ht="15">
      <c r="A26" s="380"/>
      <c r="B26" s="87" t="s">
        <v>20</v>
      </c>
      <c r="C26" s="387">
        <f>+C23-C18</f>
        <v>0</v>
      </c>
      <c r="D26" s="387">
        <f>+D23-D18</f>
        <v>-49644088</v>
      </c>
      <c r="E26" s="387">
        <f>+E23-E18</f>
        <v>-36831536</v>
      </c>
    </row>
    <row r="27" spans="1:5" ht="15">
      <c r="A27" s="380"/>
      <c r="B27" s="87" t="s">
        <v>21</v>
      </c>
      <c r="C27" s="387"/>
      <c r="D27" s="387"/>
      <c r="E27" s="387"/>
    </row>
    <row r="28" spans="1:5" ht="15">
      <c r="A28" s="315"/>
      <c r="B28" s="87"/>
      <c r="C28" s="317"/>
      <c r="D28" s="317"/>
      <c r="E28" s="317"/>
    </row>
    <row r="29" spans="1:5" ht="15">
      <c r="A29" s="127"/>
      <c r="B29" s="128"/>
      <c r="C29" s="269"/>
      <c r="D29" s="269"/>
      <c r="E29" s="269"/>
    </row>
    <row r="30" spans="1:5" ht="9" customHeight="1">
      <c r="A30" s="129"/>
      <c r="B30" s="130"/>
      <c r="C30" s="270"/>
      <c r="D30" s="270"/>
      <c r="E30" s="270"/>
    </row>
    <row r="31" spans="1:5" s="126" customFormat="1" ht="15">
      <c r="A31" s="384" t="s">
        <v>23</v>
      </c>
      <c r="B31" s="385"/>
      <c r="C31" s="271" t="s">
        <v>24</v>
      </c>
      <c r="D31" s="271" t="s">
        <v>5</v>
      </c>
      <c r="E31" s="272" t="s">
        <v>7</v>
      </c>
    </row>
    <row r="32" spans="1:5" ht="15">
      <c r="A32" s="380"/>
      <c r="B32" s="87" t="s">
        <v>25</v>
      </c>
      <c r="C32" s="267">
        <f>SUM(C33:C34)</f>
        <v>0</v>
      </c>
      <c r="D32" s="267">
        <v>0</v>
      </c>
      <c r="E32" s="267">
        <v>0</v>
      </c>
    </row>
    <row r="33" spans="1:5" ht="15">
      <c r="A33" s="380"/>
      <c r="B33" s="88" t="s">
        <v>26</v>
      </c>
      <c r="C33" s="317"/>
      <c r="D33" s="317"/>
      <c r="E33" s="317"/>
    </row>
    <row r="34" spans="1:5" ht="15">
      <c r="A34" s="380"/>
      <c r="B34" s="88" t="s">
        <v>27</v>
      </c>
      <c r="C34" s="317"/>
      <c r="D34" s="317"/>
      <c r="E34" s="317"/>
    </row>
    <row r="35" spans="1:5" ht="15">
      <c r="A35" s="315"/>
      <c r="B35" s="89"/>
      <c r="C35" s="317"/>
      <c r="D35" s="317"/>
      <c r="E35" s="317"/>
    </row>
    <row r="36" spans="1:5" ht="15">
      <c r="A36" s="315"/>
      <c r="B36" s="87" t="s">
        <v>28</v>
      </c>
      <c r="C36" s="267">
        <f>+C26+C32</f>
        <v>0</v>
      </c>
      <c r="D36" s="267">
        <f>+D26+D32</f>
        <v>-49644088</v>
      </c>
      <c r="E36" s="267">
        <f>+E26+E32</f>
        <v>-36831536</v>
      </c>
    </row>
    <row r="37" spans="1:5" ht="15">
      <c r="A37" s="315"/>
      <c r="B37" s="87"/>
      <c r="C37" s="317"/>
      <c r="D37" s="317"/>
      <c r="E37" s="317"/>
    </row>
    <row r="38" spans="1:5" ht="9.75" customHeight="1">
      <c r="A38" s="129"/>
      <c r="B38" s="130"/>
      <c r="C38" s="270"/>
      <c r="D38" s="270"/>
      <c r="E38" s="270"/>
    </row>
    <row r="39" spans="1:5" s="126" customFormat="1" ht="15">
      <c r="A39" s="384" t="s">
        <v>23</v>
      </c>
      <c r="B39" s="385"/>
      <c r="C39" s="271" t="s">
        <v>24</v>
      </c>
      <c r="D39" s="271" t="s">
        <v>5</v>
      </c>
      <c r="E39" s="272" t="s">
        <v>7</v>
      </c>
    </row>
    <row r="40" spans="1:5" ht="15">
      <c r="A40" s="315"/>
      <c r="B40" s="87" t="s">
        <v>29</v>
      </c>
      <c r="C40" s="267">
        <f>SUM(C41:C42)</f>
        <v>0</v>
      </c>
      <c r="D40" s="267">
        <f>SUM(D41:D42)</f>
        <v>0</v>
      </c>
      <c r="E40" s="267">
        <f>SUM(E41:E42)</f>
        <v>0</v>
      </c>
    </row>
    <row r="41" spans="1:5" ht="15">
      <c r="A41" s="380"/>
      <c r="B41" s="88" t="s">
        <v>30</v>
      </c>
      <c r="C41" s="317"/>
      <c r="D41" s="387"/>
      <c r="E41" s="387"/>
    </row>
    <row r="42" spans="1:5" ht="15">
      <c r="A42" s="380"/>
      <c r="B42" s="88" t="s">
        <v>31</v>
      </c>
      <c r="C42" s="317"/>
      <c r="D42" s="387"/>
      <c r="E42" s="387"/>
    </row>
    <row r="43" spans="1:5" ht="15">
      <c r="A43" s="380"/>
      <c r="B43" s="88" t="s">
        <v>32</v>
      </c>
      <c r="C43" s="317"/>
      <c r="D43" s="387"/>
      <c r="E43" s="387"/>
    </row>
    <row r="44" spans="1:5" ht="15">
      <c r="A44" s="380"/>
      <c r="B44" s="87" t="s">
        <v>33</v>
      </c>
      <c r="C44" s="267">
        <f>SUM(C45:C46)</f>
        <v>0</v>
      </c>
      <c r="D44" s="267">
        <f>SUM(D45:D46)</f>
        <v>0</v>
      </c>
      <c r="E44" s="267">
        <f>SUM(E45:E46)</f>
        <v>0</v>
      </c>
    </row>
    <row r="45" spans="1:5" ht="15">
      <c r="A45" s="380"/>
      <c r="B45" s="88" t="s">
        <v>34</v>
      </c>
      <c r="C45" s="317"/>
      <c r="D45" s="317"/>
      <c r="E45" s="317"/>
    </row>
    <row r="46" spans="1:5" ht="15">
      <c r="A46" s="380"/>
      <c r="B46" s="88" t="s">
        <v>35</v>
      </c>
      <c r="C46" s="317"/>
      <c r="D46" s="317"/>
      <c r="E46" s="317"/>
    </row>
    <row r="47" spans="1:5" ht="15">
      <c r="A47" s="315"/>
      <c r="B47" s="89"/>
      <c r="C47" s="317"/>
      <c r="D47" s="317"/>
      <c r="E47" s="317"/>
    </row>
    <row r="48" spans="1:5" ht="15" customHeight="1">
      <c r="A48" s="315"/>
      <c r="B48" s="90" t="s">
        <v>36</v>
      </c>
      <c r="C48" s="267">
        <f>+C40+C44</f>
        <v>0</v>
      </c>
      <c r="D48" s="267">
        <f>+D40+D44</f>
        <v>0</v>
      </c>
      <c r="E48" s="267">
        <f>+E40+E44</f>
        <v>0</v>
      </c>
    </row>
    <row r="49" spans="1:5" ht="9.75" customHeight="1">
      <c r="A49" s="129"/>
      <c r="B49" s="130"/>
      <c r="C49" s="270"/>
      <c r="D49" s="270"/>
      <c r="E49" s="270"/>
    </row>
    <row r="50" spans="1:5" s="126" customFormat="1" ht="15">
      <c r="A50" s="384" t="s">
        <v>23</v>
      </c>
      <c r="B50" s="385"/>
      <c r="C50" s="271" t="s">
        <v>24</v>
      </c>
      <c r="D50" s="271" t="s">
        <v>5</v>
      </c>
      <c r="E50" s="272" t="s">
        <v>7</v>
      </c>
    </row>
    <row r="51" spans="1:5" ht="15">
      <c r="A51" s="380"/>
      <c r="B51" s="386" t="s">
        <v>9</v>
      </c>
      <c r="C51" s="382">
        <v>593911976</v>
      </c>
      <c r="D51" s="382">
        <f>+D10</f>
        <v>125841950</v>
      </c>
      <c r="E51" s="382">
        <f>+E10</f>
        <v>125841950</v>
      </c>
    </row>
    <row r="52" spans="1:5" ht="15">
      <c r="A52" s="380"/>
      <c r="B52" s="386"/>
      <c r="C52" s="383"/>
      <c r="D52" s="383"/>
      <c r="E52" s="383"/>
    </row>
    <row r="53" spans="1:5" ht="22.5">
      <c r="A53" s="380"/>
      <c r="B53" s="346" t="s">
        <v>37</v>
      </c>
      <c r="C53" s="317">
        <v>0</v>
      </c>
      <c r="D53" s="317">
        <v>0</v>
      </c>
      <c r="E53" s="317">
        <v>0</v>
      </c>
    </row>
    <row r="54" spans="1:5" ht="15">
      <c r="A54" s="380"/>
      <c r="B54" s="91" t="s">
        <v>38</v>
      </c>
      <c r="C54" s="317">
        <v>0</v>
      </c>
      <c r="D54" s="317">
        <v>0</v>
      </c>
      <c r="E54" s="317">
        <v>0</v>
      </c>
    </row>
    <row r="55" spans="1:5" ht="15">
      <c r="A55" s="380"/>
      <c r="B55" s="91" t="s">
        <v>34</v>
      </c>
      <c r="C55" s="317">
        <v>0</v>
      </c>
      <c r="D55" s="317">
        <v>0</v>
      </c>
      <c r="E55" s="317">
        <v>0</v>
      </c>
    </row>
    <row r="56" spans="1:5" ht="15">
      <c r="A56" s="380"/>
      <c r="B56" s="92"/>
      <c r="C56" s="317"/>
      <c r="D56" s="317"/>
      <c r="E56" s="317"/>
    </row>
    <row r="57" spans="1:5" ht="15">
      <c r="A57" s="315"/>
      <c r="B57" s="93" t="s">
        <v>13</v>
      </c>
      <c r="C57" s="317">
        <v>593911976</v>
      </c>
      <c r="D57" s="317">
        <f>+D15</f>
        <v>176643816</v>
      </c>
      <c r="E57" s="317">
        <f>+E15</f>
        <v>164654170</v>
      </c>
    </row>
    <row r="58" spans="1:5" ht="15">
      <c r="A58" s="315"/>
      <c r="B58" s="94"/>
      <c r="C58" s="317"/>
      <c r="D58" s="317"/>
      <c r="E58" s="317"/>
    </row>
    <row r="59" spans="1:5" ht="15">
      <c r="A59" s="315"/>
      <c r="B59" s="93" t="s">
        <v>16</v>
      </c>
      <c r="C59" s="273"/>
      <c r="D59" s="317">
        <v>0</v>
      </c>
      <c r="E59" s="317">
        <v>0</v>
      </c>
    </row>
    <row r="60" spans="1:5" ht="15">
      <c r="A60" s="315"/>
      <c r="B60" s="94"/>
      <c r="C60" s="317"/>
      <c r="D60" s="317"/>
      <c r="E60" s="317"/>
    </row>
    <row r="61" spans="1:5" ht="15">
      <c r="A61" s="380"/>
      <c r="B61" s="95" t="s">
        <v>39</v>
      </c>
      <c r="C61" s="317">
        <f>+C51+C53-C57-+C59</f>
        <v>0</v>
      </c>
      <c r="D61" s="317">
        <f>+D51+D53-D57-+D59</f>
        <v>-50801866</v>
      </c>
      <c r="E61" s="317">
        <f>+E51+E53-E57-+E59</f>
        <v>-38812220</v>
      </c>
    </row>
    <row r="62" spans="1:5" ht="15">
      <c r="A62" s="380"/>
      <c r="B62" s="95" t="s">
        <v>40</v>
      </c>
      <c r="C62" s="317">
        <f>+C61-C53</f>
        <v>0</v>
      </c>
      <c r="D62" s="317">
        <f>+D61-D53</f>
        <v>-50801866</v>
      </c>
      <c r="E62" s="317">
        <f>+E61-E53</f>
        <v>-38812220</v>
      </c>
    </row>
    <row r="63" spans="1:5" ht="15">
      <c r="A63" s="380"/>
      <c r="B63" s="95" t="s">
        <v>41</v>
      </c>
      <c r="C63" s="317"/>
      <c r="D63" s="317"/>
      <c r="E63" s="317"/>
    </row>
    <row r="64" spans="1:5" ht="10.5" customHeight="1">
      <c r="A64" s="129"/>
      <c r="B64" s="130"/>
      <c r="C64" s="270"/>
      <c r="D64" s="270"/>
      <c r="E64" s="270"/>
    </row>
    <row r="65" spans="1:5" s="126" customFormat="1" ht="15">
      <c r="A65" s="384" t="s">
        <v>23</v>
      </c>
      <c r="B65" s="385"/>
      <c r="C65" s="271" t="s">
        <v>24</v>
      </c>
      <c r="D65" s="271" t="s">
        <v>5</v>
      </c>
      <c r="E65" s="272" t="s">
        <v>7</v>
      </c>
    </row>
    <row r="66" spans="1:5" ht="15">
      <c r="A66" s="380"/>
      <c r="B66" s="274" t="s">
        <v>10</v>
      </c>
      <c r="C66" s="317">
        <v>0</v>
      </c>
      <c r="D66" s="317">
        <v>0</v>
      </c>
      <c r="E66" s="317">
        <v>0</v>
      </c>
    </row>
    <row r="67" spans="1:5" ht="15">
      <c r="A67" s="380"/>
      <c r="B67" s="274"/>
      <c r="C67" s="317"/>
      <c r="D67" s="317"/>
      <c r="E67" s="317"/>
    </row>
    <row r="68" spans="1:5" ht="15">
      <c r="A68" s="380"/>
      <c r="B68" s="316" t="s">
        <v>42</v>
      </c>
      <c r="C68" s="317">
        <v>3138468</v>
      </c>
      <c r="D68" s="317">
        <v>1980684</v>
      </c>
      <c r="E68" s="317">
        <v>1980684</v>
      </c>
    </row>
    <row r="69" spans="1:5" ht="15">
      <c r="A69" s="380"/>
      <c r="B69" s="316" t="s">
        <v>43</v>
      </c>
      <c r="C69" s="317"/>
      <c r="D69" s="317"/>
      <c r="E69" s="317"/>
    </row>
    <row r="70" spans="1:5" ht="15">
      <c r="A70" s="380"/>
      <c r="B70" s="91" t="s">
        <v>44</v>
      </c>
      <c r="C70" s="317">
        <v>0</v>
      </c>
      <c r="D70" s="317">
        <v>0</v>
      </c>
      <c r="E70" s="317">
        <v>0</v>
      </c>
    </row>
    <row r="71" spans="1:5" ht="15">
      <c r="A71" s="380"/>
      <c r="B71" s="91" t="s">
        <v>32</v>
      </c>
      <c r="C71" s="317"/>
      <c r="D71" s="317"/>
      <c r="E71" s="317"/>
    </row>
    <row r="72" spans="1:5" ht="15">
      <c r="A72" s="380"/>
      <c r="B72" s="91" t="s">
        <v>35</v>
      </c>
      <c r="C72" s="317">
        <v>0</v>
      </c>
      <c r="D72" s="317">
        <v>0</v>
      </c>
      <c r="E72" s="317">
        <v>0</v>
      </c>
    </row>
    <row r="73" spans="1:5" ht="15">
      <c r="A73" s="380"/>
      <c r="B73" s="92"/>
      <c r="C73" s="317"/>
      <c r="D73" s="317"/>
      <c r="E73" s="317"/>
    </row>
    <row r="74" spans="1:5" ht="15">
      <c r="A74" s="315"/>
      <c r="B74" s="93" t="s">
        <v>14</v>
      </c>
      <c r="C74" s="317">
        <f>+C16</f>
        <v>3138468</v>
      </c>
      <c r="D74" s="317">
        <f>+D16</f>
        <v>822906</v>
      </c>
      <c r="E74" s="317">
        <f>+E16</f>
        <v>0</v>
      </c>
    </row>
    <row r="75" spans="1:5" ht="15">
      <c r="A75" s="315"/>
      <c r="B75" s="94"/>
      <c r="C75" s="317"/>
      <c r="D75" s="317"/>
      <c r="E75" s="317"/>
    </row>
    <row r="76" spans="1:5" ht="15">
      <c r="A76" s="315"/>
      <c r="B76" s="93" t="s">
        <v>45</v>
      </c>
      <c r="C76" s="273"/>
      <c r="D76" s="317">
        <v>0</v>
      </c>
      <c r="E76" s="317">
        <v>0</v>
      </c>
    </row>
    <row r="77" spans="1:5" ht="15">
      <c r="A77" s="315"/>
      <c r="B77" s="94"/>
      <c r="C77" s="317"/>
      <c r="D77" s="317"/>
      <c r="E77" s="317"/>
    </row>
    <row r="78" spans="1:5" ht="15">
      <c r="A78" s="380"/>
      <c r="B78" s="95" t="s">
        <v>580</v>
      </c>
      <c r="C78" s="317">
        <f>C68+C70-C74+C76</f>
        <v>0</v>
      </c>
      <c r="D78" s="317">
        <f>D68+D70-D74+D76</f>
        <v>1157778</v>
      </c>
      <c r="E78" s="317">
        <f>E68+E70-E74+E76</f>
        <v>1980684</v>
      </c>
    </row>
    <row r="79" spans="1:5" ht="15">
      <c r="A79" s="380"/>
      <c r="B79" s="95" t="s">
        <v>46</v>
      </c>
      <c r="C79" s="317">
        <f>+C78-C68</f>
        <v>-3138468</v>
      </c>
      <c r="D79" s="317">
        <f>+D78-D68</f>
        <v>-822906</v>
      </c>
      <c r="E79" s="317">
        <f>+E78-E68</f>
        <v>0</v>
      </c>
    </row>
    <row r="80" spans="1:5" ht="15">
      <c r="A80" s="380"/>
      <c r="B80" s="95" t="s">
        <v>47</v>
      </c>
      <c r="C80" s="317"/>
      <c r="D80" s="317"/>
      <c r="E80" s="317"/>
    </row>
    <row r="81" spans="1:5" ht="15">
      <c r="A81" s="381"/>
      <c r="B81" s="96"/>
      <c r="C81" s="275"/>
      <c r="D81" s="275"/>
      <c r="E81" s="275"/>
    </row>
    <row r="82" spans="1:5" ht="15">
      <c r="A82" s="243"/>
      <c r="B82" s="244"/>
      <c r="C82" s="245"/>
      <c r="D82" s="245"/>
      <c r="E82" s="245"/>
    </row>
    <row r="83" spans="1:5" ht="15">
      <c r="A83" s="243"/>
      <c r="B83" s="244"/>
      <c r="C83" s="245"/>
      <c r="D83" s="245"/>
      <c r="E83" s="245"/>
    </row>
    <row r="88" ht="15"/>
    <row r="89" ht="15"/>
  </sheetData>
  <sheetProtection/>
  <mergeCells count="34">
    <mergeCell ref="A1:E1"/>
    <mergeCell ref="A2:E2"/>
    <mergeCell ref="A3:E3"/>
    <mergeCell ref="A4:E4"/>
    <mergeCell ref="A6:B7"/>
    <mergeCell ref="D6:D7"/>
    <mergeCell ref="C18:C19"/>
    <mergeCell ref="A20:A21"/>
    <mergeCell ref="D20:D21"/>
    <mergeCell ref="E20:E21"/>
    <mergeCell ref="A23:A25"/>
    <mergeCell ref="A26:A27"/>
    <mergeCell ref="C26:C27"/>
    <mergeCell ref="D26:D27"/>
    <mergeCell ref="E26:E27"/>
    <mergeCell ref="A31:B31"/>
    <mergeCell ref="A32:A34"/>
    <mergeCell ref="A39:B39"/>
    <mergeCell ref="A41:A43"/>
    <mergeCell ref="D41:D43"/>
    <mergeCell ref="E41:E43"/>
    <mergeCell ref="A44:A46"/>
    <mergeCell ref="A50:B50"/>
    <mergeCell ref="A51:A52"/>
    <mergeCell ref="B51:B52"/>
    <mergeCell ref="C51:C52"/>
    <mergeCell ref="D51:D52"/>
    <mergeCell ref="A78:A81"/>
    <mergeCell ref="E51:E52"/>
    <mergeCell ref="A53:A56"/>
    <mergeCell ref="A61:A63"/>
    <mergeCell ref="A65:B65"/>
    <mergeCell ref="A66:A67"/>
    <mergeCell ref="A68:A7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="160" zoomScaleSheetLayoutView="160" zoomScalePageLayoutView="0" workbookViewId="0" topLeftCell="A1">
      <selection activeCell="A1" sqref="A1:I106"/>
    </sheetView>
  </sheetViews>
  <sheetFormatPr defaultColWidth="11.421875" defaultRowHeight="15"/>
  <cols>
    <col min="3" max="3" width="27.140625" style="0" bestFit="1" customWidth="1"/>
    <col min="4" max="4" width="12.140625" style="287" customWidth="1"/>
    <col min="5" max="5" width="11.7109375" style="287" customWidth="1"/>
    <col min="6" max="6" width="12.00390625" style="287" customWidth="1"/>
    <col min="7" max="7" width="13.8515625" style="287" bestFit="1" customWidth="1"/>
    <col min="8" max="8" width="11.00390625" style="287" customWidth="1"/>
    <col min="9" max="9" width="10.8515625" style="287" customWidth="1"/>
    <col min="10" max="10" width="15.140625" style="0" bestFit="1" customWidth="1"/>
    <col min="11" max="11" width="16.28125" style="0" bestFit="1" customWidth="1"/>
  </cols>
  <sheetData>
    <row r="1" spans="1:9" ht="15">
      <c r="A1" s="430" t="str">
        <f>+FORMATO4!A1:E1</f>
        <v>COLEGIO DE ESTUDIOS CIENTÍFICOS Y TECNOLÓGICOS DEL ESTADO DE TLAXCALA</v>
      </c>
      <c r="B1" s="431"/>
      <c r="C1" s="431"/>
      <c r="D1" s="431"/>
      <c r="E1" s="431"/>
      <c r="F1" s="431"/>
      <c r="G1" s="431"/>
      <c r="H1" s="431"/>
      <c r="I1" s="432"/>
    </row>
    <row r="2" spans="1:9" ht="15">
      <c r="A2" s="433" t="s">
        <v>48</v>
      </c>
      <c r="B2" s="434"/>
      <c r="C2" s="434"/>
      <c r="D2" s="434"/>
      <c r="E2" s="434"/>
      <c r="F2" s="434"/>
      <c r="G2" s="434"/>
      <c r="H2" s="434"/>
      <c r="I2" s="435"/>
    </row>
    <row r="3" spans="1:9" ht="15">
      <c r="A3" s="433" t="s">
        <v>585</v>
      </c>
      <c r="B3" s="434"/>
      <c r="C3" s="434"/>
      <c r="D3" s="434"/>
      <c r="E3" s="434"/>
      <c r="F3" s="434"/>
      <c r="G3" s="434"/>
      <c r="H3" s="434"/>
      <c r="I3" s="435"/>
    </row>
    <row r="4" spans="1:9" ht="15">
      <c r="A4" s="436" t="s">
        <v>1</v>
      </c>
      <c r="B4" s="437"/>
      <c r="C4" s="437"/>
      <c r="D4" s="437"/>
      <c r="E4" s="437"/>
      <c r="F4" s="437"/>
      <c r="G4" s="437"/>
      <c r="H4" s="437"/>
      <c r="I4" s="438"/>
    </row>
    <row r="5" spans="1:9" ht="15">
      <c r="A5" s="439"/>
      <c r="B5" s="440"/>
      <c r="C5" s="441"/>
      <c r="D5" s="442" t="s">
        <v>49</v>
      </c>
      <c r="E5" s="443"/>
      <c r="F5" s="443"/>
      <c r="G5" s="443"/>
      <c r="H5" s="444"/>
      <c r="I5" s="422" t="s">
        <v>50</v>
      </c>
    </row>
    <row r="6" spans="1:9" ht="15">
      <c r="A6" s="446" t="s">
        <v>23</v>
      </c>
      <c r="B6" s="447"/>
      <c r="C6" s="448"/>
      <c r="D6" s="422" t="s">
        <v>52</v>
      </c>
      <c r="E6" s="352" t="s">
        <v>53</v>
      </c>
      <c r="F6" s="422" t="s">
        <v>55</v>
      </c>
      <c r="G6" s="422" t="s">
        <v>5</v>
      </c>
      <c r="H6" s="422" t="s">
        <v>56</v>
      </c>
      <c r="I6" s="445"/>
    </row>
    <row r="7" spans="1:9" ht="15">
      <c r="A7" s="424" t="s">
        <v>51</v>
      </c>
      <c r="B7" s="425"/>
      <c r="C7" s="426"/>
      <c r="D7" s="423"/>
      <c r="E7" s="353" t="s">
        <v>54</v>
      </c>
      <c r="F7" s="423"/>
      <c r="G7" s="423"/>
      <c r="H7" s="423"/>
      <c r="I7" s="423"/>
    </row>
    <row r="8" spans="1:9" ht="15">
      <c r="A8" s="427"/>
      <c r="B8" s="428"/>
      <c r="C8" s="429"/>
      <c r="D8" s="276"/>
      <c r="E8" s="276"/>
      <c r="F8" s="276"/>
      <c r="G8" s="276"/>
      <c r="H8" s="276"/>
      <c r="I8" s="276"/>
    </row>
    <row r="9" spans="1:9" ht="15">
      <c r="A9" s="410" t="s">
        <v>57</v>
      </c>
      <c r="B9" s="411"/>
      <c r="C9" s="403"/>
      <c r="D9" s="277"/>
      <c r="E9" s="277"/>
      <c r="F9" s="277"/>
      <c r="G9" s="277"/>
      <c r="H9" s="277"/>
      <c r="I9" s="277"/>
    </row>
    <row r="10" spans="1:9" ht="15">
      <c r="A10" s="327"/>
      <c r="B10" s="406" t="s">
        <v>58</v>
      </c>
      <c r="C10" s="407"/>
      <c r="D10" s="277"/>
      <c r="E10" s="277"/>
      <c r="F10" s="277"/>
      <c r="G10" s="277"/>
      <c r="H10" s="277"/>
      <c r="I10" s="277"/>
    </row>
    <row r="11" spans="1:9" ht="15">
      <c r="A11" s="327"/>
      <c r="B11" s="406" t="s">
        <v>59</v>
      </c>
      <c r="C11" s="407"/>
      <c r="D11" s="277"/>
      <c r="E11" s="277"/>
      <c r="F11" s="277"/>
      <c r="G11" s="277"/>
      <c r="H11" s="277"/>
      <c r="I11" s="277"/>
    </row>
    <row r="12" spans="1:9" ht="15">
      <c r="A12" s="327"/>
      <c r="B12" s="406" t="s">
        <v>60</v>
      </c>
      <c r="C12" s="407"/>
      <c r="D12" s="277"/>
      <c r="E12" s="277"/>
      <c r="F12" s="277"/>
      <c r="G12" s="277"/>
      <c r="H12" s="277"/>
      <c r="I12" s="277"/>
    </row>
    <row r="13" spans="1:9" ht="15">
      <c r="A13" s="327"/>
      <c r="B13" s="406" t="s">
        <v>61</v>
      </c>
      <c r="C13" s="407"/>
      <c r="D13" s="277">
        <v>14500000</v>
      </c>
      <c r="E13" s="277">
        <v>0</v>
      </c>
      <c r="F13" s="277">
        <f>+D13+E13</f>
        <v>14500000</v>
      </c>
      <c r="G13" s="277">
        <v>0</v>
      </c>
      <c r="H13" s="277">
        <f>+G13</f>
        <v>0</v>
      </c>
      <c r="I13" s="277">
        <f>+D13+E13-G13</f>
        <v>14500000</v>
      </c>
    </row>
    <row r="14" spans="1:9" ht="15">
      <c r="A14" s="327"/>
      <c r="B14" s="406" t="s">
        <v>62</v>
      </c>
      <c r="C14" s="407"/>
      <c r="D14" s="277"/>
      <c r="E14" s="277"/>
      <c r="F14" s="277"/>
      <c r="G14" s="277">
        <v>7394</v>
      </c>
      <c r="H14" s="277">
        <v>7394</v>
      </c>
      <c r="I14" s="277">
        <f>+D14+E14-G14</f>
        <v>-7394</v>
      </c>
    </row>
    <row r="15" spans="1:9" ht="15">
      <c r="A15" s="327"/>
      <c r="B15" s="406" t="s">
        <v>63</v>
      </c>
      <c r="C15" s="407"/>
      <c r="D15" s="277"/>
      <c r="E15" s="277"/>
      <c r="F15" s="277"/>
      <c r="G15" s="277">
        <v>60</v>
      </c>
      <c r="H15" s="277">
        <f>+G15</f>
        <v>60</v>
      </c>
      <c r="I15" s="277">
        <f>+D15+E15-G15</f>
        <v>-60</v>
      </c>
    </row>
    <row r="16" spans="1:9" ht="15">
      <c r="A16" s="327"/>
      <c r="B16" s="406" t="s">
        <v>64</v>
      </c>
      <c r="C16" s="407"/>
      <c r="D16" s="277"/>
      <c r="E16" s="277"/>
      <c r="F16" s="277"/>
      <c r="G16" s="277"/>
      <c r="H16" s="277"/>
      <c r="I16" s="277"/>
    </row>
    <row r="17" spans="1:9" ht="15">
      <c r="A17" s="408"/>
      <c r="B17" s="406" t="s">
        <v>65</v>
      </c>
      <c r="C17" s="407"/>
      <c r="D17" s="409">
        <f>SUM(D19:D32)</f>
        <v>289705988</v>
      </c>
      <c r="E17" s="409">
        <f>SUM(E19:E32)</f>
        <v>0</v>
      </c>
      <c r="F17" s="409">
        <f>SUM(F19:F32)</f>
        <v>289705988</v>
      </c>
      <c r="G17" s="409">
        <f>SUM(G19:G32)</f>
        <v>59587174</v>
      </c>
      <c r="H17" s="409">
        <f>SUM(H19:H32)</f>
        <v>59587174</v>
      </c>
      <c r="I17" s="409">
        <f>+D17+E17-G17</f>
        <v>230118814</v>
      </c>
    </row>
    <row r="18" spans="1:9" ht="15">
      <c r="A18" s="408"/>
      <c r="B18" s="406" t="s">
        <v>66</v>
      </c>
      <c r="C18" s="407"/>
      <c r="D18" s="409"/>
      <c r="E18" s="409"/>
      <c r="F18" s="409"/>
      <c r="G18" s="409"/>
      <c r="H18" s="409"/>
      <c r="I18" s="409"/>
    </row>
    <row r="19" spans="1:9" ht="15">
      <c r="A19" s="327"/>
      <c r="B19" s="328"/>
      <c r="C19" s="326" t="s">
        <v>67</v>
      </c>
      <c r="D19" s="277">
        <v>289705988</v>
      </c>
      <c r="E19" s="277">
        <v>0</v>
      </c>
      <c r="F19" s="277">
        <f>+D19+E19</f>
        <v>289705988</v>
      </c>
      <c r="G19" s="277">
        <v>59587174</v>
      </c>
      <c r="H19" s="277">
        <v>59587174</v>
      </c>
      <c r="I19" s="325">
        <f>+D19+E19-G19</f>
        <v>230118814</v>
      </c>
    </row>
    <row r="20" spans="1:9" ht="15">
      <c r="A20" s="327"/>
      <c r="B20" s="328"/>
      <c r="C20" s="326" t="s">
        <v>68</v>
      </c>
      <c r="D20" s="277"/>
      <c r="E20" s="277"/>
      <c r="F20" s="277"/>
      <c r="G20" s="277"/>
      <c r="H20" s="277"/>
      <c r="I20" s="325"/>
    </row>
    <row r="21" spans="1:9" ht="15">
      <c r="A21" s="327"/>
      <c r="B21" s="328"/>
      <c r="C21" s="326" t="s">
        <v>69</v>
      </c>
      <c r="D21" s="277"/>
      <c r="E21" s="277"/>
      <c r="F21" s="277"/>
      <c r="G21" s="277"/>
      <c r="H21" s="277"/>
      <c r="I21" s="277"/>
    </row>
    <row r="22" spans="1:9" ht="15">
      <c r="A22" s="327"/>
      <c r="B22" s="328"/>
      <c r="C22" s="326" t="s">
        <v>70</v>
      </c>
      <c r="D22" s="277"/>
      <c r="E22" s="277"/>
      <c r="F22" s="277"/>
      <c r="G22" s="277"/>
      <c r="H22" s="277"/>
      <c r="I22" s="277"/>
    </row>
    <row r="23" spans="1:9" ht="15">
      <c r="A23" s="327"/>
      <c r="B23" s="328"/>
      <c r="C23" s="326" t="s">
        <v>71</v>
      </c>
      <c r="D23" s="277"/>
      <c r="E23" s="277"/>
      <c r="F23" s="277"/>
      <c r="G23" s="277"/>
      <c r="H23" s="277"/>
      <c r="I23" s="277"/>
    </row>
    <row r="24" spans="1:9" ht="15">
      <c r="A24" s="408"/>
      <c r="B24" s="412"/>
      <c r="C24" s="326" t="s">
        <v>72</v>
      </c>
      <c r="D24" s="401"/>
      <c r="E24" s="401"/>
      <c r="F24" s="401"/>
      <c r="G24" s="401"/>
      <c r="H24" s="401"/>
      <c r="I24" s="401"/>
    </row>
    <row r="25" spans="1:9" ht="15">
      <c r="A25" s="408"/>
      <c r="B25" s="412"/>
      <c r="C25" s="326" t="s">
        <v>73</v>
      </c>
      <c r="D25" s="401"/>
      <c r="E25" s="401"/>
      <c r="F25" s="401"/>
      <c r="G25" s="401"/>
      <c r="H25" s="401"/>
      <c r="I25" s="401"/>
    </row>
    <row r="26" spans="1:9" ht="15">
      <c r="A26" s="408"/>
      <c r="B26" s="412"/>
      <c r="C26" s="326" t="s">
        <v>74</v>
      </c>
      <c r="D26" s="401"/>
      <c r="E26" s="401"/>
      <c r="F26" s="401"/>
      <c r="G26" s="401"/>
      <c r="H26" s="401"/>
      <c r="I26" s="401"/>
    </row>
    <row r="27" spans="1:9" ht="15">
      <c r="A27" s="408"/>
      <c r="B27" s="412"/>
      <c r="C27" s="326" t="s">
        <v>75</v>
      </c>
      <c r="D27" s="401"/>
      <c r="E27" s="401"/>
      <c r="F27" s="401"/>
      <c r="G27" s="401"/>
      <c r="H27" s="401"/>
      <c r="I27" s="401"/>
    </row>
    <row r="28" spans="1:9" ht="15">
      <c r="A28" s="327"/>
      <c r="B28" s="328"/>
      <c r="C28" s="326" t="s">
        <v>76</v>
      </c>
      <c r="D28" s="277"/>
      <c r="E28" s="277"/>
      <c r="F28" s="277"/>
      <c r="G28" s="277"/>
      <c r="H28" s="277"/>
      <c r="I28" s="277"/>
    </row>
    <row r="29" spans="1:9" ht="15">
      <c r="A29" s="327"/>
      <c r="B29" s="328"/>
      <c r="C29" s="326" t="s">
        <v>77</v>
      </c>
      <c r="D29" s="277"/>
      <c r="E29" s="277"/>
      <c r="F29" s="277"/>
      <c r="G29" s="277"/>
      <c r="H29" s="277"/>
      <c r="I29" s="277"/>
    </row>
    <row r="30" spans="1:9" ht="15">
      <c r="A30" s="327"/>
      <c r="B30" s="328"/>
      <c r="C30" s="326" t="s">
        <v>78</v>
      </c>
      <c r="D30" s="277"/>
      <c r="E30" s="277"/>
      <c r="F30" s="277"/>
      <c r="G30" s="277"/>
      <c r="H30" s="277"/>
      <c r="I30" s="277"/>
    </row>
    <row r="31" spans="1:9" ht="15">
      <c r="A31" s="408"/>
      <c r="B31" s="412"/>
      <c r="C31" s="326" t="s">
        <v>79</v>
      </c>
      <c r="D31" s="401"/>
      <c r="E31" s="401"/>
      <c r="F31" s="401"/>
      <c r="G31" s="401"/>
      <c r="H31" s="401"/>
      <c r="I31" s="401"/>
    </row>
    <row r="32" spans="1:9" ht="15">
      <c r="A32" s="408"/>
      <c r="B32" s="412"/>
      <c r="C32" s="326" t="s">
        <v>80</v>
      </c>
      <c r="D32" s="401"/>
      <c r="E32" s="401"/>
      <c r="F32" s="401"/>
      <c r="G32" s="401"/>
      <c r="H32" s="401"/>
      <c r="I32" s="401"/>
    </row>
    <row r="33" spans="1:9" ht="15">
      <c r="A33" s="408"/>
      <c r="B33" s="406" t="s">
        <v>81</v>
      </c>
      <c r="C33" s="407"/>
      <c r="D33" s="401">
        <f aca="true" t="shared" si="0" ref="D33:I33">SUM(D35:D40)</f>
        <v>0</v>
      </c>
      <c r="E33" s="401">
        <f t="shared" si="0"/>
        <v>0</v>
      </c>
      <c r="F33" s="401">
        <f t="shared" si="0"/>
        <v>0</v>
      </c>
      <c r="G33" s="401">
        <f t="shared" si="0"/>
        <v>0</v>
      </c>
      <c r="H33" s="401">
        <f t="shared" si="0"/>
        <v>0</v>
      </c>
      <c r="I33" s="401">
        <f t="shared" si="0"/>
        <v>0</v>
      </c>
    </row>
    <row r="34" spans="1:9" ht="15">
      <c r="A34" s="408"/>
      <c r="B34" s="406" t="s">
        <v>82</v>
      </c>
      <c r="C34" s="407"/>
      <c r="D34" s="401"/>
      <c r="E34" s="401"/>
      <c r="F34" s="401"/>
      <c r="G34" s="401"/>
      <c r="H34" s="401"/>
      <c r="I34" s="401"/>
    </row>
    <row r="35" spans="1:9" ht="15">
      <c r="A35" s="327"/>
      <c r="B35" s="328"/>
      <c r="C35" s="326" t="s">
        <v>83</v>
      </c>
      <c r="D35" s="277"/>
      <c r="E35" s="277"/>
      <c r="F35" s="277"/>
      <c r="G35" s="277"/>
      <c r="H35" s="277"/>
      <c r="I35" s="277"/>
    </row>
    <row r="36" spans="1:9" ht="15">
      <c r="A36" s="327"/>
      <c r="B36" s="328"/>
      <c r="C36" s="326" t="s">
        <v>84</v>
      </c>
      <c r="D36" s="277"/>
      <c r="E36" s="277"/>
      <c r="F36" s="277"/>
      <c r="G36" s="277"/>
      <c r="H36" s="277"/>
      <c r="I36" s="277"/>
    </row>
    <row r="37" spans="1:9" ht="15">
      <c r="A37" s="327"/>
      <c r="B37" s="328"/>
      <c r="C37" s="326" t="s">
        <v>85</v>
      </c>
      <c r="D37" s="277"/>
      <c r="E37" s="277"/>
      <c r="F37" s="277"/>
      <c r="G37" s="277"/>
      <c r="H37" s="277"/>
      <c r="I37" s="277"/>
    </row>
    <row r="38" spans="1:9" ht="15">
      <c r="A38" s="408"/>
      <c r="B38" s="412"/>
      <c r="C38" s="326" t="s">
        <v>86</v>
      </c>
      <c r="D38" s="401"/>
      <c r="E38" s="401"/>
      <c r="F38" s="401"/>
      <c r="G38" s="401"/>
      <c r="H38" s="401"/>
      <c r="I38" s="401"/>
    </row>
    <row r="39" spans="1:9" ht="15">
      <c r="A39" s="408"/>
      <c r="B39" s="412"/>
      <c r="C39" s="326" t="s">
        <v>87</v>
      </c>
      <c r="D39" s="401"/>
      <c r="E39" s="401"/>
      <c r="F39" s="401"/>
      <c r="G39" s="401"/>
      <c r="H39" s="401"/>
      <c r="I39" s="401"/>
    </row>
    <row r="40" spans="1:9" ht="15">
      <c r="A40" s="327"/>
      <c r="B40" s="328"/>
      <c r="C40" s="326" t="s">
        <v>88</v>
      </c>
      <c r="D40" s="277"/>
      <c r="E40" s="277"/>
      <c r="F40" s="277"/>
      <c r="G40" s="277"/>
      <c r="H40" s="277"/>
      <c r="I40" s="277"/>
    </row>
    <row r="41" spans="1:9" ht="15">
      <c r="A41" s="1"/>
      <c r="B41" s="418" t="s">
        <v>89</v>
      </c>
      <c r="C41" s="419"/>
      <c r="D41" s="278"/>
      <c r="E41" s="278"/>
      <c r="F41" s="278"/>
      <c r="G41" s="278"/>
      <c r="H41" s="278"/>
      <c r="I41" s="278"/>
    </row>
    <row r="42" spans="1:11" ht="15">
      <c r="A42" s="2"/>
      <c r="B42" s="420" t="s">
        <v>90</v>
      </c>
      <c r="C42" s="421"/>
      <c r="D42" s="279">
        <f>+D43</f>
        <v>289705988</v>
      </c>
      <c r="E42" s="279">
        <f>+E43</f>
        <v>0</v>
      </c>
      <c r="F42" s="279">
        <f>+F43</f>
        <v>289705988</v>
      </c>
      <c r="G42" s="279">
        <f>+G43</f>
        <v>66247322</v>
      </c>
      <c r="H42" s="279">
        <f>+H43</f>
        <v>66247322</v>
      </c>
      <c r="I42" s="279">
        <f>+F42-G42</f>
        <v>223458666</v>
      </c>
      <c r="J42" s="82"/>
      <c r="K42" s="4"/>
    </row>
    <row r="43" spans="1:9" ht="15">
      <c r="A43" s="327"/>
      <c r="B43" s="328"/>
      <c r="C43" s="326" t="s">
        <v>91</v>
      </c>
      <c r="D43" s="277">
        <v>289705988</v>
      </c>
      <c r="E43" s="277"/>
      <c r="F43" s="277">
        <f>+D43+E43</f>
        <v>289705988</v>
      </c>
      <c r="G43" s="277">
        <v>66247322</v>
      </c>
      <c r="H43" s="277">
        <f>+G43</f>
        <v>66247322</v>
      </c>
      <c r="I43" s="277">
        <f>+F43-G43</f>
        <v>223458666</v>
      </c>
    </row>
    <row r="44" spans="1:9" ht="15">
      <c r="A44" s="327"/>
      <c r="B44" s="406" t="s">
        <v>92</v>
      </c>
      <c r="C44" s="407"/>
      <c r="D44" s="277">
        <f>SUM(D45:D46)</f>
        <v>0</v>
      </c>
      <c r="E44" s="277"/>
      <c r="F44" s="277"/>
      <c r="G44" s="277"/>
      <c r="H44" s="277"/>
      <c r="I44" s="277"/>
    </row>
    <row r="45" spans="1:9" ht="15">
      <c r="A45" s="327"/>
      <c r="B45" s="328"/>
      <c r="C45" s="326" t="s">
        <v>93</v>
      </c>
      <c r="D45" s="277"/>
      <c r="E45" s="277"/>
      <c r="F45" s="277"/>
      <c r="G45" s="277"/>
      <c r="H45" s="277"/>
      <c r="I45" s="277"/>
    </row>
    <row r="46" spans="1:9" ht="15">
      <c r="A46" s="327"/>
      <c r="B46" s="328"/>
      <c r="C46" s="326" t="s">
        <v>94</v>
      </c>
      <c r="D46" s="277"/>
      <c r="E46" s="277"/>
      <c r="F46" s="277"/>
      <c r="G46" s="277"/>
      <c r="H46" s="277"/>
      <c r="I46" s="277"/>
    </row>
    <row r="47" spans="1:9" ht="15">
      <c r="A47" s="327"/>
      <c r="B47" s="328"/>
      <c r="C47" s="329"/>
      <c r="D47" s="277"/>
      <c r="E47" s="277"/>
      <c r="F47" s="277"/>
      <c r="G47" s="277"/>
      <c r="H47" s="277"/>
      <c r="I47" s="277"/>
    </row>
    <row r="48" spans="1:9" ht="15">
      <c r="A48" s="410" t="s">
        <v>95</v>
      </c>
      <c r="B48" s="411"/>
      <c r="C48" s="403"/>
      <c r="D48" s="409">
        <f aca="true" t="shared" si="1" ref="D48:I48">+D10+D11+D12+D13+D14+D15+D16+D17+D33+D41+D42+D44</f>
        <v>593911976</v>
      </c>
      <c r="E48" s="409">
        <f t="shared" si="1"/>
        <v>0</v>
      </c>
      <c r="F48" s="409">
        <f t="shared" si="1"/>
        <v>593911976</v>
      </c>
      <c r="G48" s="409">
        <f t="shared" si="1"/>
        <v>125841950</v>
      </c>
      <c r="H48" s="409">
        <f t="shared" si="1"/>
        <v>125841950</v>
      </c>
      <c r="I48" s="409">
        <f t="shared" si="1"/>
        <v>468070026</v>
      </c>
    </row>
    <row r="49" spans="1:9" ht="15">
      <c r="A49" s="410" t="s">
        <v>96</v>
      </c>
      <c r="B49" s="411"/>
      <c r="C49" s="403"/>
      <c r="D49" s="409"/>
      <c r="E49" s="409"/>
      <c r="F49" s="409"/>
      <c r="G49" s="409"/>
      <c r="H49" s="409"/>
      <c r="I49" s="409"/>
    </row>
    <row r="50" spans="1:9" ht="15">
      <c r="A50" s="408"/>
      <c r="B50" s="417"/>
      <c r="C50" s="413"/>
      <c r="D50" s="409"/>
      <c r="E50" s="409"/>
      <c r="F50" s="409"/>
      <c r="G50" s="409"/>
      <c r="H50" s="409"/>
      <c r="I50" s="409"/>
    </row>
    <row r="51" spans="1:9" ht="15">
      <c r="A51" s="410" t="s">
        <v>406</v>
      </c>
      <c r="B51" s="411"/>
      <c r="C51" s="403"/>
      <c r="D51" s="280"/>
      <c r="E51" s="280"/>
      <c r="F51" s="280"/>
      <c r="G51" s="280"/>
      <c r="H51" s="280"/>
      <c r="I51" s="281"/>
    </row>
    <row r="52" spans="1:9" ht="15">
      <c r="A52" s="327"/>
      <c r="B52" s="328"/>
      <c r="C52" s="329"/>
      <c r="D52" s="281"/>
      <c r="E52" s="281"/>
      <c r="F52" s="281"/>
      <c r="G52" s="281"/>
      <c r="H52" s="281"/>
      <c r="I52" s="281"/>
    </row>
    <row r="53" spans="1:9" ht="15">
      <c r="A53" s="410" t="s">
        <v>97</v>
      </c>
      <c r="B53" s="411"/>
      <c r="C53" s="403"/>
      <c r="D53" s="277"/>
      <c r="E53" s="277"/>
      <c r="F53" s="277"/>
      <c r="G53" s="277"/>
      <c r="H53" s="277"/>
      <c r="I53" s="277"/>
    </row>
    <row r="54" spans="1:10" ht="15">
      <c r="A54" s="327"/>
      <c r="B54" s="406" t="s">
        <v>98</v>
      </c>
      <c r="C54" s="407"/>
      <c r="D54" s="277">
        <f>SUM(D55:D70)</f>
        <v>0</v>
      </c>
      <c r="E54" s="282">
        <f>SUM(E55:E70)</f>
        <v>3138468</v>
      </c>
      <c r="F54" s="282">
        <f>SUM(F55:F70)</f>
        <v>3138468</v>
      </c>
      <c r="G54" s="282">
        <f>SUM(G55:G70)</f>
        <v>1980684</v>
      </c>
      <c r="H54" s="282">
        <f>SUM(H55:H70)</f>
        <v>1980684</v>
      </c>
      <c r="I54" s="282">
        <f>+F54-G54</f>
        <v>1157784</v>
      </c>
      <c r="J54" s="6"/>
    </row>
    <row r="55" spans="1:9" ht="15">
      <c r="A55" s="408"/>
      <c r="B55" s="412"/>
      <c r="C55" s="326" t="s">
        <v>99</v>
      </c>
      <c r="D55" s="401"/>
      <c r="E55" s="401"/>
      <c r="F55" s="401"/>
      <c r="G55" s="401"/>
      <c r="H55" s="401"/>
      <c r="I55" s="401"/>
    </row>
    <row r="56" spans="1:9" ht="15">
      <c r="A56" s="408"/>
      <c r="B56" s="412"/>
      <c r="C56" s="326" t="s">
        <v>100</v>
      </c>
      <c r="D56" s="401"/>
      <c r="E56" s="401"/>
      <c r="F56" s="401"/>
      <c r="G56" s="401"/>
      <c r="H56" s="401"/>
      <c r="I56" s="401"/>
    </row>
    <row r="57" spans="1:9" ht="15">
      <c r="A57" s="408"/>
      <c r="B57" s="412"/>
      <c r="C57" s="326" t="s">
        <v>101</v>
      </c>
      <c r="D57" s="401"/>
      <c r="E57" s="401"/>
      <c r="F57" s="401"/>
      <c r="G57" s="401"/>
      <c r="H57" s="401"/>
      <c r="I57" s="401"/>
    </row>
    <row r="58" spans="1:9" ht="15">
      <c r="A58" s="408"/>
      <c r="B58" s="412"/>
      <c r="C58" s="326" t="s">
        <v>102</v>
      </c>
      <c r="D58" s="401"/>
      <c r="E58" s="401"/>
      <c r="F58" s="401"/>
      <c r="G58" s="401"/>
      <c r="H58" s="401"/>
      <c r="I58" s="401"/>
    </row>
    <row r="59" spans="1:9" ht="15">
      <c r="A59" s="408"/>
      <c r="B59" s="412"/>
      <c r="C59" s="326" t="s">
        <v>103</v>
      </c>
      <c r="D59" s="401"/>
      <c r="E59" s="401"/>
      <c r="F59" s="401"/>
      <c r="G59" s="401"/>
      <c r="H59" s="401"/>
      <c r="I59" s="401"/>
    </row>
    <row r="60" spans="1:9" ht="15">
      <c r="A60" s="408"/>
      <c r="B60" s="412"/>
      <c r="C60" s="326" t="s">
        <v>104</v>
      </c>
      <c r="D60" s="401"/>
      <c r="E60" s="401"/>
      <c r="F60" s="401"/>
      <c r="G60" s="401"/>
      <c r="H60" s="401"/>
      <c r="I60" s="401"/>
    </row>
    <row r="61" spans="1:9" ht="15">
      <c r="A61" s="408"/>
      <c r="B61" s="412"/>
      <c r="C61" s="326" t="s">
        <v>105</v>
      </c>
      <c r="D61" s="401"/>
      <c r="E61" s="401"/>
      <c r="F61" s="401"/>
      <c r="G61" s="401"/>
      <c r="H61" s="401"/>
      <c r="I61" s="401"/>
    </row>
    <row r="62" spans="1:9" ht="15">
      <c r="A62" s="408"/>
      <c r="B62" s="412"/>
      <c r="C62" s="326" t="s">
        <v>106</v>
      </c>
      <c r="D62" s="401"/>
      <c r="E62" s="401"/>
      <c r="F62" s="401"/>
      <c r="G62" s="401"/>
      <c r="H62" s="401"/>
      <c r="I62" s="401"/>
    </row>
    <row r="63" spans="1:9" ht="15">
      <c r="A63" s="408"/>
      <c r="B63" s="412"/>
      <c r="C63" s="326" t="s">
        <v>107</v>
      </c>
      <c r="D63" s="401"/>
      <c r="E63" s="401"/>
      <c r="F63" s="401"/>
      <c r="G63" s="401"/>
      <c r="H63" s="401"/>
      <c r="I63" s="401"/>
    </row>
    <row r="64" spans="1:11" ht="15">
      <c r="A64" s="327"/>
      <c r="B64" s="328"/>
      <c r="C64" s="326" t="s">
        <v>108</v>
      </c>
      <c r="D64" s="283"/>
      <c r="E64" s="277">
        <v>3138468</v>
      </c>
      <c r="F64" s="277">
        <f>+E64</f>
        <v>3138468</v>
      </c>
      <c r="G64" s="277">
        <v>1980684</v>
      </c>
      <c r="H64" s="277">
        <f>+G64</f>
        <v>1980684</v>
      </c>
      <c r="I64" s="277">
        <f>+F64-G64</f>
        <v>1157784</v>
      </c>
      <c r="K64" s="4"/>
    </row>
    <row r="65" spans="1:11" ht="15">
      <c r="A65" s="408"/>
      <c r="B65" s="412"/>
      <c r="C65" s="326" t="s">
        <v>109</v>
      </c>
      <c r="D65" s="401"/>
      <c r="E65" s="401"/>
      <c r="F65" s="401"/>
      <c r="G65" s="401"/>
      <c r="H65" s="401"/>
      <c r="I65" s="401"/>
      <c r="K65" s="4"/>
    </row>
    <row r="66" spans="1:9" ht="15">
      <c r="A66" s="408"/>
      <c r="B66" s="412"/>
      <c r="C66" s="326" t="s">
        <v>110</v>
      </c>
      <c r="D66" s="401"/>
      <c r="E66" s="401"/>
      <c r="F66" s="401"/>
      <c r="G66" s="401"/>
      <c r="H66" s="401"/>
      <c r="I66" s="401"/>
    </row>
    <row r="67" spans="1:9" ht="15">
      <c r="A67" s="408"/>
      <c r="B67" s="412"/>
      <c r="C67" s="326" t="s">
        <v>111</v>
      </c>
      <c r="D67" s="401"/>
      <c r="E67" s="401"/>
      <c r="F67" s="401"/>
      <c r="G67" s="401"/>
      <c r="H67" s="401"/>
      <c r="I67" s="401"/>
    </row>
    <row r="68" spans="1:9" ht="15">
      <c r="A68" s="408"/>
      <c r="B68" s="412"/>
      <c r="C68" s="326" t="s">
        <v>112</v>
      </c>
      <c r="D68" s="401"/>
      <c r="E68" s="401"/>
      <c r="F68" s="401"/>
      <c r="G68" s="401"/>
      <c r="H68" s="401"/>
      <c r="I68" s="401"/>
    </row>
    <row r="69" spans="1:9" ht="15">
      <c r="A69" s="408"/>
      <c r="B69" s="412"/>
      <c r="C69" s="326" t="s">
        <v>113</v>
      </c>
      <c r="D69" s="401"/>
      <c r="E69" s="401"/>
      <c r="F69" s="401"/>
      <c r="G69" s="401"/>
      <c r="H69" s="401"/>
      <c r="I69" s="401"/>
    </row>
    <row r="70" spans="1:9" ht="15">
      <c r="A70" s="408"/>
      <c r="B70" s="412"/>
      <c r="C70" s="326" t="s">
        <v>114</v>
      </c>
      <c r="D70" s="401"/>
      <c r="E70" s="401"/>
      <c r="F70" s="401"/>
      <c r="G70" s="401"/>
      <c r="H70" s="401"/>
      <c r="I70" s="401"/>
    </row>
    <row r="71" spans="1:9" ht="15">
      <c r="A71" s="3"/>
      <c r="B71" s="415" t="s">
        <v>115</v>
      </c>
      <c r="C71" s="416"/>
      <c r="D71" s="284">
        <f>SUM(D72:D75)</f>
        <v>0</v>
      </c>
      <c r="E71" s="284"/>
      <c r="F71" s="284"/>
      <c r="G71" s="284"/>
      <c r="H71" s="284"/>
      <c r="I71" s="284"/>
    </row>
    <row r="72" spans="1:9" ht="15">
      <c r="A72" s="97"/>
      <c r="B72" s="98"/>
      <c r="C72" s="99" t="s">
        <v>116</v>
      </c>
      <c r="D72" s="285"/>
      <c r="E72" s="285"/>
      <c r="F72" s="285"/>
      <c r="G72" s="285"/>
      <c r="H72" s="285"/>
      <c r="I72" s="285"/>
    </row>
    <row r="73" spans="1:9" ht="15">
      <c r="A73" s="327"/>
      <c r="B73" s="328"/>
      <c r="C73" s="326" t="s">
        <v>117</v>
      </c>
      <c r="D73" s="277"/>
      <c r="E73" s="277"/>
      <c r="F73" s="277"/>
      <c r="G73" s="277"/>
      <c r="H73" s="277"/>
      <c r="I73" s="277"/>
    </row>
    <row r="74" spans="1:9" ht="15">
      <c r="A74" s="327"/>
      <c r="B74" s="328"/>
      <c r="C74" s="326" t="s">
        <v>118</v>
      </c>
      <c r="D74" s="277"/>
      <c r="E74" s="277"/>
      <c r="F74" s="277"/>
      <c r="G74" s="277"/>
      <c r="H74" s="277"/>
      <c r="I74" s="277"/>
    </row>
    <row r="75" spans="1:9" ht="15">
      <c r="A75" s="327"/>
      <c r="B75" s="328"/>
      <c r="C75" s="326" t="s">
        <v>119</v>
      </c>
      <c r="D75" s="277"/>
      <c r="E75" s="277"/>
      <c r="F75" s="277"/>
      <c r="G75" s="277"/>
      <c r="H75" s="277"/>
      <c r="I75" s="277"/>
    </row>
    <row r="76" spans="1:9" ht="15">
      <c r="A76" s="327"/>
      <c r="B76" s="406" t="s">
        <v>120</v>
      </c>
      <c r="C76" s="407"/>
      <c r="D76" s="277">
        <f>SUM(D77:D79)</f>
        <v>0</v>
      </c>
      <c r="E76" s="277"/>
      <c r="F76" s="277"/>
      <c r="G76" s="277"/>
      <c r="H76" s="277"/>
      <c r="I76" s="277"/>
    </row>
    <row r="77" spans="1:9" ht="15">
      <c r="A77" s="408"/>
      <c r="B77" s="412"/>
      <c r="C77" s="326" t="s">
        <v>121</v>
      </c>
      <c r="D77" s="401"/>
      <c r="E77" s="401"/>
      <c r="F77" s="401"/>
      <c r="G77" s="401"/>
      <c r="H77" s="401"/>
      <c r="I77" s="401"/>
    </row>
    <row r="78" spans="1:9" ht="15">
      <c r="A78" s="408"/>
      <c r="B78" s="412"/>
      <c r="C78" s="326" t="s">
        <v>122</v>
      </c>
      <c r="D78" s="401"/>
      <c r="E78" s="401"/>
      <c r="F78" s="401"/>
      <c r="G78" s="401"/>
      <c r="H78" s="401"/>
      <c r="I78" s="401"/>
    </row>
    <row r="79" spans="1:9" ht="15">
      <c r="A79" s="327"/>
      <c r="B79" s="328"/>
      <c r="C79" s="326" t="s">
        <v>123</v>
      </c>
      <c r="D79" s="277"/>
      <c r="E79" s="277"/>
      <c r="F79" s="277"/>
      <c r="G79" s="277"/>
      <c r="H79" s="277"/>
      <c r="I79" s="277"/>
    </row>
    <row r="80" spans="1:9" ht="15">
      <c r="A80" s="408"/>
      <c r="B80" s="406" t="s">
        <v>124</v>
      </c>
      <c r="C80" s="407"/>
      <c r="D80" s="401"/>
      <c r="E80" s="401"/>
      <c r="F80" s="401"/>
      <c r="G80" s="401"/>
      <c r="H80" s="401"/>
      <c r="I80" s="401"/>
    </row>
    <row r="81" spans="1:9" ht="15">
      <c r="A81" s="408"/>
      <c r="B81" s="406" t="s">
        <v>125</v>
      </c>
      <c r="C81" s="407"/>
      <c r="D81" s="401"/>
      <c r="E81" s="401"/>
      <c r="F81" s="401"/>
      <c r="G81" s="401"/>
      <c r="H81" s="401"/>
      <c r="I81" s="401"/>
    </row>
    <row r="82" spans="1:9" ht="15">
      <c r="A82" s="327"/>
      <c r="B82" s="406" t="s">
        <v>126</v>
      </c>
      <c r="C82" s="407"/>
      <c r="D82" s="277"/>
      <c r="E82" s="277"/>
      <c r="F82" s="277"/>
      <c r="G82" s="277"/>
      <c r="H82" s="277"/>
      <c r="I82" s="277"/>
    </row>
    <row r="83" spans="1:9" ht="15">
      <c r="A83" s="327"/>
      <c r="B83" s="412"/>
      <c r="C83" s="413"/>
      <c r="D83" s="281"/>
      <c r="E83" s="281"/>
      <c r="F83" s="281"/>
      <c r="G83" s="281"/>
      <c r="H83" s="281"/>
      <c r="I83" s="281"/>
    </row>
    <row r="84" spans="1:9" ht="15">
      <c r="A84" s="410" t="s">
        <v>127</v>
      </c>
      <c r="B84" s="411"/>
      <c r="C84" s="403"/>
      <c r="D84" s="414">
        <f aca="true" t="shared" si="2" ref="D84:I84">+D54+D71+D76+D80</f>
        <v>0</v>
      </c>
      <c r="E84" s="414">
        <f t="shared" si="2"/>
        <v>3138468</v>
      </c>
      <c r="F84" s="414">
        <f t="shared" si="2"/>
        <v>3138468</v>
      </c>
      <c r="G84" s="414">
        <f t="shared" si="2"/>
        <v>1980684</v>
      </c>
      <c r="H84" s="414">
        <f t="shared" si="2"/>
        <v>1980684</v>
      </c>
      <c r="I84" s="414">
        <f t="shared" si="2"/>
        <v>1157784</v>
      </c>
    </row>
    <row r="85" spans="1:9" ht="15">
      <c r="A85" s="410" t="s">
        <v>128</v>
      </c>
      <c r="B85" s="411"/>
      <c r="C85" s="403"/>
      <c r="D85" s="414"/>
      <c r="E85" s="414"/>
      <c r="F85" s="414"/>
      <c r="G85" s="414"/>
      <c r="H85" s="414"/>
      <c r="I85" s="414"/>
    </row>
    <row r="86" spans="1:9" ht="15">
      <c r="A86" s="327"/>
      <c r="B86" s="412"/>
      <c r="C86" s="413"/>
      <c r="D86" s="281"/>
      <c r="E86" s="281"/>
      <c r="F86" s="281"/>
      <c r="G86" s="281"/>
      <c r="H86" s="281"/>
      <c r="I86" s="281"/>
    </row>
    <row r="87" spans="1:9" ht="15">
      <c r="A87" s="410" t="s">
        <v>129</v>
      </c>
      <c r="B87" s="411"/>
      <c r="C87" s="403"/>
      <c r="D87" s="282">
        <f>+D88</f>
        <v>0</v>
      </c>
      <c r="E87" s="277"/>
      <c r="F87" s="277"/>
      <c r="G87" s="277"/>
      <c r="H87" s="277"/>
      <c r="I87" s="277"/>
    </row>
    <row r="88" spans="1:9" ht="15">
      <c r="A88" s="327"/>
      <c r="B88" s="406" t="s">
        <v>130</v>
      </c>
      <c r="C88" s="407"/>
      <c r="D88" s="277">
        <v>0</v>
      </c>
      <c r="E88" s="277"/>
      <c r="F88" s="277"/>
      <c r="G88" s="277"/>
      <c r="H88" s="277"/>
      <c r="I88" s="277"/>
    </row>
    <row r="89" spans="1:9" ht="15">
      <c r="A89" s="327"/>
      <c r="B89" s="412"/>
      <c r="C89" s="413"/>
      <c r="D89" s="277"/>
      <c r="E89" s="277"/>
      <c r="F89" s="277"/>
      <c r="G89" s="277"/>
      <c r="H89" s="277"/>
      <c r="I89" s="277"/>
    </row>
    <row r="90" spans="1:11" ht="15">
      <c r="A90" s="410" t="s">
        <v>131</v>
      </c>
      <c r="B90" s="411"/>
      <c r="C90" s="403"/>
      <c r="D90" s="282">
        <f aca="true" t="shared" si="3" ref="D90:I90">+D48+D84+D87</f>
        <v>593911976</v>
      </c>
      <c r="E90" s="282">
        <f t="shared" si="3"/>
        <v>3138468</v>
      </c>
      <c r="F90" s="282">
        <f t="shared" si="3"/>
        <v>597050444</v>
      </c>
      <c r="G90" s="282">
        <f t="shared" si="3"/>
        <v>127822634</v>
      </c>
      <c r="H90" s="282">
        <f t="shared" si="3"/>
        <v>127822634</v>
      </c>
      <c r="I90" s="282">
        <f t="shared" si="3"/>
        <v>469227810</v>
      </c>
      <c r="K90" s="4"/>
    </row>
    <row r="91" spans="1:11" ht="15">
      <c r="A91" s="327"/>
      <c r="B91" s="412"/>
      <c r="C91" s="413"/>
      <c r="D91" s="277"/>
      <c r="E91" s="277"/>
      <c r="F91" s="277"/>
      <c r="G91" s="277"/>
      <c r="H91" s="277"/>
      <c r="I91" s="277"/>
      <c r="K91" s="4"/>
    </row>
    <row r="92" spans="1:9" ht="15">
      <c r="A92" s="327"/>
      <c r="B92" s="402" t="s">
        <v>132</v>
      </c>
      <c r="C92" s="403"/>
      <c r="D92" s="277"/>
      <c r="E92" s="277"/>
      <c r="F92" s="277"/>
      <c r="G92" s="277"/>
      <c r="H92" s="277"/>
      <c r="I92" s="277"/>
    </row>
    <row r="93" spans="1:11" ht="15">
      <c r="A93" s="408"/>
      <c r="B93" s="406" t="s">
        <v>133</v>
      </c>
      <c r="C93" s="407"/>
      <c r="D93" s="401"/>
      <c r="E93" s="401"/>
      <c r="F93" s="401"/>
      <c r="G93" s="401"/>
      <c r="H93" s="401"/>
      <c r="I93" s="401"/>
      <c r="K93" s="221"/>
    </row>
    <row r="94" spans="1:9" ht="15">
      <c r="A94" s="408"/>
      <c r="B94" s="406" t="s">
        <v>134</v>
      </c>
      <c r="C94" s="407"/>
      <c r="D94" s="401"/>
      <c r="E94" s="401"/>
      <c r="F94" s="401"/>
      <c r="G94" s="401"/>
      <c r="H94" s="401"/>
      <c r="I94" s="401"/>
    </row>
    <row r="95" spans="1:9" ht="15">
      <c r="A95" s="408"/>
      <c r="B95" s="406" t="s">
        <v>135</v>
      </c>
      <c r="C95" s="407"/>
      <c r="D95" s="401"/>
      <c r="E95" s="401"/>
      <c r="F95" s="401"/>
      <c r="G95" s="401"/>
      <c r="H95" s="401"/>
      <c r="I95" s="401"/>
    </row>
    <row r="96" spans="1:9" ht="15">
      <c r="A96" s="408"/>
      <c r="B96" s="406" t="s">
        <v>136</v>
      </c>
      <c r="C96" s="407"/>
      <c r="D96" s="401"/>
      <c r="E96" s="401"/>
      <c r="F96" s="401"/>
      <c r="G96" s="401"/>
      <c r="H96" s="401"/>
      <c r="I96" s="401"/>
    </row>
    <row r="97" spans="1:9" ht="15">
      <c r="A97" s="408"/>
      <c r="B97" s="406" t="s">
        <v>32</v>
      </c>
      <c r="C97" s="407"/>
      <c r="D97" s="401"/>
      <c r="E97" s="401"/>
      <c r="F97" s="401"/>
      <c r="G97" s="401"/>
      <c r="H97" s="401"/>
      <c r="I97" s="401"/>
    </row>
    <row r="98" spans="1:9" ht="15">
      <c r="A98" s="408"/>
      <c r="B98" s="402" t="s">
        <v>137</v>
      </c>
      <c r="C98" s="403"/>
      <c r="D98" s="409">
        <f>+D93+D95</f>
        <v>0</v>
      </c>
      <c r="E98" s="401"/>
      <c r="F98" s="401"/>
      <c r="G98" s="401"/>
      <c r="H98" s="401"/>
      <c r="I98" s="401"/>
    </row>
    <row r="99" spans="1:9" ht="15">
      <c r="A99" s="408"/>
      <c r="B99" s="402" t="s">
        <v>138</v>
      </c>
      <c r="C99" s="403"/>
      <c r="D99" s="409"/>
      <c r="E99" s="401"/>
      <c r="F99" s="401"/>
      <c r="G99" s="401"/>
      <c r="H99" s="401"/>
      <c r="I99" s="401"/>
    </row>
    <row r="100" spans="1:9" ht="5.25" customHeight="1">
      <c r="A100" s="3"/>
      <c r="B100" s="404"/>
      <c r="C100" s="405"/>
      <c r="D100" s="286"/>
      <c r="E100" s="286"/>
      <c r="F100" s="286"/>
      <c r="G100" s="286"/>
      <c r="H100" s="286"/>
      <c r="I100" s="286"/>
    </row>
    <row r="102" ht="10.5" customHeight="1"/>
    <row r="103" ht="10.5" customHeight="1"/>
    <row r="106" ht="15"/>
    <row r="107" ht="15"/>
  </sheetData>
  <sheetProtection/>
  <mergeCells count="208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D17:D18"/>
    <mergeCell ref="E17:E18"/>
    <mergeCell ref="F17:F18"/>
    <mergeCell ref="G17:G18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31:A32"/>
    <mergeCell ref="B31:B32"/>
    <mergeCell ref="D31:D32"/>
    <mergeCell ref="E31:E32"/>
    <mergeCell ref="F31:F32"/>
    <mergeCell ref="G31:G32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B34:C34"/>
    <mergeCell ref="A38:A39"/>
    <mergeCell ref="B38:B39"/>
    <mergeCell ref="D38:D39"/>
    <mergeCell ref="E38:E39"/>
    <mergeCell ref="F38:F39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A50:C50"/>
    <mergeCell ref="A51:C51"/>
    <mergeCell ref="A53:C53"/>
    <mergeCell ref="B54:C54"/>
    <mergeCell ref="A48:C48"/>
    <mergeCell ref="D48:D50"/>
    <mergeCell ref="E48:E50"/>
    <mergeCell ref="F48:F50"/>
    <mergeCell ref="A55:A56"/>
    <mergeCell ref="B55:B56"/>
    <mergeCell ref="D55:D56"/>
    <mergeCell ref="E55:E56"/>
    <mergeCell ref="F55:F56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H84:H85"/>
    <mergeCell ref="I84:I85"/>
    <mergeCell ref="A85:C85"/>
    <mergeCell ref="B86:C86"/>
    <mergeCell ref="A87:C87"/>
    <mergeCell ref="B88:C88"/>
    <mergeCell ref="B89:C89"/>
    <mergeCell ref="A90:C90"/>
    <mergeCell ref="B91:C91"/>
    <mergeCell ref="B92:C92"/>
    <mergeCell ref="A93:A94"/>
    <mergeCell ref="B93:C93"/>
    <mergeCell ref="D93:D94"/>
    <mergeCell ref="E93:E94"/>
    <mergeCell ref="F93:F94"/>
    <mergeCell ref="G93:G94"/>
    <mergeCell ref="H93:H94"/>
    <mergeCell ref="I93:I94"/>
    <mergeCell ref="B94:C94"/>
    <mergeCell ref="A95:A97"/>
    <mergeCell ref="B95:C95"/>
    <mergeCell ref="D95:D97"/>
    <mergeCell ref="E95:E97"/>
    <mergeCell ref="F95:F97"/>
    <mergeCell ref="G95:G97"/>
    <mergeCell ref="H95:H97"/>
    <mergeCell ref="A98:A99"/>
    <mergeCell ref="B98:C98"/>
    <mergeCell ref="D98:D99"/>
    <mergeCell ref="E98:E99"/>
    <mergeCell ref="F98:F99"/>
    <mergeCell ref="G98:G99"/>
    <mergeCell ref="I98:I99"/>
    <mergeCell ref="B99:C99"/>
    <mergeCell ref="B100:C100"/>
    <mergeCell ref="I95:I97"/>
    <mergeCell ref="B96:C96"/>
    <mergeCell ref="B97:C97"/>
    <mergeCell ref="H98:H99"/>
  </mergeCells>
  <printOptions horizontalCentered="1"/>
  <pageMargins left="0.7086614173228347" right="0.7086614173228347" top="0" bottom="0.15748031496062992" header="0.31496062992125984" footer="0.31496062992125984"/>
  <pageSetup horizontalDpi="600" verticalDpi="600" orientation="portrait" scale="50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SheetLayoutView="100" zoomScalePageLayoutView="0" workbookViewId="0" topLeftCell="A160">
      <selection activeCell="A90" sqref="A90:H178"/>
    </sheetView>
  </sheetViews>
  <sheetFormatPr defaultColWidth="11.421875" defaultRowHeight="15"/>
  <cols>
    <col min="2" max="2" width="50.140625" style="0" bestFit="1" customWidth="1"/>
    <col min="3" max="3" width="13.57421875" style="0" customWidth="1"/>
    <col min="4" max="4" width="12.00390625" style="0" bestFit="1" customWidth="1"/>
    <col min="5" max="5" width="13.140625" style="0" bestFit="1" customWidth="1"/>
    <col min="6" max="6" width="14.140625" style="0" bestFit="1" customWidth="1"/>
    <col min="7" max="7" width="12.7109375" style="0" customWidth="1"/>
    <col min="8" max="8" width="12.28125" style="0" customWidth="1"/>
    <col min="9" max="9" width="14.7109375" style="0" bestFit="1" customWidth="1"/>
    <col min="10" max="10" width="13.8515625" style="0" bestFit="1" customWidth="1"/>
  </cols>
  <sheetData>
    <row r="1" spans="1:8" ht="15">
      <c r="A1" s="468" t="str">
        <f>+FORMATO5!A1:I1</f>
        <v>COLEGIO DE ESTUDIOS CIENTÍFICOS Y TECNOLÓGICOS DEL ESTADO DE TLAXCALA</v>
      </c>
      <c r="B1" s="469"/>
      <c r="C1" s="469"/>
      <c r="D1" s="469"/>
      <c r="E1" s="469"/>
      <c r="F1" s="469"/>
      <c r="G1" s="469"/>
      <c r="H1" s="470"/>
    </row>
    <row r="2" spans="1:8" ht="15">
      <c r="A2" s="471" t="s">
        <v>139</v>
      </c>
      <c r="B2" s="472"/>
      <c r="C2" s="472"/>
      <c r="D2" s="472"/>
      <c r="E2" s="472"/>
      <c r="F2" s="472"/>
      <c r="G2" s="472"/>
      <c r="H2" s="473"/>
    </row>
    <row r="3" spans="1:8" ht="15">
      <c r="A3" s="471" t="s">
        <v>140</v>
      </c>
      <c r="B3" s="472"/>
      <c r="C3" s="472"/>
      <c r="D3" s="472"/>
      <c r="E3" s="472"/>
      <c r="F3" s="472"/>
      <c r="G3" s="472"/>
      <c r="H3" s="473"/>
    </row>
    <row r="4" spans="1:8" ht="15">
      <c r="A4" s="471" t="str">
        <f>+FORMATO5!A3:I3</f>
        <v>Del 1 de enero al 30 de junio de 2017</v>
      </c>
      <c r="B4" s="472"/>
      <c r="C4" s="472"/>
      <c r="D4" s="472"/>
      <c r="E4" s="472"/>
      <c r="F4" s="472"/>
      <c r="G4" s="472"/>
      <c r="H4" s="473"/>
    </row>
    <row r="5" spans="1:8" ht="15">
      <c r="A5" s="474" t="s">
        <v>1</v>
      </c>
      <c r="B5" s="475"/>
      <c r="C5" s="475"/>
      <c r="D5" s="475"/>
      <c r="E5" s="475"/>
      <c r="F5" s="475"/>
      <c r="G5" s="475"/>
      <c r="H5" s="476"/>
    </row>
    <row r="6" spans="1:8" ht="15">
      <c r="A6" s="390" t="s">
        <v>2</v>
      </c>
      <c r="B6" s="392"/>
      <c r="C6" s="477" t="s">
        <v>141</v>
      </c>
      <c r="D6" s="478"/>
      <c r="E6" s="478"/>
      <c r="F6" s="478"/>
      <c r="G6" s="479"/>
      <c r="H6" s="340" t="s">
        <v>142</v>
      </c>
    </row>
    <row r="7" spans="1:8" ht="15">
      <c r="A7" s="393"/>
      <c r="B7" s="395"/>
      <c r="C7" s="320" t="s">
        <v>24</v>
      </c>
      <c r="D7" s="320" t="s">
        <v>53</v>
      </c>
      <c r="E7" s="480" t="s">
        <v>55</v>
      </c>
      <c r="F7" s="480" t="s">
        <v>5</v>
      </c>
      <c r="G7" s="480" t="s">
        <v>7</v>
      </c>
      <c r="H7" s="344" t="s">
        <v>143</v>
      </c>
    </row>
    <row r="8" spans="1:8" ht="15">
      <c r="A8" s="396"/>
      <c r="B8" s="398"/>
      <c r="C8" s="322" t="s">
        <v>144</v>
      </c>
      <c r="D8" s="322" t="s">
        <v>54</v>
      </c>
      <c r="E8" s="481"/>
      <c r="F8" s="481"/>
      <c r="G8" s="481"/>
      <c r="H8" s="104"/>
    </row>
    <row r="9" spans="1:8" ht="15">
      <c r="A9" s="466" t="s">
        <v>145</v>
      </c>
      <c r="B9" s="467"/>
      <c r="C9" s="338">
        <f>+C10+C18+C29+C40+C51+C62+C66+C76</f>
        <v>593911976</v>
      </c>
      <c r="D9" s="338">
        <f>+D10+D18+D29+D40+D51+D62+D66+D76</f>
        <v>0</v>
      </c>
      <c r="E9" s="338">
        <f>+E10+E18+E29+E40+E51+E62+E66+E76</f>
        <v>593911976</v>
      </c>
      <c r="F9" s="338">
        <f>+F10+F18+F29+F40+F51+F62+F66+F76</f>
        <v>176643816</v>
      </c>
      <c r="G9" s="338">
        <f>+G10+G18+G29+G40+G51+G62+G66+G76</f>
        <v>164632840</v>
      </c>
      <c r="H9" s="288">
        <f>+E9-F9</f>
        <v>417268160</v>
      </c>
    </row>
    <row r="10" spans="1:10" ht="15">
      <c r="A10" s="459" t="s">
        <v>146</v>
      </c>
      <c r="B10" s="455"/>
      <c r="C10" s="338">
        <f>SUM(C11:C17)</f>
        <v>546164166</v>
      </c>
      <c r="D10" s="338">
        <f>SUM(D11:D17)</f>
        <v>0</v>
      </c>
      <c r="E10" s="338">
        <f>SUM(E11:E17)</f>
        <v>546164166</v>
      </c>
      <c r="F10" s="289">
        <f>SUM(F11:F17)</f>
        <v>163774065</v>
      </c>
      <c r="G10" s="289">
        <f>SUM(G11:G17)</f>
        <v>153865850</v>
      </c>
      <c r="H10" s="288">
        <f>+E10-F10</f>
        <v>382390101</v>
      </c>
      <c r="I10" s="81"/>
      <c r="J10" s="6"/>
    </row>
    <row r="11" spans="1:8" ht="15">
      <c r="A11" s="335"/>
      <c r="B11" s="105" t="s">
        <v>147</v>
      </c>
      <c r="C11" s="334">
        <v>236016957</v>
      </c>
      <c r="D11" s="290">
        <v>0</v>
      </c>
      <c r="E11" s="290">
        <f>+C11+D11</f>
        <v>236016957</v>
      </c>
      <c r="F11" s="290">
        <v>92110834</v>
      </c>
      <c r="G11" s="290">
        <v>92110834</v>
      </c>
      <c r="H11" s="288">
        <f aca="true" t="shared" si="0" ref="H11:H17">+E11-F11</f>
        <v>143906123</v>
      </c>
    </row>
    <row r="12" spans="1:8" ht="15">
      <c r="A12" s="335"/>
      <c r="B12" s="105" t="s">
        <v>148</v>
      </c>
      <c r="C12" s="334">
        <v>235836</v>
      </c>
      <c r="D12" s="290">
        <v>0</v>
      </c>
      <c r="E12" s="290">
        <f aca="true" t="shared" si="1" ref="E12:E17">+C12+D12</f>
        <v>235836</v>
      </c>
      <c r="F12" s="290">
        <v>140493</v>
      </c>
      <c r="G12" s="290">
        <v>140493</v>
      </c>
      <c r="H12" s="288">
        <f t="shared" si="0"/>
        <v>95343</v>
      </c>
    </row>
    <row r="13" spans="1:8" ht="15">
      <c r="A13" s="335"/>
      <c r="B13" s="105" t="s">
        <v>149</v>
      </c>
      <c r="C13" s="334">
        <v>66282678</v>
      </c>
      <c r="D13" s="290">
        <v>0</v>
      </c>
      <c r="E13" s="290">
        <f t="shared" si="1"/>
        <v>66282678</v>
      </c>
      <c r="F13" s="290">
        <v>15998240</v>
      </c>
      <c r="G13" s="290">
        <v>15998240</v>
      </c>
      <c r="H13" s="288">
        <f t="shared" si="0"/>
        <v>50284438</v>
      </c>
    </row>
    <row r="14" spans="1:8" ht="15">
      <c r="A14" s="335"/>
      <c r="B14" s="105" t="s">
        <v>150</v>
      </c>
      <c r="C14" s="334">
        <v>94435677</v>
      </c>
      <c r="D14" s="290">
        <v>0</v>
      </c>
      <c r="E14" s="290">
        <f t="shared" si="1"/>
        <v>94435677</v>
      </c>
      <c r="F14" s="290">
        <v>29852987</v>
      </c>
      <c r="G14" s="290">
        <v>23532748</v>
      </c>
      <c r="H14" s="288">
        <f t="shared" si="0"/>
        <v>64582690</v>
      </c>
    </row>
    <row r="15" spans="1:8" ht="15">
      <c r="A15" s="335"/>
      <c r="B15" s="105" t="s">
        <v>151</v>
      </c>
      <c r="C15" s="334">
        <v>149193018</v>
      </c>
      <c r="D15" s="290">
        <v>0</v>
      </c>
      <c r="E15" s="290">
        <f t="shared" si="1"/>
        <v>149193018</v>
      </c>
      <c r="F15" s="290">
        <v>25671511</v>
      </c>
      <c r="G15" s="290">
        <v>22083535</v>
      </c>
      <c r="H15" s="288">
        <f t="shared" si="0"/>
        <v>123521507</v>
      </c>
    </row>
    <row r="16" spans="1:8" ht="15">
      <c r="A16" s="335"/>
      <c r="B16" s="105" t="s">
        <v>152</v>
      </c>
      <c r="C16" s="337">
        <v>0</v>
      </c>
      <c r="D16" s="337">
        <v>0</v>
      </c>
      <c r="E16" s="290">
        <f t="shared" si="1"/>
        <v>0</v>
      </c>
      <c r="F16" s="290">
        <v>0</v>
      </c>
      <c r="G16" s="290">
        <v>0</v>
      </c>
      <c r="H16" s="288">
        <f t="shared" si="0"/>
        <v>0</v>
      </c>
    </row>
    <row r="17" spans="1:8" ht="15">
      <c r="A17" s="335"/>
      <c r="B17" s="105" t="s">
        <v>153</v>
      </c>
      <c r="C17" s="337">
        <v>0</v>
      </c>
      <c r="D17" s="337">
        <v>0</v>
      </c>
      <c r="E17" s="290">
        <f t="shared" si="1"/>
        <v>0</v>
      </c>
      <c r="F17" s="290">
        <v>0</v>
      </c>
      <c r="G17" s="290">
        <v>0</v>
      </c>
      <c r="H17" s="288">
        <f t="shared" si="0"/>
        <v>0</v>
      </c>
    </row>
    <row r="18" spans="1:10" ht="15">
      <c r="A18" s="459" t="s">
        <v>154</v>
      </c>
      <c r="B18" s="455"/>
      <c r="C18" s="289">
        <f>SUM(C19:C28)</f>
        <v>9091528</v>
      </c>
      <c r="D18" s="289">
        <f>SUM(D19:D28)</f>
        <v>0</v>
      </c>
      <c r="E18" s="289">
        <f>SUM(E19:E28)</f>
        <v>9091528</v>
      </c>
      <c r="F18" s="289">
        <f>SUM(F19:F28)</f>
        <v>1782246</v>
      </c>
      <c r="G18" s="289">
        <f>SUM(G19:G28)</f>
        <v>1045707</v>
      </c>
      <c r="H18" s="288">
        <f>+E18-F18</f>
        <v>7309282</v>
      </c>
      <c r="I18" s="6"/>
      <c r="J18" s="6"/>
    </row>
    <row r="19" spans="1:8" ht="15">
      <c r="A19" s="459"/>
      <c r="B19" s="105" t="s">
        <v>155</v>
      </c>
      <c r="C19" s="317">
        <v>6080828</v>
      </c>
      <c r="D19" s="292">
        <v>0</v>
      </c>
      <c r="E19" s="292">
        <f>+C19+D19</f>
        <v>6080828</v>
      </c>
      <c r="F19" s="292">
        <v>966977</v>
      </c>
      <c r="G19" s="292">
        <v>260559</v>
      </c>
      <c r="H19" s="288">
        <f>+E19-F19</f>
        <v>5113851</v>
      </c>
    </row>
    <row r="20" spans="1:8" ht="15">
      <c r="A20" s="459"/>
      <c r="B20" s="105" t="s">
        <v>156</v>
      </c>
      <c r="C20" s="317"/>
      <c r="D20" s="292"/>
      <c r="E20" s="292"/>
      <c r="F20" s="292"/>
      <c r="G20" s="292"/>
      <c r="H20" s="292"/>
    </row>
    <row r="21" spans="1:8" ht="15">
      <c r="A21" s="335"/>
      <c r="B21" s="105" t="s">
        <v>157</v>
      </c>
      <c r="C21" s="334">
        <v>643400</v>
      </c>
      <c r="D21" s="292">
        <v>0</v>
      </c>
      <c r="E21" s="337">
        <f>+C21+D21</f>
        <v>643400</v>
      </c>
      <c r="F21" s="292">
        <v>260789</v>
      </c>
      <c r="G21" s="292">
        <v>244719</v>
      </c>
      <c r="H21" s="288">
        <f aca="true" t="shared" si="2" ref="H21:H39">+E21-F21</f>
        <v>382611</v>
      </c>
    </row>
    <row r="22" spans="1:8" ht="15">
      <c r="A22" s="335"/>
      <c r="B22" s="105" t="s">
        <v>158</v>
      </c>
      <c r="C22" s="334">
        <v>0</v>
      </c>
      <c r="D22" s="292">
        <v>0</v>
      </c>
      <c r="E22" s="337">
        <f>+C22+D22</f>
        <v>0</v>
      </c>
      <c r="F22" s="292">
        <v>0</v>
      </c>
      <c r="G22" s="292">
        <v>0</v>
      </c>
      <c r="H22" s="288">
        <f t="shared" si="2"/>
        <v>0</v>
      </c>
    </row>
    <row r="23" spans="1:8" ht="15">
      <c r="A23" s="335"/>
      <c r="B23" s="105" t="s">
        <v>159</v>
      </c>
      <c r="C23" s="334">
        <v>161800</v>
      </c>
      <c r="D23" s="292">
        <v>0</v>
      </c>
      <c r="E23" s="337">
        <f>+C23+D23</f>
        <v>161800</v>
      </c>
      <c r="F23" s="292">
        <v>124484</v>
      </c>
      <c r="G23" s="292">
        <v>120583</v>
      </c>
      <c r="H23" s="288">
        <f t="shared" si="2"/>
        <v>37316</v>
      </c>
    </row>
    <row r="24" spans="1:8" ht="15">
      <c r="A24" s="335"/>
      <c r="B24" s="105" t="s">
        <v>160</v>
      </c>
      <c r="C24" s="334">
        <v>873400</v>
      </c>
      <c r="D24" s="292">
        <v>0</v>
      </c>
      <c r="E24" s="337">
        <f>+C24+D24</f>
        <v>873400</v>
      </c>
      <c r="F24" s="292">
        <v>12657</v>
      </c>
      <c r="G24" s="292">
        <v>12657</v>
      </c>
      <c r="H24" s="288">
        <f t="shared" si="2"/>
        <v>860743</v>
      </c>
    </row>
    <row r="25" spans="1:8" ht="15">
      <c r="A25" s="335"/>
      <c r="B25" s="105" t="s">
        <v>161</v>
      </c>
      <c r="C25" s="334">
        <v>672000</v>
      </c>
      <c r="D25" s="292">
        <v>0</v>
      </c>
      <c r="E25" s="337">
        <f aca="true" t="shared" si="3" ref="E25:E33">+C25+D25</f>
        <v>672000</v>
      </c>
      <c r="F25" s="292">
        <v>257457</v>
      </c>
      <c r="G25" s="292">
        <v>257457</v>
      </c>
      <c r="H25" s="288">
        <f t="shared" si="2"/>
        <v>414543</v>
      </c>
    </row>
    <row r="26" spans="1:8" ht="15">
      <c r="A26" s="335"/>
      <c r="B26" s="105" t="s">
        <v>162</v>
      </c>
      <c r="C26" s="334">
        <v>104900</v>
      </c>
      <c r="D26" s="292">
        <v>0</v>
      </c>
      <c r="E26" s="337">
        <f t="shared" si="3"/>
        <v>104900</v>
      </c>
      <c r="F26" s="292">
        <v>28309</v>
      </c>
      <c r="G26" s="292">
        <v>28309</v>
      </c>
      <c r="H26" s="288">
        <f t="shared" si="2"/>
        <v>76591</v>
      </c>
    </row>
    <row r="27" spans="1:8" ht="15">
      <c r="A27" s="335"/>
      <c r="B27" s="105" t="s">
        <v>163</v>
      </c>
      <c r="C27" s="334"/>
      <c r="D27" s="292">
        <v>0</v>
      </c>
      <c r="E27" s="290">
        <f t="shared" si="3"/>
        <v>0</v>
      </c>
      <c r="F27" s="292">
        <v>0</v>
      </c>
      <c r="G27" s="292">
        <v>0</v>
      </c>
      <c r="H27" s="288">
        <f t="shared" si="2"/>
        <v>0</v>
      </c>
    </row>
    <row r="28" spans="1:8" ht="15">
      <c r="A28" s="335"/>
      <c r="B28" s="105" t="s">
        <v>164</v>
      </c>
      <c r="C28" s="334">
        <v>555200</v>
      </c>
      <c r="D28" s="292">
        <v>0</v>
      </c>
      <c r="E28" s="290">
        <f t="shared" si="3"/>
        <v>555200</v>
      </c>
      <c r="F28" s="292">
        <v>131573</v>
      </c>
      <c r="G28" s="292">
        <v>121423</v>
      </c>
      <c r="H28" s="288">
        <f t="shared" si="2"/>
        <v>423627</v>
      </c>
    </row>
    <row r="29" spans="1:10" ht="15">
      <c r="A29" s="459" t="s">
        <v>165</v>
      </c>
      <c r="B29" s="455"/>
      <c r="C29" s="289">
        <f>SUM(C30:C39)</f>
        <v>26750282</v>
      </c>
      <c r="D29" s="289">
        <f>SUM(D30:D39)</f>
        <v>0</v>
      </c>
      <c r="E29" s="289">
        <f>SUM(E30:E39)</f>
        <v>26750282</v>
      </c>
      <c r="F29" s="289">
        <f>SUM(F30:F39)</f>
        <v>11064138</v>
      </c>
      <c r="G29" s="289">
        <f>SUM(G30:G39)</f>
        <v>9697916</v>
      </c>
      <c r="H29" s="288">
        <f t="shared" si="2"/>
        <v>15686144</v>
      </c>
      <c r="I29" s="6"/>
      <c r="J29" s="6"/>
    </row>
    <row r="30" spans="1:10" ht="15">
      <c r="A30" s="335"/>
      <c r="B30" s="105" t="s">
        <v>166</v>
      </c>
      <c r="C30" s="334">
        <v>3562147</v>
      </c>
      <c r="D30" s="290">
        <v>0</v>
      </c>
      <c r="E30" s="290">
        <f>+C30</f>
        <v>3562147</v>
      </c>
      <c r="F30" s="290">
        <v>1754643</v>
      </c>
      <c r="G30" s="290">
        <v>1754643</v>
      </c>
      <c r="H30" s="288">
        <f t="shared" si="2"/>
        <v>1807504</v>
      </c>
      <c r="I30" s="221"/>
      <c r="J30" s="82"/>
    </row>
    <row r="31" spans="1:10" ht="15">
      <c r="A31" s="335"/>
      <c r="B31" s="105" t="s">
        <v>167</v>
      </c>
      <c r="C31" s="334">
        <v>852750</v>
      </c>
      <c r="D31" s="290">
        <v>0</v>
      </c>
      <c r="E31" s="290">
        <f t="shared" si="3"/>
        <v>852750</v>
      </c>
      <c r="F31" s="290">
        <v>292426</v>
      </c>
      <c r="G31" s="290">
        <v>287786</v>
      </c>
      <c r="H31" s="288">
        <f t="shared" si="2"/>
        <v>560324</v>
      </c>
      <c r="J31" s="6"/>
    </row>
    <row r="32" spans="1:8" ht="15">
      <c r="A32" s="335"/>
      <c r="B32" s="105" t="s">
        <v>168</v>
      </c>
      <c r="C32" s="334">
        <v>11406430</v>
      </c>
      <c r="D32" s="290">
        <v>0</v>
      </c>
      <c r="E32" s="290">
        <f t="shared" si="3"/>
        <v>11406430</v>
      </c>
      <c r="F32" s="290">
        <v>5093174</v>
      </c>
      <c r="G32" s="290">
        <v>4876222</v>
      </c>
      <c r="H32" s="288">
        <f t="shared" si="2"/>
        <v>6313256</v>
      </c>
    </row>
    <row r="33" spans="1:8" ht="15">
      <c r="A33" s="335"/>
      <c r="B33" s="105" t="s">
        <v>169</v>
      </c>
      <c r="C33" s="334">
        <v>424000</v>
      </c>
      <c r="D33" s="290">
        <v>0</v>
      </c>
      <c r="E33" s="290">
        <f t="shared" si="3"/>
        <v>424000</v>
      </c>
      <c r="F33" s="290">
        <v>7783</v>
      </c>
      <c r="G33" s="290">
        <v>7783</v>
      </c>
      <c r="H33" s="288">
        <f t="shared" si="2"/>
        <v>416217</v>
      </c>
    </row>
    <row r="34" spans="1:8" ht="15">
      <c r="A34" s="459"/>
      <c r="B34" s="105" t="s">
        <v>170</v>
      </c>
      <c r="C34" s="383">
        <v>3054000</v>
      </c>
      <c r="D34" s="383">
        <v>0</v>
      </c>
      <c r="E34" s="383">
        <f>+C34+D34</f>
        <v>3054000</v>
      </c>
      <c r="F34" s="383">
        <f>1924519-822906</f>
        <v>1101613</v>
      </c>
      <c r="G34" s="383">
        <v>361533</v>
      </c>
      <c r="H34" s="288">
        <f t="shared" si="2"/>
        <v>1952387</v>
      </c>
    </row>
    <row r="35" spans="1:8" ht="15">
      <c r="A35" s="459"/>
      <c r="B35" s="105" t="s">
        <v>171</v>
      </c>
      <c r="C35" s="383"/>
      <c r="D35" s="383"/>
      <c r="E35" s="383"/>
      <c r="F35" s="383"/>
      <c r="G35" s="383"/>
      <c r="H35" s="288">
        <f t="shared" si="2"/>
        <v>0</v>
      </c>
    </row>
    <row r="36" spans="1:8" ht="15">
      <c r="A36" s="335"/>
      <c r="B36" s="105" t="s">
        <v>172</v>
      </c>
      <c r="C36" s="334">
        <v>396000</v>
      </c>
      <c r="D36" s="290">
        <v>0</v>
      </c>
      <c r="E36" s="293">
        <f>+C36+D36</f>
        <v>396000</v>
      </c>
      <c r="F36" s="293">
        <v>63436</v>
      </c>
      <c r="G36" s="293">
        <v>43364</v>
      </c>
      <c r="H36" s="288">
        <f t="shared" si="2"/>
        <v>332564</v>
      </c>
    </row>
    <row r="37" spans="1:8" ht="15">
      <c r="A37" s="335"/>
      <c r="B37" s="105" t="s">
        <v>173</v>
      </c>
      <c r="C37" s="334">
        <v>517810</v>
      </c>
      <c r="D37" s="290">
        <v>0</v>
      </c>
      <c r="E37" s="293">
        <f>+C37+D37</f>
        <v>517810</v>
      </c>
      <c r="F37" s="293">
        <v>100024</v>
      </c>
      <c r="G37" s="293">
        <v>100024</v>
      </c>
      <c r="H37" s="288">
        <f t="shared" si="2"/>
        <v>417786</v>
      </c>
    </row>
    <row r="38" spans="1:8" ht="15">
      <c r="A38" s="335"/>
      <c r="B38" s="105" t="s">
        <v>174</v>
      </c>
      <c r="C38" s="334">
        <v>444760</v>
      </c>
      <c r="D38" s="290">
        <v>0</v>
      </c>
      <c r="E38" s="290">
        <f>+C38+D38</f>
        <v>444760</v>
      </c>
      <c r="F38" s="290">
        <v>190561</v>
      </c>
      <c r="G38" s="290">
        <v>190561</v>
      </c>
      <c r="H38" s="288">
        <f t="shared" si="2"/>
        <v>254199</v>
      </c>
    </row>
    <row r="39" spans="1:8" ht="15">
      <c r="A39" s="335"/>
      <c r="B39" s="105" t="s">
        <v>175</v>
      </c>
      <c r="C39" s="334">
        <v>6092385</v>
      </c>
      <c r="D39" s="290">
        <v>0</v>
      </c>
      <c r="E39" s="290">
        <f>+C39+D39</f>
        <v>6092385</v>
      </c>
      <c r="F39" s="290">
        <v>2460478</v>
      </c>
      <c r="G39" s="290">
        <v>2076000</v>
      </c>
      <c r="H39" s="288">
        <f t="shared" si="2"/>
        <v>3631907</v>
      </c>
    </row>
    <row r="40" spans="1:8" ht="15">
      <c r="A40" s="459" t="s">
        <v>176</v>
      </c>
      <c r="B40" s="455"/>
      <c r="C40" s="464">
        <v>0</v>
      </c>
      <c r="D40" s="464">
        <v>0</v>
      </c>
      <c r="E40" s="464">
        <v>0</v>
      </c>
      <c r="F40" s="464">
        <v>0</v>
      </c>
      <c r="G40" s="464">
        <v>0</v>
      </c>
      <c r="H40" s="464">
        <v>0</v>
      </c>
    </row>
    <row r="41" spans="1:8" ht="15">
      <c r="A41" s="459" t="s">
        <v>177</v>
      </c>
      <c r="B41" s="455"/>
      <c r="C41" s="464"/>
      <c r="D41" s="464"/>
      <c r="E41" s="464"/>
      <c r="F41" s="464"/>
      <c r="G41" s="464"/>
      <c r="H41" s="464"/>
    </row>
    <row r="42" spans="1:8" ht="15">
      <c r="A42" s="335"/>
      <c r="B42" s="105" t="s">
        <v>178</v>
      </c>
      <c r="C42" s="337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</row>
    <row r="43" spans="1:8" ht="15">
      <c r="A43" s="335"/>
      <c r="B43" s="105" t="s">
        <v>179</v>
      </c>
      <c r="C43" s="337">
        <v>0</v>
      </c>
      <c r="D43" s="290">
        <v>0</v>
      </c>
      <c r="E43" s="290">
        <v>0</v>
      </c>
      <c r="F43" s="290">
        <v>0</v>
      </c>
      <c r="G43" s="290">
        <v>0</v>
      </c>
      <c r="H43" s="290">
        <v>0</v>
      </c>
    </row>
    <row r="44" spans="1:8" ht="15">
      <c r="A44" s="335"/>
      <c r="B44" s="105" t="s">
        <v>180</v>
      </c>
      <c r="C44" s="337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</row>
    <row r="45" spans="1:8" ht="15">
      <c r="A45" s="335"/>
      <c r="B45" s="105" t="s">
        <v>181</v>
      </c>
      <c r="C45" s="337">
        <v>0</v>
      </c>
      <c r="D45" s="290">
        <v>0</v>
      </c>
      <c r="E45" s="290">
        <v>0</v>
      </c>
      <c r="F45" s="290">
        <v>0</v>
      </c>
      <c r="G45" s="290">
        <v>0</v>
      </c>
      <c r="H45" s="290">
        <v>0</v>
      </c>
    </row>
    <row r="46" spans="1:8" ht="15">
      <c r="A46" s="335"/>
      <c r="B46" s="105" t="s">
        <v>182</v>
      </c>
      <c r="C46" s="337">
        <v>0</v>
      </c>
      <c r="D46" s="290">
        <v>0</v>
      </c>
      <c r="E46" s="290">
        <v>0</v>
      </c>
      <c r="F46" s="290">
        <v>0</v>
      </c>
      <c r="G46" s="290">
        <v>0</v>
      </c>
      <c r="H46" s="290">
        <v>0</v>
      </c>
    </row>
    <row r="47" spans="1:8" ht="15">
      <c r="A47" s="335"/>
      <c r="B47" s="105" t="s">
        <v>183</v>
      </c>
      <c r="C47" s="337">
        <v>0</v>
      </c>
      <c r="D47" s="290">
        <v>0</v>
      </c>
      <c r="E47" s="290">
        <v>0</v>
      </c>
      <c r="F47" s="290">
        <v>0</v>
      </c>
      <c r="G47" s="290">
        <v>0</v>
      </c>
      <c r="H47" s="290">
        <v>0</v>
      </c>
    </row>
    <row r="48" spans="1:8" ht="15">
      <c r="A48" s="335"/>
      <c r="B48" s="105" t="s">
        <v>184</v>
      </c>
      <c r="C48" s="337">
        <v>0</v>
      </c>
      <c r="D48" s="290">
        <v>0</v>
      </c>
      <c r="E48" s="290">
        <v>0</v>
      </c>
      <c r="F48" s="290">
        <v>0</v>
      </c>
      <c r="G48" s="290">
        <v>0</v>
      </c>
      <c r="H48" s="290">
        <v>0</v>
      </c>
    </row>
    <row r="49" spans="1:8" ht="15">
      <c r="A49" s="335"/>
      <c r="B49" s="105" t="s">
        <v>185</v>
      </c>
      <c r="C49" s="337">
        <v>0</v>
      </c>
      <c r="D49" s="290">
        <v>0</v>
      </c>
      <c r="E49" s="290">
        <v>0</v>
      </c>
      <c r="F49" s="290">
        <v>0</v>
      </c>
      <c r="G49" s="290">
        <v>0</v>
      </c>
      <c r="H49" s="290">
        <v>0</v>
      </c>
    </row>
    <row r="50" spans="1:8" ht="15">
      <c r="A50" s="335"/>
      <c r="B50" s="105" t="s">
        <v>186</v>
      </c>
      <c r="C50" s="337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</row>
    <row r="51" spans="1:10" ht="15">
      <c r="A51" s="459" t="s">
        <v>187</v>
      </c>
      <c r="B51" s="455"/>
      <c r="C51" s="465">
        <f>SUM(C53:C61)</f>
        <v>5776960</v>
      </c>
      <c r="D51" s="465">
        <f>SUM(D53:D61)</f>
        <v>0</v>
      </c>
      <c r="E51" s="465">
        <f>SUM(E53:E61)</f>
        <v>5776960</v>
      </c>
      <c r="F51" s="465">
        <f>SUM(F53:F61)</f>
        <v>23367</v>
      </c>
      <c r="G51" s="465">
        <f>SUM(G53:G61)</f>
        <v>23367</v>
      </c>
      <c r="H51" s="465">
        <f>+C51+E51-F51</f>
        <v>11530553</v>
      </c>
      <c r="J51" s="6"/>
    </row>
    <row r="52" spans="1:10" ht="15">
      <c r="A52" s="459" t="s">
        <v>188</v>
      </c>
      <c r="B52" s="455"/>
      <c r="C52" s="465"/>
      <c r="D52" s="465"/>
      <c r="E52" s="465"/>
      <c r="F52" s="465"/>
      <c r="G52" s="465"/>
      <c r="H52" s="465"/>
      <c r="J52" s="6"/>
    </row>
    <row r="53" spans="1:8" ht="15">
      <c r="A53" s="335"/>
      <c r="B53" s="105" t="s">
        <v>189</v>
      </c>
      <c r="C53" s="334">
        <v>930000</v>
      </c>
      <c r="D53" s="290">
        <v>0</v>
      </c>
      <c r="E53" s="290">
        <f>+C53+D53</f>
        <v>930000</v>
      </c>
      <c r="F53" s="291">
        <v>9500</v>
      </c>
      <c r="G53" s="290">
        <v>9500</v>
      </c>
      <c r="H53" s="290">
        <f>+C53+E53-F53</f>
        <v>1850500</v>
      </c>
    </row>
    <row r="54" spans="1:8" ht="15">
      <c r="A54" s="335"/>
      <c r="B54" s="105" t="s">
        <v>190</v>
      </c>
      <c r="C54" s="334">
        <v>4133800</v>
      </c>
      <c r="D54" s="290">
        <v>0</v>
      </c>
      <c r="E54" s="290">
        <f aca="true" t="shared" si="4" ref="E54:E61">+C54+D54</f>
        <v>4133800</v>
      </c>
      <c r="F54" s="290">
        <v>5225</v>
      </c>
      <c r="G54" s="290">
        <v>5225</v>
      </c>
      <c r="H54" s="337">
        <f>+C54+E54-F54</f>
        <v>8262375</v>
      </c>
    </row>
    <row r="55" spans="1:8" ht="15">
      <c r="A55" s="335"/>
      <c r="B55" s="105" t="s">
        <v>191</v>
      </c>
      <c r="C55" s="334">
        <v>286000</v>
      </c>
      <c r="D55" s="290">
        <v>0</v>
      </c>
      <c r="E55" s="290">
        <f t="shared" si="4"/>
        <v>286000</v>
      </c>
      <c r="F55" s="290">
        <v>0</v>
      </c>
      <c r="G55" s="290">
        <v>0</v>
      </c>
      <c r="H55" s="337">
        <f>+C55+E55-F55</f>
        <v>572000</v>
      </c>
    </row>
    <row r="56" spans="1:8" ht="15">
      <c r="A56" s="335"/>
      <c r="B56" s="105" t="s">
        <v>192</v>
      </c>
      <c r="C56" s="337">
        <v>297160</v>
      </c>
      <c r="D56" s="290">
        <v>0</v>
      </c>
      <c r="E56" s="290">
        <f t="shared" si="4"/>
        <v>297160</v>
      </c>
      <c r="F56" s="290">
        <v>0</v>
      </c>
      <c r="G56" s="290">
        <v>0</v>
      </c>
      <c r="H56" s="290">
        <v>0</v>
      </c>
    </row>
    <row r="57" spans="1:8" ht="15">
      <c r="A57" s="335" t="s">
        <v>405</v>
      </c>
      <c r="B57" s="105" t="s">
        <v>193</v>
      </c>
      <c r="C57" s="337">
        <v>130000</v>
      </c>
      <c r="D57" s="290">
        <v>0</v>
      </c>
      <c r="E57" s="290">
        <f t="shared" si="4"/>
        <v>130000</v>
      </c>
      <c r="F57" s="290">
        <v>0</v>
      </c>
      <c r="G57" s="290">
        <v>0</v>
      </c>
      <c r="H57" s="290">
        <v>0</v>
      </c>
    </row>
    <row r="58" spans="1:8" ht="15">
      <c r="A58" s="335"/>
      <c r="B58" s="105" t="s">
        <v>194</v>
      </c>
      <c r="C58" s="337">
        <v>0</v>
      </c>
      <c r="D58" s="290">
        <v>0</v>
      </c>
      <c r="E58" s="290">
        <f t="shared" si="4"/>
        <v>0</v>
      </c>
      <c r="F58" s="290">
        <v>8642</v>
      </c>
      <c r="G58" s="290">
        <v>8642</v>
      </c>
      <c r="H58" s="337">
        <f>+C58+E58-F58</f>
        <v>-8642</v>
      </c>
    </row>
    <row r="59" spans="1:8" ht="15">
      <c r="A59" s="335"/>
      <c r="B59" s="105" t="s">
        <v>195</v>
      </c>
      <c r="C59" s="337">
        <v>0</v>
      </c>
      <c r="D59" s="290">
        <v>0</v>
      </c>
      <c r="E59" s="290">
        <f t="shared" si="4"/>
        <v>0</v>
      </c>
      <c r="F59" s="290">
        <v>0</v>
      </c>
      <c r="G59" s="290">
        <v>0</v>
      </c>
      <c r="H59" s="290">
        <v>0</v>
      </c>
    </row>
    <row r="60" spans="1:8" ht="15">
      <c r="A60" s="335"/>
      <c r="B60" s="105" t="s">
        <v>196</v>
      </c>
      <c r="C60" s="337">
        <v>0</v>
      </c>
      <c r="D60" s="290">
        <v>0</v>
      </c>
      <c r="E60" s="290">
        <f t="shared" si="4"/>
        <v>0</v>
      </c>
      <c r="F60" s="290">
        <v>0</v>
      </c>
      <c r="G60" s="290">
        <v>0</v>
      </c>
      <c r="H60" s="290">
        <v>0</v>
      </c>
    </row>
    <row r="61" spans="1:8" ht="15">
      <c r="A61" s="335"/>
      <c r="B61" s="105" t="s">
        <v>197</v>
      </c>
      <c r="C61" s="337">
        <v>0</v>
      </c>
      <c r="D61" s="290">
        <v>0</v>
      </c>
      <c r="E61" s="290">
        <f t="shared" si="4"/>
        <v>0</v>
      </c>
      <c r="F61" s="290">
        <v>0</v>
      </c>
      <c r="G61" s="290">
        <v>0</v>
      </c>
      <c r="H61" s="290">
        <v>0</v>
      </c>
    </row>
    <row r="62" spans="1:8" ht="15">
      <c r="A62" s="459" t="s">
        <v>198</v>
      </c>
      <c r="B62" s="455"/>
      <c r="C62" s="289">
        <f>SUM(C63:C65)</f>
        <v>6129040</v>
      </c>
      <c r="D62" s="289">
        <f>SUM(D63:D65)</f>
        <v>0</v>
      </c>
      <c r="E62" s="289">
        <f>SUM(E63:E65)</f>
        <v>6129040</v>
      </c>
      <c r="F62" s="289">
        <f>SUM(F63:F65)</f>
        <v>0</v>
      </c>
      <c r="G62" s="289">
        <f>SUM(G63:G65)</f>
        <v>0</v>
      </c>
      <c r="H62" s="288">
        <f>+C62+E62-F62</f>
        <v>12258080</v>
      </c>
    </row>
    <row r="63" spans="1:8" ht="15">
      <c r="A63" s="335"/>
      <c r="B63" s="105" t="s">
        <v>199</v>
      </c>
      <c r="C63" s="337"/>
      <c r="D63" s="290"/>
      <c r="E63" s="290"/>
      <c r="F63" s="290"/>
      <c r="G63" s="290"/>
      <c r="H63" s="290"/>
    </row>
    <row r="64" spans="1:8" ht="15">
      <c r="A64" s="335"/>
      <c r="B64" s="105" t="s">
        <v>200</v>
      </c>
      <c r="C64" s="334">
        <v>6129040</v>
      </c>
      <c r="D64" s="291">
        <v>0</v>
      </c>
      <c r="E64" s="291">
        <f>+C64+D64</f>
        <v>6129040</v>
      </c>
      <c r="F64" s="291">
        <v>0</v>
      </c>
      <c r="G64" s="291">
        <v>0</v>
      </c>
      <c r="H64" s="290">
        <v>0</v>
      </c>
    </row>
    <row r="65" spans="1:8" ht="15">
      <c r="A65" s="335"/>
      <c r="B65" s="105" t="s">
        <v>201</v>
      </c>
      <c r="C65" s="337">
        <v>0</v>
      </c>
      <c r="D65" s="290">
        <v>0</v>
      </c>
      <c r="E65" s="290">
        <v>0</v>
      </c>
      <c r="F65" s="290">
        <v>0</v>
      </c>
      <c r="G65" s="290">
        <v>0</v>
      </c>
      <c r="H65" s="290">
        <v>0</v>
      </c>
    </row>
    <row r="66" spans="1:8" ht="15">
      <c r="A66" s="115" t="s">
        <v>202</v>
      </c>
      <c r="B66" s="114"/>
      <c r="C66" s="337">
        <f aca="true" t="shared" si="5" ref="C66:H66">SUM(C68:C75)</f>
        <v>0</v>
      </c>
      <c r="D66" s="337">
        <f t="shared" si="5"/>
        <v>0</v>
      </c>
      <c r="E66" s="337">
        <f t="shared" si="5"/>
        <v>0</v>
      </c>
      <c r="F66" s="337">
        <f t="shared" si="5"/>
        <v>0</v>
      </c>
      <c r="G66" s="337">
        <f t="shared" si="5"/>
        <v>0</v>
      </c>
      <c r="H66" s="337">
        <f t="shared" si="5"/>
        <v>0</v>
      </c>
    </row>
    <row r="67" spans="1:8" ht="15">
      <c r="A67" s="112" t="s">
        <v>203</v>
      </c>
      <c r="B67" s="113"/>
      <c r="C67" s="337"/>
      <c r="D67" s="337"/>
      <c r="E67" s="337"/>
      <c r="F67" s="337"/>
      <c r="G67" s="337"/>
      <c r="H67" s="337"/>
    </row>
    <row r="68" spans="1:8" ht="15">
      <c r="A68" s="335"/>
      <c r="B68" s="105" t="s">
        <v>204</v>
      </c>
      <c r="C68" s="337">
        <v>0</v>
      </c>
      <c r="D68" s="337">
        <v>0</v>
      </c>
      <c r="E68" s="337">
        <v>0</v>
      </c>
      <c r="F68" s="337">
        <v>0</v>
      </c>
      <c r="G68" s="337">
        <v>0</v>
      </c>
      <c r="H68" s="337">
        <v>0</v>
      </c>
    </row>
    <row r="69" spans="1:8" ht="15">
      <c r="A69" s="335"/>
      <c r="B69" s="105" t="s">
        <v>205</v>
      </c>
      <c r="C69" s="337">
        <v>0</v>
      </c>
      <c r="D69" s="337">
        <v>0</v>
      </c>
      <c r="E69" s="337">
        <v>0</v>
      </c>
      <c r="F69" s="337">
        <v>0</v>
      </c>
      <c r="G69" s="337">
        <v>0</v>
      </c>
      <c r="H69" s="337">
        <v>0</v>
      </c>
    </row>
    <row r="70" spans="1:8" ht="15">
      <c r="A70" s="335"/>
      <c r="B70" s="105" t="s">
        <v>206</v>
      </c>
      <c r="C70" s="337">
        <v>0</v>
      </c>
      <c r="D70" s="337">
        <v>0</v>
      </c>
      <c r="E70" s="337">
        <v>0</v>
      </c>
      <c r="F70" s="337">
        <v>0</v>
      </c>
      <c r="G70" s="337">
        <v>0</v>
      </c>
      <c r="H70" s="337">
        <v>0</v>
      </c>
    </row>
    <row r="71" spans="1:8" ht="15">
      <c r="A71" s="335"/>
      <c r="B71" s="105" t="s">
        <v>207</v>
      </c>
      <c r="C71" s="257">
        <v>0</v>
      </c>
      <c r="D71" s="257">
        <v>0</v>
      </c>
      <c r="E71" s="257">
        <v>0</v>
      </c>
      <c r="F71" s="257">
        <v>0</v>
      </c>
      <c r="G71" s="257">
        <v>0</v>
      </c>
      <c r="H71" s="257">
        <v>0</v>
      </c>
    </row>
    <row r="72" spans="1:8" ht="15">
      <c r="A72" s="335"/>
      <c r="B72" s="105" t="s">
        <v>208</v>
      </c>
      <c r="C72" s="257">
        <v>0</v>
      </c>
      <c r="D72" s="257">
        <v>0</v>
      </c>
      <c r="E72" s="257">
        <v>0</v>
      </c>
      <c r="F72" s="257">
        <v>0</v>
      </c>
      <c r="G72" s="257">
        <v>0</v>
      </c>
      <c r="H72" s="257">
        <v>0</v>
      </c>
    </row>
    <row r="73" spans="1:8" ht="15">
      <c r="A73" s="331"/>
      <c r="B73" s="131" t="s">
        <v>209</v>
      </c>
      <c r="C73" s="249">
        <v>0</v>
      </c>
      <c r="D73" s="249">
        <v>0</v>
      </c>
      <c r="E73" s="249">
        <v>0</v>
      </c>
      <c r="F73" s="249">
        <v>0</v>
      </c>
      <c r="G73" s="249">
        <v>0</v>
      </c>
      <c r="H73" s="249">
        <v>0</v>
      </c>
    </row>
    <row r="74" spans="1:8" ht="15">
      <c r="A74" s="335"/>
      <c r="B74" s="131" t="s">
        <v>210</v>
      </c>
      <c r="C74" s="257">
        <v>0</v>
      </c>
      <c r="D74" s="257">
        <v>0</v>
      </c>
      <c r="E74" s="257">
        <v>0</v>
      </c>
      <c r="F74" s="257">
        <v>0</v>
      </c>
      <c r="G74" s="257">
        <v>0</v>
      </c>
      <c r="H74" s="257">
        <v>0</v>
      </c>
    </row>
    <row r="75" spans="1:8" ht="15">
      <c r="A75" s="335"/>
      <c r="B75" s="105" t="s">
        <v>211</v>
      </c>
      <c r="C75" s="257">
        <v>0</v>
      </c>
      <c r="D75" s="257">
        <v>0</v>
      </c>
      <c r="E75" s="257">
        <v>0</v>
      </c>
      <c r="F75" s="257">
        <v>0</v>
      </c>
      <c r="G75" s="257">
        <v>0</v>
      </c>
      <c r="H75" s="257">
        <v>0</v>
      </c>
    </row>
    <row r="76" spans="1:8" ht="15">
      <c r="A76" s="459" t="s">
        <v>212</v>
      </c>
      <c r="B76" s="455"/>
      <c r="C76" s="257">
        <f aca="true" t="shared" si="6" ref="C76:H76">SUM(C77:C79)</f>
        <v>0</v>
      </c>
      <c r="D76" s="257">
        <f t="shared" si="6"/>
        <v>0</v>
      </c>
      <c r="E76" s="257">
        <f t="shared" si="6"/>
        <v>0</v>
      </c>
      <c r="F76" s="257">
        <f t="shared" si="6"/>
        <v>0</v>
      </c>
      <c r="G76" s="257">
        <f t="shared" si="6"/>
        <v>0</v>
      </c>
      <c r="H76" s="257">
        <f t="shared" si="6"/>
        <v>0</v>
      </c>
    </row>
    <row r="77" spans="1:8" ht="15">
      <c r="A77" s="335"/>
      <c r="B77" s="105" t="s">
        <v>213</v>
      </c>
      <c r="C77" s="257">
        <v>0</v>
      </c>
      <c r="D77" s="257">
        <v>0</v>
      </c>
      <c r="E77" s="257">
        <v>0</v>
      </c>
      <c r="F77" s="257">
        <v>0</v>
      </c>
      <c r="G77" s="257">
        <v>0</v>
      </c>
      <c r="H77" s="257">
        <v>0</v>
      </c>
    </row>
    <row r="78" spans="1:8" ht="15">
      <c r="A78" s="335"/>
      <c r="B78" s="105" t="s">
        <v>214</v>
      </c>
      <c r="C78" s="257">
        <v>0</v>
      </c>
      <c r="D78" s="257">
        <v>0</v>
      </c>
      <c r="E78" s="257">
        <v>0</v>
      </c>
      <c r="F78" s="257">
        <v>0</v>
      </c>
      <c r="G78" s="257">
        <v>0</v>
      </c>
      <c r="H78" s="257">
        <v>0</v>
      </c>
    </row>
    <row r="79" spans="1:8" ht="15">
      <c r="A79" s="335"/>
      <c r="B79" s="105" t="s">
        <v>215</v>
      </c>
      <c r="C79" s="257">
        <v>0</v>
      </c>
      <c r="D79" s="257">
        <v>0</v>
      </c>
      <c r="E79" s="257">
        <v>0</v>
      </c>
      <c r="F79" s="257">
        <v>0</v>
      </c>
      <c r="G79" s="257">
        <v>0</v>
      </c>
      <c r="H79" s="257">
        <v>0</v>
      </c>
    </row>
    <row r="80" spans="1:8" ht="15">
      <c r="A80" s="459" t="s">
        <v>216</v>
      </c>
      <c r="B80" s="455"/>
      <c r="C80" s="257">
        <f aca="true" t="shared" si="7" ref="C80:H80">SUM(C81:C87)</f>
        <v>0</v>
      </c>
      <c r="D80" s="257">
        <f t="shared" si="7"/>
        <v>0</v>
      </c>
      <c r="E80" s="257">
        <f t="shared" si="7"/>
        <v>0</v>
      </c>
      <c r="F80" s="257">
        <f t="shared" si="7"/>
        <v>0</v>
      </c>
      <c r="G80" s="257">
        <f t="shared" si="7"/>
        <v>0</v>
      </c>
      <c r="H80" s="257">
        <f t="shared" si="7"/>
        <v>0</v>
      </c>
    </row>
    <row r="81" spans="1:8" ht="15">
      <c r="A81" s="335"/>
      <c r="B81" s="105" t="s">
        <v>217</v>
      </c>
      <c r="C81" s="257">
        <v>0</v>
      </c>
      <c r="D81" s="257">
        <v>0</v>
      </c>
      <c r="E81" s="257">
        <v>0</v>
      </c>
      <c r="F81" s="257">
        <v>0</v>
      </c>
      <c r="G81" s="257">
        <v>0</v>
      </c>
      <c r="H81" s="257">
        <v>0</v>
      </c>
    </row>
    <row r="82" spans="1:8" ht="15">
      <c r="A82" s="335"/>
      <c r="B82" s="105" t="s">
        <v>218</v>
      </c>
      <c r="C82" s="257">
        <v>0</v>
      </c>
      <c r="D82" s="257">
        <v>0</v>
      </c>
      <c r="E82" s="257">
        <v>0</v>
      </c>
      <c r="F82" s="257">
        <v>0</v>
      </c>
      <c r="G82" s="257">
        <v>0</v>
      </c>
      <c r="H82" s="257">
        <v>0</v>
      </c>
    </row>
    <row r="83" spans="1:8" ht="15">
      <c r="A83" s="335"/>
      <c r="B83" s="105" t="s">
        <v>219</v>
      </c>
      <c r="C83" s="257">
        <v>0</v>
      </c>
      <c r="D83" s="257">
        <v>0</v>
      </c>
      <c r="E83" s="257">
        <v>0</v>
      </c>
      <c r="F83" s="257">
        <v>0</v>
      </c>
      <c r="G83" s="257">
        <v>0</v>
      </c>
      <c r="H83" s="257">
        <v>0</v>
      </c>
    </row>
    <row r="84" spans="1:8" ht="15">
      <c r="A84" s="335"/>
      <c r="B84" s="105" t="s">
        <v>220</v>
      </c>
      <c r="C84" s="257">
        <v>0</v>
      </c>
      <c r="D84" s="257">
        <v>0</v>
      </c>
      <c r="E84" s="257">
        <v>0</v>
      </c>
      <c r="F84" s="257">
        <v>0</v>
      </c>
      <c r="G84" s="257">
        <v>0</v>
      </c>
      <c r="H84" s="257">
        <v>0</v>
      </c>
    </row>
    <row r="85" spans="1:8" ht="15">
      <c r="A85" s="335"/>
      <c r="B85" s="105" t="s">
        <v>221</v>
      </c>
      <c r="C85" s="257">
        <v>0</v>
      </c>
      <c r="D85" s="257">
        <v>0</v>
      </c>
      <c r="E85" s="257">
        <v>0</v>
      </c>
      <c r="F85" s="257">
        <v>0</v>
      </c>
      <c r="G85" s="257">
        <v>0</v>
      </c>
      <c r="H85" s="257">
        <v>0</v>
      </c>
    </row>
    <row r="86" spans="1:8" ht="15">
      <c r="A86" s="335"/>
      <c r="B86" s="105" t="s">
        <v>222</v>
      </c>
      <c r="C86" s="257">
        <v>0</v>
      </c>
      <c r="D86" s="257">
        <v>0</v>
      </c>
      <c r="E86" s="257">
        <v>0</v>
      </c>
      <c r="F86" s="257">
        <v>0</v>
      </c>
      <c r="G86" s="257">
        <v>0</v>
      </c>
      <c r="H86" s="257">
        <v>0</v>
      </c>
    </row>
    <row r="87" spans="1:8" ht="15">
      <c r="A87" s="335"/>
      <c r="B87" s="105" t="s">
        <v>223</v>
      </c>
      <c r="C87" s="257">
        <v>0</v>
      </c>
      <c r="D87" s="257">
        <v>0</v>
      </c>
      <c r="E87" s="257">
        <v>0</v>
      </c>
      <c r="F87" s="257">
        <v>0</v>
      </c>
      <c r="G87" s="257">
        <v>0</v>
      </c>
      <c r="H87" s="257">
        <v>0</v>
      </c>
    </row>
    <row r="88" spans="1:8" ht="15">
      <c r="A88" s="460"/>
      <c r="B88" s="461"/>
      <c r="C88" s="250"/>
      <c r="D88" s="251"/>
      <c r="E88" s="251"/>
      <c r="F88" s="251"/>
      <c r="G88" s="251"/>
      <c r="H88" s="251"/>
    </row>
    <row r="89" spans="1:8" ht="15">
      <c r="A89" s="101"/>
      <c r="B89" s="102"/>
      <c r="C89" s="252"/>
      <c r="D89" s="252"/>
      <c r="E89" s="252"/>
      <c r="F89" s="252"/>
      <c r="G89" s="252"/>
      <c r="H89" s="252"/>
    </row>
    <row r="90" spans="1:8" ht="15">
      <c r="A90" s="462" t="s">
        <v>224</v>
      </c>
      <c r="B90" s="463"/>
      <c r="C90" s="253">
        <f>+C91+C99+C110+C121+C132+C143+C147+C157+C161</f>
        <v>0</v>
      </c>
      <c r="D90" s="354">
        <f>+D91+D99+D110+D121+D132+D143+D147+D157+D161</f>
        <v>3138468</v>
      </c>
      <c r="E90" s="354">
        <f>+E91+E99+E110+E121+E132+E143+E147+E157+E161</f>
        <v>3138468</v>
      </c>
      <c r="F90" s="354">
        <f>+F91+F99+F110+F121+F132+F143+F147+F157+F161</f>
        <v>822906</v>
      </c>
      <c r="G90" s="253">
        <f>+G91+G99+G110+G121+G132+G143+G147+G157+G161</f>
        <v>0</v>
      </c>
      <c r="H90" s="362">
        <f>+C90+E90-F90</f>
        <v>2315562</v>
      </c>
    </row>
    <row r="91" spans="1:8" ht="15">
      <c r="A91" s="449" t="s">
        <v>146</v>
      </c>
      <c r="B91" s="450"/>
      <c r="C91" s="258">
        <f>SUM(C92:C98)</f>
        <v>0</v>
      </c>
      <c r="D91" s="258">
        <f>SUM(D92:D98)</f>
        <v>0</v>
      </c>
      <c r="E91" s="258">
        <f>SUM(E92:E98)</f>
        <v>0</v>
      </c>
      <c r="F91" s="258">
        <f>SUM(F92:F98)</f>
        <v>0</v>
      </c>
      <c r="G91" s="258">
        <f>SUM(G92:G98)</f>
        <v>0</v>
      </c>
      <c r="H91" s="300">
        <f aca="true" t="shared" si="8" ref="H91:H96">+C91+E91-F91</f>
        <v>0</v>
      </c>
    </row>
    <row r="92" spans="1:8" ht="15">
      <c r="A92" s="331"/>
      <c r="B92" s="131" t="s">
        <v>147</v>
      </c>
      <c r="C92" s="332">
        <v>0</v>
      </c>
      <c r="D92" s="246">
        <v>0</v>
      </c>
      <c r="E92" s="246">
        <f>+C92+D92</f>
        <v>0</v>
      </c>
      <c r="F92" s="246">
        <v>0</v>
      </c>
      <c r="G92" s="246">
        <v>0</v>
      </c>
      <c r="H92" s="301">
        <f t="shared" si="8"/>
        <v>0</v>
      </c>
    </row>
    <row r="93" spans="1:8" ht="15">
      <c r="A93" s="331"/>
      <c r="B93" s="131" t="s">
        <v>148</v>
      </c>
      <c r="C93" s="332">
        <v>0</v>
      </c>
      <c r="D93" s="246">
        <v>0</v>
      </c>
      <c r="E93" s="246">
        <f>+C93+D93</f>
        <v>0</v>
      </c>
      <c r="F93" s="246">
        <v>0</v>
      </c>
      <c r="G93" s="246">
        <v>0</v>
      </c>
      <c r="H93" s="301">
        <f t="shared" si="8"/>
        <v>0</v>
      </c>
    </row>
    <row r="94" spans="1:8" ht="15">
      <c r="A94" s="331"/>
      <c r="B94" s="131" t="s">
        <v>149</v>
      </c>
      <c r="C94" s="332">
        <v>0</v>
      </c>
      <c r="D94" s="246">
        <v>0</v>
      </c>
      <c r="E94" s="246">
        <f>+C94+D94</f>
        <v>0</v>
      </c>
      <c r="F94" s="246">
        <v>0</v>
      </c>
      <c r="G94" s="246">
        <v>0</v>
      </c>
      <c r="H94" s="301">
        <f t="shared" si="8"/>
        <v>0</v>
      </c>
    </row>
    <row r="95" spans="1:8" ht="15">
      <c r="A95" s="331"/>
      <c r="B95" s="131" t="s">
        <v>150</v>
      </c>
      <c r="C95" s="332">
        <v>0</v>
      </c>
      <c r="D95" s="246">
        <v>0</v>
      </c>
      <c r="E95" s="246">
        <f>+C95+D95</f>
        <v>0</v>
      </c>
      <c r="F95" s="246">
        <v>0</v>
      </c>
      <c r="G95" s="246">
        <v>0</v>
      </c>
      <c r="H95" s="301">
        <f t="shared" si="8"/>
        <v>0</v>
      </c>
    </row>
    <row r="96" spans="1:8" ht="15">
      <c r="A96" s="331"/>
      <c r="B96" s="131" t="s">
        <v>151</v>
      </c>
      <c r="C96" s="332">
        <v>0</v>
      </c>
      <c r="D96" s="246">
        <v>0</v>
      </c>
      <c r="E96" s="246">
        <f>+C96+D96</f>
        <v>0</v>
      </c>
      <c r="F96" s="246">
        <v>0</v>
      </c>
      <c r="G96" s="246">
        <v>0</v>
      </c>
      <c r="H96" s="301">
        <f t="shared" si="8"/>
        <v>0</v>
      </c>
    </row>
    <row r="97" spans="1:8" ht="15">
      <c r="A97" s="331"/>
      <c r="B97" s="131" t="s">
        <v>152</v>
      </c>
      <c r="C97" s="332">
        <v>0</v>
      </c>
      <c r="D97" s="332">
        <v>0</v>
      </c>
      <c r="E97" s="332">
        <v>0</v>
      </c>
      <c r="F97" s="246">
        <v>0</v>
      </c>
      <c r="G97" s="246">
        <v>0</v>
      </c>
      <c r="H97" s="333">
        <v>0</v>
      </c>
    </row>
    <row r="98" spans="1:8" ht="15">
      <c r="A98" s="331"/>
      <c r="B98" s="131" t="s">
        <v>153</v>
      </c>
      <c r="C98" s="332">
        <v>0</v>
      </c>
      <c r="D98" s="332">
        <v>0</v>
      </c>
      <c r="E98" s="332">
        <v>0</v>
      </c>
      <c r="F98" s="246">
        <v>0</v>
      </c>
      <c r="G98" s="246">
        <v>0</v>
      </c>
      <c r="H98" s="333">
        <v>0</v>
      </c>
    </row>
    <row r="99" spans="1:8" ht="15">
      <c r="A99" s="449" t="s">
        <v>154</v>
      </c>
      <c r="B99" s="450"/>
      <c r="C99" s="247">
        <f>SUM(C100:C109)</f>
        <v>0</v>
      </c>
      <c r="D99" s="247">
        <f>SUM(D100:D109)</f>
        <v>0</v>
      </c>
      <c r="E99" s="247">
        <f>SUM(E100:E109)</f>
        <v>0</v>
      </c>
      <c r="F99" s="247">
        <f>SUM(F100:F109)</f>
        <v>0</v>
      </c>
      <c r="G99" s="247">
        <f>SUM(G100:G109)</f>
        <v>0</v>
      </c>
      <c r="H99" s="302">
        <f>+C99+E99-G99</f>
        <v>0</v>
      </c>
    </row>
    <row r="100" spans="1:8" ht="15">
      <c r="A100" s="454"/>
      <c r="B100" s="131" t="s">
        <v>155</v>
      </c>
      <c r="C100" s="456">
        <v>0</v>
      </c>
      <c r="D100" s="456">
        <v>0</v>
      </c>
      <c r="E100" s="456">
        <f>+C100+D100</f>
        <v>0</v>
      </c>
      <c r="F100" s="456">
        <v>0</v>
      </c>
      <c r="G100" s="456">
        <v>0</v>
      </c>
      <c r="H100" s="457">
        <v>0</v>
      </c>
    </row>
    <row r="101" spans="1:8" ht="15">
      <c r="A101" s="454"/>
      <c r="B101" s="131" t="s">
        <v>156</v>
      </c>
      <c r="C101" s="456"/>
      <c r="D101" s="456"/>
      <c r="E101" s="456"/>
      <c r="F101" s="456"/>
      <c r="G101" s="456"/>
      <c r="H101" s="457"/>
    </row>
    <row r="102" spans="1:8" ht="15">
      <c r="A102" s="331"/>
      <c r="B102" s="131" t="s">
        <v>157</v>
      </c>
      <c r="C102" s="332">
        <v>0</v>
      </c>
      <c r="D102" s="332">
        <v>0</v>
      </c>
      <c r="E102" s="246">
        <f aca="true" t="shared" si="9" ref="E102:E114">+C102+D102</f>
        <v>0</v>
      </c>
      <c r="F102" s="246">
        <v>0</v>
      </c>
      <c r="G102" s="246">
        <v>0</v>
      </c>
      <c r="H102" s="301">
        <f>+C102+E102-F102</f>
        <v>0</v>
      </c>
    </row>
    <row r="103" spans="1:8" ht="15">
      <c r="A103" s="331"/>
      <c r="B103" s="131" t="s">
        <v>158</v>
      </c>
      <c r="C103" s="332">
        <v>0</v>
      </c>
      <c r="D103" s="332">
        <v>0</v>
      </c>
      <c r="E103" s="246">
        <f t="shared" si="9"/>
        <v>0</v>
      </c>
      <c r="F103" s="246">
        <v>0</v>
      </c>
      <c r="G103" s="246">
        <v>0</v>
      </c>
      <c r="H103" s="301">
        <f aca="true" t="shared" si="10" ref="H103:H109">+C103+E103-F103</f>
        <v>0</v>
      </c>
    </row>
    <row r="104" spans="1:8" ht="15">
      <c r="A104" s="331"/>
      <c r="B104" s="131" t="s">
        <v>159</v>
      </c>
      <c r="C104" s="332">
        <v>0</v>
      </c>
      <c r="D104" s="332">
        <v>0</v>
      </c>
      <c r="E104" s="246">
        <f t="shared" si="9"/>
        <v>0</v>
      </c>
      <c r="F104" s="246">
        <v>0</v>
      </c>
      <c r="G104" s="246">
        <v>0</v>
      </c>
      <c r="H104" s="301">
        <f t="shared" si="10"/>
        <v>0</v>
      </c>
    </row>
    <row r="105" spans="1:8" ht="15">
      <c r="A105" s="331"/>
      <c r="B105" s="131" t="s">
        <v>160</v>
      </c>
      <c r="C105" s="332">
        <v>0</v>
      </c>
      <c r="D105" s="246">
        <v>0</v>
      </c>
      <c r="E105" s="246">
        <f t="shared" si="9"/>
        <v>0</v>
      </c>
      <c r="F105" s="246">
        <v>0</v>
      </c>
      <c r="G105" s="246">
        <v>0</v>
      </c>
      <c r="H105" s="301">
        <f t="shared" si="10"/>
        <v>0</v>
      </c>
    </row>
    <row r="106" spans="1:8" ht="15">
      <c r="A106" s="331"/>
      <c r="B106" s="131" t="s">
        <v>161</v>
      </c>
      <c r="C106" s="332">
        <v>0</v>
      </c>
      <c r="D106" s="246">
        <v>0</v>
      </c>
      <c r="E106" s="246">
        <v>0</v>
      </c>
      <c r="F106" s="246">
        <v>0</v>
      </c>
      <c r="G106" s="246">
        <v>0</v>
      </c>
      <c r="H106" s="301">
        <f t="shared" si="10"/>
        <v>0</v>
      </c>
    </row>
    <row r="107" spans="1:8" ht="15">
      <c r="A107" s="331"/>
      <c r="B107" s="131" t="s">
        <v>162</v>
      </c>
      <c r="C107" s="332">
        <v>0</v>
      </c>
      <c r="D107" s="246">
        <v>0</v>
      </c>
      <c r="E107" s="246">
        <f t="shared" si="9"/>
        <v>0</v>
      </c>
      <c r="F107" s="246">
        <v>0</v>
      </c>
      <c r="G107" s="246">
        <v>0</v>
      </c>
      <c r="H107" s="301">
        <f t="shared" si="10"/>
        <v>0</v>
      </c>
    </row>
    <row r="108" spans="1:8" ht="15">
      <c r="A108" s="331"/>
      <c r="B108" s="131" t="s">
        <v>163</v>
      </c>
      <c r="C108" s="332">
        <v>0</v>
      </c>
      <c r="D108" s="246">
        <v>0</v>
      </c>
      <c r="E108" s="246">
        <f t="shared" si="9"/>
        <v>0</v>
      </c>
      <c r="F108" s="246">
        <v>0</v>
      </c>
      <c r="G108" s="246">
        <v>0</v>
      </c>
      <c r="H108" s="301">
        <f t="shared" si="10"/>
        <v>0</v>
      </c>
    </row>
    <row r="109" spans="1:8" ht="15">
      <c r="A109" s="331"/>
      <c r="B109" s="131" t="s">
        <v>164</v>
      </c>
      <c r="C109" s="332">
        <v>0</v>
      </c>
      <c r="D109" s="246">
        <v>0</v>
      </c>
      <c r="E109" s="246">
        <f t="shared" si="9"/>
        <v>0</v>
      </c>
      <c r="F109" s="246">
        <v>0</v>
      </c>
      <c r="G109" s="246">
        <v>0</v>
      </c>
      <c r="H109" s="301">
        <f t="shared" si="10"/>
        <v>0</v>
      </c>
    </row>
    <row r="110" spans="1:8" ht="15">
      <c r="A110" s="449" t="s">
        <v>165</v>
      </c>
      <c r="B110" s="450"/>
      <c r="C110" s="247">
        <f>SUM(C111:C120)</f>
        <v>0</v>
      </c>
      <c r="D110" s="289">
        <f>SUM(D111:D120)</f>
        <v>822906</v>
      </c>
      <c r="E110" s="289">
        <f>SUM(E111:E120)</f>
        <v>822906</v>
      </c>
      <c r="F110" s="289">
        <f>SUM(F111:F120)</f>
        <v>822906</v>
      </c>
      <c r="G110" s="289">
        <f>SUM(G111:G120)</f>
        <v>0</v>
      </c>
      <c r="H110" s="303">
        <f>+C110+E110-F110</f>
        <v>0</v>
      </c>
    </row>
    <row r="111" spans="1:8" ht="15">
      <c r="A111" s="331"/>
      <c r="B111" s="131" t="s">
        <v>166</v>
      </c>
      <c r="C111" s="332">
        <v>0</v>
      </c>
      <c r="D111" s="291">
        <v>0</v>
      </c>
      <c r="E111" s="291">
        <f t="shared" si="9"/>
        <v>0</v>
      </c>
      <c r="F111" s="291">
        <v>0</v>
      </c>
      <c r="G111" s="291">
        <f>+F111</f>
        <v>0</v>
      </c>
      <c r="H111" s="304">
        <f>+C111+E111-F111</f>
        <v>0</v>
      </c>
    </row>
    <row r="112" spans="1:8" ht="15">
      <c r="A112" s="331"/>
      <c r="B112" s="131" t="s">
        <v>167</v>
      </c>
      <c r="C112" s="332">
        <v>0</v>
      </c>
      <c r="D112" s="291">
        <v>0</v>
      </c>
      <c r="E112" s="291">
        <f t="shared" si="9"/>
        <v>0</v>
      </c>
      <c r="F112" s="291">
        <v>0</v>
      </c>
      <c r="G112" s="291">
        <f>+F112</f>
        <v>0</v>
      </c>
      <c r="H112" s="304">
        <f>+C112+E112-F112</f>
        <v>0</v>
      </c>
    </row>
    <row r="113" spans="1:8" ht="15">
      <c r="A113" s="331"/>
      <c r="B113" s="131" t="s">
        <v>168</v>
      </c>
      <c r="C113" s="332">
        <v>0</v>
      </c>
      <c r="D113" s="291">
        <v>0</v>
      </c>
      <c r="E113" s="291">
        <f t="shared" si="9"/>
        <v>0</v>
      </c>
      <c r="F113" s="291">
        <v>0</v>
      </c>
      <c r="G113" s="291">
        <f>+F113</f>
        <v>0</v>
      </c>
      <c r="H113" s="304">
        <f>+C113+E113-F113</f>
        <v>0</v>
      </c>
    </row>
    <row r="114" spans="1:8" ht="15">
      <c r="A114" s="331"/>
      <c r="B114" s="131" t="s">
        <v>169</v>
      </c>
      <c r="C114" s="332">
        <v>0</v>
      </c>
      <c r="D114" s="291">
        <v>0</v>
      </c>
      <c r="E114" s="291">
        <f t="shared" si="9"/>
        <v>0</v>
      </c>
      <c r="F114" s="291">
        <v>0</v>
      </c>
      <c r="G114" s="291"/>
      <c r="H114" s="304">
        <f>+C114+E114-F114</f>
        <v>0</v>
      </c>
    </row>
    <row r="115" spans="1:8" ht="15">
      <c r="A115" s="454"/>
      <c r="B115" s="131" t="s">
        <v>170</v>
      </c>
      <c r="C115" s="456">
        <v>0</v>
      </c>
      <c r="D115" s="458">
        <f>411453+411453</f>
        <v>822906</v>
      </c>
      <c r="E115" s="458">
        <f>+C115+D115</f>
        <v>822906</v>
      </c>
      <c r="F115" s="458">
        <f>411453+411453</f>
        <v>822906</v>
      </c>
      <c r="G115" s="458">
        <v>0</v>
      </c>
      <c r="H115" s="453">
        <f>+E115-F115</f>
        <v>0</v>
      </c>
    </row>
    <row r="116" spans="1:8" ht="15">
      <c r="A116" s="454"/>
      <c r="B116" s="131" t="s">
        <v>171</v>
      </c>
      <c r="C116" s="456"/>
      <c r="D116" s="458"/>
      <c r="E116" s="458"/>
      <c r="F116" s="458"/>
      <c r="G116" s="458"/>
      <c r="H116" s="453"/>
    </row>
    <row r="117" spans="1:8" ht="15">
      <c r="A117" s="331"/>
      <c r="B117" s="131" t="s">
        <v>172</v>
      </c>
      <c r="C117" s="332">
        <v>0</v>
      </c>
      <c r="D117" s="291">
        <v>0</v>
      </c>
      <c r="E117" s="291">
        <f>+C117+D117</f>
        <v>0</v>
      </c>
      <c r="F117" s="291">
        <v>0</v>
      </c>
      <c r="G117" s="291">
        <f>+F117</f>
        <v>0</v>
      </c>
      <c r="H117" s="304">
        <f>+C117+E117-F117</f>
        <v>0</v>
      </c>
    </row>
    <row r="118" spans="1:8" ht="15">
      <c r="A118" s="331"/>
      <c r="B118" s="131" t="s">
        <v>173</v>
      </c>
      <c r="C118" s="332">
        <v>0</v>
      </c>
      <c r="D118" s="291">
        <v>0</v>
      </c>
      <c r="E118" s="291">
        <f>+C118+D118</f>
        <v>0</v>
      </c>
      <c r="F118" s="291">
        <v>0</v>
      </c>
      <c r="G118" s="291">
        <v>0</v>
      </c>
      <c r="H118" s="304">
        <v>0</v>
      </c>
    </row>
    <row r="119" spans="1:8" ht="15">
      <c r="A119" s="331"/>
      <c r="B119" s="131" t="s">
        <v>174</v>
      </c>
      <c r="C119" s="332">
        <v>0</v>
      </c>
      <c r="D119" s="291">
        <v>0</v>
      </c>
      <c r="E119" s="291">
        <f>+C119+D119</f>
        <v>0</v>
      </c>
      <c r="F119" s="291">
        <v>0</v>
      </c>
      <c r="G119" s="291">
        <v>0</v>
      </c>
      <c r="H119" s="304">
        <v>0</v>
      </c>
    </row>
    <row r="120" spans="1:8" ht="15">
      <c r="A120" s="331"/>
      <c r="B120" s="131" t="s">
        <v>175</v>
      </c>
      <c r="C120" s="332">
        <v>0</v>
      </c>
      <c r="D120" s="291">
        <v>0</v>
      </c>
      <c r="E120" s="291">
        <f>+C120+D120</f>
        <v>0</v>
      </c>
      <c r="F120" s="291">
        <v>0</v>
      </c>
      <c r="G120" s="291">
        <v>0</v>
      </c>
      <c r="H120" s="304">
        <v>0</v>
      </c>
    </row>
    <row r="121" spans="1:8" ht="15">
      <c r="A121" s="454" t="s">
        <v>176</v>
      </c>
      <c r="B121" s="455"/>
      <c r="C121" s="247">
        <f aca="true" t="shared" si="11" ref="C121:H121">SUM(C123:C131)</f>
        <v>0</v>
      </c>
      <c r="D121" s="289">
        <f t="shared" si="11"/>
        <v>0</v>
      </c>
      <c r="E121" s="289">
        <f t="shared" si="11"/>
        <v>0</v>
      </c>
      <c r="F121" s="289">
        <f t="shared" si="11"/>
        <v>0</v>
      </c>
      <c r="G121" s="289">
        <f t="shared" si="11"/>
        <v>0</v>
      </c>
      <c r="H121" s="305">
        <f t="shared" si="11"/>
        <v>0</v>
      </c>
    </row>
    <row r="122" spans="1:8" ht="15">
      <c r="A122" s="454" t="s">
        <v>177</v>
      </c>
      <c r="B122" s="455"/>
      <c r="C122" s="247"/>
      <c r="D122" s="289"/>
      <c r="E122" s="289"/>
      <c r="F122" s="289"/>
      <c r="G122" s="289"/>
      <c r="H122" s="305"/>
    </row>
    <row r="123" spans="1:8" ht="15">
      <c r="A123" s="331"/>
      <c r="B123" s="131" t="s">
        <v>178</v>
      </c>
      <c r="C123" s="332">
        <v>0</v>
      </c>
      <c r="D123" s="334">
        <v>0</v>
      </c>
      <c r="E123" s="334">
        <v>0</v>
      </c>
      <c r="F123" s="334">
        <v>0</v>
      </c>
      <c r="G123" s="334">
        <v>0</v>
      </c>
      <c r="H123" s="330">
        <v>0</v>
      </c>
    </row>
    <row r="124" spans="1:8" ht="15">
      <c r="A124" s="331"/>
      <c r="B124" s="131" t="s">
        <v>179</v>
      </c>
      <c r="C124" s="332">
        <v>0</v>
      </c>
      <c r="D124" s="334">
        <v>0</v>
      </c>
      <c r="E124" s="334">
        <v>0</v>
      </c>
      <c r="F124" s="334">
        <v>0</v>
      </c>
      <c r="G124" s="334">
        <v>0</v>
      </c>
      <c r="H124" s="330">
        <v>0</v>
      </c>
    </row>
    <row r="125" spans="1:8" ht="15">
      <c r="A125" s="331"/>
      <c r="B125" s="131" t="s">
        <v>180</v>
      </c>
      <c r="C125" s="332">
        <v>0</v>
      </c>
      <c r="D125" s="334">
        <v>0</v>
      </c>
      <c r="E125" s="334">
        <v>0</v>
      </c>
      <c r="F125" s="334">
        <v>0</v>
      </c>
      <c r="G125" s="334">
        <v>0</v>
      </c>
      <c r="H125" s="330">
        <v>0</v>
      </c>
    </row>
    <row r="126" spans="1:8" ht="15">
      <c r="A126" s="331"/>
      <c r="B126" s="131" t="s">
        <v>181</v>
      </c>
      <c r="C126" s="332">
        <v>0</v>
      </c>
      <c r="D126" s="334">
        <v>0</v>
      </c>
      <c r="E126" s="334">
        <v>0</v>
      </c>
      <c r="F126" s="334">
        <v>0</v>
      </c>
      <c r="G126" s="334">
        <v>0</v>
      </c>
      <c r="H126" s="330">
        <v>0</v>
      </c>
    </row>
    <row r="127" spans="1:8" ht="15">
      <c r="A127" s="331"/>
      <c r="B127" s="131" t="s">
        <v>182</v>
      </c>
      <c r="C127" s="332">
        <v>0</v>
      </c>
      <c r="D127" s="334">
        <v>0</v>
      </c>
      <c r="E127" s="334">
        <v>0</v>
      </c>
      <c r="F127" s="334">
        <v>0</v>
      </c>
      <c r="G127" s="334">
        <v>0</v>
      </c>
      <c r="H127" s="330">
        <v>0</v>
      </c>
    </row>
    <row r="128" spans="1:8" ht="15">
      <c r="A128" s="331"/>
      <c r="B128" s="131" t="s">
        <v>183</v>
      </c>
      <c r="C128" s="332">
        <v>0</v>
      </c>
      <c r="D128" s="334">
        <v>0</v>
      </c>
      <c r="E128" s="334">
        <v>0</v>
      </c>
      <c r="F128" s="334">
        <v>0</v>
      </c>
      <c r="G128" s="334">
        <v>0</v>
      </c>
      <c r="H128" s="330">
        <v>0</v>
      </c>
    </row>
    <row r="129" spans="1:8" ht="15">
      <c r="A129" s="331"/>
      <c r="B129" s="131" t="s">
        <v>184</v>
      </c>
      <c r="C129" s="332">
        <v>0</v>
      </c>
      <c r="D129" s="334">
        <v>0</v>
      </c>
      <c r="E129" s="334">
        <v>0</v>
      </c>
      <c r="F129" s="334">
        <v>0</v>
      </c>
      <c r="G129" s="334">
        <v>0</v>
      </c>
      <c r="H129" s="330">
        <v>0</v>
      </c>
    </row>
    <row r="130" spans="1:8" ht="15">
      <c r="A130" s="331"/>
      <c r="B130" s="131" t="s">
        <v>185</v>
      </c>
      <c r="C130" s="332">
        <v>0</v>
      </c>
      <c r="D130" s="334">
        <v>0</v>
      </c>
      <c r="E130" s="334">
        <v>0</v>
      </c>
      <c r="F130" s="334">
        <v>0</v>
      </c>
      <c r="G130" s="334">
        <v>0</v>
      </c>
      <c r="H130" s="330">
        <v>0</v>
      </c>
    </row>
    <row r="131" spans="1:8" ht="15">
      <c r="A131" s="331"/>
      <c r="B131" s="131" t="s">
        <v>186</v>
      </c>
      <c r="C131" s="332">
        <v>0</v>
      </c>
      <c r="D131" s="334">
        <v>0</v>
      </c>
      <c r="E131" s="334">
        <v>0</v>
      </c>
      <c r="F131" s="334">
        <v>0</v>
      </c>
      <c r="G131" s="334">
        <v>0</v>
      </c>
      <c r="H131" s="330">
        <v>0</v>
      </c>
    </row>
    <row r="132" spans="1:8" ht="15">
      <c r="A132" s="111" t="s">
        <v>187</v>
      </c>
      <c r="B132" s="110"/>
      <c r="C132" s="332">
        <f>SUM(C134:C142)</f>
        <v>0</v>
      </c>
      <c r="D132" s="334">
        <f>SUM(D134:D142)</f>
        <v>2315562</v>
      </c>
      <c r="E132" s="334">
        <f>SUM(E134:E142)</f>
        <v>2315562</v>
      </c>
      <c r="F132" s="334">
        <f>SUM(F134:F142)</f>
        <v>0</v>
      </c>
      <c r="G132" s="334">
        <f>SUM(G134:G142)</f>
        <v>0</v>
      </c>
      <c r="H132" s="330">
        <f>+E132-F132</f>
        <v>2315562</v>
      </c>
    </row>
    <row r="133" spans="1:8" ht="15">
      <c r="A133" s="111" t="s">
        <v>188</v>
      </c>
      <c r="B133" s="109"/>
      <c r="C133" s="332"/>
      <c r="D133" s="334"/>
      <c r="E133" s="334"/>
      <c r="F133" s="334"/>
      <c r="G133" s="334"/>
      <c r="H133" s="330"/>
    </row>
    <row r="134" spans="1:8" ht="15">
      <c r="A134" s="331"/>
      <c r="B134" s="131" t="s">
        <v>189</v>
      </c>
      <c r="C134" s="332">
        <v>0</v>
      </c>
      <c r="D134" s="334">
        <v>0</v>
      </c>
      <c r="E134" s="334">
        <v>0</v>
      </c>
      <c r="F134" s="334">
        <v>0</v>
      </c>
      <c r="G134" s="334">
        <v>0</v>
      </c>
      <c r="H134" s="330">
        <v>0</v>
      </c>
    </row>
    <row r="135" spans="1:8" ht="15">
      <c r="A135" s="331"/>
      <c r="B135" s="131" t="s">
        <v>190</v>
      </c>
      <c r="C135" s="332">
        <v>0</v>
      </c>
      <c r="D135" s="334">
        <v>0</v>
      </c>
      <c r="E135" s="334">
        <v>0</v>
      </c>
      <c r="F135" s="334">
        <v>0</v>
      </c>
      <c r="G135" s="334">
        <v>0</v>
      </c>
      <c r="H135" s="330">
        <v>0</v>
      </c>
    </row>
    <row r="136" spans="1:8" ht="15">
      <c r="A136" s="331"/>
      <c r="B136" s="131" t="s">
        <v>191</v>
      </c>
      <c r="C136" s="332">
        <v>0</v>
      </c>
      <c r="D136" s="334">
        <v>0</v>
      </c>
      <c r="E136" s="334">
        <v>0</v>
      </c>
      <c r="F136" s="334">
        <v>0</v>
      </c>
      <c r="G136" s="334">
        <v>0</v>
      </c>
      <c r="H136" s="330">
        <v>0</v>
      </c>
    </row>
    <row r="137" spans="1:8" ht="15">
      <c r="A137" s="331"/>
      <c r="B137" s="131" t="s">
        <v>192</v>
      </c>
      <c r="C137" s="332">
        <v>0</v>
      </c>
      <c r="D137" s="334">
        <v>0</v>
      </c>
      <c r="E137" s="334">
        <v>0</v>
      </c>
      <c r="F137" s="334">
        <v>0</v>
      </c>
      <c r="G137" s="334">
        <v>0</v>
      </c>
      <c r="H137" s="330">
        <v>0</v>
      </c>
    </row>
    <row r="138" spans="1:8" ht="15">
      <c r="A138" s="331"/>
      <c r="B138" s="131" t="s">
        <v>193</v>
      </c>
      <c r="C138" s="332">
        <v>0</v>
      </c>
      <c r="D138" s="334">
        <v>0</v>
      </c>
      <c r="E138" s="334">
        <v>0</v>
      </c>
      <c r="F138" s="334">
        <v>0</v>
      </c>
      <c r="G138" s="334">
        <v>0</v>
      </c>
      <c r="H138" s="330">
        <v>0</v>
      </c>
    </row>
    <row r="139" spans="1:8" ht="15">
      <c r="A139" s="331"/>
      <c r="B139" s="131" t="s">
        <v>194</v>
      </c>
      <c r="C139" s="332">
        <v>0</v>
      </c>
      <c r="D139" s="334">
        <v>2315562</v>
      </c>
      <c r="E139" s="334">
        <f>+C139+D139</f>
        <v>2315562</v>
      </c>
      <c r="F139" s="334">
        <v>0</v>
      </c>
      <c r="G139" s="334">
        <v>0</v>
      </c>
      <c r="H139" s="330">
        <f>+E139-F139</f>
        <v>2315562</v>
      </c>
    </row>
    <row r="140" spans="1:8" ht="15">
      <c r="A140" s="331"/>
      <c r="B140" s="131" t="s">
        <v>195</v>
      </c>
      <c r="C140" s="332">
        <v>0</v>
      </c>
      <c r="D140" s="334">
        <v>0</v>
      </c>
      <c r="E140" s="334">
        <v>0</v>
      </c>
      <c r="F140" s="334">
        <v>0</v>
      </c>
      <c r="G140" s="334">
        <v>0</v>
      </c>
      <c r="H140" s="330">
        <v>0</v>
      </c>
    </row>
    <row r="141" spans="1:8" ht="15">
      <c r="A141" s="331"/>
      <c r="B141" s="131" t="s">
        <v>196</v>
      </c>
      <c r="C141" s="332">
        <v>0</v>
      </c>
      <c r="D141" s="334">
        <v>0</v>
      </c>
      <c r="E141" s="334">
        <v>0</v>
      </c>
      <c r="F141" s="334">
        <v>0</v>
      </c>
      <c r="G141" s="334">
        <v>0</v>
      </c>
      <c r="H141" s="330">
        <v>0</v>
      </c>
    </row>
    <row r="142" spans="1:8" ht="15">
      <c r="A142" s="331"/>
      <c r="B142" s="131" t="s">
        <v>197</v>
      </c>
      <c r="C142" s="332">
        <v>0</v>
      </c>
      <c r="D142" s="334">
        <v>0</v>
      </c>
      <c r="E142" s="334">
        <v>0</v>
      </c>
      <c r="F142" s="334">
        <v>0</v>
      </c>
      <c r="G142" s="334">
        <v>0</v>
      </c>
      <c r="H142" s="330">
        <v>0</v>
      </c>
    </row>
    <row r="143" spans="1:8" ht="15">
      <c r="A143" s="449" t="s">
        <v>198</v>
      </c>
      <c r="B143" s="450"/>
      <c r="C143" s="332">
        <f aca="true" t="shared" si="12" ref="C143:H143">SUM(C144:C146)</f>
        <v>0</v>
      </c>
      <c r="D143" s="334">
        <f t="shared" si="12"/>
        <v>0</v>
      </c>
      <c r="E143" s="334">
        <f t="shared" si="12"/>
        <v>0</v>
      </c>
      <c r="F143" s="334">
        <f t="shared" si="12"/>
        <v>0</v>
      </c>
      <c r="G143" s="334">
        <f t="shared" si="12"/>
        <v>0</v>
      </c>
      <c r="H143" s="330">
        <f t="shared" si="12"/>
        <v>0</v>
      </c>
    </row>
    <row r="144" spans="1:8" ht="15">
      <c r="A144" s="331"/>
      <c r="B144" s="131" t="s">
        <v>199</v>
      </c>
      <c r="C144" s="332">
        <v>0</v>
      </c>
      <c r="D144" s="334">
        <v>0</v>
      </c>
      <c r="E144" s="334">
        <v>0</v>
      </c>
      <c r="F144" s="334">
        <v>0</v>
      </c>
      <c r="G144" s="334">
        <v>0</v>
      </c>
      <c r="H144" s="330">
        <v>0</v>
      </c>
    </row>
    <row r="145" spans="1:8" ht="15">
      <c r="A145" s="331"/>
      <c r="B145" s="131" t="s">
        <v>200</v>
      </c>
      <c r="C145" s="332">
        <v>0</v>
      </c>
      <c r="D145" s="334">
        <v>0</v>
      </c>
      <c r="E145" s="334">
        <v>0</v>
      </c>
      <c r="F145" s="334">
        <v>0</v>
      </c>
      <c r="G145" s="334">
        <v>0</v>
      </c>
      <c r="H145" s="330">
        <v>0</v>
      </c>
    </row>
    <row r="146" spans="1:8" ht="15">
      <c r="A146" s="331"/>
      <c r="B146" s="131" t="s">
        <v>201</v>
      </c>
      <c r="C146" s="248">
        <v>0</v>
      </c>
      <c r="D146" s="294">
        <v>0</v>
      </c>
      <c r="E146" s="294">
        <v>0</v>
      </c>
      <c r="F146" s="294">
        <v>0</v>
      </c>
      <c r="G146" s="294">
        <v>0</v>
      </c>
      <c r="H146" s="306">
        <v>0</v>
      </c>
    </row>
    <row r="147" spans="1:8" ht="15">
      <c r="A147" s="449" t="s">
        <v>202</v>
      </c>
      <c r="B147" s="450"/>
      <c r="C147" s="332">
        <f aca="true" t="shared" si="13" ref="C147:H147">SUM(C149:C156)</f>
        <v>0</v>
      </c>
      <c r="D147" s="332">
        <f t="shared" si="13"/>
        <v>0</v>
      </c>
      <c r="E147" s="332">
        <f t="shared" si="13"/>
        <v>0</v>
      </c>
      <c r="F147" s="332">
        <f t="shared" si="13"/>
        <v>0</v>
      </c>
      <c r="G147" s="332">
        <f t="shared" si="13"/>
        <v>0</v>
      </c>
      <c r="H147" s="333">
        <f t="shared" si="13"/>
        <v>0</v>
      </c>
    </row>
    <row r="148" spans="1:8" ht="15">
      <c r="A148" s="449" t="s">
        <v>203</v>
      </c>
      <c r="B148" s="450"/>
      <c r="C148" s="332"/>
      <c r="D148" s="332"/>
      <c r="E148" s="332"/>
      <c r="F148" s="332"/>
      <c r="G148" s="332"/>
      <c r="H148" s="333"/>
    </row>
    <row r="149" spans="1:8" ht="15">
      <c r="A149" s="331"/>
      <c r="B149" s="131" t="s">
        <v>204</v>
      </c>
      <c r="C149" s="332">
        <v>0</v>
      </c>
      <c r="D149" s="332">
        <v>0</v>
      </c>
      <c r="E149" s="332">
        <v>0</v>
      </c>
      <c r="F149" s="332">
        <v>0</v>
      </c>
      <c r="G149" s="332">
        <v>0</v>
      </c>
      <c r="H149" s="333">
        <v>0</v>
      </c>
    </row>
    <row r="150" spans="1:8" ht="15">
      <c r="A150" s="331"/>
      <c r="B150" s="131" t="s">
        <v>205</v>
      </c>
      <c r="C150" s="332">
        <v>0</v>
      </c>
      <c r="D150" s="332">
        <v>0</v>
      </c>
      <c r="E150" s="332">
        <v>0</v>
      </c>
      <c r="F150" s="332">
        <v>0</v>
      </c>
      <c r="G150" s="332">
        <v>0</v>
      </c>
      <c r="H150" s="333">
        <v>0</v>
      </c>
    </row>
    <row r="151" spans="1:8" ht="15">
      <c r="A151" s="331"/>
      <c r="B151" s="131" t="s">
        <v>206</v>
      </c>
      <c r="C151" s="332">
        <v>0</v>
      </c>
      <c r="D151" s="332">
        <v>0</v>
      </c>
      <c r="E151" s="332">
        <v>0</v>
      </c>
      <c r="F151" s="332">
        <v>0</v>
      </c>
      <c r="G151" s="332">
        <v>0</v>
      </c>
      <c r="H151" s="333">
        <v>0</v>
      </c>
    </row>
    <row r="152" spans="1:8" ht="15">
      <c r="A152" s="331"/>
      <c r="B152" s="131" t="s">
        <v>207</v>
      </c>
      <c r="C152" s="332">
        <v>0</v>
      </c>
      <c r="D152" s="332">
        <v>0</v>
      </c>
      <c r="E152" s="332">
        <v>0</v>
      </c>
      <c r="F152" s="332">
        <v>0</v>
      </c>
      <c r="G152" s="332">
        <v>0</v>
      </c>
      <c r="H152" s="333">
        <v>0</v>
      </c>
    </row>
    <row r="153" spans="1:8" ht="15">
      <c r="A153" s="331"/>
      <c r="B153" s="131" t="s">
        <v>208</v>
      </c>
      <c r="C153" s="332">
        <v>0</v>
      </c>
      <c r="D153" s="332">
        <v>0</v>
      </c>
      <c r="E153" s="332">
        <v>0</v>
      </c>
      <c r="F153" s="332">
        <v>0</v>
      </c>
      <c r="G153" s="332">
        <v>0</v>
      </c>
      <c r="H153" s="333">
        <v>0</v>
      </c>
    </row>
    <row r="154" spans="1:8" ht="15">
      <c r="A154" s="331"/>
      <c r="B154" s="131" t="s">
        <v>209</v>
      </c>
      <c r="C154" s="332">
        <v>0</v>
      </c>
      <c r="D154" s="332">
        <v>0</v>
      </c>
      <c r="E154" s="332">
        <v>0</v>
      </c>
      <c r="F154" s="332">
        <v>0</v>
      </c>
      <c r="G154" s="332">
        <v>0</v>
      </c>
      <c r="H154" s="333">
        <v>0</v>
      </c>
    </row>
    <row r="155" spans="1:8" ht="15">
      <c r="A155" s="331"/>
      <c r="B155" s="131" t="s">
        <v>210</v>
      </c>
      <c r="C155" s="332">
        <v>0</v>
      </c>
      <c r="D155" s="332">
        <v>0</v>
      </c>
      <c r="E155" s="332">
        <v>0</v>
      </c>
      <c r="F155" s="332">
        <v>0</v>
      </c>
      <c r="G155" s="332">
        <v>0</v>
      </c>
      <c r="H155" s="333">
        <v>0</v>
      </c>
    </row>
    <row r="156" spans="1:8" ht="15">
      <c r="A156" s="331"/>
      <c r="B156" s="131" t="s">
        <v>211</v>
      </c>
      <c r="C156" s="332">
        <v>0</v>
      </c>
      <c r="D156" s="332">
        <v>0</v>
      </c>
      <c r="E156" s="332">
        <v>0</v>
      </c>
      <c r="F156" s="332">
        <v>0</v>
      </c>
      <c r="G156" s="332">
        <v>0</v>
      </c>
      <c r="H156" s="333">
        <v>0</v>
      </c>
    </row>
    <row r="157" spans="1:8" ht="15">
      <c r="A157" s="449" t="s">
        <v>212</v>
      </c>
      <c r="B157" s="450"/>
      <c r="C157" s="332">
        <f aca="true" t="shared" si="14" ref="C157:H157">SUM(C158:C160)</f>
        <v>0</v>
      </c>
      <c r="D157" s="332">
        <f t="shared" si="14"/>
        <v>0</v>
      </c>
      <c r="E157" s="332">
        <f t="shared" si="14"/>
        <v>0</v>
      </c>
      <c r="F157" s="332">
        <f t="shared" si="14"/>
        <v>0</v>
      </c>
      <c r="G157" s="332">
        <f t="shared" si="14"/>
        <v>0</v>
      </c>
      <c r="H157" s="333">
        <f t="shared" si="14"/>
        <v>0</v>
      </c>
    </row>
    <row r="158" spans="1:8" ht="15">
      <c r="A158" s="331"/>
      <c r="B158" s="131" t="s">
        <v>213</v>
      </c>
      <c r="C158" s="332">
        <v>0</v>
      </c>
      <c r="D158" s="332">
        <v>0</v>
      </c>
      <c r="E158" s="332">
        <v>0</v>
      </c>
      <c r="F158" s="332">
        <v>0</v>
      </c>
      <c r="G158" s="332">
        <v>0</v>
      </c>
      <c r="H158" s="333">
        <v>0</v>
      </c>
    </row>
    <row r="159" spans="1:8" ht="15">
      <c r="A159" s="331"/>
      <c r="B159" s="131" t="s">
        <v>214</v>
      </c>
      <c r="C159" s="342">
        <v>0</v>
      </c>
      <c r="D159" s="342">
        <v>0</v>
      </c>
      <c r="E159" s="342">
        <v>0</v>
      </c>
      <c r="F159" s="342">
        <v>0</v>
      </c>
      <c r="G159" s="342">
        <v>0</v>
      </c>
      <c r="H159" s="307">
        <v>0</v>
      </c>
    </row>
    <row r="160" spans="1:8" ht="15">
      <c r="A160" s="331"/>
      <c r="B160" s="131" t="s">
        <v>215</v>
      </c>
      <c r="C160" s="342">
        <v>0</v>
      </c>
      <c r="D160" s="342">
        <v>0</v>
      </c>
      <c r="E160" s="342">
        <v>0</v>
      </c>
      <c r="F160" s="342">
        <v>0</v>
      </c>
      <c r="G160" s="342">
        <v>0</v>
      </c>
      <c r="H160" s="307">
        <v>0</v>
      </c>
    </row>
    <row r="161" spans="1:8" ht="15">
      <c r="A161" s="449" t="s">
        <v>216</v>
      </c>
      <c r="B161" s="450"/>
      <c r="C161" s="342">
        <f aca="true" t="shared" si="15" ref="C161:H161">SUM(C162:C168)</f>
        <v>0</v>
      </c>
      <c r="D161" s="342">
        <f t="shared" si="15"/>
        <v>0</v>
      </c>
      <c r="E161" s="342">
        <f t="shared" si="15"/>
        <v>0</v>
      </c>
      <c r="F161" s="342">
        <f t="shared" si="15"/>
        <v>0</v>
      </c>
      <c r="G161" s="342">
        <f t="shared" si="15"/>
        <v>0</v>
      </c>
      <c r="H161" s="307">
        <f t="shared" si="15"/>
        <v>0</v>
      </c>
    </row>
    <row r="162" spans="1:8" ht="15">
      <c r="A162" s="331"/>
      <c r="B162" s="131" t="s">
        <v>217</v>
      </c>
      <c r="C162" s="342">
        <v>0</v>
      </c>
      <c r="D162" s="342">
        <v>0</v>
      </c>
      <c r="E162" s="342">
        <v>0</v>
      </c>
      <c r="F162" s="342">
        <v>0</v>
      </c>
      <c r="G162" s="342">
        <v>0</v>
      </c>
      <c r="H162" s="307">
        <v>0</v>
      </c>
    </row>
    <row r="163" spans="1:8" ht="15">
      <c r="A163" s="331"/>
      <c r="B163" s="131" t="s">
        <v>218</v>
      </c>
      <c r="C163" s="342">
        <v>0</v>
      </c>
      <c r="D163" s="342">
        <v>0</v>
      </c>
      <c r="E163" s="342">
        <v>0</v>
      </c>
      <c r="F163" s="342">
        <v>0</v>
      </c>
      <c r="G163" s="342">
        <v>0</v>
      </c>
      <c r="H163" s="307">
        <v>0</v>
      </c>
    </row>
    <row r="164" spans="1:8" ht="15">
      <c r="A164" s="331"/>
      <c r="B164" s="131" t="s">
        <v>219</v>
      </c>
      <c r="C164" s="342">
        <v>0</v>
      </c>
      <c r="D164" s="342">
        <v>0</v>
      </c>
      <c r="E164" s="342">
        <v>0</v>
      </c>
      <c r="F164" s="342">
        <v>0</v>
      </c>
      <c r="G164" s="342">
        <v>0</v>
      </c>
      <c r="H164" s="307">
        <v>0</v>
      </c>
    </row>
    <row r="165" spans="1:8" ht="15">
      <c r="A165" s="331"/>
      <c r="B165" s="131" t="s">
        <v>220</v>
      </c>
      <c r="C165" s="342">
        <v>0</v>
      </c>
      <c r="D165" s="342">
        <v>0</v>
      </c>
      <c r="E165" s="342">
        <v>0</v>
      </c>
      <c r="F165" s="342">
        <v>0</v>
      </c>
      <c r="G165" s="342">
        <v>0</v>
      </c>
      <c r="H165" s="307">
        <v>0</v>
      </c>
    </row>
    <row r="166" spans="1:8" ht="15">
      <c r="A166" s="331"/>
      <c r="B166" s="131" t="s">
        <v>221</v>
      </c>
      <c r="C166" s="342">
        <v>0</v>
      </c>
      <c r="D166" s="342">
        <v>0</v>
      </c>
      <c r="E166" s="342">
        <v>0</v>
      </c>
      <c r="F166" s="342">
        <v>0</v>
      </c>
      <c r="G166" s="342">
        <v>0</v>
      </c>
      <c r="H166" s="307">
        <v>0</v>
      </c>
    </row>
    <row r="167" spans="1:8" ht="15">
      <c r="A167" s="331"/>
      <c r="B167" s="131" t="s">
        <v>222</v>
      </c>
      <c r="C167" s="342">
        <v>0</v>
      </c>
      <c r="D167" s="342">
        <v>0</v>
      </c>
      <c r="E167" s="342">
        <v>0</v>
      </c>
      <c r="F167" s="342">
        <v>0</v>
      </c>
      <c r="G167" s="342">
        <v>0</v>
      </c>
      <c r="H167" s="307">
        <v>0</v>
      </c>
    </row>
    <row r="168" spans="1:8" ht="15">
      <c r="A168" s="331"/>
      <c r="B168" s="131" t="s">
        <v>223</v>
      </c>
      <c r="C168" s="342">
        <v>0</v>
      </c>
      <c r="D168" s="342">
        <v>0</v>
      </c>
      <c r="E168" s="342">
        <v>0</v>
      </c>
      <c r="F168" s="342">
        <v>0</v>
      </c>
      <c r="G168" s="342">
        <v>0</v>
      </c>
      <c r="H168" s="307">
        <v>0</v>
      </c>
    </row>
    <row r="169" spans="1:8" ht="15">
      <c r="A169" s="331"/>
      <c r="B169" s="131"/>
      <c r="C169" s="350"/>
      <c r="D169" s="106"/>
      <c r="E169" s="106"/>
      <c r="F169" s="106"/>
      <c r="G169" s="106"/>
      <c r="H169" s="308"/>
    </row>
    <row r="170" spans="1:8" ht="15">
      <c r="A170" s="451" t="s">
        <v>225</v>
      </c>
      <c r="B170" s="452"/>
      <c r="C170" s="351">
        <f aca="true" t="shared" si="16" ref="C170:H170">+C9+C90</f>
        <v>593911976</v>
      </c>
      <c r="D170" s="351">
        <f t="shared" si="16"/>
        <v>3138468</v>
      </c>
      <c r="E170" s="351">
        <f t="shared" si="16"/>
        <v>597050444</v>
      </c>
      <c r="F170" s="351">
        <f t="shared" si="16"/>
        <v>177466722</v>
      </c>
      <c r="G170" s="351">
        <f t="shared" si="16"/>
        <v>164632840</v>
      </c>
      <c r="H170" s="309">
        <f t="shared" si="16"/>
        <v>419583722</v>
      </c>
    </row>
    <row r="171" spans="1:8" ht="15">
      <c r="A171" s="310"/>
      <c r="B171" s="311"/>
      <c r="C171" s="312"/>
      <c r="D171" s="313"/>
      <c r="E171" s="313"/>
      <c r="F171" s="313"/>
      <c r="G171" s="313"/>
      <c r="H171" s="314"/>
    </row>
    <row r="172" spans="1:8" ht="15">
      <c r="A172" s="131"/>
      <c r="B172" s="131"/>
      <c r="C172" s="255"/>
      <c r="D172" s="255"/>
      <c r="E172" s="255"/>
      <c r="F172" s="255"/>
      <c r="G172" s="255"/>
      <c r="H172" s="255"/>
    </row>
    <row r="173" spans="1:8" ht="15">
      <c r="A173" s="131"/>
      <c r="B173" s="131"/>
      <c r="C173" s="255"/>
      <c r="D173" s="255"/>
      <c r="E173" s="255"/>
      <c r="F173" s="255"/>
      <c r="G173" s="255"/>
      <c r="H173" s="255"/>
    </row>
    <row r="174" spans="1:8" ht="15">
      <c r="A174" s="131"/>
      <c r="B174" s="131"/>
      <c r="C174" s="255"/>
      <c r="D174" s="255"/>
      <c r="E174" s="255"/>
      <c r="F174" s="255"/>
      <c r="G174" s="255"/>
      <c r="H174" s="255">
        <f>+H173-H172</f>
        <v>0</v>
      </c>
    </row>
    <row r="175" spans="6:7" ht="15">
      <c r="F175" s="6"/>
      <c r="G175" s="6"/>
    </row>
  </sheetData>
  <sheetProtection/>
  <mergeCells count="67"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  <mergeCell ref="A9:B9"/>
    <mergeCell ref="A10:B10"/>
    <mergeCell ref="A18:B18"/>
    <mergeCell ref="A19:A20"/>
    <mergeCell ref="A29:B29"/>
    <mergeCell ref="A34:A35"/>
    <mergeCell ref="C34:C35"/>
    <mergeCell ref="D34:D35"/>
    <mergeCell ref="E34:E35"/>
    <mergeCell ref="F34:F35"/>
    <mergeCell ref="G34:G35"/>
    <mergeCell ref="A40:B40"/>
    <mergeCell ref="C40:C41"/>
    <mergeCell ref="D40:D41"/>
    <mergeCell ref="E40:E41"/>
    <mergeCell ref="F40:F41"/>
    <mergeCell ref="G40:G4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62:B62"/>
    <mergeCell ref="A76:B76"/>
    <mergeCell ref="A80:B80"/>
    <mergeCell ref="A88:B88"/>
    <mergeCell ref="A90:B90"/>
    <mergeCell ref="A91:B91"/>
    <mergeCell ref="A99:B99"/>
    <mergeCell ref="A100:A101"/>
    <mergeCell ref="C100:C101"/>
    <mergeCell ref="D100:D101"/>
    <mergeCell ref="E100:E101"/>
    <mergeCell ref="F100:F101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A157:B157"/>
    <mergeCell ref="A161:B161"/>
    <mergeCell ref="A170:B170"/>
    <mergeCell ref="H115:H116"/>
    <mergeCell ref="A121:B121"/>
    <mergeCell ref="A122:B122"/>
    <mergeCell ref="A143:B143"/>
    <mergeCell ref="A147:B147"/>
    <mergeCell ref="A148:B14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3" r:id="rId4"/>
  <rowBreaks count="1" manualBreakCount="1">
    <brk id="88" max="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="120" zoomScaleNormal="120" zoomScaleSheetLayoutView="90" zoomScalePageLayoutView="0" workbookViewId="0" topLeftCell="A28">
      <selection activeCell="A1" sqref="A1:G41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</cols>
  <sheetData>
    <row r="1" spans="1:7" ht="15">
      <c r="A1" s="390" t="str">
        <f>+FORMATO6A!A1</f>
        <v>COLEGIO DE ESTUDIOS CIENTÍFICOS Y TECNOLÓGICOS DEL ESTADO DE TLAXCALA</v>
      </c>
      <c r="B1" s="391"/>
      <c r="C1" s="391"/>
      <c r="D1" s="391"/>
      <c r="E1" s="391"/>
      <c r="F1" s="391"/>
      <c r="G1" s="392"/>
    </row>
    <row r="2" spans="1:7" ht="15">
      <c r="A2" s="393" t="s">
        <v>139</v>
      </c>
      <c r="B2" s="394"/>
      <c r="C2" s="394"/>
      <c r="D2" s="394"/>
      <c r="E2" s="394"/>
      <c r="F2" s="394"/>
      <c r="G2" s="395"/>
    </row>
    <row r="3" spans="1:7" ht="15">
      <c r="A3" s="393" t="s">
        <v>226</v>
      </c>
      <c r="B3" s="394"/>
      <c r="C3" s="394"/>
      <c r="D3" s="394"/>
      <c r="E3" s="394"/>
      <c r="F3" s="394"/>
      <c r="G3" s="395"/>
    </row>
    <row r="4" spans="1:7" ht="15">
      <c r="A4" s="393" t="str">
        <f>+FORMATO6A!A4</f>
        <v>Del 1 de enero al 30 de junio de 2017</v>
      </c>
      <c r="B4" s="394"/>
      <c r="C4" s="394"/>
      <c r="D4" s="394"/>
      <c r="E4" s="394"/>
      <c r="F4" s="394"/>
      <c r="G4" s="395"/>
    </row>
    <row r="5" spans="1:7" ht="15">
      <c r="A5" s="396" t="s">
        <v>1</v>
      </c>
      <c r="B5" s="397"/>
      <c r="C5" s="397"/>
      <c r="D5" s="397"/>
      <c r="E5" s="397"/>
      <c r="F5" s="397"/>
      <c r="G5" s="398"/>
    </row>
    <row r="6" spans="1:7" ht="15">
      <c r="A6" s="480" t="s">
        <v>2</v>
      </c>
      <c r="B6" s="477" t="s">
        <v>141</v>
      </c>
      <c r="C6" s="478"/>
      <c r="D6" s="478"/>
      <c r="E6" s="478"/>
      <c r="F6" s="479"/>
      <c r="G6" s="480" t="s">
        <v>227</v>
      </c>
    </row>
    <row r="7" spans="1:7" ht="15">
      <c r="A7" s="485"/>
      <c r="B7" s="480" t="s">
        <v>4</v>
      </c>
      <c r="C7" s="340" t="s">
        <v>53</v>
      </c>
      <c r="D7" s="480" t="s">
        <v>55</v>
      </c>
      <c r="E7" s="480" t="s">
        <v>5</v>
      </c>
      <c r="F7" s="480" t="s">
        <v>7</v>
      </c>
      <c r="G7" s="485"/>
    </row>
    <row r="8" spans="1:7" ht="15">
      <c r="A8" s="481"/>
      <c r="B8" s="481"/>
      <c r="C8" s="341" t="s">
        <v>54</v>
      </c>
      <c r="D8" s="481"/>
      <c r="E8" s="481"/>
      <c r="F8" s="481"/>
      <c r="G8" s="481"/>
    </row>
    <row r="9" spans="1:7" ht="15">
      <c r="A9" s="116" t="s">
        <v>228</v>
      </c>
      <c r="B9" s="483">
        <f>SUM(B11:B18)</f>
        <v>593911976</v>
      </c>
      <c r="C9" s="483">
        <f>SUM(C11:C18)</f>
        <v>0</v>
      </c>
      <c r="D9" s="483">
        <f>SUM(D11:D18)</f>
        <v>593911976</v>
      </c>
      <c r="E9" s="483">
        <f>SUM(E11:E18)</f>
        <v>176643816</v>
      </c>
      <c r="F9" s="483">
        <f>SUM(F11:F18)</f>
        <v>164632840</v>
      </c>
      <c r="G9" s="483">
        <f>+D9-E9</f>
        <v>417268160</v>
      </c>
    </row>
    <row r="10" spans="1:7" ht="15">
      <c r="A10" s="117" t="s">
        <v>229</v>
      </c>
      <c r="B10" s="484"/>
      <c r="C10" s="484"/>
      <c r="D10" s="484"/>
      <c r="E10" s="484"/>
      <c r="F10" s="484"/>
      <c r="G10" s="484"/>
    </row>
    <row r="11" spans="1:7" ht="15">
      <c r="A11" s="118" t="s">
        <v>230</v>
      </c>
      <c r="B11" s="342">
        <v>499613378</v>
      </c>
      <c r="C11" s="342">
        <f>+FORMATO5!E17</f>
        <v>0</v>
      </c>
      <c r="D11" s="342">
        <v>499613378</v>
      </c>
      <c r="E11" s="342">
        <v>149278858</v>
      </c>
      <c r="F11" s="342">
        <v>139426961</v>
      </c>
      <c r="G11" s="355">
        <f>+D11-E11</f>
        <v>350334520</v>
      </c>
    </row>
    <row r="12" spans="1:7" ht="15">
      <c r="A12" s="118" t="s">
        <v>231</v>
      </c>
      <c r="B12" s="342">
        <v>4769727</v>
      </c>
      <c r="C12" s="342"/>
      <c r="D12" s="342">
        <v>4769727</v>
      </c>
      <c r="E12" s="342">
        <v>1132027</v>
      </c>
      <c r="F12" s="342">
        <v>1093787</v>
      </c>
      <c r="G12" s="355">
        <f>+D12-E12</f>
        <v>3637700</v>
      </c>
    </row>
    <row r="13" spans="1:7" ht="15">
      <c r="A13" s="118" t="s">
        <v>232</v>
      </c>
      <c r="B13" s="342">
        <v>13551880</v>
      </c>
      <c r="C13" s="342"/>
      <c r="D13" s="342">
        <v>13551880</v>
      </c>
      <c r="E13" s="342">
        <f>2129500-822906</f>
        <v>1306594</v>
      </c>
      <c r="F13" s="342">
        <v>566514</v>
      </c>
      <c r="G13" s="355">
        <f>+D13-E13</f>
        <v>12245286</v>
      </c>
    </row>
    <row r="14" spans="1:7" ht="15">
      <c r="A14" s="118" t="s">
        <v>233</v>
      </c>
      <c r="B14" s="342">
        <v>1451735</v>
      </c>
      <c r="C14" s="342"/>
      <c r="D14" s="342">
        <v>1451735</v>
      </c>
      <c r="E14" s="342">
        <v>264169</v>
      </c>
      <c r="F14" s="342">
        <v>235745</v>
      </c>
      <c r="G14" s="355">
        <f>+D14-E14</f>
        <v>1187566</v>
      </c>
    </row>
    <row r="15" spans="1:7" ht="15">
      <c r="A15" s="118" t="s">
        <v>234</v>
      </c>
      <c r="B15" s="342">
        <v>74525256</v>
      </c>
      <c r="C15" s="342"/>
      <c r="D15" s="342">
        <v>74525256</v>
      </c>
      <c r="E15" s="342">
        <v>24662168</v>
      </c>
      <c r="F15" s="342">
        <v>23309833</v>
      </c>
      <c r="G15" s="355">
        <f>+D15-E15</f>
        <v>49863088</v>
      </c>
    </row>
    <row r="16" spans="1:7" ht="15">
      <c r="A16" s="118" t="s">
        <v>235</v>
      </c>
      <c r="B16" s="342"/>
      <c r="C16" s="342"/>
      <c r="D16" s="342"/>
      <c r="E16" s="342"/>
      <c r="F16" s="342"/>
      <c r="G16" s="342"/>
    </row>
    <row r="17" spans="1:7" ht="15">
      <c r="A17" s="118" t="s">
        <v>236</v>
      </c>
      <c r="B17" s="342"/>
      <c r="C17" s="342"/>
      <c r="D17" s="342"/>
      <c r="E17" s="342"/>
      <c r="F17" s="342"/>
      <c r="G17" s="342"/>
    </row>
    <row r="18" spans="1:7" ht="15">
      <c r="A18" s="118" t="s">
        <v>237</v>
      </c>
      <c r="B18" s="342"/>
      <c r="C18" s="342"/>
      <c r="D18" s="342"/>
      <c r="E18" s="342"/>
      <c r="F18" s="342"/>
      <c r="G18" s="342"/>
    </row>
    <row r="19" spans="1:7" ht="15">
      <c r="A19" s="118"/>
      <c r="B19" s="342"/>
      <c r="C19" s="342"/>
      <c r="D19" s="342"/>
      <c r="E19" s="342"/>
      <c r="F19" s="295"/>
      <c r="G19" s="342"/>
    </row>
    <row r="20" spans="1:7" ht="15">
      <c r="A20" s="119" t="s">
        <v>238</v>
      </c>
      <c r="B20" s="484">
        <f>SUM(B22:B29)</f>
        <v>0</v>
      </c>
      <c r="C20" s="484">
        <f>SUM(C22:C29)</f>
        <v>3138468</v>
      </c>
      <c r="D20" s="484">
        <f>SUM(D22:D29)</f>
        <v>3138468</v>
      </c>
      <c r="E20" s="484">
        <f>SUM(E22:E29)</f>
        <v>822906</v>
      </c>
      <c r="F20" s="484">
        <f>SUM(F22:F29)</f>
        <v>0</v>
      </c>
      <c r="G20" s="484">
        <f>+B20+D20-E20</f>
        <v>2315562</v>
      </c>
    </row>
    <row r="21" spans="1:7" ht="15">
      <c r="A21" s="119" t="s">
        <v>239</v>
      </c>
      <c r="B21" s="484"/>
      <c r="C21" s="484"/>
      <c r="D21" s="484"/>
      <c r="E21" s="484"/>
      <c r="F21" s="484"/>
      <c r="G21" s="484"/>
    </row>
    <row r="22" spans="1:7" ht="15">
      <c r="A22" s="118" t="s">
        <v>230</v>
      </c>
      <c r="B22" s="342">
        <v>0</v>
      </c>
      <c r="C22" s="342">
        <f>+FORMATO5!E64</f>
        <v>3138468</v>
      </c>
      <c r="D22" s="342">
        <f>+B22+C22</f>
        <v>3138468</v>
      </c>
      <c r="E22" s="342">
        <v>822906</v>
      </c>
      <c r="F22" s="342">
        <v>0</v>
      </c>
      <c r="G22" s="482">
        <f>+D22-E22</f>
        <v>2315562</v>
      </c>
    </row>
    <row r="23" spans="1:7" ht="15">
      <c r="A23" s="118" t="s">
        <v>231</v>
      </c>
      <c r="B23" s="342"/>
      <c r="C23" s="342"/>
      <c r="D23" s="342"/>
      <c r="E23" s="342"/>
      <c r="F23" s="342"/>
      <c r="G23" s="482"/>
    </row>
    <row r="24" spans="1:7" ht="15">
      <c r="A24" s="118" t="s">
        <v>232</v>
      </c>
      <c r="B24" s="342"/>
      <c r="C24" s="342"/>
      <c r="D24" s="342"/>
      <c r="E24" s="342"/>
      <c r="F24" s="342"/>
      <c r="G24" s="342"/>
    </row>
    <row r="25" spans="1:7" ht="15">
      <c r="A25" s="118" t="s">
        <v>233</v>
      </c>
      <c r="B25" s="342"/>
      <c r="C25" s="342"/>
      <c r="D25" s="342"/>
      <c r="E25" s="342"/>
      <c r="F25" s="342"/>
      <c r="G25" s="342"/>
    </row>
    <row r="26" spans="1:7" ht="15">
      <c r="A26" s="118" t="s">
        <v>234</v>
      </c>
      <c r="B26" s="342"/>
      <c r="C26" s="342"/>
      <c r="D26" s="342"/>
      <c r="E26" s="342"/>
      <c r="F26" s="342"/>
      <c r="G26" s="342"/>
    </row>
    <row r="27" spans="1:7" ht="15">
      <c r="A27" s="118" t="s">
        <v>235</v>
      </c>
      <c r="B27" s="342"/>
      <c r="C27" s="342"/>
      <c r="D27" s="342"/>
      <c r="E27" s="342"/>
      <c r="F27" s="342"/>
      <c r="G27" s="342"/>
    </row>
    <row r="28" spans="1:7" ht="15">
      <c r="A28" s="118" t="s">
        <v>236</v>
      </c>
      <c r="B28" s="342"/>
      <c r="C28" s="342"/>
      <c r="D28" s="342"/>
      <c r="E28" s="342"/>
      <c r="F28" s="342"/>
      <c r="G28" s="342"/>
    </row>
    <row r="29" spans="1:7" ht="15">
      <c r="A29" s="118" t="s">
        <v>237</v>
      </c>
      <c r="B29" s="342"/>
      <c r="C29" s="342"/>
      <c r="D29" s="342"/>
      <c r="E29" s="342"/>
      <c r="F29" s="342"/>
      <c r="G29" s="342"/>
    </row>
    <row r="30" spans="1:7" ht="15">
      <c r="A30" s="120"/>
      <c r="B30" s="342"/>
      <c r="C30" s="342"/>
      <c r="D30" s="342"/>
      <c r="E30" s="342"/>
      <c r="F30" s="342"/>
      <c r="G30" s="342"/>
    </row>
    <row r="31" spans="1:7" ht="15">
      <c r="A31" s="121" t="s">
        <v>225</v>
      </c>
      <c r="B31" s="343">
        <f>+B9+B20</f>
        <v>593911976</v>
      </c>
      <c r="C31" s="343">
        <f>+C9+C20</f>
        <v>3138468</v>
      </c>
      <c r="D31" s="343">
        <f>+D9+D20</f>
        <v>597050444</v>
      </c>
      <c r="E31" s="343">
        <f>+E9+E20</f>
        <v>177466722</v>
      </c>
      <c r="F31" s="343">
        <f>+F9+F20</f>
        <v>164632840</v>
      </c>
      <c r="G31" s="343">
        <f>+D31-E31</f>
        <v>419583722</v>
      </c>
    </row>
    <row r="32" spans="1:7" ht="15">
      <c r="A32" s="122"/>
      <c r="B32" s="107"/>
      <c r="C32" s="107"/>
      <c r="D32" s="107"/>
      <c r="E32" s="107"/>
      <c r="F32" s="107"/>
      <c r="G32" s="107"/>
    </row>
    <row r="33" spans="1:7" ht="15">
      <c r="A33" s="254"/>
      <c r="B33" s="255"/>
      <c r="C33" s="255"/>
      <c r="D33" s="255"/>
      <c r="E33" s="255"/>
      <c r="F33" s="255"/>
      <c r="G33" s="255"/>
    </row>
    <row r="34" spans="1:7" ht="15">
      <c r="A34" s="254"/>
      <c r="B34" s="255"/>
      <c r="C34" s="255"/>
      <c r="D34" s="255"/>
      <c r="E34" s="255"/>
      <c r="F34" s="255"/>
      <c r="G34" s="255"/>
    </row>
    <row r="35" spans="1:7" ht="15">
      <c r="A35" s="254"/>
      <c r="B35" s="255"/>
      <c r="C35" s="255"/>
      <c r="D35" s="255"/>
      <c r="E35" s="255"/>
      <c r="F35" s="255"/>
      <c r="G35" s="255"/>
    </row>
    <row r="36" spans="1:7" ht="15">
      <c r="A36" s="254"/>
      <c r="B36" s="255"/>
      <c r="C36" s="255"/>
      <c r="D36" s="255"/>
      <c r="E36" s="255"/>
      <c r="F36" s="255"/>
      <c r="G36" s="255"/>
    </row>
  </sheetData>
  <sheetProtection/>
  <mergeCells count="25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9:B10"/>
    <mergeCell ref="C9:C10"/>
    <mergeCell ref="D9:D10"/>
    <mergeCell ref="E9:E10"/>
    <mergeCell ref="F9:F10"/>
    <mergeCell ref="G22:G23"/>
    <mergeCell ref="G9:G10"/>
    <mergeCell ref="B20:B21"/>
    <mergeCell ref="C20:C21"/>
    <mergeCell ref="D20:D21"/>
    <mergeCell ref="E20:E21"/>
    <mergeCell ref="F20:F21"/>
    <mergeCell ref="G20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80" zoomScaleSheetLayoutView="80" zoomScalePageLayoutView="0" workbookViewId="0" topLeftCell="A88">
      <selection activeCell="A1" sqref="A1:H103"/>
    </sheetView>
  </sheetViews>
  <sheetFormatPr defaultColWidth="11.421875" defaultRowHeight="15"/>
  <cols>
    <col min="2" max="2" width="34.140625" style="0" bestFit="1" customWidth="1"/>
    <col min="3" max="3" width="15.7109375" style="221" bestFit="1" customWidth="1"/>
    <col min="4" max="5" width="13.00390625" style="221" bestFit="1" customWidth="1"/>
    <col min="6" max="6" width="14.8515625" style="221" bestFit="1" customWidth="1"/>
    <col min="7" max="7" width="13.00390625" style="221" bestFit="1" customWidth="1"/>
    <col min="8" max="8" width="15.7109375" style="221" bestFit="1" customWidth="1"/>
  </cols>
  <sheetData>
    <row r="1" spans="1:8" ht="15">
      <c r="A1" s="390" t="str">
        <f>+FORMATO6B!A1</f>
        <v>COLEGIO DE ESTUDIOS CIENTÍFICOS Y TECNOLÓGICOS DEL ESTADO DE TLAXCALA</v>
      </c>
      <c r="B1" s="391"/>
      <c r="C1" s="391"/>
      <c r="D1" s="391"/>
      <c r="E1" s="391"/>
      <c r="F1" s="391"/>
      <c r="G1" s="391"/>
      <c r="H1" s="392"/>
    </row>
    <row r="2" spans="1:8" ht="15">
      <c r="A2" s="393" t="s">
        <v>139</v>
      </c>
      <c r="B2" s="394"/>
      <c r="C2" s="394"/>
      <c r="D2" s="394"/>
      <c r="E2" s="394"/>
      <c r="F2" s="394"/>
      <c r="G2" s="394"/>
      <c r="H2" s="395"/>
    </row>
    <row r="3" spans="1:8" ht="15">
      <c r="A3" s="393" t="s">
        <v>240</v>
      </c>
      <c r="B3" s="394"/>
      <c r="C3" s="394"/>
      <c r="D3" s="394"/>
      <c r="E3" s="394"/>
      <c r="F3" s="394"/>
      <c r="G3" s="394"/>
      <c r="H3" s="395"/>
    </row>
    <row r="4" spans="1:8" ht="15">
      <c r="A4" s="393" t="str">
        <f>+FORMATO6B!A4</f>
        <v>Del 1 de enero al 30 de junio de 2017</v>
      </c>
      <c r="B4" s="394"/>
      <c r="C4" s="394"/>
      <c r="D4" s="394"/>
      <c r="E4" s="394"/>
      <c r="F4" s="394"/>
      <c r="G4" s="394"/>
      <c r="H4" s="395"/>
    </row>
    <row r="5" spans="1:8" ht="15">
      <c r="A5" s="396" t="s">
        <v>1</v>
      </c>
      <c r="B5" s="397"/>
      <c r="C5" s="397"/>
      <c r="D5" s="397"/>
      <c r="E5" s="397"/>
      <c r="F5" s="397"/>
      <c r="G5" s="397"/>
      <c r="H5" s="398"/>
    </row>
    <row r="6" spans="1:8" ht="15">
      <c r="A6" s="390" t="s">
        <v>2</v>
      </c>
      <c r="B6" s="392"/>
      <c r="C6" s="495" t="s">
        <v>141</v>
      </c>
      <c r="D6" s="496"/>
      <c r="E6" s="496"/>
      <c r="F6" s="496"/>
      <c r="G6" s="497"/>
      <c r="H6" s="491" t="s">
        <v>227</v>
      </c>
    </row>
    <row r="7" spans="1:8" ht="15">
      <c r="A7" s="393"/>
      <c r="B7" s="395"/>
      <c r="C7" s="491" t="s">
        <v>4</v>
      </c>
      <c r="D7" s="296" t="s">
        <v>53</v>
      </c>
      <c r="E7" s="491" t="s">
        <v>55</v>
      </c>
      <c r="F7" s="491" t="s">
        <v>5</v>
      </c>
      <c r="G7" s="491" t="s">
        <v>7</v>
      </c>
      <c r="H7" s="498"/>
    </row>
    <row r="8" spans="1:8" ht="15">
      <c r="A8" s="393"/>
      <c r="B8" s="395"/>
      <c r="C8" s="492"/>
      <c r="D8" s="297" t="s">
        <v>54</v>
      </c>
      <c r="E8" s="492"/>
      <c r="F8" s="492"/>
      <c r="G8" s="492"/>
      <c r="H8" s="492"/>
    </row>
    <row r="9" spans="1:8" ht="15">
      <c r="A9" s="493"/>
      <c r="B9" s="494"/>
      <c r="C9" s="298"/>
      <c r="D9" s="298"/>
      <c r="E9" s="298"/>
      <c r="F9" s="298"/>
      <c r="G9" s="298"/>
      <c r="H9" s="298"/>
    </row>
    <row r="10" spans="1:8" ht="15">
      <c r="A10" s="486" t="s">
        <v>241</v>
      </c>
      <c r="B10" s="487"/>
      <c r="C10" s="356">
        <f aca="true" t="shared" si="0" ref="C10:H10">+C11+C21+C31+C44</f>
        <v>593911976</v>
      </c>
      <c r="D10" s="356">
        <f t="shared" si="0"/>
        <v>3138468</v>
      </c>
      <c r="E10" s="356">
        <f t="shared" si="0"/>
        <v>597050444</v>
      </c>
      <c r="F10" s="356">
        <f t="shared" si="0"/>
        <v>177466722</v>
      </c>
      <c r="G10" s="356">
        <f t="shared" si="0"/>
        <v>164632840</v>
      </c>
      <c r="H10" s="356">
        <f t="shared" si="0"/>
        <v>419583722</v>
      </c>
    </row>
    <row r="11" spans="1:8" ht="15">
      <c r="A11" s="486" t="s">
        <v>242</v>
      </c>
      <c r="B11" s="487"/>
      <c r="C11" s="357">
        <f aca="true" t="shared" si="1" ref="C11:H11">SUM(C12:C19)</f>
        <v>0</v>
      </c>
      <c r="D11" s="357">
        <f t="shared" si="1"/>
        <v>0</v>
      </c>
      <c r="E11" s="357">
        <f t="shared" si="1"/>
        <v>0</v>
      </c>
      <c r="F11" s="357">
        <f t="shared" si="1"/>
        <v>0</v>
      </c>
      <c r="G11" s="357">
        <f t="shared" si="1"/>
        <v>0</v>
      </c>
      <c r="H11" s="357">
        <f t="shared" si="1"/>
        <v>0</v>
      </c>
    </row>
    <row r="12" spans="1:8" ht="15">
      <c r="A12" s="265"/>
      <c r="B12" s="100" t="s">
        <v>243</v>
      </c>
      <c r="C12" s="357"/>
      <c r="D12" s="357"/>
      <c r="E12" s="357"/>
      <c r="F12" s="357"/>
      <c r="G12" s="357"/>
      <c r="H12" s="357"/>
    </row>
    <row r="13" spans="1:8" ht="15">
      <c r="A13" s="265"/>
      <c r="B13" s="100" t="s">
        <v>244</v>
      </c>
      <c r="C13" s="357"/>
      <c r="D13" s="357"/>
      <c r="E13" s="357"/>
      <c r="F13" s="357"/>
      <c r="G13" s="357"/>
      <c r="H13" s="357"/>
    </row>
    <row r="14" spans="1:8" ht="15">
      <c r="A14" s="265"/>
      <c r="B14" s="100" t="s">
        <v>245</v>
      </c>
      <c r="C14" s="357"/>
      <c r="D14" s="357"/>
      <c r="E14" s="357"/>
      <c r="F14" s="357"/>
      <c r="G14" s="357"/>
      <c r="H14" s="357"/>
    </row>
    <row r="15" spans="1:8" ht="15">
      <c r="A15" s="265"/>
      <c r="B15" s="100" t="s">
        <v>246</v>
      </c>
      <c r="C15" s="357"/>
      <c r="D15" s="357"/>
      <c r="E15" s="357"/>
      <c r="F15" s="357"/>
      <c r="G15" s="357"/>
      <c r="H15" s="357"/>
    </row>
    <row r="16" spans="1:8" ht="15">
      <c r="A16" s="265"/>
      <c r="B16" s="100" t="s">
        <v>247</v>
      </c>
      <c r="C16" s="357"/>
      <c r="D16" s="357"/>
      <c r="E16" s="357"/>
      <c r="F16" s="357"/>
      <c r="G16" s="357"/>
      <c r="H16" s="357"/>
    </row>
    <row r="17" spans="1:8" ht="15">
      <c r="A17" s="265"/>
      <c r="B17" s="100" t="s">
        <v>248</v>
      </c>
      <c r="C17" s="357"/>
      <c r="D17" s="357"/>
      <c r="E17" s="357"/>
      <c r="F17" s="357"/>
      <c r="G17" s="357"/>
      <c r="H17" s="357"/>
    </row>
    <row r="18" spans="1:8" ht="15">
      <c r="A18" s="265"/>
      <c r="B18" s="100" t="s">
        <v>249</v>
      </c>
      <c r="C18" s="357"/>
      <c r="D18" s="357"/>
      <c r="E18" s="357"/>
      <c r="F18" s="357"/>
      <c r="G18" s="357"/>
      <c r="H18" s="357"/>
    </row>
    <row r="19" spans="1:8" ht="15">
      <c r="A19" s="265"/>
      <c r="B19" s="100" t="s">
        <v>250</v>
      </c>
      <c r="C19" s="357"/>
      <c r="D19" s="357"/>
      <c r="E19" s="357"/>
      <c r="F19" s="357"/>
      <c r="G19" s="357"/>
      <c r="H19" s="357"/>
    </row>
    <row r="20" spans="1:8" ht="15">
      <c r="A20" s="265"/>
      <c r="B20" s="100"/>
      <c r="C20" s="357"/>
      <c r="D20" s="357"/>
      <c r="E20" s="357"/>
      <c r="F20" s="357"/>
      <c r="G20" s="357"/>
      <c r="H20" s="357"/>
    </row>
    <row r="21" spans="1:8" ht="15">
      <c r="A21" s="486" t="s">
        <v>251</v>
      </c>
      <c r="B21" s="487"/>
      <c r="C21" s="356">
        <f aca="true" t="shared" si="2" ref="C21:H21">SUM(C22:C29)</f>
        <v>593911976</v>
      </c>
      <c r="D21" s="356">
        <f t="shared" si="2"/>
        <v>3138468</v>
      </c>
      <c r="E21" s="356">
        <f t="shared" si="2"/>
        <v>597050444</v>
      </c>
      <c r="F21" s="356">
        <f t="shared" si="2"/>
        <v>177466722</v>
      </c>
      <c r="G21" s="356">
        <f t="shared" si="2"/>
        <v>164632840</v>
      </c>
      <c r="H21" s="356">
        <f t="shared" si="2"/>
        <v>419583722</v>
      </c>
    </row>
    <row r="22" spans="1:8" ht="15">
      <c r="A22" s="265"/>
      <c r="B22" s="100" t="s">
        <v>252</v>
      </c>
      <c r="C22" s="357"/>
      <c r="D22" s="357"/>
      <c r="E22" s="357"/>
      <c r="F22" s="357"/>
      <c r="G22" s="357"/>
      <c r="H22" s="357"/>
    </row>
    <row r="23" spans="1:8" ht="15">
      <c r="A23" s="265"/>
      <c r="B23" s="100" t="s">
        <v>253</v>
      </c>
      <c r="C23" s="357"/>
      <c r="D23" s="357"/>
      <c r="E23" s="357"/>
      <c r="F23" s="357"/>
      <c r="G23" s="357"/>
      <c r="H23" s="357"/>
    </row>
    <row r="24" spans="1:8" ht="15">
      <c r="A24" s="265"/>
      <c r="B24" s="100" t="s">
        <v>254</v>
      </c>
      <c r="C24" s="357"/>
      <c r="D24" s="357"/>
      <c r="E24" s="357"/>
      <c r="F24" s="357"/>
      <c r="G24" s="357"/>
      <c r="H24" s="357"/>
    </row>
    <row r="25" spans="1:8" ht="15">
      <c r="A25" s="488"/>
      <c r="B25" s="100" t="s">
        <v>255</v>
      </c>
      <c r="C25" s="383"/>
      <c r="D25" s="383"/>
      <c r="E25" s="383"/>
      <c r="F25" s="383"/>
      <c r="G25" s="383"/>
      <c r="H25" s="383"/>
    </row>
    <row r="26" spans="1:8" ht="15">
      <c r="A26" s="488"/>
      <c r="B26" s="100" t="s">
        <v>256</v>
      </c>
      <c r="C26" s="383"/>
      <c r="D26" s="383"/>
      <c r="E26" s="383"/>
      <c r="F26" s="383"/>
      <c r="G26" s="383"/>
      <c r="H26" s="383"/>
    </row>
    <row r="27" spans="1:8" ht="15">
      <c r="A27" s="265"/>
      <c r="B27" s="100" t="s">
        <v>257</v>
      </c>
      <c r="C27" s="357">
        <f>+FORMATO4!C15</f>
        <v>593911976</v>
      </c>
      <c r="D27" s="357">
        <v>3138468</v>
      </c>
      <c r="E27" s="357">
        <f>+C27+D27</f>
        <v>597050444</v>
      </c>
      <c r="F27" s="357">
        <f>+FORMATO6A!F170</f>
        <v>177466722</v>
      </c>
      <c r="G27" s="357">
        <f>+FORMATO6B!F31</f>
        <v>164632840</v>
      </c>
      <c r="H27" s="357">
        <f>+E27-F27</f>
        <v>419583722</v>
      </c>
    </row>
    <row r="28" spans="1:8" ht="15">
      <c r="A28" s="265"/>
      <c r="B28" s="100" t="s">
        <v>258</v>
      </c>
      <c r="C28" s="357"/>
      <c r="D28" s="357"/>
      <c r="E28" s="357"/>
      <c r="F28" s="357"/>
      <c r="G28" s="357"/>
      <c r="H28" s="357"/>
    </row>
    <row r="29" spans="1:8" ht="15">
      <c r="A29" s="265"/>
      <c r="B29" s="100" t="s">
        <v>259</v>
      </c>
      <c r="C29" s="357"/>
      <c r="D29" s="357"/>
      <c r="E29" s="357"/>
      <c r="F29" s="357"/>
      <c r="G29" s="357"/>
      <c r="H29" s="357"/>
    </row>
    <row r="30" spans="1:8" ht="15">
      <c r="A30" s="345"/>
      <c r="B30" s="103"/>
      <c r="C30" s="358"/>
      <c r="D30" s="357"/>
      <c r="E30" s="357"/>
      <c r="F30" s="357"/>
      <c r="G30" s="357"/>
      <c r="H30" s="357"/>
    </row>
    <row r="31" spans="1:8" ht="15">
      <c r="A31" s="486" t="s">
        <v>260</v>
      </c>
      <c r="B31" s="487"/>
      <c r="C31" s="383">
        <f aca="true" t="shared" si="3" ref="C31:H31">SUM(C33:C42)</f>
        <v>0</v>
      </c>
      <c r="D31" s="383">
        <f t="shared" si="3"/>
        <v>0</v>
      </c>
      <c r="E31" s="383">
        <f t="shared" si="3"/>
        <v>0</v>
      </c>
      <c r="F31" s="383">
        <f t="shared" si="3"/>
        <v>0</v>
      </c>
      <c r="G31" s="383">
        <f t="shared" si="3"/>
        <v>0</v>
      </c>
      <c r="H31" s="383">
        <f t="shared" si="3"/>
        <v>0</v>
      </c>
    </row>
    <row r="32" spans="1:8" ht="15">
      <c r="A32" s="486" t="s">
        <v>261</v>
      </c>
      <c r="B32" s="487"/>
      <c r="C32" s="383"/>
      <c r="D32" s="383"/>
      <c r="E32" s="383"/>
      <c r="F32" s="383"/>
      <c r="G32" s="383"/>
      <c r="H32" s="383"/>
    </row>
    <row r="33" spans="1:8" ht="15">
      <c r="A33" s="488"/>
      <c r="B33" s="100" t="s">
        <v>262</v>
      </c>
      <c r="C33" s="383"/>
      <c r="D33" s="383"/>
      <c r="E33" s="383"/>
      <c r="F33" s="383"/>
      <c r="G33" s="383"/>
      <c r="H33" s="383"/>
    </row>
    <row r="34" spans="1:8" ht="15">
      <c r="A34" s="488"/>
      <c r="B34" s="100" t="s">
        <v>263</v>
      </c>
      <c r="C34" s="383"/>
      <c r="D34" s="383"/>
      <c r="E34" s="383"/>
      <c r="F34" s="383"/>
      <c r="G34" s="383"/>
      <c r="H34" s="383"/>
    </row>
    <row r="35" spans="1:8" ht="15">
      <c r="A35" s="265"/>
      <c r="B35" s="100" t="s">
        <v>264</v>
      </c>
      <c r="C35" s="357"/>
      <c r="D35" s="357"/>
      <c r="E35" s="357"/>
      <c r="F35" s="357"/>
      <c r="G35" s="357"/>
      <c r="H35" s="357"/>
    </row>
    <row r="36" spans="1:8" ht="15">
      <c r="A36" s="265"/>
      <c r="B36" s="100" t="s">
        <v>265</v>
      </c>
      <c r="C36" s="357"/>
      <c r="D36" s="357"/>
      <c r="E36" s="357"/>
      <c r="F36" s="357"/>
      <c r="G36" s="357"/>
      <c r="H36" s="357"/>
    </row>
    <row r="37" spans="1:8" ht="15">
      <c r="A37" s="265"/>
      <c r="B37" s="100" t="s">
        <v>266</v>
      </c>
      <c r="C37" s="357"/>
      <c r="D37" s="357"/>
      <c r="E37" s="357"/>
      <c r="F37" s="357"/>
      <c r="G37" s="357"/>
      <c r="H37" s="357"/>
    </row>
    <row r="38" spans="1:8" ht="15">
      <c r="A38" s="265"/>
      <c r="B38" s="100" t="s">
        <v>267</v>
      </c>
      <c r="C38" s="357"/>
      <c r="D38" s="357"/>
      <c r="E38" s="357"/>
      <c r="F38" s="357"/>
      <c r="G38" s="357"/>
      <c r="H38" s="357"/>
    </row>
    <row r="39" spans="1:8" ht="15">
      <c r="A39" s="265"/>
      <c r="B39" s="100" t="s">
        <v>268</v>
      </c>
      <c r="C39" s="357"/>
      <c r="D39" s="357"/>
      <c r="E39" s="357"/>
      <c r="F39" s="357"/>
      <c r="G39" s="357"/>
      <c r="H39" s="357"/>
    </row>
    <row r="40" spans="1:8" ht="15">
      <c r="A40" s="265"/>
      <c r="B40" s="100" t="s">
        <v>269</v>
      </c>
      <c r="C40" s="357"/>
      <c r="D40" s="357"/>
      <c r="E40" s="357"/>
      <c r="F40" s="357"/>
      <c r="G40" s="357"/>
      <c r="H40" s="357"/>
    </row>
    <row r="41" spans="1:8" ht="15">
      <c r="A41" s="265"/>
      <c r="B41" s="100" t="s">
        <v>270</v>
      </c>
      <c r="C41" s="357"/>
      <c r="D41" s="357"/>
      <c r="E41" s="357"/>
      <c r="F41" s="357"/>
      <c r="G41" s="357"/>
      <c r="H41" s="357"/>
    </row>
    <row r="42" spans="1:8" ht="15">
      <c r="A42" s="265"/>
      <c r="B42" s="100" t="s">
        <v>271</v>
      </c>
      <c r="C42" s="357"/>
      <c r="D42" s="357"/>
      <c r="E42" s="357"/>
      <c r="F42" s="357"/>
      <c r="G42" s="357"/>
      <c r="H42" s="357"/>
    </row>
    <row r="43" spans="1:8" ht="15">
      <c r="A43" s="265"/>
      <c r="B43" s="100"/>
      <c r="C43" s="357"/>
      <c r="D43" s="357"/>
      <c r="E43" s="357"/>
      <c r="F43" s="357"/>
      <c r="G43" s="357"/>
      <c r="H43" s="357"/>
    </row>
    <row r="44" spans="1:8" ht="15">
      <c r="A44" s="486" t="s">
        <v>272</v>
      </c>
      <c r="B44" s="487"/>
      <c r="C44" s="383">
        <f aca="true" t="shared" si="4" ref="C44:H44">SUM(C46:C51)</f>
        <v>0</v>
      </c>
      <c r="D44" s="383">
        <f t="shared" si="4"/>
        <v>0</v>
      </c>
      <c r="E44" s="383">
        <f t="shared" si="4"/>
        <v>0</v>
      </c>
      <c r="F44" s="383">
        <f t="shared" si="4"/>
        <v>0</v>
      </c>
      <c r="G44" s="383">
        <f t="shared" si="4"/>
        <v>0</v>
      </c>
      <c r="H44" s="383">
        <f t="shared" si="4"/>
        <v>0</v>
      </c>
    </row>
    <row r="45" spans="1:8" ht="15">
      <c r="A45" s="486" t="s">
        <v>273</v>
      </c>
      <c r="B45" s="487"/>
      <c r="C45" s="383"/>
      <c r="D45" s="383"/>
      <c r="E45" s="383"/>
      <c r="F45" s="383"/>
      <c r="G45" s="383"/>
      <c r="H45" s="383"/>
    </row>
    <row r="46" spans="1:8" ht="15">
      <c r="A46" s="488"/>
      <c r="B46" s="100" t="s">
        <v>274</v>
      </c>
      <c r="C46" s="383"/>
      <c r="D46" s="383"/>
      <c r="E46" s="383"/>
      <c r="F46" s="383"/>
      <c r="G46" s="383"/>
      <c r="H46" s="383"/>
    </row>
    <row r="47" spans="1:8" ht="15">
      <c r="A47" s="488"/>
      <c r="B47" s="100" t="s">
        <v>275</v>
      </c>
      <c r="C47" s="383"/>
      <c r="D47" s="383"/>
      <c r="E47" s="383"/>
      <c r="F47" s="383"/>
      <c r="G47" s="383"/>
      <c r="H47" s="383"/>
    </row>
    <row r="48" spans="1:8" ht="15">
      <c r="A48" s="488"/>
      <c r="B48" s="100" t="s">
        <v>276</v>
      </c>
      <c r="C48" s="383"/>
      <c r="D48" s="383"/>
      <c r="E48" s="383"/>
      <c r="F48" s="383"/>
      <c r="G48" s="383"/>
      <c r="H48" s="383"/>
    </row>
    <row r="49" spans="1:8" ht="15">
      <c r="A49" s="488"/>
      <c r="B49" s="100" t="s">
        <v>277</v>
      </c>
      <c r="C49" s="383"/>
      <c r="D49" s="383"/>
      <c r="E49" s="383"/>
      <c r="F49" s="383"/>
      <c r="G49" s="383"/>
      <c r="H49" s="383"/>
    </row>
    <row r="50" spans="1:8" ht="15">
      <c r="A50" s="265"/>
      <c r="B50" s="100" t="s">
        <v>278</v>
      </c>
      <c r="C50" s="357"/>
      <c r="D50" s="357"/>
      <c r="E50" s="357"/>
      <c r="F50" s="357"/>
      <c r="G50" s="357"/>
      <c r="H50" s="357"/>
    </row>
    <row r="51" spans="1:8" ht="15">
      <c r="A51" s="265"/>
      <c r="B51" s="100" t="s">
        <v>279</v>
      </c>
      <c r="C51" s="357"/>
      <c r="D51" s="357"/>
      <c r="E51" s="357"/>
      <c r="F51" s="357"/>
      <c r="G51" s="357"/>
      <c r="H51" s="357"/>
    </row>
    <row r="52" spans="1:8" ht="15">
      <c r="A52" s="265"/>
      <c r="B52" s="100"/>
      <c r="C52" s="357"/>
      <c r="D52" s="357"/>
      <c r="E52" s="357"/>
      <c r="F52" s="357"/>
      <c r="G52" s="357"/>
      <c r="H52" s="357"/>
    </row>
    <row r="53" spans="1:8" ht="15">
      <c r="A53" s="486" t="s">
        <v>280</v>
      </c>
      <c r="B53" s="487"/>
      <c r="C53" s="356">
        <f>+C54+C64+C74+C87</f>
        <v>0</v>
      </c>
      <c r="D53" s="356">
        <f>+D54+D64+D74+D87</f>
        <v>0</v>
      </c>
      <c r="E53" s="356">
        <f>+E54+E64+E74+E87</f>
        <v>0</v>
      </c>
      <c r="F53" s="356">
        <f>+F54+F64+F74+F87</f>
        <v>0</v>
      </c>
      <c r="G53" s="356">
        <f>+G54+G64+G74+G87</f>
        <v>0</v>
      </c>
      <c r="H53" s="356">
        <f>+C53+E53-F53</f>
        <v>0</v>
      </c>
    </row>
    <row r="54" spans="1:8" ht="15">
      <c r="A54" s="486" t="s">
        <v>242</v>
      </c>
      <c r="B54" s="487"/>
      <c r="C54" s="357">
        <f>SUM(C55:C62)</f>
        <v>0</v>
      </c>
      <c r="D54" s="357"/>
      <c r="E54" s="357"/>
      <c r="F54" s="357"/>
      <c r="G54" s="357"/>
      <c r="H54" s="357"/>
    </row>
    <row r="55" spans="1:8" ht="15">
      <c r="A55" s="265"/>
      <c r="B55" s="100" t="s">
        <v>243</v>
      </c>
      <c r="C55" s="357"/>
      <c r="D55" s="357"/>
      <c r="E55" s="357"/>
      <c r="F55" s="357"/>
      <c r="G55" s="357"/>
      <c r="H55" s="357"/>
    </row>
    <row r="56" spans="1:8" ht="15">
      <c r="A56" s="265"/>
      <c r="B56" s="100" t="s">
        <v>244</v>
      </c>
      <c r="C56" s="357"/>
      <c r="D56" s="357"/>
      <c r="E56" s="357"/>
      <c r="F56" s="357"/>
      <c r="G56" s="357"/>
      <c r="H56" s="357"/>
    </row>
    <row r="57" spans="1:8" ht="15">
      <c r="A57" s="265"/>
      <c r="B57" s="100" t="s">
        <v>245</v>
      </c>
      <c r="C57" s="357"/>
      <c r="D57" s="357"/>
      <c r="E57" s="357"/>
      <c r="F57" s="357"/>
      <c r="G57" s="357"/>
      <c r="H57" s="357"/>
    </row>
    <row r="58" spans="1:8" ht="15">
      <c r="A58" s="265"/>
      <c r="B58" s="100" t="s">
        <v>246</v>
      </c>
      <c r="C58" s="357"/>
      <c r="D58" s="357"/>
      <c r="E58" s="357"/>
      <c r="F58" s="357"/>
      <c r="G58" s="357"/>
      <c r="H58" s="357"/>
    </row>
    <row r="59" spans="1:8" ht="15">
      <c r="A59" s="265"/>
      <c r="B59" s="100" t="s">
        <v>247</v>
      </c>
      <c r="C59" s="357"/>
      <c r="D59" s="357"/>
      <c r="E59" s="357"/>
      <c r="F59" s="357"/>
      <c r="G59" s="357"/>
      <c r="H59" s="357"/>
    </row>
    <row r="60" spans="1:8" ht="15">
      <c r="A60" s="265"/>
      <c r="B60" s="100" t="s">
        <v>248</v>
      </c>
      <c r="C60" s="357"/>
      <c r="D60" s="357"/>
      <c r="E60" s="357"/>
      <c r="F60" s="357"/>
      <c r="G60" s="357"/>
      <c r="H60" s="357"/>
    </row>
    <row r="61" spans="1:8" ht="15">
      <c r="A61" s="265"/>
      <c r="B61" s="100" t="s">
        <v>249</v>
      </c>
      <c r="C61" s="357"/>
      <c r="D61" s="357"/>
      <c r="E61" s="357"/>
      <c r="F61" s="357"/>
      <c r="G61" s="357"/>
      <c r="H61" s="357"/>
    </row>
    <row r="62" spans="1:8" ht="15">
      <c r="A62" s="265"/>
      <c r="B62" s="100" t="s">
        <v>250</v>
      </c>
      <c r="C62" s="357"/>
      <c r="D62" s="357"/>
      <c r="E62" s="357"/>
      <c r="F62" s="357"/>
      <c r="G62" s="357"/>
      <c r="H62" s="357"/>
    </row>
    <row r="63" spans="1:8" ht="15">
      <c r="A63" s="265"/>
      <c r="B63" s="100"/>
      <c r="C63" s="357"/>
      <c r="D63" s="357"/>
      <c r="E63" s="357"/>
      <c r="F63" s="357"/>
      <c r="G63" s="357"/>
      <c r="H63" s="357"/>
    </row>
    <row r="64" spans="1:8" ht="15">
      <c r="A64" s="489" t="s">
        <v>251</v>
      </c>
      <c r="B64" s="490"/>
      <c r="C64" s="358">
        <f>SUM(C65:C72)</f>
        <v>0</v>
      </c>
      <c r="D64" s="357">
        <f>SUM(D65:D72)</f>
        <v>0</v>
      </c>
      <c r="E64" s="357">
        <f>SUM(E65:E72)</f>
        <v>0</v>
      </c>
      <c r="F64" s="357">
        <f>SUM(F65:F72)</f>
        <v>0</v>
      </c>
      <c r="G64" s="357">
        <f>SUM(G65:G72)</f>
        <v>0</v>
      </c>
      <c r="H64" s="357">
        <f>+C64+E64-F64</f>
        <v>0</v>
      </c>
    </row>
    <row r="65" spans="1:8" ht="15">
      <c r="A65" s="345"/>
      <c r="B65" s="103" t="s">
        <v>252</v>
      </c>
      <c r="C65" s="358"/>
      <c r="D65" s="357"/>
      <c r="E65" s="357"/>
      <c r="F65" s="357"/>
      <c r="G65" s="357"/>
      <c r="H65" s="357"/>
    </row>
    <row r="66" spans="1:8" ht="15">
      <c r="A66" s="345"/>
      <c r="B66" s="103" t="s">
        <v>253</v>
      </c>
      <c r="C66" s="358"/>
      <c r="D66" s="357"/>
      <c r="E66" s="357"/>
      <c r="F66" s="357"/>
      <c r="G66" s="357"/>
      <c r="H66" s="357"/>
    </row>
    <row r="67" spans="1:8" ht="15">
      <c r="A67" s="345"/>
      <c r="B67" s="103" t="s">
        <v>254</v>
      </c>
      <c r="C67" s="358"/>
      <c r="D67" s="357"/>
      <c r="E67" s="357"/>
      <c r="F67" s="357"/>
      <c r="G67" s="357"/>
      <c r="H67" s="357"/>
    </row>
    <row r="68" spans="1:8" ht="15">
      <c r="A68" s="488"/>
      <c r="B68" s="100" t="s">
        <v>255</v>
      </c>
      <c r="C68" s="383"/>
      <c r="D68" s="383"/>
      <c r="E68" s="383"/>
      <c r="F68" s="383"/>
      <c r="G68" s="383"/>
      <c r="H68" s="383"/>
    </row>
    <row r="69" spans="1:8" ht="15">
      <c r="A69" s="488"/>
      <c r="B69" s="100" t="s">
        <v>256</v>
      </c>
      <c r="C69" s="383"/>
      <c r="D69" s="383"/>
      <c r="E69" s="383"/>
      <c r="F69" s="383"/>
      <c r="G69" s="383"/>
      <c r="H69" s="383"/>
    </row>
    <row r="70" spans="1:8" ht="15">
      <c r="A70" s="265"/>
      <c r="B70" s="100" t="s">
        <v>257</v>
      </c>
      <c r="C70" s="357"/>
      <c r="D70" s="357"/>
      <c r="E70" s="357"/>
      <c r="F70" s="357"/>
      <c r="G70" s="357"/>
      <c r="H70" s="357"/>
    </row>
    <row r="71" spans="1:8" ht="15">
      <c r="A71" s="265"/>
      <c r="B71" s="100" t="s">
        <v>258</v>
      </c>
      <c r="C71" s="357"/>
      <c r="D71" s="357"/>
      <c r="E71" s="357"/>
      <c r="F71" s="357"/>
      <c r="G71" s="357"/>
      <c r="H71" s="357"/>
    </row>
    <row r="72" spans="1:8" ht="15">
      <c r="A72" s="265"/>
      <c r="B72" s="100" t="s">
        <v>259</v>
      </c>
      <c r="C72" s="357"/>
      <c r="D72" s="357"/>
      <c r="E72" s="357"/>
      <c r="F72" s="357"/>
      <c r="G72" s="357"/>
      <c r="H72" s="357"/>
    </row>
    <row r="73" spans="1:8" ht="15">
      <c r="A73" s="265"/>
      <c r="B73" s="100"/>
      <c r="C73" s="357"/>
      <c r="D73" s="357"/>
      <c r="E73" s="357"/>
      <c r="F73" s="357"/>
      <c r="G73" s="357"/>
      <c r="H73" s="357"/>
    </row>
    <row r="74" spans="1:8" ht="15">
      <c r="A74" s="486" t="s">
        <v>260</v>
      </c>
      <c r="B74" s="487"/>
      <c r="C74" s="383">
        <f aca="true" t="shared" si="5" ref="C74:H74">SUM(C76:C85)</f>
        <v>0</v>
      </c>
      <c r="D74" s="383">
        <f t="shared" si="5"/>
        <v>0</v>
      </c>
      <c r="E74" s="383">
        <f t="shared" si="5"/>
        <v>0</v>
      </c>
      <c r="F74" s="383">
        <f t="shared" si="5"/>
        <v>0</v>
      </c>
      <c r="G74" s="383">
        <f t="shared" si="5"/>
        <v>0</v>
      </c>
      <c r="H74" s="383">
        <f t="shared" si="5"/>
        <v>0</v>
      </c>
    </row>
    <row r="75" spans="1:8" ht="15">
      <c r="A75" s="486" t="s">
        <v>261</v>
      </c>
      <c r="B75" s="487"/>
      <c r="C75" s="383"/>
      <c r="D75" s="383"/>
      <c r="E75" s="383"/>
      <c r="F75" s="383"/>
      <c r="G75" s="383"/>
      <c r="H75" s="383"/>
    </row>
    <row r="76" spans="1:8" ht="15">
      <c r="A76" s="488"/>
      <c r="B76" s="100" t="s">
        <v>262</v>
      </c>
      <c r="C76" s="383"/>
      <c r="D76" s="383"/>
      <c r="E76" s="383"/>
      <c r="F76" s="383"/>
      <c r="G76" s="383"/>
      <c r="H76" s="383"/>
    </row>
    <row r="77" spans="1:8" ht="15">
      <c r="A77" s="488"/>
      <c r="B77" s="100" t="s">
        <v>263</v>
      </c>
      <c r="C77" s="383"/>
      <c r="D77" s="383"/>
      <c r="E77" s="383"/>
      <c r="F77" s="383"/>
      <c r="G77" s="383"/>
      <c r="H77" s="383"/>
    </row>
    <row r="78" spans="1:8" ht="15">
      <c r="A78" s="265"/>
      <c r="B78" s="100" t="s">
        <v>264</v>
      </c>
      <c r="C78" s="357"/>
      <c r="D78" s="357"/>
      <c r="E78" s="357"/>
      <c r="F78" s="357"/>
      <c r="G78" s="357"/>
      <c r="H78" s="357"/>
    </row>
    <row r="79" spans="1:8" ht="15">
      <c r="A79" s="265"/>
      <c r="B79" s="100" t="s">
        <v>265</v>
      </c>
      <c r="C79" s="357"/>
      <c r="D79" s="357"/>
      <c r="E79" s="357"/>
      <c r="F79" s="357"/>
      <c r="G79" s="357"/>
      <c r="H79" s="357"/>
    </row>
    <row r="80" spans="1:8" ht="15">
      <c r="A80" s="265"/>
      <c r="B80" s="100" t="s">
        <v>266</v>
      </c>
      <c r="C80" s="357"/>
      <c r="D80" s="357"/>
      <c r="E80" s="357"/>
      <c r="F80" s="357"/>
      <c r="G80" s="357"/>
      <c r="H80" s="357"/>
    </row>
    <row r="81" spans="1:8" ht="15">
      <c r="A81" s="265"/>
      <c r="B81" s="100" t="s">
        <v>267</v>
      </c>
      <c r="C81" s="357"/>
      <c r="D81" s="357"/>
      <c r="E81" s="357"/>
      <c r="F81" s="357"/>
      <c r="G81" s="357"/>
      <c r="H81" s="357"/>
    </row>
    <row r="82" spans="1:8" ht="15">
      <c r="A82" s="265"/>
      <c r="B82" s="100" t="s">
        <v>268</v>
      </c>
      <c r="C82" s="357"/>
      <c r="D82" s="357"/>
      <c r="E82" s="357"/>
      <c r="F82" s="357"/>
      <c r="G82" s="357"/>
      <c r="H82" s="357"/>
    </row>
    <row r="83" spans="1:8" ht="15">
      <c r="A83" s="265"/>
      <c r="B83" s="100" t="s">
        <v>269</v>
      </c>
      <c r="C83" s="357"/>
      <c r="D83" s="357"/>
      <c r="E83" s="357"/>
      <c r="F83" s="357"/>
      <c r="G83" s="357"/>
      <c r="H83" s="357"/>
    </row>
    <row r="84" spans="1:8" ht="15">
      <c r="A84" s="265"/>
      <c r="B84" s="100" t="s">
        <v>270</v>
      </c>
      <c r="C84" s="357"/>
      <c r="D84" s="357"/>
      <c r="E84" s="357"/>
      <c r="F84" s="357"/>
      <c r="G84" s="357"/>
      <c r="H84" s="357"/>
    </row>
    <row r="85" spans="1:8" ht="15">
      <c r="A85" s="265"/>
      <c r="B85" s="100" t="s">
        <v>271</v>
      </c>
      <c r="C85" s="357"/>
      <c r="D85" s="357"/>
      <c r="E85" s="357"/>
      <c r="F85" s="357"/>
      <c r="G85" s="357"/>
      <c r="H85" s="357"/>
    </row>
    <row r="86" spans="1:8" ht="15">
      <c r="A86" s="265"/>
      <c r="B86" s="100"/>
      <c r="C86" s="357"/>
      <c r="D86" s="357"/>
      <c r="E86" s="357"/>
      <c r="F86" s="357"/>
      <c r="G86" s="357"/>
      <c r="H86" s="357"/>
    </row>
    <row r="87" spans="1:8" ht="15">
      <c r="A87" s="486" t="s">
        <v>272</v>
      </c>
      <c r="B87" s="487"/>
      <c r="C87" s="383">
        <f aca="true" t="shared" si="6" ref="C87:H87">SUM(C89:C94)</f>
        <v>0</v>
      </c>
      <c r="D87" s="383">
        <f t="shared" si="6"/>
        <v>0</v>
      </c>
      <c r="E87" s="383">
        <f t="shared" si="6"/>
        <v>0</v>
      </c>
      <c r="F87" s="383">
        <f t="shared" si="6"/>
        <v>0</v>
      </c>
      <c r="G87" s="383">
        <f t="shared" si="6"/>
        <v>0</v>
      </c>
      <c r="H87" s="383">
        <f t="shared" si="6"/>
        <v>0</v>
      </c>
    </row>
    <row r="88" spans="1:8" ht="15">
      <c r="A88" s="486" t="s">
        <v>273</v>
      </c>
      <c r="B88" s="487"/>
      <c r="C88" s="383"/>
      <c r="D88" s="383"/>
      <c r="E88" s="383"/>
      <c r="F88" s="383"/>
      <c r="G88" s="383"/>
      <c r="H88" s="383"/>
    </row>
    <row r="89" spans="1:8" ht="15">
      <c r="A89" s="488"/>
      <c r="B89" s="100" t="s">
        <v>274</v>
      </c>
      <c r="C89" s="383"/>
      <c r="D89" s="383"/>
      <c r="E89" s="383"/>
      <c r="F89" s="383"/>
      <c r="G89" s="383"/>
      <c r="H89" s="383"/>
    </row>
    <row r="90" spans="1:8" ht="15">
      <c r="A90" s="488"/>
      <c r="B90" s="100" t="s">
        <v>275</v>
      </c>
      <c r="C90" s="383"/>
      <c r="D90" s="383"/>
      <c r="E90" s="383"/>
      <c r="F90" s="383"/>
      <c r="G90" s="383"/>
      <c r="H90" s="383"/>
    </row>
    <row r="91" spans="1:8" ht="15">
      <c r="A91" s="488"/>
      <c r="B91" s="100" t="s">
        <v>276</v>
      </c>
      <c r="C91" s="383"/>
      <c r="D91" s="383"/>
      <c r="E91" s="383"/>
      <c r="F91" s="383"/>
      <c r="G91" s="383"/>
      <c r="H91" s="383"/>
    </row>
    <row r="92" spans="1:8" ht="15">
      <c r="A92" s="488"/>
      <c r="B92" s="100" t="s">
        <v>277</v>
      </c>
      <c r="C92" s="383"/>
      <c r="D92" s="383"/>
      <c r="E92" s="383"/>
      <c r="F92" s="383"/>
      <c r="G92" s="383"/>
      <c r="H92" s="383"/>
    </row>
    <row r="93" spans="1:8" ht="15">
      <c r="A93" s="265"/>
      <c r="B93" s="100" t="s">
        <v>278</v>
      </c>
      <c r="C93" s="357"/>
      <c r="D93" s="357"/>
      <c r="E93" s="357"/>
      <c r="F93" s="357"/>
      <c r="G93" s="357"/>
      <c r="H93" s="357"/>
    </row>
    <row r="94" spans="1:8" ht="15">
      <c r="A94" s="265"/>
      <c r="B94" s="100" t="s">
        <v>279</v>
      </c>
      <c r="C94" s="357"/>
      <c r="D94" s="357"/>
      <c r="E94" s="357"/>
      <c r="F94" s="357"/>
      <c r="G94" s="357"/>
      <c r="H94" s="357"/>
    </row>
    <row r="95" spans="1:8" ht="15">
      <c r="A95" s="265"/>
      <c r="B95" s="100"/>
      <c r="C95" s="357"/>
      <c r="D95" s="357"/>
      <c r="E95" s="357"/>
      <c r="F95" s="357"/>
      <c r="G95" s="357"/>
      <c r="H95" s="357"/>
    </row>
    <row r="96" spans="1:8" ht="15">
      <c r="A96" s="486" t="s">
        <v>225</v>
      </c>
      <c r="B96" s="487"/>
      <c r="C96" s="356">
        <f aca="true" t="shared" si="7" ref="C96:H96">+C10+C53</f>
        <v>593911976</v>
      </c>
      <c r="D96" s="356">
        <f t="shared" si="7"/>
        <v>3138468</v>
      </c>
      <c r="E96" s="356">
        <f t="shared" si="7"/>
        <v>597050444</v>
      </c>
      <c r="F96" s="356">
        <f t="shared" si="7"/>
        <v>177466722</v>
      </c>
      <c r="G96" s="356">
        <f t="shared" si="7"/>
        <v>164632840</v>
      </c>
      <c r="H96" s="356">
        <f t="shared" si="7"/>
        <v>419583722</v>
      </c>
    </row>
    <row r="97" spans="1:8" ht="15">
      <c r="A97" s="359"/>
      <c r="B97" s="360"/>
      <c r="C97" s="361"/>
      <c r="D97" s="361"/>
      <c r="E97" s="361"/>
      <c r="F97" s="361"/>
      <c r="G97" s="361"/>
      <c r="H97" s="361"/>
    </row>
    <row r="98" spans="1:8" ht="15">
      <c r="A98" s="103"/>
      <c r="B98" s="103"/>
      <c r="C98" s="299"/>
      <c r="D98" s="299"/>
      <c r="E98" s="299"/>
      <c r="F98" s="299"/>
      <c r="G98" s="299"/>
      <c r="H98" s="299"/>
    </row>
    <row r="99" spans="1:8" ht="15">
      <c r="A99" s="103"/>
      <c r="B99" s="103"/>
      <c r="C99" s="299"/>
      <c r="D99" s="299"/>
      <c r="E99" s="299"/>
      <c r="F99" s="299"/>
      <c r="G99" s="299"/>
      <c r="H99" s="299"/>
    </row>
    <row r="100" spans="1:8" ht="15">
      <c r="A100" s="103"/>
      <c r="B100" s="103"/>
      <c r="C100" s="299"/>
      <c r="D100" s="299"/>
      <c r="E100" s="299"/>
      <c r="F100" s="299"/>
      <c r="G100" s="299"/>
      <c r="H100" s="299"/>
    </row>
    <row r="103" ht="15"/>
    <row r="104" ht="15"/>
  </sheetData>
  <sheetProtection/>
  <mergeCells count="108">
    <mergeCell ref="C6:G6"/>
    <mergeCell ref="H6:H8"/>
    <mergeCell ref="C7:C8"/>
    <mergeCell ref="E7:E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25:C26"/>
    <mergeCell ref="D25:D26"/>
    <mergeCell ref="E25:E26"/>
    <mergeCell ref="F25:F26"/>
    <mergeCell ref="G25:G26"/>
    <mergeCell ref="F7:F8"/>
    <mergeCell ref="G7:G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A53:B53"/>
    <mergeCell ref="A54:B54"/>
    <mergeCell ref="A64:B64"/>
    <mergeCell ref="A68:A69"/>
    <mergeCell ref="C68:C69"/>
    <mergeCell ref="D68:D69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75:B75"/>
    <mergeCell ref="A76:A77"/>
    <mergeCell ref="C76:C77"/>
    <mergeCell ref="D76:D77"/>
    <mergeCell ref="E76:E77"/>
    <mergeCell ref="F76:F77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88:B88"/>
    <mergeCell ref="A89:A90"/>
    <mergeCell ref="C89:C90"/>
    <mergeCell ref="D89:D90"/>
    <mergeCell ref="E89:E90"/>
    <mergeCell ref="F89:F90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G91:G92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80" zoomScaleSheetLayoutView="80" zoomScalePageLayoutView="0" workbookViewId="0" topLeftCell="A42">
      <selection activeCell="A1" sqref="A1:G46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57421875" style="0" bestFit="1" customWidth="1"/>
    <col min="8" max="9" width="16.140625" style="0" bestFit="1" customWidth="1"/>
  </cols>
  <sheetData>
    <row r="1" spans="1:7" ht="15">
      <c r="A1" s="430" t="str">
        <f>+FORMATO6C!A1</f>
        <v>COLEGIO DE ESTUDIOS CIENTÍFICOS Y TECNOLÓGICOS DEL ESTADO DE TLAXCALA</v>
      </c>
      <c r="B1" s="431"/>
      <c r="C1" s="431"/>
      <c r="D1" s="431"/>
      <c r="E1" s="431"/>
      <c r="F1" s="431"/>
      <c r="G1" s="432"/>
    </row>
    <row r="2" spans="1:7" ht="15">
      <c r="A2" s="471" t="s">
        <v>139</v>
      </c>
      <c r="B2" s="472"/>
      <c r="C2" s="472"/>
      <c r="D2" s="472"/>
      <c r="E2" s="472"/>
      <c r="F2" s="472"/>
      <c r="G2" s="473"/>
    </row>
    <row r="3" spans="1:7" ht="15">
      <c r="A3" s="471" t="s">
        <v>281</v>
      </c>
      <c r="B3" s="472"/>
      <c r="C3" s="472"/>
      <c r="D3" s="472"/>
      <c r="E3" s="472"/>
      <c r="F3" s="472"/>
      <c r="G3" s="473"/>
    </row>
    <row r="4" spans="1:7" ht="15">
      <c r="A4" s="471" t="s">
        <v>585</v>
      </c>
      <c r="B4" s="472"/>
      <c r="C4" s="472"/>
      <c r="D4" s="472"/>
      <c r="E4" s="472"/>
      <c r="F4" s="472"/>
      <c r="G4" s="473"/>
    </row>
    <row r="5" spans="1:7" ht="15">
      <c r="A5" s="474" t="s">
        <v>1</v>
      </c>
      <c r="B5" s="475"/>
      <c r="C5" s="475"/>
      <c r="D5" s="475"/>
      <c r="E5" s="475"/>
      <c r="F5" s="475"/>
      <c r="G5" s="476"/>
    </row>
    <row r="6" spans="1:7" ht="15">
      <c r="A6" s="480" t="s">
        <v>2</v>
      </c>
      <c r="B6" s="477" t="s">
        <v>141</v>
      </c>
      <c r="C6" s="478"/>
      <c r="D6" s="478"/>
      <c r="E6" s="478"/>
      <c r="F6" s="479"/>
      <c r="G6" s="480" t="s">
        <v>227</v>
      </c>
    </row>
    <row r="7" spans="1:7" ht="15">
      <c r="A7" s="485"/>
      <c r="B7" s="480" t="s">
        <v>4</v>
      </c>
      <c r="C7" s="321" t="s">
        <v>53</v>
      </c>
      <c r="D7" s="480" t="s">
        <v>55</v>
      </c>
      <c r="E7" s="480" t="s">
        <v>5</v>
      </c>
      <c r="F7" s="480" t="s">
        <v>7</v>
      </c>
      <c r="G7" s="485"/>
    </row>
    <row r="8" spans="1:7" ht="15">
      <c r="A8" s="481"/>
      <c r="B8" s="481"/>
      <c r="C8" s="322" t="s">
        <v>54</v>
      </c>
      <c r="D8" s="481"/>
      <c r="E8" s="481"/>
      <c r="F8" s="481"/>
      <c r="G8" s="481"/>
    </row>
    <row r="9" spans="1:7" ht="15">
      <c r="A9" s="339" t="s">
        <v>282</v>
      </c>
      <c r="B9" s="351">
        <f>SUM(B10:B18)+B21</f>
        <v>546164166</v>
      </c>
      <c r="C9" s="351">
        <f>SUM(C10:C18)+C21</f>
        <v>0</v>
      </c>
      <c r="D9" s="351">
        <f>SUM(D10:D18)+D21</f>
        <v>546164166</v>
      </c>
      <c r="E9" s="351">
        <f>SUM(E10:E18)+E21</f>
        <v>163774064</v>
      </c>
      <c r="F9" s="351">
        <f>SUM(F10:F18)+F21</f>
        <v>153865850</v>
      </c>
      <c r="G9" s="351">
        <f>+D9-E9</f>
        <v>382390102</v>
      </c>
    </row>
    <row r="10" spans="1:7" ht="15">
      <c r="A10" s="265" t="s">
        <v>283</v>
      </c>
      <c r="B10" s="350"/>
      <c r="C10" s="106"/>
      <c r="D10" s="106"/>
      <c r="E10" s="106"/>
      <c r="F10" s="106"/>
      <c r="G10" s="106"/>
    </row>
    <row r="11" spans="1:9" ht="15">
      <c r="A11" s="265" t="s">
        <v>284</v>
      </c>
      <c r="B11" s="350">
        <v>546164166</v>
      </c>
      <c r="C11" s="106">
        <v>0</v>
      </c>
      <c r="D11" s="106">
        <f>+B11+C11</f>
        <v>546164166</v>
      </c>
      <c r="E11" s="106">
        <v>163774064</v>
      </c>
      <c r="F11" s="106">
        <v>153865850</v>
      </c>
      <c r="G11" s="106">
        <f>+D11-E11</f>
        <v>382390102</v>
      </c>
      <c r="H11" s="82"/>
      <c r="I11" s="4"/>
    </row>
    <row r="12" spans="1:7" ht="15">
      <c r="A12" s="265" t="s">
        <v>285</v>
      </c>
      <c r="B12" s="350"/>
      <c r="C12" s="106"/>
      <c r="D12" s="106"/>
      <c r="E12" s="106"/>
      <c r="F12" s="106"/>
      <c r="G12" s="106"/>
    </row>
    <row r="13" spans="1:7" ht="15">
      <c r="A13" s="265" t="s">
        <v>286</v>
      </c>
      <c r="B13" s="350"/>
      <c r="C13" s="106"/>
      <c r="D13" s="106"/>
      <c r="E13" s="106"/>
      <c r="F13" s="106"/>
      <c r="G13" s="106"/>
    </row>
    <row r="14" spans="1:7" ht="15">
      <c r="A14" s="265" t="s">
        <v>287</v>
      </c>
      <c r="B14" s="350"/>
      <c r="C14" s="106"/>
      <c r="D14" s="106"/>
      <c r="E14" s="106"/>
      <c r="F14" s="106"/>
      <c r="G14" s="106"/>
    </row>
    <row r="15" spans="1:7" ht="15">
      <c r="A15" s="265" t="s">
        <v>288</v>
      </c>
      <c r="B15" s="350"/>
      <c r="C15" s="106"/>
      <c r="D15" s="106"/>
      <c r="E15" s="106"/>
      <c r="F15" s="106"/>
      <c r="G15" s="106"/>
    </row>
    <row r="16" spans="1:7" ht="15">
      <c r="A16" s="265" t="s">
        <v>289</v>
      </c>
      <c r="B16" s="500">
        <f>+B19+B20</f>
        <v>0</v>
      </c>
      <c r="C16" s="500"/>
      <c r="D16" s="500"/>
      <c r="E16" s="500"/>
      <c r="F16" s="500"/>
      <c r="G16" s="500"/>
    </row>
    <row r="17" spans="1:7" ht="15">
      <c r="A17" s="265" t="s">
        <v>290</v>
      </c>
      <c r="B17" s="500"/>
      <c r="C17" s="500"/>
      <c r="D17" s="500"/>
      <c r="E17" s="500"/>
      <c r="F17" s="500"/>
      <c r="G17" s="500"/>
    </row>
    <row r="18" spans="1:7" ht="15">
      <c r="A18" s="265" t="s">
        <v>291</v>
      </c>
      <c r="B18" s="500"/>
      <c r="C18" s="500"/>
      <c r="D18" s="500"/>
      <c r="E18" s="500"/>
      <c r="F18" s="500"/>
      <c r="G18" s="500"/>
    </row>
    <row r="19" spans="1:7" ht="15">
      <c r="A19" s="123" t="s">
        <v>292</v>
      </c>
      <c r="B19" s="350"/>
      <c r="C19" s="106"/>
      <c r="D19" s="106"/>
      <c r="E19" s="106"/>
      <c r="F19" s="106"/>
      <c r="G19" s="106"/>
    </row>
    <row r="20" spans="1:7" ht="15">
      <c r="A20" s="123" t="s">
        <v>293</v>
      </c>
      <c r="B20" s="350"/>
      <c r="C20" s="106"/>
      <c r="D20" s="106"/>
      <c r="E20" s="106"/>
      <c r="F20" s="106"/>
      <c r="G20" s="106"/>
    </row>
    <row r="21" spans="1:7" ht="15">
      <c r="A21" s="265" t="s">
        <v>294</v>
      </c>
      <c r="B21" s="350"/>
      <c r="C21" s="106"/>
      <c r="D21" s="106"/>
      <c r="E21" s="106"/>
      <c r="F21" s="106"/>
      <c r="G21" s="106"/>
    </row>
    <row r="22" spans="1:7" ht="15">
      <c r="A22" s="265"/>
      <c r="B22" s="350"/>
      <c r="C22" s="106"/>
      <c r="D22" s="106"/>
      <c r="E22" s="106"/>
      <c r="F22" s="106"/>
      <c r="G22" s="106"/>
    </row>
    <row r="23" spans="1:7" ht="15">
      <c r="A23" s="263" t="s">
        <v>295</v>
      </c>
      <c r="B23" s="351">
        <f>SUM(B24:B32)+B35</f>
        <v>0</v>
      </c>
      <c r="C23" s="351">
        <f>SUM(C24:C32)+C35</f>
        <v>0</v>
      </c>
      <c r="D23" s="351">
        <f>SUM(D24:D32)+D35</f>
        <v>0</v>
      </c>
      <c r="E23" s="351">
        <f>SUM(E24:E32)+E35</f>
        <v>0</v>
      </c>
      <c r="F23" s="351">
        <f>SUM(F24:F32)+F35</f>
        <v>0</v>
      </c>
      <c r="G23" s="351">
        <f>+D23-E23</f>
        <v>0</v>
      </c>
    </row>
    <row r="24" spans="1:9" ht="15">
      <c r="A24" s="265" t="s">
        <v>283</v>
      </c>
      <c r="B24" s="350"/>
      <c r="C24" s="106"/>
      <c r="D24" s="106"/>
      <c r="E24" s="106"/>
      <c r="F24" s="106"/>
      <c r="G24" s="106"/>
      <c r="H24" s="82"/>
      <c r="I24" s="4"/>
    </row>
    <row r="25" spans="1:7" ht="15">
      <c r="A25" s="265" t="s">
        <v>284</v>
      </c>
      <c r="B25" s="350">
        <v>0</v>
      </c>
      <c r="C25" s="106">
        <v>0</v>
      </c>
      <c r="D25" s="106">
        <f>+B25+C25</f>
        <v>0</v>
      </c>
      <c r="E25" s="106">
        <v>0</v>
      </c>
      <c r="F25" s="106">
        <v>0</v>
      </c>
      <c r="G25" s="350">
        <f>+D25-E25</f>
        <v>0</v>
      </c>
    </row>
    <row r="26" spans="1:7" ht="15">
      <c r="A26" s="265" t="s">
        <v>285</v>
      </c>
      <c r="B26" s="350"/>
      <c r="C26" s="106"/>
      <c r="D26" s="106"/>
      <c r="E26" s="106"/>
      <c r="F26" s="106"/>
      <c r="G26" s="106"/>
    </row>
    <row r="27" spans="1:7" ht="15">
      <c r="A27" s="265" t="s">
        <v>286</v>
      </c>
      <c r="B27" s="350"/>
      <c r="C27" s="106"/>
      <c r="D27" s="106"/>
      <c r="E27" s="106"/>
      <c r="F27" s="106"/>
      <c r="G27" s="106"/>
    </row>
    <row r="28" spans="1:7" ht="15">
      <c r="A28" s="265" t="s">
        <v>287</v>
      </c>
      <c r="B28" s="350"/>
      <c r="C28" s="106"/>
      <c r="D28" s="106"/>
      <c r="E28" s="106"/>
      <c r="F28" s="106"/>
      <c r="G28" s="106"/>
    </row>
    <row r="29" spans="1:7" ht="15">
      <c r="A29" s="265" t="s">
        <v>288</v>
      </c>
      <c r="B29" s="350"/>
      <c r="C29" s="106"/>
      <c r="D29" s="106"/>
      <c r="E29" s="106"/>
      <c r="F29" s="106"/>
      <c r="G29" s="106"/>
    </row>
    <row r="30" spans="1:7" ht="15">
      <c r="A30" s="265" t="s">
        <v>289</v>
      </c>
      <c r="B30" s="500">
        <f>+B33+B34</f>
        <v>0</v>
      </c>
      <c r="C30" s="500"/>
      <c r="D30" s="500"/>
      <c r="E30" s="500"/>
      <c r="F30" s="500"/>
      <c r="G30" s="500"/>
    </row>
    <row r="31" spans="1:7" ht="15">
      <c r="A31" s="265" t="s">
        <v>290</v>
      </c>
      <c r="B31" s="500"/>
      <c r="C31" s="500"/>
      <c r="D31" s="500"/>
      <c r="E31" s="500"/>
      <c r="F31" s="500"/>
      <c r="G31" s="500"/>
    </row>
    <row r="32" spans="1:7" ht="15">
      <c r="A32" s="265" t="s">
        <v>291</v>
      </c>
      <c r="B32" s="500"/>
      <c r="C32" s="500"/>
      <c r="D32" s="500"/>
      <c r="E32" s="500"/>
      <c r="F32" s="500"/>
      <c r="G32" s="500"/>
    </row>
    <row r="33" spans="1:7" ht="15">
      <c r="A33" s="123" t="s">
        <v>292</v>
      </c>
      <c r="B33" s="350"/>
      <c r="C33" s="106"/>
      <c r="D33" s="106"/>
      <c r="E33" s="106"/>
      <c r="F33" s="106"/>
      <c r="G33" s="106"/>
    </row>
    <row r="34" spans="1:7" ht="15">
      <c r="A34" s="123" t="s">
        <v>293</v>
      </c>
      <c r="B34" s="350"/>
      <c r="C34" s="106"/>
      <c r="D34" s="106"/>
      <c r="E34" s="106"/>
      <c r="F34" s="106"/>
      <c r="G34" s="106"/>
    </row>
    <row r="35" spans="1:7" ht="15">
      <c r="A35" s="265" t="s">
        <v>294</v>
      </c>
      <c r="B35" s="350"/>
      <c r="C35" s="106"/>
      <c r="D35" s="106"/>
      <c r="E35" s="106"/>
      <c r="F35" s="106"/>
      <c r="G35" s="106"/>
    </row>
    <row r="36" spans="1:7" ht="15">
      <c r="A36" s="264" t="s">
        <v>296</v>
      </c>
      <c r="B36" s="499">
        <f>+B9+B23</f>
        <v>546164166</v>
      </c>
      <c r="C36" s="499">
        <f>+C9+C23</f>
        <v>0</v>
      </c>
      <c r="D36" s="499">
        <f>+D9+D23</f>
        <v>546164166</v>
      </c>
      <c r="E36" s="499">
        <f>+E9+E23-1</f>
        <v>163774063</v>
      </c>
      <c r="F36" s="499">
        <f>+F9+F23-1</f>
        <v>153865849</v>
      </c>
      <c r="G36" s="499">
        <f>+G9+G23</f>
        <v>382390102</v>
      </c>
    </row>
    <row r="37" spans="1:7" ht="15">
      <c r="A37" s="264" t="s">
        <v>297</v>
      </c>
      <c r="B37" s="499"/>
      <c r="C37" s="499"/>
      <c r="D37" s="499"/>
      <c r="E37" s="499"/>
      <c r="F37" s="499"/>
      <c r="G37" s="499"/>
    </row>
    <row r="38" spans="1:7" ht="15">
      <c r="A38" s="336"/>
      <c r="B38" s="107"/>
      <c r="C38" s="108"/>
      <c r="D38" s="108"/>
      <c r="E38" s="108"/>
      <c r="F38" s="108"/>
      <c r="G38" s="108"/>
    </row>
    <row r="39" spans="1:7" ht="15">
      <c r="A39" s="131"/>
      <c r="B39" s="255"/>
      <c r="C39" s="255"/>
      <c r="D39" s="255"/>
      <c r="E39" s="255"/>
      <c r="F39" s="255"/>
      <c r="G39" s="255"/>
    </row>
    <row r="40" spans="1:7" ht="15">
      <c r="A40" s="131"/>
      <c r="B40" s="255"/>
      <c r="C40" s="255"/>
      <c r="D40" s="255"/>
      <c r="E40" s="255"/>
      <c r="F40" s="255"/>
      <c r="G40" s="255"/>
    </row>
    <row r="41" spans="1:7" ht="15">
      <c r="A41" s="131"/>
      <c r="B41" s="255"/>
      <c r="C41" s="255"/>
      <c r="D41" s="255"/>
      <c r="E41" s="255"/>
      <c r="F41" s="255"/>
      <c r="G41" s="255"/>
    </row>
    <row r="42" spans="1:7" ht="15">
      <c r="A42" s="131"/>
      <c r="B42" s="255"/>
      <c r="C42" s="255"/>
      <c r="D42" s="255"/>
      <c r="E42" s="255"/>
      <c r="F42" s="255"/>
      <c r="G42" s="255"/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16:B18"/>
    <mergeCell ref="C16:C18"/>
    <mergeCell ref="D16:D18"/>
    <mergeCell ref="E16:E18"/>
    <mergeCell ref="F16:F18"/>
    <mergeCell ref="G16:G18"/>
    <mergeCell ref="B30:B32"/>
    <mergeCell ref="C30:C32"/>
    <mergeCell ref="D30:D32"/>
    <mergeCell ref="E30:E32"/>
    <mergeCell ref="F30:F32"/>
    <mergeCell ref="G30:G32"/>
    <mergeCell ref="B36:B37"/>
    <mergeCell ref="C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Tesorería</cp:lastModifiedBy>
  <cp:lastPrinted>2017-07-06T03:12:17Z</cp:lastPrinted>
  <dcterms:created xsi:type="dcterms:W3CDTF">2016-11-22T16:59:39Z</dcterms:created>
  <dcterms:modified xsi:type="dcterms:W3CDTF">2017-07-06T03:13:21Z</dcterms:modified>
  <cp:category/>
  <cp:version/>
  <cp:contentType/>
  <cp:contentStatus/>
</cp:coreProperties>
</file>