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H:\Cuenta Publica Armonizada 2017\CUENTA PUBLICA ARMPOD JUD A SEP 2017\"/>
    </mc:Choice>
  </mc:AlternateContent>
  <bookViews>
    <workbookView xWindow="0" yWindow="0" windowWidth="19440" windowHeight="11760" firstSheet="6" activeTab="12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  <sheet name="guia de cumplimiento" sheetId="22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0" l="1"/>
  <c r="J34" i="20"/>
  <c r="I34" i="20"/>
  <c r="H34" i="20"/>
  <c r="G34" i="20"/>
  <c r="I12" i="20"/>
  <c r="J12" i="20"/>
  <c r="H12" i="20"/>
  <c r="G12" i="20"/>
  <c r="F12" i="20"/>
  <c r="I11" i="19"/>
  <c r="I37" i="19" s="1"/>
  <c r="H11" i="19"/>
  <c r="H37" i="19" s="1"/>
  <c r="G11" i="19"/>
  <c r="G37" i="19" s="1"/>
  <c r="F11" i="19"/>
  <c r="F37" i="19" s="1"/>
  <c r="I37" i="18"/>
  <c r="I13" i="18" s="1"/>
  <c r="H37" i="18"/>
  <c r="H13" i="18" s="1"/>
  <c r="G37" i="18"/>
  <c r="G13" i="18" s="1"/>
  <c r="F37" i="18"/>
  <c r="F13" i="18" s="1"/>
  <c r="E37" i="18"/>
  <c r="E13" i="18" s="1"/>
  <c r="D37" i="18"/>
  <c r="D13" i="18" s="1"/>
  <c r="I16" i="17"/>
  <c r="I42" i="17" s="1"/>
  <c r="H16" i="17"/>
  <c r="H42" i="17" s="1"/>
  <c r="G16" i="17"/>
  <c r="G42" i="17" s="1"/>
  <c r="F16" i="17"/>
  <c r="F42" i="17" s="1"/>
  <c r="E16" i="17"/>
  <c r="E42" i="17" s="1"/>
  <c r="D42" i="17"/>
  <c r="I15" i="12"/>
  <c r="H15" i="12"/>
  <c r="G15" i="12"/>
  <c r="F15" i="12"/>
  <c r="E15" i="12"/>
  <c r="D15" i="12"/>
  <c r="J53" i="10"/>
  <c r="I53" i="10"/>
  <c r="H53" i="10"/>
  <c r="J55" i="10"/>
  <c r="J20" i="10"/>
  <c r="I20" i="10"/>
  <c r="H20" i="10"/>
  <c r="G55" i="10"/>
  <c r="G70" i="6"/>
  <c r="G71" i="6"/>
  <c r="F70" i="6"/>
  <c r="E31" i="6"/>
  <c r="I23" i="3"/>
  <c r="E23" i="3"/>
  <c r="J56" i="10" l="1"/>
  <c r="J21" i="10"/>
  <c r="I18" i="1"/>
  <c r="E34" i="1"/>
  <c r="E26" i="1"/>
  <c r="E18" i="1"/>
  <c r="G22" i="6" l="1"/>
  <c r="F22" i="6"/>
  <c r="J69" i="1"/>
  <c r="J20" i="1"/>
  <c r="I73" i="1"/>
  <c r="K22" i="8" l="1"/>
  <c r="H18" i="8"/>
  <c r="H17" i="8"/>
  <c r="H16" i="8"/>
  <c r="K20" i="8"/>
  <c r="K18" i="8"/>
  <c r="K17" i="8"/>
  <c r="K16" i="8"/>
  <c r="I51" i="8"/>
  <c r="H22" i="8"/>
  <c r="H20" i="8"/>
  <c r="G68" i="6"/>
  <c r="F68" i="6"/>
  <c r="J66" i="10"/>
  <c r="J65" i="10"/>
  <c r="J64" i="10"/>
  <c r="J63" i="10"/>
  <c r="J62" i="10"/>
  <c r="J61" i="10"/>
  <c r="J60" i="10"/>
  <c r="J59" i="10"/>
  <c r="J58" i="10"/>
  <c r="J57" i="10"/>
  <c r="J41" i="10"/>
  <c r="J40" i="10"/>
  <c r="J39" i="10"/>
  <c r="J38" i="10"/>
  <c r="J37" i="10"/>
  <c r="J36" i="10"/>
  <c r="J35" i="10"/>
  <c r="J34" i="10"/>
  <c r="J33" i="10"/>
  <c r="J32" i="10"/>
  <c r="G41" i="10"/>
  <c r="G40" i="10"/>
  <c r="G39" i="10"/>
  <c r="G38" i="10"/>
  <c r="G37" i="10"/>
  <c r="G36" i="10"/>
  <c r="G35" i="10"/>
  <c r="G34" i="10"/>
  <c r="G33" i="10"/>
  <c r="G32" i="10"/>
  <c r="G30" i="10"/>
  <c r="G29" i="10"/>
  <c r="G28" i="10"/>
  <c r="G27" i="10"/>
  <c r="G26" i="10"/>
  <c r="G25" i="10"/>
  <c r="G23" i="10"/>
  <c r="G21" i="10"/>
  <c r="G17" i="10"/>
  <c r="G16" i="10"/>
  <c r="G15" i="10"/>
  <c r="G14" i="10"/>
  <c r="G63" i="10"/>
  <c r="G56" i="10"/>
  <c r="K51" i="8" l="1"/>
  <c r="K110" i="22"/>
  <c r="K78" i="8" l="1"/>
  <c r="J61" i="14"/>
  <c r="J59" i="14"/>
  <c r="I47" i="12"/>
  <c r="J81" i="11"/>
  <c r="J81" i="10"/>
  <c r="J78" i="10"/>
  <c r="G53" i="10" l="1"/>
  <c r="F53" i="10"/>
  <c r="J17" i="10"/>
  <c r="J19" i="10"/>
  <c r="J18" i="10"/>
  <c r="J16" i="10"/>
  <c r="J15" i="10"/>
  <c r="J14" i="10"/>
  <c r="J13" i="10"/>
  <c r="G12" i="10" l="1"/>
  <c r="F14" i="16" l="1"/>
  <c r="J58" i="14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73" i="1"/>
  <c r="J82" i="1" s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F42" i="10"/>
  <c r="F24" i="10"/>
  <c r="F19" i="10"/>
  <c r="F18" i="10"/>
  <c r="G42" i="10"/>
  <c r="H42" i="10"/>
  <c r="I42" i="10"/>
  <c r="J17" i="8" l="1"/>
  <c r="J16" i="8"/>
  <c r="H45" i="8"/>
  <c r="K47" i="8"/>
  <c r="J47" i="8"/>
  <c r="I47" i="8"/>
  <c r="H47" i="8"/>
  <c r="G47" i="8"/>
  <c r="F47" i="8"/>
  <c r="F47" i="1"/>
  <c r="F40" i="1"/>
  <c r="F26" i="1"/>
  <c r="J51" i="8" l="1"/>
  <c r="J93" i="8" s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45" i="12"/>
  <c r="G45" i="12"/>
  <c r="F45" i="12"/>
  <c r="I45" i="12" s="1"/>
  <c r="E45" i="12"/>
  <c r="D45" i="12"/>
  <c r="G31" i="10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I31" i="10"/>
  <c r="H31" i="10"/>
  <c r="F31" i="10"/>
  <c r="E31" i="10"/>
  <c r="F20" i="10"/>
  <c r="E20" i="10"/>
  <c r="H14" i="16"/>
  <c r="H13" i="16" s="1"/>
  <c r="H40" i="16" s="1"/>
  <c r="F12" i="10"/>
  <c r="E14" i="16" s="1"/>
  <c r="E13" i="16" s="1"/>
  <c r="E12" i="10"/>
  <c r="D14" i="16" s="1"/>
  <c r="D13" i="16" s="1"/>
  <c r="D40" i="16" s="1"/>
  <c r="H51" i="8"/>
  <c r="H93" i="8" s="1"/>
  <c r="G20" i="8"/>
  <c r="K36" i="8"/>
  <c r="J36" i="8"/>
  <c r="I36" i="8"/>
  <c r="H36" i="8"/>
  <c r="G36" i="8"/>
  <c r="F36" i="8"/>
  <c r="F51" i="8"/>
  <c r="F93" i="8" s="1"/>
  <c r="G36" i="6"/>
  <c r="F36" i="6"/>
  <c r="E36" i="6"/>
  <c r="G18" i="6"/>
  <c r="F18" i="6"/>
  <c r="E18" i="6"/>
  <c r="G13" i="6"/>
  <c r="G61" i="6" s="1"/>
  <c r="F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E25" i="3" s="1"/>
  <c r="K19" i="3"/>
  <c r="J19" i="3"/>
  <c r="I19" i="3"/>
  <c r="H19" i="3"/>
  <c r="G19" i="3"/>
  <c r="F19" i="3"/>
  <c r="E19" i="3"/>
  <c r="J51" i="1"/>
  <c r="I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J28" i="1"/>
  <c r="F34" i="1"/>
  <c r="F18" i="1"/>
  <c r="F61" i="6" l="1"/>
  <c r="F27" i="6"/>
  <c r="J31" i="10"/>
  <c r="F71" i="6"/>
  <c r="L30" i="5"/>
  <c r="G51" i="8"/>
  <c r="G93" i="8" s="1"/>
  <c r="H11" i="11"/>
  <c r="E40" i="16"/>
  <c r="E11" i="11"/>
  <c r="I11" i="11"/>
  <c r="F40" i="16"/>
  <c r="G14" i="16"/>
  <c r="J12" i="10"/>
  <c r="F11" i="11"/>
  <c r="I25" i="3"/>
  <c r="G11" i="11"/>
  <c r="J11" i="11" s="1"/>
  <c r="J78" i="11"/>
  <c r="K93" i="8"/>
  <c r="E40" i="6"/>
  <c r="I11" i="10"/>
  <c r="H11" i="10"/>
  <c r="F11" i="10"/>
  <c r="E11" i="10"/>
  <c r="G27" i="6"/>
  <c r="G28" i="6" s="1"/>
  <c r="G31" i="6" s="1"/>
  <c r="G40" i="6" s="1"/>
  <c r="J55" i="1"/>
  <c r="J66" i="1" s="1"/>
  <c r="J83" i="1" s="1"/>
  <c r="F55" i="1"/>
  <c r="F68" i="1" s="1"/>
  <c r="I55" i="1"/>
  <c r="I66" i="1" s="1"/>
  <c r="E55" i="1"/>
  <c r="E68" i="1" s="1"/>
  <c r="J30" i="10"/>
  <c r="F28" i="6" l="1"/>
  <c r="I83" i="1"/>
  <c r="F91" i="11"/>
  <c r="E17" i="12" s="1"/>
  <c r="G13" i="16"/>
  <c r="G40" i="16" s="1"/>
  <c r="I14" i="16"/>
  <c r="I91" i="11"/>
  <c r="H17" i="12" s="1"/>
  <c r="H91" i="11"/>
  <c r="E91" i="11"/>
  <c r="D17" i="12" s="1"/>
  <c r="J29" i="10"/>
  <c r="J28" i="10"/>
  <c r="J27" i="10"/>
  <c r="F31" i="6" l="1"/>
  <c r="F40" i="6" s="1"/>
  <c r="I18" i="14"/>
  <c r="I16" i="14" s="1"/>
  <c r="I101" i="14" s="1"/>
  <c r="H56" i="12"/>
  <c r="G17" i="12"/>
  <c r="H18" i="14" s="1"/>
  <c r="H16" i="14" s="1"/>
  <c r="H101" i="14" s="1"/>
  <c r="F18" i="14"/>
  <c r="F16" i="14" s="1"/>
  <c r="F101" i="14" s="1"/>
  <c r="E56" i="12"/>
  <c r="E18" i="14"/>
  <c r="E16" i="14" s="1"/>
  <c r="E101" i="14" s="1"/>
  <c r="D56" i="12"/>
  <c r="J26" i="10"/>
  <c r="G56" i="12" l="1"/>
  <c r="J25" i="10"/>
  <c r="J24" i="10" l="1"/>
  <c r="J23" i="10" l="1"/>
  <c r="G20" i="10" l="1"/>
  <c r="G11" i="10" l="1"/>
  <c r="G91" i="11" l="1"/>
  <c r="F17" i="12"/>
  <c r="I17" i="12" s="1"/>
  <c r="J11" i="10"/>
  <c r="J91" i="11" s="1"/>
  <c r="I13" i="16"/>
  <c r="I40" i="16" s="1"/>
  <c r="I56" i="12" l="1"/>
  <c r="G18" i="14"/>
  <c r="F56" i="12"/>
  <c r="J18" i="14" l="1"/>
  <c r="G16" i="14"/>
  <c r="G101" i="14" l="1"/>
  <c r="J16" i="14"/>
  <c r="J101" i="14" s="1"/>
  <c r="I93" i="8"/>
</calcChain>
</file>

<file path=xl/sharedStrings.xml><?xml version="1.0" encoding="utf-8"?>
<sst xmlns="http://schemas.openxmlformats.org/spreadsheetml/2006/main" count="1403" uniqueCount="851">
  <si>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</si>
  <si>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</si>
  <si>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</si>
  <si>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</si>
  <si>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</si>
  <si>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</si>
  <si>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</si>
  <si>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</si>
  <si>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</si>
  <si>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</si>
  <si>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</si>
  <si>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</si>
  <si>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</si>
  <si>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</si>
  <si>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</si>
  <si>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</si>
  <si>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</si>
  <si>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</si>
  <si>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</si>
  <si>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</si>
  <si>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</si>
  <si>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</si>
  <si>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</si>
  <si>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</si>
  <si>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</si>
  <si>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</si>
  <si>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</si>
  <si>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</si>
  <si>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</si>
  <si>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</si>
  <si>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</si>
  <si>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</si>
  <si>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</si>
  <si>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</si>
  <si>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</si>
  <si>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</si>
  <si>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</si>
  <si>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</si>
  <si>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</si>
  <si>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</si>
  <si>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</si>
  <si>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</si>
  <si>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</si>
  <si>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</si>
  <si>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</si>
  <si>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</si>
  <si>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</si>
  <si>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</si>
  <si>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</si>
  <si>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</si>
  <si>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</si>
  <si>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</si>
  <si>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</si>
  <si>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</si>
  <si>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</si>
  <si>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</si>
  <si>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</si>
  <si>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</si>
  <si>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</si>
  <si>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</si>
  <si>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</si>
  <si>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</si>
  <si>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</si>
  <si>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</si>
  <si>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</si>
  <si>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</si>
  <si>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</si>
  <si>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</si>
  <si>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</si>
  <si>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</si>
  <si>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</si>
  <si>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</si>
  <si>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</si>
  <si>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</si>
  <si>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</si>
  <si>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</si>
  <si>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</si>
  <si>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</si>
  <si>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</si>
  <si>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</si>
  <si>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</si>
  <si>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</si>
  <si>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</si>
  <si>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</si>
  <si>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</si>
  <si>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</si>
  <si>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</si>
  <si>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</si>
  <si>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</si>
  <si>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</si>
  <si>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</si>
  <si>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</si>
  <si>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</si>
  <si>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</si>
  <si>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</si>
  <si>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</si>
  <si>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</si>
  <si>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</si>
  <si>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</si>
  <si>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</si>
  <si>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</si>
  <si>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</si>
  <si>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</si>
  <si>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</si>
  <si>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</si>
  <si>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</si>
  <si>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</si>
  <si>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</si>
  <si>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</si>
  <si>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</si>
  <si>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</si>
  <si>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</si>
  <si>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</si>
  <si>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</si>
  <si>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</si>
  <si>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</si>
  <si>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</si>
  <si>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</si>
  <si>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</si>
  <si>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</si>
  <si>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</si>
  <si>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</si>
  <si>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</si>
  <si>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</si>
  <si>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</si>
  <si>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</si>
  <si>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</si>
  <si>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</si>
  <si>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</si>
  <si>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</si>
  <si>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</si>
  <si>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</si>
  <si>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</si>
  <si>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</si>
  <si>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</si>
  <si>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</si>
  <si>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</si>
  <si>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</si>
  <si>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</si>
  <si>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</si>
  <si>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</si>
  <si>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</si>
  <si>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</si>
  <si>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</si>
  <si>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</si>
  <si>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</si>
  <si>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</si>
  <si>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</si>
  <si>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</si>
  <si>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</si>
  <si>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</si>
  <si>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</si>
  <si>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</si>
  <si>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</si>
  <si>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</si>
  <si>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</si>
  <si>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</si>
  <si>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</si>
  <si>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</si>
  <si>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</si>
  <si>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</si>
  <si>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</si>
  <si>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</si>
  <si>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</si>
  <si>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</si>
  <si>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</si>
  <si>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</si>
  <si>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</si>
  <si>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</si>
  <si>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</si>
  <si>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</si>
  <si>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</si>
  <si>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</si>
  <si>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</si>
  <si>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</si>
  <si>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</si>
  <si>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</si>
  <si>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</si>
  <si>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</si>
  <si>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</si>
  <si>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</si>
  <si>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</si>
  <si>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</si>
  <si>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</si>
  <si>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</si>
  <si>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</si>
  <si>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</si>
  <si>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</si>
  <si>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</si>
  <si>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</si>
  <si>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</si>
  <si>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</si>
  <si>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</si>
  <si>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</si>
  <si>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</si>
  <si>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</si>
  <si>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</si>
  <si>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</si>
  <si>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</si>
  <si>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</si>
  <si>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</si>
  <si>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</si>
  <si>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</si>
  <si>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</si>
  <si>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</si>
  <si>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</si>
  <si>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</si>
  <si>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</si>
  <si>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</si>
  <si>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</si>
  <si>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</si>
  <si>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</si>
  <si>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</si>
  <si>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</si>
  <si>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</si>
  <si>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</si>
  <si>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</si>
  <si>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</si>
  <si>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</si>
  <si>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</si>
  <si>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</si>
  <si>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</si>
  <si>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</si>
  <si>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</si>
  <si>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</si>
  <si>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</si>
  <si>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</si>
  <si>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</si>
  <si>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</si>
  <si>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</si>
  <si>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</si>
  <si>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</si>
  <si>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</si>
  <si>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</si>
  <si>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</si>
  <si>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</si>
  <si>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</si>
  <si>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</si>
  <si>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</si>
  <si>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</si>
  <si>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</si>
  <si>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</si>
  <si>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</si>
  <si>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</si>
  <si>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</si>
  <si>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</si>
  <si>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</si>
  <si>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</si>
  <si>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</si>
  <si>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</si>
  <si>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</si>
  <si>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</si>
  <si>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</si>
  <si>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</si>
  <si>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</si>
  <si>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</si>
  <si>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</si>
  <si>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</si>
  <si>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</si>
  <si>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</si>
  <si>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</si>
  <si>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</si>
  <si>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</si>
  <si>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</si>
  <si>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</si>
  <si>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</si>
  <si>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</si>
  <si>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</si>
  <si>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</si>
  <si>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</si>
  <si>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</si>
  <si>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</si>
  <si>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</si>
  <si>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</si>
  <si>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</si>
  <si>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</si>
  <si>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</si>
  <si>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</si>
  <si>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</si>
  <si>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</si>
  <si>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</si>
  <si>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</si>
  <si>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</si>
  <si>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</si>
  <si>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</si>
  <si>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</si>
  <si>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</si>
  <si>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</si>
  <si>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</si>
  <si>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</si>
  <si>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</si>
  <si>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</si>
  <si>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</si>
  <si>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</si>
  <si>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</si>
  <si>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</si>
  <si>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</si>
  <si>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</si>
  <si>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</si>
  <si>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</si>
  <si>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</si>
  <si>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</si>
  <si>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</si>
  <si>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</si>
  <si>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</si>
  <si>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</si>
  <si>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</si>
  <si>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</si>
  <si>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</si>
  <si>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</si>
  <si>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</si>
  <si>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</si>
  <si>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</si>
  <si>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</si>
  <si>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</si>
  <si>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</si>
  <si>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</si>
  <si>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</si>
  <si>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</si>
  <si>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</si>
  <si>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</si>
  <si>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</si>
  <si>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</si>
  <si>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</si>
  <si>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</si>
  <si>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</si>
  <si>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</si>
  <si>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</si>
  <si>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</si>
  <si>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</si>
  <si>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</si>
  <si>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</si>
  <si>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</si>
  <si>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</si>
  <si>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</si>
  <si>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</si>
  <si>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</si>
  <si>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</si>
  <si>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</si>
  <si>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</si>
  <si>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</si>
  <si>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</si>
  <si>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</si>
  <si>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</si>
  <si>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</si>
  <si>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</si>
  <si>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</si>
  <si>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</si>
  <si>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</si>
  <si>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</si>
  <si>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</si>
  <si>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</si>
  <si>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</si>
  <si>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</si>
  <si>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</si>
  <si>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</si>
  <si>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</si>
  <si>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</si>
  <si>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</si>
  <si>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</si>
  <si>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</si>
  <si>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</si>
  <si>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</si>
  <si>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</si>
  <si>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</si>
  <si>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</si>
  <si>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</si>
  <si>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</si>
  <si>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</si>
  <si>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</si>
  <si>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</si>
  <si>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</si>
  <si>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</si>
  <si>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</si>
  <si>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</si>
  <si>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</si>
  <si>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</si>
  <si>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</si>
  <si>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</si>
  <si>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</si>
  <si>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</si>
  <si>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</si>
  <si>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</si>
  <si>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</si>
  <si>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</si>
  <si>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</si>
  <si>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</si>
  <si>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</si>
  <si>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</si>
  <si>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</si>
  <si>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</si>
  <si>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</si>
  <si>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</si>
  <si>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</si>
  <si>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</si>
  <si>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</si>
  <si>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</si>
  <si>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</si>
  <si>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</si>
  <si>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</si>
  <si>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</si>
  <si>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</si>
  <si>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</si>
  <si>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</si>
  <si>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</si>
  <si>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</si>
  <si>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</si>
  <si>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</si>
  <si>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</si>
  <si>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</si>
  <si>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</si>
  <si>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</si>
  <si>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</si>
  <si>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</si>
  <si>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</si>
  <si>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</si>
  <si>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</si>
  <si>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</si>
  <si>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</si>
  <si>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</si>
  <si>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</si>
  <si>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</si>
  <si>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</si>
  <si>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</si>
  <si>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</si>
  <si>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</si>
  <si>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</si>
  <si>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</si>
  <si>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</si>
  <si>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</si>
  <si>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</si>
  <si>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</si>
  <si>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</si>
  <si>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</si>
  <si>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</si>
  <si>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</si>
  <si>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</si>
  <si>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</si>
  <si>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</si>
  <si>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</si>
  <si>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</si>
  <si>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</si>
  <si>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</si>
  <si>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</si>
  <si>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</si>
  <si>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</si>
  <si>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</si>
  <si>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</si>
  <si>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</si>
  <si>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</si>
  <si>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</si>
  <si>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</si>
  <si>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</si>
  <si>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</si>
  <si>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</si>
  <si>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</si>
  <si>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</si>
  <si>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</si>
  <si>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</si>
  <si>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</si>
  <si>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</si>
  <si>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</si>
  <si>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</si>
  <si>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</si>
  <si>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</si>
  <si>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</si>
  <si>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</si>
  <si>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</si>
  <si>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</si>
  <si>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</si>
  <si>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</si>
  <si>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</si>
  <si>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</si>
  <si>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</si>
  <si>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</si>
  <si>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</si>
  <si>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</si>
  <si>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</si>
  <si>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</si>
  <si>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</si>
  <si>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</si>
  <si>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</si>
  <si>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</si>
  <si>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</si>
  <si>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</si>
  <si>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</si>
  <si>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</si>
  <si>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</si>
  <si>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</si>
  <si>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</si>
  <si>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</si>
  <si>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</si>
  <si>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</si>
  <si>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</si>
  <si>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</si>
  <si>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</si>
  <si>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</si>
  <si>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</si>
  <si>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</si>
  <si>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</si>
  <si>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</si>
  <si>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</si>
  <si>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</si>
  <si>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</si>
  <si>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</si>
  <si>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</si>
  <si>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</si>
  <si>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</si>
  <si>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</si>
  <si>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</si>
  <si>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</si>
  <si>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</si>
  <si>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</si>
  <si>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</si>
  <si>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</si>
  <si>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</si>
  <si>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</si>
  <si>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</si>
  <si>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</si>
  <si>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</si>
  <si>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</si>
  <si>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</si>
  <si>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</si>
  <si>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</si>
  <si>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</si>
  <si>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</si>
  <si>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</si>
  <si>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</si>
  <si>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</si>
  <si>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</si>
  <si>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</si>
  <si>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</si>
  <si>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</si>
  <si>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</si>
  <si>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</si>
  <si>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</si>
  <si>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</si>
  <si>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</si>
  <si>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</si>
  <si>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</si>
  <si>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</si>
  <si>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</si>
  <si>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</si>
  <si>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</si>
  <si>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</si>
  <si>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</si>
  <si>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</si>
  <si>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</si>
  <si>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</si>
  <si>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</si>
  <si>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</si>
  <si>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</si>
  <si>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Ayudas</t>
  </si>
  <si>
    <t>Resultados de Ingresos - LDF</t>
  </si>
  <si>
    <t>Año del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</si>
  <si>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</si>
  <si>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</si>
  <si>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</si>
  <si>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</si>
  <si>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</si>
  <si>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</si>
  <si>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</si>
  <si>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</si>
  <si>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</si>
  <si>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</si>
  <si>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</si>
  <si>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</si>
  <si>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</si>
  <si>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</si>
  <si>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</si>
  <si>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</si>
  <si>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</si>
  <si>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</si>
  <si>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</si>
  <si>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</si>
  <si>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</si>
  <si>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</si>
  <si>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</si>
  <si>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</si>
  <si>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</si>
  <si>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</si>
  <si>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</si>
  <si>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</si>
  <si>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</si>
  <si>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</si>
  <si>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</si>
  <si>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</si>
  <si>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</si>
  <si>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</si>
  <si>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</si>
  <si>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</si>
  <si>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</si>
  <si>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</si>
  <si>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</si>
  <si>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</si>
  <si>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</si>
  <si>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</si>
  <si>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</si>
  <si>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</si>
  <si>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</si>
  <si>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</si>
  <si>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</si>
  <si>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</si>
  <si>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</si>
  <si>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</si>
  <si>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</si>
  <si>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</si>
  <si>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</si>
  <si>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</si>
  <si>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</si>
  <si>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</si>
  <si>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</si>
  <si>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</si>
  <si>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</si>
  <si>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</si>
  <si>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</si>
  <si>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</si>
  <si>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</si>
  <si>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</si>
  <si>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</si>
  <si>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</si>
  <si>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</si>
  <si>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</si>
  <si>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</si>
  <si>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</si>
  <si>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</si>
  <si>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</si>
  <si>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</si>
  <si>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</si>
  <si>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</si>
  <si>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</si>
  <si>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</si>
  <si>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</si>
  <si>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</si>
  <si>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</si>
  <si>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</si>
  <si>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</si>
  <si>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</si>
  <si>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</si>
  <si>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</si>
  <si>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</si>
  <si>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</si>
  <si>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</si>
  <si>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</si>
  <si>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</si>
  <si>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</si>
  <si>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</si>
  <si>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</si>
  <si>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</si>
  <si>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</si>
  <si>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</si>
  <si>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</si>
  <si>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</si>
  <si>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</si>
  <si>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</si>
  <si>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</si>
  <si>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</si>
  <si>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</si>
  <si>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</si>
  <si>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</si>
  <si>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</si>
  <si>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</si>
  <si>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</si>
  <si>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</si>
  <si>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</si>
  <si>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</si>
  <si>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</si>
  <si>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</si>
  <si>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</si>
  <si>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</si>
  <si>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</si>
  <si>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</si>
  <si>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</si>
  <si>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</si>
  <si>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</si>
  <si>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</si>
  <si>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</si>
  <si>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</si>
  <si>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</si>
  <si>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</si>
  <si>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</si>
  <si>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</si>
  <si>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</si>
  <si>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</si>
  <si>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</si>
  <si>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</si>
  <si>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</si>
  <si>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</si>
  <si>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</si>
  <si>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</si>
  <si>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</si>
  <si>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</si>
  <si>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</si>
  <si>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</si>
  <si>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</si>
  <si>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</si>
  <si>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</si>
  <si>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</si>
  <si>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</si>
  <si>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</si>
  <si>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</si>
  <si>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</si>
  <si>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</si>
  <si>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</si>
  <si>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</si>
  <si>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</si>
  <si>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</si>
  <si>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</si>
  <si>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</si>
  <si>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</si>
  <si>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</si>
  <si>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</si>
  <si>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</si>
  <si>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</si>
  <si>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</si>
  <si>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</si>
  <si>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</si>
  <si>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</si>
  <si>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</si>
  <si>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</si>
  <si>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</si>
  <si>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</si>
  <si>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</si>
  <si>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</si>
  <si>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</si>
  <si>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</si>
  <si>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</si>
  <si>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</si>
  <si>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</si>
  <si>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</si>
  <si>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</si>
  <si>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</si>
  <si>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</si>
  <si>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</si>
  <si>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</si>
  <si>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</si>
  <si>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</si>
  <si>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</si>
  <si>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</si>
  <si>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</si>
  <si>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</si>
  <si>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</si>
  <si>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</si>
  <si>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</si>
  <si>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</si>
  <si>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</si>
  <si>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</si>
  <si>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</si>
  <si>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</si>
  <si>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</si>
  <si>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</si>
  <si>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</si>
  <si>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</si>
  <si>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</si>
  <si>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</si>
  <si>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</si>
  <si>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</si>
  <si>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</si>
  <si>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</si>
  <si>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</si>
  <si>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</si>
  <si>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</si>
  <si>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</si>
  <si>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</si>
  <si>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</si>
  <si>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</si>
  <si>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</si>
  <si>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</si>
  <si>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</si>
  <si>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</si>
  <si>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</si>
  <si>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</si>
  <si>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</si>
  <si>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</si>
  <si>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</si>
  <si>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</si>
  <si>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</si>
  <si>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</si>
  <si>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</si>
  <si>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</si>
  <si>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</si>
  <si>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Formato 7 c)</t>
    </r>
    <r>
      <rPr>
        <sz val="9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Resultados de Ingresos - LDF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</si>
  <si>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</si>
  <si>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</si>
  <si>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</si>
  <si>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 Libre Disposición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</si>
  <si>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Transferencias Federales Etiquetadas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(2=A+B+C+D+E)</t>
    </r>
  </si>
  <si>
    <r>
      <t>D.</t>
    </r>
    <r>
      <rPr>
        <sz val="9"/>
        <color rgb="FF000000"/>
        <rFont val="Arial"/>
        <family val="2"/>
      </rPr>
      <t>  Transferencias, Subsidios y Subvenciones, y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</si>
  <si>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Derivados de Financiamientos (3=A)</t>
    </r>
  </si>
  <si>
    <r>
      <t>4.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Resultados de Ingresos (4=1+2+3)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</si>
  <si>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</si>
  <si>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</si>
  <si>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</si>
  <si>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</si>
  <si>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</si>
  <si>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</si>
  <si>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</si>
  <si>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</si>
  <si>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31 de diciembre de 2016</t>
  </si>
  <si>
    <t>si</t>
  </si>
  <si>
    <t>no</t>
  </si>
  <si>
    <t>no aplica</t>
  </si>
  <si>
    <t>31 de marzo de 2017</t>
  </si>
  <si>
    <t>Del 1 de enero al 30 de junio de 2017 (b)</t>
  </si>
  <si>
    <t>Del 1 de enero al 30 de junio de 2017 (b)</t>
  </si>
  <si>
    <t>Del 1 de enero al 30 de septiembre de 2017 (b)</t>
  </si>
  <si>
    <t>Al 31 de diciembre de 2016 y al 30 de septiembre de 2017 (b)</t>
  </si>
  <si>
    <t>Del 1 de enero  al 30  de septiembre de 2017 (b)</t>
  </si>
  <si>
    <t>Del 1 de enero al  31 de septiembre de 2017 (b)</t>
  </si>
  <si>
    <t>Del 1 de enero al 30  de septiembre de 2017 (b)</t>
  </si>
  <si>
    <t>Del 1 de enero al 30 de septiembre  de 2017 (b)</t>
  </si>
  <si>
    <t>Diciembre</t>
  </si>
  <si>
    <t>2016(d)</t>
  </si>
  <si>
    <t>Del 1 de enero al 30 de septiembre de 2017 (b)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</si>
  <si>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</si>
  <si>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</si>
  <si>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</si>
  <si>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</si>
  <si>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</si>
  <si>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</si>
  <si>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</si>
  <si>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</si>
  <si>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</si>
  <si>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</si>
  <si>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</si>
  <si>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</si>
  <si>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</si>
  <si>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</si>
  <si>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</si>
  <si>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</si>
  <si>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</si>
  <si>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</si>
  <si>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</si>
  <si>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</si>
  <si>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</si>
  <si>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</si>
  <si>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</si>
  <si>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</si>
  <si>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Del 1 de enero Al 30 de septiembre  de 2017 (b)</t>
  </si>
  <si>
    <t>Año 1 2018</t>
  </si>
  <si>
    <t>Año 2 2019</t>
  </si>
  <si>
    <t>Año 4 2021</t>
  </si>
  <si>
    <t>Año 3 2020</t>
  </si>
  <si>
    <t>Año 4 2022</t>
  </si>
  <si>
    <t>presupuesto) © 2017</t>
  </si>
  <si>
    <t>Ejercicio 2017</t>
  </si>
  <si>
    <t>Año 1 2016</t>
  </si>
  <si>
    <r>
      <t>Año 2 2015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</si>
  <si>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3 2014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</si>
  <si>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1 2016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</si>
  <si>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t>Año 3 2014(c)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</si>
</sst>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" fillId="3" borderId="21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vertical="center"/>
    </xf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7" xfId="0" applyFont="1" applyFill="1" applyBorder="1"/>
    <xf numFmtId="0" fontId="5" fillId="3" borderId="31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1" fillId="3" borderId="37" xfId="0" applyFont="1" applyFill="1" applyBorder="1"/>
    <xf numFmtId="0" fontId="5" fillId="3" borderId="39" xfId="0" applyFont="1" applyFill="1" applyBorder="1" applyAlignment="1">
      <alignment horizontal="center" vertical="center"/>
    </xf>
    <xf numFmtId="0" fontId="1" fillId="3" borderId="36" xfId="0" applyFont="1" applyFill="1" applyBorder="1"/>
    <xf numFmtId="0" fontId="5" fillId="3" borderId="3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 wrapText="1"/>
    </xf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1" fillId="3" borderId="0" xfId="0" applyFont="1" applyFill="1" applyBorder="1"/>
    <xf numFmtId="0" fontId="1" fillId="0" borderId="36" xfId="0" applyFont="1" applyBorder="1"/>
    <xf numFmtId="0" fontId="1" fillId="0" borderId="24" xfId="0" applyFont="1" applyBorder="1"/>
    <xf numFmtId="0" fontId="1" fillId="0" borderId="37" xfId="0" applyFont="1" applyBorder="1"/>
    <xf numFmtId="0" fontId="1" fillId="0" borderId="27" xfId="0" applyFont="1" applyBorder="1"/>
    <xf numFmtId="0" fontId="9" fillId="3" borderId="28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7" xfId="0" applyBorder="1"/>
    <xf numFmtId="0" fontId="5" fillId="3" borderId="28" xfId="0" applyFont="1" applyFill="1" applyBorder="1" applyAlignment="1">
      <alignment horizontal="justify" vertical="center" wrapText="1"/>
    </xf>
    <xf numFmtId="0" fontId="10" fillId="3" borderId="31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1"/>
    </xf>
    <xf numFmtId="0" fontId="10" fillId="3" borderId="31" xfId="0" applyFont="1" applyFill="1" applyBorder="1" applyAlignment="1">
      <alignment horizontal="left" vertical="center" indent="3"/>
    </xf>
    <xf numFmtId="0" fontId="5" fillId="3" borderId="31" xfId="0" applyFont="1" applyFill="1" applyBorder="1" applyAlignment="1">
      <alignment horizontal="left" vertical="center" indent="3"/>
    </xf>
    <xf numFmtId="0" fontId="10" fillId="3" borderId="5" xfId="0" applyFont="1" applyFill="1" applyBorder="1" applyAlignment="1">
      <alignment horizontal="left" vertical="center" indent="4"/>
    </xf>
    <xf numFmtId="0" fontId="5" fillId="3" borderId="5" xfId="0" applyFont="1" applyFill="1" applyBorder="1" applyAlignment="1">
      <alignment horizontal="left" vertical="center" indent="4"/>
    </xf>
    <xf numFmtId="0" fontId="10" fillId="3" borderId="12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10" fillId="3" borderId="9" xfId="0" applyFont="1" applyFill="1" applyBorder="1" applyAlignment="1">
      <alignment horizontal="justify" vertical="center"/>
    </xf>
    <xf numFmtId="0" fontId="10" fillId="0" borderId="7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0" borderId="24" xfId="0" applyFont="1" applyBorder="1"/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6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10" fillId="5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right" vertical="center" wrapText="1"/>
    </xf>
    <xf numFmtId="0" fontId="9" fillId="3" borderId="4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left" vertical="center"/>
    </xf>
    <xf numFmtId="4" fontId="16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0" borderId="23" xfId="0" applyNumberFormat="1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20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20" xfId="0" applyNumberFormat="1" applyFont="1" applyFill="1" applyBorder="1" applyAlignment="1">
      <alignment vertical="center"/>
    </xf>
    <xf numFmtId="4" fontId="1" fillId="3" borderId="20" xfId="0" applyNumberFormat="1" applyFont="1" applyFill="1" applyBorder="1"/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1" fillId="3" borderId="2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6" xfId="0" applyNumberFormat="1" applyFont="1" applyFill="1" applyBorder="1" applyAlignment="1">
      <alignment horizontal="right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justify" vertical="center" wrapText="1"/>
    </xf>
    <xf numFmtId="4" fontId="5" fillId="3" borderId="23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31" xfId="0" applyNumberFormat="1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/>
    <xf numFmtId="4" fontId="1" fillId="3" borderId="24" xfId="0" applyNumberFormat="1" applyFont="1" applyFill="1" applyBorder="1"/>
    <xf numFmtId="4" fontId="5" fillId="3" borderId="28" xfId="0" applyNumberFormat="1" applyFont="1" applyFill="1" applyBorder="1" applyAlignment="1">
      <alignment horizontal="right" vertical="center"/>
    </xf>
    <xf numFmtId="4" fontId="1" fillId="3" borderId="36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10" fillId="3" borderId="20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15" fillId="0" borderId="41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48" xfId="0" applyFont="1" applyBorder="1" applyAlignment="1">
      <alignment horizontal="justify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justify" vertical="center" wrapText="1"/>
    </xf>
    <xf numFmtId="4" fontId="15" fillId="0" borderId="40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26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4" fontId="15" fillId="0" borderId="20" xfId="0" applyNumberFormat="1" applyFont="1" applyBorder="1" applyAlignment="1">
      <alignment horizontal="right" vertical="center" wrapText="1"/>
    </xf>
    <xf numFmtId="0" fontId="16" fillId="3" borderId="49" xfId="0" applyFont="1" applyFill="1" applyBorder="1" applyAlignment="1">
      <alignment horizontal="justify" vertical="center" wrapText="1"/>
    </xf>
    <xf numFmtId="0" fontId="16" fillId="3" borderId="35" xfId="0" applyFont="1" applyFill="1" applyBorder="1" applyAlignment="1">
      <alignment horizontal="justify" vertical="center" wrapText="1"/>
    </xf>
    <xf numFmtId="4" fontId="16" fillId="0" borderId="27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16" fillId="0" borderId="23" xfId="0" applyNumberFormat="1" applyFont="1" applyBorder="1" applyAlignment="1">
      <alignment horizontal="left" vertical="center" wrapText="1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justify" vertical="center" wrapText="1"/>
    </xf>
    <xf numFmtId="0" fontId="0" fillId="0" borderId="0" xfId="0"/>
    <xf numFmtId="0" fontId="17" fillId="7" borderId="23" xfId="0" applyFont="1" applyFill="1" applyBorder="1" applyAlignment="1">
      <alignment horizontal="justify" vertical="top" wrapText="1"/>
    </xf>
    <xf numFmtId="0" fontId="17" fillId="7" borderId="27" xfId="0" applyFont="1" applyFill="1" applyBorder="1" applyAlignment="1">
      <alignment horizontal="justify" vertical="top" wrapText="1"/>
    </xf>
    <xf numFmtId="0" fontId="9" fillId="3" borderId="23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left" vertical="center"/>
    </xf>
    <xf numFmtId="0" fontId="17" fillId="7" borderId="23" xfId="0" applyFont="1" applyFill="1" applyBorder="1" applyAlignment="1">
      <alignment horizontal="justify" vertical="top" wrapText="1"/>
    </xf>
    <xf numFmtId="3" fontId="17" fillId="7" borderId="23" xfId="0" applyNumberFormat="1" applyFont="1" applyFill="1" applyBorder="1" applyAlignment="1">
      <alignment vertical="top" wrapText="1"/>
    </xf>
    <xf numFmtId="4" fontId="5" fillId="3" borderId="26" xfId="0" applyNumberFormat="1" applyFont="1" applyFill="1" applyBorder="1" applyAlignment="1">
      <alignment horizontal="justify" vertical="center" wrapText="1"/>
    </xf>
    <xf numFmtId="4" fontId="1" fillId="3" borderId="23" xfId="0" applyNumberFormat="1" applyFont="1" applyFill="1" applyBorder="1"/>
    <xf numFmtId="4" fontId="1" fillId="3" borderId="0" xfId="0" applyNumberFormat="1" applyFont="1" applyFill="1" applyBorder="1"/>
    <xf numFmtId="4" fontId="1" fillId="3" borderId="26" xfId="0" applyNumberFormat="1" applyFont="1" applyFill="1" applyBorder="1"/>
    <xf numFmtId="4" fontId="0" fillId="0" borderId="27" xfId="0" applyNumberFormat="1" applyBorder="1"/>
    <xf numFmtId="4" fontId="0" fillId="0" borderId="24" xfId="0" applyNumberFormat="1" applyBorder="1"/>
    <xf numFmtId="4" fontId="0" fillId="0" borderId="37" xfId="0" applyNumberFormat="1" applyBorder="1"/>
    <xf numFmtId="4" fontId="5" fillId="3" borderId="6" xfId="0" applyNumberFormat="1" applyFont="1" applyFill="1" applyBorder="1" applyAlignment="1">
      <alignment horizontal="right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justify" vertical="center" wrapText="1"/>
    </xf>
    <xf numFmtId="0" fontId="9" fillId="3" borderId="3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9" fillId="3" borderId="26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right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M83"/>
  <sheetViews>
    <sheetView topLeftCell="B61" zoomScale="130" zoomScaleNormal="130" workbookViewId="0">
      <selection activeCell="D9" sqref="D9:J83"/>
    </sheetView>
  </sheetViews>
  <sheetFormatPr baseColWidth="10" defaultRowHeight="15" x14ac:dyDescent="0.25"/>
  <cols>
    <col min="4" max="4" width="50" customWidth="1"/>
    <col min="5" max="6" width="11.85546875" customWidth="1"/>
    <col min="7" max="7" width="3.85546875" customWidth="1"/>
    <col min="8" max="8" width="47.5703125" customWidth="1"/>
    <col min="9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345"/>
      <c r="E7" s="345"/>
      <c r="F7" s="345"/>
      <c r="G7" s="345"/>
      <c r="H7" s="345"/>
      <c r="I7" s="345"/>
      <c r="J7" s="345"/>
    </row>
    <row r="8" spans="4:11" ht="3.75" customHeight="1" x14ac:dyDescent="0.25">
      <c r="D8" s="3"/>
    </row>
    <row r="9" spans="4:11" x14ac:dyDescent="0.25">
      <c r="D9" s="346" t="s">
        <v>792</v>
      </c>
      <c r="E9" s="347"/>
      <c r="F9" s="347"/>
      <c r="G9" s="347"/>
      <c r="H9" s="347"/>
      <c r="I9" s="347"/>
      <c r="J9" s="348"/>
      <c r="K9" t="s">
        <v>795</v>
      </c>
    </row>
    <row r="10" spans="4:11" ht="12.75" customHeight="1" x14ac:dyDescent="0.25">
      <c r="D10" s="349" t="s">
        <v>0</v>
      </c>
      <c r="E10" s="350"/>
      <c r="F10" s="350"/>
      <c r="G10" s="350"/>
      <c r="H10" s="350"/>
      <c r="I10" s="350"/>
      <c r="J10" s="351"/>
    </row>
    <row r="11" spans="4:11" x14ac:dyDescent="0.25">
      <c r="D11" s="349" t="s">
        <v>806</v>
      </c>
      <c r="E11" s="350"/>
      <c r="F11" s="350"/>
      <c r="G11" s="350"/>
      <c r="H11" s="350"/>
      <c r="I11" s="350"/>
      <c r="J11" s="351"/>
    </row>
    <row r="12" spans="4:11" ht="11.25" customHeight="1" x14ac:dyDescent="0.25">
      <c r="D12" s="352" t="s">
        <v>1</v>
      </c>
      <c r="E12" s="353"/>
      <c r="F12" s="353"/>
      <c r="G12" s="353"/>
      <c r="H12" s="353"/>
      <c r="I12" s="353"/>
      <c r="J12" s="354"/>
    </row>
    <row r="13" spans="4:11" ht="15" customHeight="1" x14ac:dyDescent="0.25">
      <c r="D13" s="338" t="s">
        <v>2</v>
      </c>
      <c r="E13" s="336" t="s">
        <v>802</v>
      </c>
      <c r="F13" s="336" t="s">
        <v>798</v>
      </c>
      <c r="G13" s="340"/>
      <c r="H13" s="342" t="s">
        <v>2</v>
      </c>
      <c r="I13" s="336" t="s">
        <v>802</v>
      </c>
      <c r="J13" s="336" t="s">
        <v>798</v>
      </c>
    </row>
    <row r="14" spans="4:11" x14ac:dyDescent="0.25">
      <c r="D14" s="339"/>
      <c r="E14" s="337"/>
      <c r="F14" s="337"/>
      <c r="G14" s="341"/>
      <c r="H14" s="343"/>
      <c r="I14" s="337"/>
      <c r="J14" s="337"/>
    </row>
    <row r="15" spans="4:11" ht="6" customHeight="1" x14ac:dyDescent="0.25">
      <c r="D15" s="339"/>
      <c r="E15" s="337"/>
      <c r="F15" s="337"/>
      <c r="G15" s="341"/>
      <c r="H15" s="344"/>
      <c r="I15" s="337"/>
      <c r="J15" s="337"/>
    </row>
    <row r="16" spans="4:11" ht="11.25" customHeight="1" x14ac:dyDescent="0.25">
      <c r="D16" s="181" t="s">
        <v>3</v>
      </c>
      <c r="E16" s="265"/>
      <c r="F16" s="266"/>
      <c r="G16" s="263"/>
      <c r="H16" s="272" t="s">
        <v>4</v>
      </c>
      <c r="I16" s="265"/>
      <c r="J16" s="266"/>
    </row>
    <row r="17" spans="4:13" ht="12.75" customHeight="1" x14ac:dyDescent="0.25">
      <c r="D17" s="182" t="s">
        <v>5</v>
      </c>
      <c r="E17" s="267"/>
      <c r="F17" s="268"/>
      <c r="G17" s="264"/>
      <c r="H17" s="273" t="s">
        <v>6</v>
      </c>
      <c r="I17" s="267"/>
      <c r="J17" s="268"/>
    </row>
    <row r="18" spans="4:13" ht="24.75" customHeight="1" x14ac:dyDescent="0.25">
      <c r="D18" s="183" t="s">
        <v>7</v>
      </c>
      <c r="E18" s="270">
        <f>SUM(E19:E25)</f>
        <v>59485923.310000002</v>
      </c>
      <c r="F18" s="270">
        <f>SUM(F19:F25)</f>
        <v>45836747.849999994</v>
      </c>
      <c r="G18" s="264"/>
      <c r="H18" s="274" t="s">
        <v>8</v>
      </c>
      <c r="I18" s="270">
        <f>SUM(I19:I27)</f>
        <v>9027465.1999999993</v>
      </c>
      <c r="J18" s="270">
        <f>SUM(J19:J27)</f>
        <v>7721113.9699999997</v>
      </c>
      <c r="M18" s="194"/>
    </row>
    <row r="19" spans="4:13" ht="13.5" customHeight="1" x14ac:dyDescent="0.25">
      <c r="D19" s="183" t="s">
        <v>9</v>
      </c>
      <c r="E19" s="269">
        <v>12000.02</v>
      </c>
      <c r="F19" s="270">
        <v>0.02</v>
      </c>
      <c r="G19" s="264"/>
      <c r="H19" s="275" t="s">
        <v>10</v>
      </c>
      <c r="I19" s="277">
        <v>2924805.46</v>
      </c>
      <c r="J19" s="270">
        <v>9607.82</v>
      </c>
    </row>
    <row r="20" spans="4:13" x14ac:dyDescent="0.25">
      <c r="D20" s="183" t="s">
        <v>11</v>
      </c>
      <c r="E20" s="269">
        <v>2858588.41</v>
      </c>
      <c r="F20" s="270">
        <v>4962285.5999999996</v>
      </c>
      <c r="G20" s="264"/>
      <c r="H20" s="275" t="s">
        <v>12</v>
      </c>
      <c r="I20" s="277">
        <v>161285.67000000001</v>
      </c>
      <c r="J20" s="270">
        <f>39656.77+46143.84</f>
        <v>85800.609999999986</v>
      </c>
    </row>
    <row r="21" spans="4:13" ht="12.75" customHeight="1" x14ac:dyDescent="0.25">
      <c r="D21" s="183" t="s">
        <v>13</v>
      </c>
      <c r="E21" s="269">
        <v>0</v>
      </c>
      <c r="F21" s="270">
        <v>0</v>
      </c>
      <c r="G21" s="264"/>
      <c r="H21" s="274" t="s">
        <v>14</v>
      </c>
      <c r="I21" s="277">
        <v>0</v>
      </c>
      <c r="J21" s="270">
        <v>0</v>
      </c>
    </row>
    <row r="22" spans="4:13" ht="13.5" customHeight="1" x14ac:dyDescent="0.25">
      <c r="D22" s="183" t="s">
        <v>15</v>
      </c>
      <c r="E22" s="269">
        <v>56510021.880000003</v>
      </c>
      <c r="F22" s="270">
        <v>40703217.149999999</v>
      </c>
      <c r="G22" s="264"/>
      <c r="H22" s="274" t="s">
        <v>16</v>
      </c>
      <c r="I22" s="277">
        <v>0</v>
      </c>
      <c r="J22" s="270">
        <v>0</v>
      </c>
    </row>
    <row r="23" spans="4:13" ht="16.5" customHeight="1" x14ac:dyDescent="0.25">
      <c r="D23" s="183" t="s">
        <v>17</v>
      </c>
      <c r="E23" s="269">
        <v>0</v>
      </c>
      <c r="F23" s="270"/>
      <c r="G23" s="264"/>
      <c r="H23" s="274" t="s">
        <v>18</v>
      </c>
      <c r="I23" s="277">
        <v>0</v>
      </c>
      <c r="J23" s="270">
        <v>0</v>
      </c>
    </row>
    <row r="24" spans="4:13" ht="23.25" customHeight="1" x14ac:dyDescent="0.25">
      <c r="D24" s="183" t="s">
        <v>19</v>
      </c>
      <c r="E24" s="269">
        <v>105313</v>
      </c>
      <c r="F24" s="270">
        <v>171245.08</v>
      </c>
      <c r="G24" s="264"/>
      <c r="H24" s="274" t="s">
        <v>20</v>
      </c>
      <c r="I24" s="277">
        <v>0</v>
      </c>
      <c r="J24" s="270">
        <v>0</v>
      </c>
    </row>
    <row r="25" spans="4:13" ht="16.5" customHeight="1" x14ac:dyDescent="0.25">
      <c r="D25" s="183" t="s">
        <v>21</v>
      </c>
      <c r="E25" s="269">
        <v>0</v>
      </c>
      <c r="F25" s="270"/>
      <c r="G25" s="264"/>
      <c r="H25" s="274" t="s">
        <v>22</v>
      </c>
      <c r="I25" s="277">
        <v>5941374.0700000003</v>
      </c>
      <c r="J25" s="270">
        <v>7625705.54</v>
      </c>
    </row>
    <row r="26" spans="4:13" ht="21" customHeight="1" x14ac:dyDescent="0.25">
      <c r="D26" s="183" t="s">
        <v>23</v>
      </c>
      <c r="E26" s="271">
        <f>SUM(E27:E33)</f>
        <v>10262639.890000001</v>
      </c>
      <c r="F26" s="271">
        <f>SUM(F27:F33)</f>
        <v>10809851.440000001</v>
      </c>
      <c r="G26" s="264"/>
      <c r="H26" s="274" t="s">
        <v>24</v>
      </c>
      <c r="I26" s="277">
        <v>0</v>
      </c>
      <c r="J26" s="278">
        <v>0</v>
      </c>
    </row>
    <row r="27" spans="4:13" x14ac:dyDescent="0.25">
      <c r="D27" s="183" t="s">
        <v>25</v>
      </c>
      <c r="E27" s="269">
        <v>0</v>
      </c>
      <c r="F27" s="270">
        <v>0</v>
      </c>
      <c r="G27" s="264"/>
      <c r="H27" s="274" t="s">
        <v>26</v>
      </c>
      <c r="I27" s="277">
        <v>0</v>
      </c>
      <c r="J27" s="278">
        <v>0</v>
      </c>
    </row>
    <row r="28" spans="4:13" ht="15" customHeight="1" x14ac:dyDescent="0.25">
      <c r="D28" s="183" t="s">
        <v>27</v>
      </c>
      <c r="E28" s="269">
        <v>0</v>
      </c>
      <c r="F28" s="270">
        <v>0</v>
      </c>
      <c r="G28" s="264"/>
      <c r="H28" s="274" t="s">
        <v>28</v>
      </c>
      <c r="I28" s="277">
        <v>6969.83</v>
      </c>
      <c r="J28" s="270">
        <f>SUM(J29:J31)</f>
        <v>509608</v>
      </c>
    </row>
    <row r="29" spans="4:13" ht="14.25" customHeight="1" x14ac:dyDescent="0.25">
      <c r="D29" s="183" t="s">
        <v>29</v>
      </c>
      <c r="E29" s="269">
        <v>163806.51</v>
      </c>
      <c r="F29" s="270">
        <v>200933.86</v>
      </c>
      <c r="G29" s="264"/>
      <c r="H29" s="274" t="s">
        <v>30</v>
      </c>
      <c r="I29" s="277">
        <v>6969.83</v>
      </c>
      <c r="J29" s="277">
        <v>509608</v>
      </c>
    </row>
    <row r="30" spans="4:13" ht="23.25" customHeight="1" x14ac:dyDescent="0.25">
      <c r="D30" s="183" t="s">
        <v>31</v>
      </c>
      <c r="E30" s="269">
        <v>0</v>
      </c>
      <c r="F30" s="270">
        <v>0</v>
      </c>
      <c r="G30" s="264"/>
      <c r="H30" s="274" t="s">
        <v>32</v>
      </c>
      <c r="I30" s="277">
        <v>0</v>
      </c>
      <c r="J30" s="270">
        <v>0</v>
      </c>
    </row>
    <row r="31" spans="4:13" ht="14.25" customHeight="1" x14ac:dyDescent="0.25">
      <c r="D31" s="183" t="s">
        <v>33</v>
      </c>
      <c r="E31" s="269">
        <v>0</v>
      </c>
      <c r="F31" s="270">
        <v>0</v>
      </c>
      <c r="G31" s="264"/>
      <c r="H31" s="274" t="s">
        <v>34</v>
      </c>
      <c r="I31" s="277">
        <v>0</v>
      </c>
      <c r="J31" s="270">
        <v>0</v>
      </c>
    </row>
    <row r="32" spans="4:13" ht="22.5" x14ac:dyDescent="0.25">
      <c r="D32" s="183" t="s">
        <v>35</v>
      </c>
      <c r="E32" s="269">
        <v>5064.8900000000003</v>
      </c>
      <c r="F32" s="270">
        <v>5940.77</v>
      </c>
      <c r="G32" s="264"/>
      <c r="H32" s="274" t="s">
        <v>36</v>
      </c>
      <c r="I32" s="277">
        <f>SUM(I33:I34)</f>
        <v>0</v>
      </c>
      <c r="J32" s="270">
        <f>SUM(J33:J34)</f>
        <v>0</v>
      </c>
    </row>
    <row r="33" spans="4:12" ht="16.5" customHeight="1" x14ac:dyDescent="0.25">
      <c r="D33" s="183" t="s">
        <v>37</v>
      </c>
      <c r="E33" s="269">
        <v>10093768.49</v>
      </c>
      <c r="F33" s="270">
        <v>10602976.810000001</v>
      </c>
      <c r="G33" s="264"/>
      <c r="H33" s="274" t="s">
        <v>38</v>
      </c>
      <c r="I33" s="277">
        <v>0</v>
      </c>
      <c r="J33" s="270">
        <v>0</v>
      </c>
    </row>
    <row r="34" spans="4:12" ht="16.5" customHeight="1" x14ac:dyDescent="0.25">
      <c r="D34" s="183" t="s">
        <v>39</v>
      </c>
      <c r="E34" s="269">
        <f>SUM(E35:E39)</f>
        <v>2070</v>
      </c>
      <c r="F34" s="270">
        <f>SUM(F35:F39)</f>
        <v>91034</v>
      </c>
      <c r="G34" s="264"/>
      <c r="H34" s="274" t="s">
        <v>40</v>
      </c>
      <c r="I34" s="277">
        <v>0</v>
      </c>
      <c r="J34" s="270">
        <v>0</v>
      </c>
    </row>
    <row r="35" spans="4:12" ht="21" customHeight="1" x14ac:dyDescent="0.25">
      <c r="D35" s="183" t="s">
        <v>41</v>
      </c>
      <c r="E35" s="269">
        <v>2070</v>
      </c>
      <c r="F35" s="270">
        <v>2070</v>
      </c>
      <c r="G35" s="264"/>
      <c r="H35" s="274" t="s">
        <v>42</v>
      </c>
      <c r="I35" s="277">
        <v>0</v>
      </c>
      <c r="J35" s="270">
        <v>0</v>
      </c>
    </row>
    <row r="36" spans="4:12" ht="25.5" customHeight="1" x14ac:dyDescent="0.25">
      <c r="D36" s="183" t="s">
        <v>43</v>
      </c>
      <c r="E36" s="269">
        <v>0</v>
      </c>
      <c r="F36" s="270">
        <v>0</v>
      </c>
      <c r="G36" s="264"/>
      <c r="H36" s="274" t="s">
        <v>44</v>
      </c>
      <c r="I36" s="277">
        <f>SUM(I37:I39)</f>
        <v>0</v>
      </c>
      <c r="J36" s="270">
        <f>SUM(J37:J39)</f>
        <v>0</v>
      </c>
      <c r="L36" s="194" t="s">
        <v>795</v>
      </c>
    </row>
    <row r="37" spans="4:12" ht="22.5" x14ac:dyDescent="0.25">
      <c r="D37" s="183" t="s">
        <v>45</v>
      </c>
      <c r="E37" s="269">
        <v>0</v>
      </c>
      <c r="F37" s="270">
        <v>0</v>
      </c>
      <c r="G37" s="264"/>
      <c r="H37" s="274" t="s">
        <v>46</v>
      </c>
      <c r="I37" s="277">
        <v>0</v>
      </c>
      <c r="J37" s="270">
        <v>0</v>
      </c>
    </row>
    <row r="38" spans="4:12" ht="16.5" customHeight="1" x14ac:dyDescent="0.25">
      <c r="D38" s="183" t="s">
        <v>47</v>
      </c>
      <c r="E38" s="269">
        <v>0</v>
      </c>
      <c r="F38" s="270">
        <v>0</v>
      </c>
      <c r="G38" s="264"/>
      <c r="H38" s="274" t="s">
        <v>48</v>
      </c>
      <c r="I38" s="277">
        <v>0</v>
      </c>
      <c r="J38" s="270">
        <v>0</v>
      </c>
    </row>
    <row r="39" spans="4:12" ht="13.5" customHeight="1" x14ac:dyDescent="0.25">
      <c r="D39" s="183" t="s">
        <v>49</v>
      </c>
      <c r="E39" s="269">
        <v>0</v>
      </c>
      <c r="F39" s="269">
        <v>88964</v>
      </c>
      <c r="G39" s="264"/>
      <c r="H39" s="274" t="s">
        <v>50</v>
      </c>
      <c r="I39" s="277">
        <v>0</v>
      </c>
      <c r="J39" s="270">
        <v>0</v>
      </c>
    </row>
    <row r="40" spans="4:12" ht="27.75" customHeight="1" x14ac:dyDescent="0.25">
      <c r="D40" s="183" t="s">
        <v>51</v>
      </c>
      <c r="E40" s="269">
        <f>SUM(E41:E45)</f>
        <v>0</v>
      </c>
      <c r="F40" s="271">
        <f>SUM(F41:F45)</f>
        <v>0</v>
      </c>
      <c r="G40" s="264"/>
      <c r="H40" s="274" t="s">
        <v>52</v>
      </c>
      <c r="I40" s="277">
        <f>SUM(I41:I46)</f>
        <v>41520875.329999998</v>
      </c>
      <c r="J40" s="270">
        <f>SUM(J41:J46)</f>
        <v>43781554</v>
      </c>
    </row>
    <row r="41" spans="4:12" x14ac:dyDescent="0.25">
      <c r="D41" s="183" t="s">
        <v>53</v>
      </c>
      <c r="E41" s="269">
        <v>0</v>
      </c>
      <c r="F41" s="270">
        <v>0</v>
      </c>
      <c r="G41" s="264"/>
      <c r="H41" s="274" t="s">
        <v>54</v>
      </c>
      <c r="I41" s="277">
        <v>41520875.329999998</v>
      </c>
      <c r="J41" s="270">
        <v>43781554</v>
      </c>
    </row>
    <row r="42" spans="4:12" ht="18.75" customHeight="1" x14ac:dyDescent="0.25">
      <c r="D42" s="183" t="s">
        <v>55</v>
      </c>
      <c r="E42" s="269">
        <v>0</v>
      </c>
      <c r="F42" s="270">
        <v>0</v>
      </c>
      <c r="G42" s="264"/>
      <c r="H42" s="274" t="s">
        <v>56</v>
      </c>
      <c r="I42" s="277">
        <v>0</v>
      </c>
      <c r="J42" s="270">
        <v>0</v>
      </c>
    </row>
    <row r="43" spans="4:12" ht="15" customHeight="1" x14ac:dyDescent="0.25">
      <c r="D43" s="183" t="s">
        <v>57</v>
      </c>
      <c r="E43" s="269">
        <v>0</v>
      </c>
      <c r="F43" s="270">
        <v>0</v>
      </c>
      <c r="G43" s="264"/>
      <c r="H43" s="274" t="s">
        <v>58</v>
      </c>
      <c r="I43" s="277">
        <v>0</v>
      </c>
      <c r="J43" s="270">
        <v>0</v>
      </c>
    </row>
    <row r="44" spans="4:12" ht="26.25" customHeight="1" x14ac:dyDescent="0.25">
      <c r="D44" s="183" t="s">
        <v>59</v>
      </c>
      <c r="E44" s="269">
        <v>0</v>
      </c>
      <c r="F44" s="270">
        <v>0</v>
      </c>
      <c r="G44" s="264"/>
      <c r="H44" s="274" t="s">
        <v>60</v>
      </c>
      <c r="I44" s="277">
        <v>0</v>
      </c>
      <c r="J44" s="270">
        <v>0</v>
      </c>
    </row>
    <row r="45" spans="4:12" ht="26.25" customHeight="1" x14ac:dyDescent="0.25">
      <c r="D45" s="183" t="s">
        <v>61</v>
      </c>
      <c r="E45" s="269">
        <v>0</v>
      </c>
      <c r="F45" s="270">
        <v>0</v>
      </c>
      <c r="G45" s="264"/>
      <c r="H45" s="274" t="s">
        <v>62</v>
      </c>
      <c r="I45" s="277">
        <v>0</v>
      </c>
      <c r="J45" s="270">
        <v>0</v>
      </c>
    </row>
    <row r="46" spans="4:12" ht="12" customHeight="1" x14ac:dyDescent="0.25">
      <c r="D46" s="183" t="s">
        <v>63</v>
      </c>
      <c r="E46" s="269">
        <v>0</v>
      </c>
      <c r="F46" s="270">
        <v>0</v>
      </c>
      <c r="G46" s="264"/>
      <c r="H46" s="274" t="s">
        <v>64</v>
      </c>
      <c r="I46" s="277">
        <v>0</v>
      </c>
      <c r="J46" s="270">
        <v>0</v>
      </c>
    </row>
    <row r="47" spans="4:12" ht="16.5" customHeight="1" x14ac:dyDescent="0.25">
      <c r="D47" s="183" t="s">
        <v>65</v>
      </c>
      <c r="E47" s="269">
        <f>+E48+E49</f>
        <v>0</v>
      </c>
      <c r="F47" s="271">
        <f>+F48+F49</f>
        <v>0</v>
      </c>
      <c r="G47" s="264"/>
      <c r="H47" s="274" t="s">
        <v>66</v>
      </c>
      <c r="I47" s="277">
        <f>+I48+I49+I50</f>
        <v>0</v>
      </c>
      <c r="J47" s="270">
        <f>+J48+J49+J50</f>
        <v>0</v>
      </c>
    </row>
    <row r="48" spans="4:12" ht="24.75" customHeight="1" x14ac:dyDescent="0.25">
      <c r="D48" s="183" t="s">
        <v>67</v>
      </c>
      <c r="E48" s="269">
        <v>0</v>
      </c>
      <c r="F48" s="270">
        <v>0</v>
      </c>
      <c r="G48" s="264"/>
      <c r="H48" s="274" t="s">
        <v>68</v>
      </c>
      <c r="I48" s="277">
        <v>0</v>
      </c>
      <c r="J48" s="270">
        <v>0</v>
      </c>
    </row>
    <row r="49" spans="4:10" x14ac:dyDescent="0.25">
      <c r="D49" s="183" t="s">
        <v>69</v>
      </c>
      <c r="E49" s="269">
        <v>0</v>
      </c>
      <c r="F49" s="270">
        <v>0</v>
      </c>
      <c r="G49" s="264"/>
      <c r="H49" s="274" t="s">
        <v>70</v>
      </c>
      <c r="I49" s="277">
        <v>0</v>
      </c>
      <c r="J49" s="270">
        <v>0</v>
      </c>
    </row>
    <row r="50" spans="4:10" x14ac:dyDescent="0.25">
      <c r="D50" s="183" t="s">
        <v>71</v>
      </c>
      <c r="E50" s="269">
        <f>+E51+E52+E53+E54</f>
        <v>0</v>
      </c>
      <c r="F50" s="270">
        <f>+F51+F52+F53+F54</f>
        <v>0</v>
      </c>
      <c r="G50" s="264"/>
      <c r="H50" s="274" t="s">
        <v>72</v>
      </c>
      <c r="I50" s="277">
        <v>0</v>
      </c>
      <c r="J50" s="270">
        <v>0</v>
      </c>
    </row>
    <row r="51" spans="4:10" ht="16.5" customHeight="1" x14ac:dyDescent="0.25">
      <c r="D51" s="183" t="s">
        <v>73</v>
      </c>
      <c r="E51" s="269">
        <v>0</v>
      </c>
      <c r="F51" s="270">
        <v>0</v>
      </c>
      <c r="G51" s="264"/>
      <c r="H51" s="274" t="s">
        <v>74</v>
      </c>
      <c r="I51" s="277">
        <f>+I52+I53+I54</f>
        <v>0</v>
      </c>
      <c r="J51" s="270">
        <f>+J52+J53+J54</f>
        <v>0</v>
      </c>
    </row>
    <row r="52" spans="4:10" ht="16.5" customHeight="1" x14ac:dyDescent="0.25">
      <c r="D52" s="183" t="s">
        <v>75</v>
      </c>
      <c r="E52" s="269">
        <v>0</v>
      </c>
      <c r="F52" s="270">
        <v>0</v>
      </c>
      <c r="G52" s="264"/>
      <c r="H52" s="274" t="s">
        <v>76</v>
      </c>
      <c r="I52" s="277">
        <v>0</v>
      </c>
      <c r="J52" s="270">
        <v>0</v>
      </c>
    </row>
    <row r="53" spans="4:10" ht="26.25" customHeight="1" x14ac:dyDescent="0.25">
      <c r="D53" s="183" t="s">
        <v>77</v>
      </c>
      <c r="E53" s="269">
        <v>0</v>
      </c>
      <c r="F53" s="270">
        <v>0</v>
      </c>
      <c r="G53" s="264"/>
      <c r="H53" s="274" t="s">
        <v>78</v>
      </c>
      <c r="I53" s="277">
        <v>0</v>
      </c>
      <c r="J53" s="270">
        <v>0</v>
      </c>
    </row>
    <row r="54" spans="4:10" x14ac:dyDescent="0.25">
      <c r="D54" s="183" t="s">
        <v>79</v>
      </c>
      <c r="E54" s="269">
        <v>0</v>
      </c>
      <c r="F54" s="270">
        <v>0</v>
      </c>
      <c r="G54" s="264"/>
      <c r="H54" s="274" t="s">
        <v>80</v>
      </c>
      <c r="I54" s="277">
        <v>0</v>
      </c>
      <c r="J54" s="270">
        <v>0</v>
      </c>
    </row>
    <row r="55" spans="4:10" ht="27" customHeight="1" x14ac:dyDescent="0.25">
      <c r="D55" s="182" t="s">
        <v>81</v>
      </c>
      <c r="E55" s="269">
        <f>+E50+E47+E40+E34+E26+E18</f>
        <v>69750633.200000003</v>
      </c>
      <c r="F55" s="193">
        <f>+F50+F47+F40+F34+F26+F18</f>
        <v>56737633.289999992</v>
      </c>
      <c r="G55" s="264"/>
      <c r="H55" s="273" t="s">
        <v>82</v>
      </c>
      <c r="I55" s="277">
        <f>+I51+I47+I40+I36+I32+I28+I18</f>
        <v>50555310.359999999</v>
      </c>
      <c r="J55" s="270">
        <f>+J51+J47+J40+J36+J32+J28+J18</f>
        <v>52012275.969999999</v>
      </c>
    </row>
    <row r="56" spans="4:10" ht="5.25" customHeight="1" x14ac:dyDescent="0.25">
      <c r="D56" s="183"/>
      <c r="E56" s="193"/>
      <c r="F56" s="193"/>
      <c r="G56" s="193"/>
      <c r="H56" s="274"/>
      <c r="I56" s="279"/>
      <c r="J56" s="280"/>
    </row>
    <row r="57" spans="4:10" x14ac:dyDescent="0.25">
      <c r="D57" s="283" t="s">
        <v>83</v>
      </c>
      <c r="E57" s="269"/>
      <c r="F57" s="271"/>
      <c r="G57" s="71"/>
      <c r="H57" s="282" t="s">
        <v>84</v>
      </c>
      <c r="I57" s="186"/>
      <c r="J57" s="186"/>
    </row>
    <row r="58" spans="4:10" x14ac:dyDescent="0.25">
      <c r="D58" s="183" t="s">
        <v>85</v>
      </c>
      <c r="E58" s="193">
        <v>0</v>
      </c>
      <c r="F58" s="193">
        <v>0</v>
      </c>
      <c r="G58" s="71"/>
      <c r="H58" s="274" t="s">
        <v>86</v>
      </c>
      <c r="I58" s="195">
        <v>0</v>
      </c>
      <c r="J58" s="195">
        <v>0</v>
      </c>
    </row>
    <row r="59" spans="4:10" ht="11.25" customHeight="1" x14ac:dyDescent="0.25">
      <c r="D59" s="183" t="s">
        <v>87</v>
      </c>
      <c r="E59" s="193">
        <v>0</v>
      </c>
      <c r="F59" s="193">
        <v>0</v>
      </c>
      <c r="G59" s="71"/>
      <c r="H59" s="274" t="s">
        <v>88</v>
      </c>
      <c r="I59" s="195">
        <v>10084758.130000001</v>
      </c>
      <c r="J59" s="195">
        <v>10084758.130000001</v>
      </c>
    </row>
    <row r="60" spans="4:10" ht="17.25" customHeight="1" x14ac:dyDescent="0.25">
      <c r="D60" s="183" t="s">
        <v>89</v>
      </c>
      <c r="E60" s="195">
        <v>1462517.83</v>
      </c>
      <c r="F60" s="195">
        <v>1462517.83</v>
      </c>
      <c r="G60" s="71"/>
      <c r="H60" s="274" t="s">
        <v>90</v>
      </c>
      <c r="I60" s="195">
        <v>0</v>
      </c>
      <c r="J60" s="195">
        <v>0</v>
      </c>
    </row>
    <row r="61" spans="4:10" ht="12" customHeight="1" x14ac:dyDescent="0.25">
      <c r="D61" s="183" t="s">
        <v>91</v>
      </c>
      <c r="E61" s="195">
        <v>21712405.82</v>
      </c>
      <c r="F61" s="195">
        <v>21650598.48</v>
      </c>
      <c r="G61" s="71"/>
      <c r="H61" s="274" t="s">
        <v>92</v>
      </c>
      <c r="I61" s="195">
        <v>0</v>
      </c>
      <c r="J61" s="195">
        <v>0</v>
      </c>
    </row>
    <row r="62" spans="4:10" ht="22.5" x14ac:dyDescent="0.25">
      <c r="D62" s="183" t="s">
        <v>93</v>
      </c>
      <c r="E62" s="195">
        <v>1147474.71</v>
      </c>
      <c r="F62" s="195">
        <v>67934.240000000005</v>
      </c>
      <c r="G62" s="71"/>
      <c r="H62" s="274" t="s">
        <v>94</v>
      </c>
      <c r="I62" s="195">
        <v>0</v>
      </c>
      <c r="J62" s="195">
        <v>0</v>
      </c>
    </row>
    <row r="63" spans="4:10" ht="17.25" customHeight="1" x14ac:dyDescent="0.25">
      <c r="D63" s="183" t="s">
        <v>95</v>
      </c>
      <c r="E63" s="195">
        <v>0</v>
      </c>
      <c r="F63" s="195">
        <v>0</v>
      </c>
      <c r="G63" s="71"/>
      <c r="H63" s="274" t="s">
        <v>96</v>
      </c>
      <c r="I63" s="195">
        <v>0</v>
      </c>
      <c r="J63" s="195">
        <v>0</v>
      </c>
    </row>
    <row r="64" spans="4:10" ht="13.5" customHeight="1" x14ac:dyDescent="0.25">
      <c r="D64" s="183" t="s">
        <v>97</v>
      </c>
      <c r="E64" s="195">
        <v>0</v>
      </c>
      <c r="F64" s="195">
        <v>0</v>
      </c>
      <c r="G64" s="71"/>
      <c r="H64" s="274"/>
      <c r="I64" s="185"/>
      <c r="J64" s="185"/>
    </row>
    <row r="65" spans="4:10" ht="18" customHeight="1" x14ac:dyDescent="0.25">
      <c r="D65" s="183" t="s">
        <v>98</v>
      </c>
      <c r="E65" s="195">
        <v>0</v>
      </c>
      <c r="F65" s="195">
        <v>0</v>
      </c>
      <c r="G65" s="71"/>
      <c r="H65" s="274" t="s">
        <v>99</v>
      </c>
      <c r="I65" s="195">
        <f>SUM(I58:I63)</f>
        <v>10084758.130000001</v>
      </c>
      <c r="J65" s="195">
        <f>SUM(J58:J63)</f>
        <v>10084758.130000001</v>
      </c>
    </row>
    <row r="66" spans="4:10" x14ac:dyDescent="0.25">
      <c r="D66" s="183" t="s">
        <v>100</v>
      </c>
      <c r="E66" s="195">
        <v>0</v>
      </c>
      <c r="F66" s="195">
        <v>0</v>
      </c>
      <c r="G66" s="71"/>
      <c r="H66" s="274" t="s">
        <v>101</v>
      </c>
      <c r="I66" s="195">
        <f>+I55+I65</f>
        <v>60640068.490000002</v>
      </c>
      <c r="J66" s="195">
        <f>+J55+J65</f>
        <v>62097034.100000001</v>
      </c>
    </row>
    <row r="67" spans="4:10" ht="17.25" customHeight="1" x14ac:dyDescent="0.25">
      <c r="D67" s="183" t="s">
        <v>102</v>
      </c>
      <c r="E67" s="195">
        <f>SUM(E58:E66)</f>
        <v>24322398.359999999</v>
      </c>
      <c r="F67" s="195">
        <f>SUM(F58:F66)</f>
        <v>23181050.550000001</v>
      </c>
      <c r="G67" s="71"/>
      <c r="H67" s="274"/>
      <c r="I67" s="195"/>
      <c r="J67" s="195"/>
    </row>
    <row r="68" spans="4:10" x14ac:dyDescent="0.25">
      <c r="D68" s="183" t="s">
        <v>104</v>
      </c>
      <c r="E68" s="195">
        <f>+E55+E67</f>
        <v>94073031.560000002</v>
      </c>
      <c r="F68" s="195">
        <f>+F55+F67</f>
        <v>79918683.839999989</v>
      </c>
      <c r="G68" s="71"/>
      <c r="H68" s="282" t="s">
        <v>103</v>
      </c>
      <c r="I68" s="195"/>
      <c r="J68" s="195"/>
    </row>
    <row r="69" spans="4:10" ht="14.25" customHeight="1" x14ac:dyDescent="0.25">
      <c r="D69" s="183"/>
      <c r="E69" s="196"/>
      <c r="F69" s="196"/>
      <c r="G69" s="71"/>
      <c r="H69" s="274" t="s">
        <v>105</v>
      </c>
      <c r="I69" s="195">
        <f>+I70+I71+I72</f>
        <v>22074715.969999999</v>
      </c>
      <c r="J69" s="195">
        <f>+J70+J71+J72</f>
        <v>22074715.969999999</v>
      </c>
    </row>
    <row r="70" spans="4:10" ht="13.5" customHeight="1" x14ac:dyDescent="0.25">
      <c r="D70" s="183"/>
      <c r="E70" s="305"/>
      <c r="F70" s="305"/>
      <c r="G70" s="71"/>
      <c r="H70" s="274" t="s">
        <v>106</v>
      </c>
      <c r="I70" s="195">
        <v>0</v>
      </c>
      <c r="J70" s="195">
        <v>0</v>
      </c>
    </row>
    <row r="71" spans="4:10" x14ac:dyDescent="0.25">
      <c r="D71" s="183"/>
      <c r="E71" s="183"/>
      <c r="F71" s="183"/>
      <c r="G71" s="71"/>
      <c r="H71" s="274" t="s">
        <v>107</v>
      </c>
      <c r="I71" s="195">
        <v>0</v>
      </c>
      <c r="J71" s="195">
        <v>0</v>
      </c>
    </row>
    <row r="72" spans="4:10" x14ac:dyDescent="0.25">
      <c r="D72" s="183"/>
      <c r="E72" s="183"/>
      <c r="F72" s="183"/>
      <c r="G72" s="71"/>
      <c r="H72" s="274" t="s">
        <v>108</v>
      </c>
      <c r="I72" s="195">
        <v>22074715.969999999</v>
      </c>
      <c r="J72" s="195">
        <v>22074715.969999999</v>
      </c>
    </row>
    <row r="73" spans="4:10" ht="16.5" customHeight="1" x14ac:dyDescent="0.25">
      <c r="D73" s="183"/>
      <c r="E73" s="183"/>
      <c r="F73" s="183"/>
      <c r="G73" s="71"/>
      <c r="H73" s="274" t="s">
        <v>109</v>
      </c>
      <c r="I73" s="195">
        <f>+I74+I75+I78</f>
        <v>11358247.1</v>
      </c>
      <c r="J73" s="195">
        <f>+J74+J75+J76+J77+J78</f>
        <v>-4253066.2300000004</v>
      </c>
    </row>
    <row r="74" spans="4:10" x14ac:dyDescent="0.25">
      <c r="D74" s="183"/>
      <c r="E74" s="183"/>
      <c r="F74" s="183"/>
      <c r="G74" s="71"/>
      <c r="H74" s="274" t="s">
        <v>110</v>
      </c>
      <c r="I74" s="195">
        <v>17879044.039999999</v>
      </c>
      <c r="J74" s="195">
        <v>4843831.6100000003</v>
      </c>
    </row>
    <row r="75" spans="4:10" x14ac:dyDescent="0.25">
      <c r="D75" s="183"/>
      <c r="E75" s="183"/>
      <c r="F75" s="183"/>
      <c r="G75" s="71"/>
      <c r="H75" s="274" t="s">
        <v>111</v>
      </c>
      <c r="I75" s="195">
        <v>-4691973.25</v>
      </c>
      <c r="J75" s="195">
        <v>-9130279.3000000007</v>
      </c>
    </row>
    <row r="76" spans="4:10" x14ac:dyDescent="0.25">
      <c r="D76" s="183"/>
      <c r="E76" s="183"/>
      <c r="F76" s="183"/>
      <c r="G76" s="71"/>
      <c r="H76" s="274" t="s">
        <v>112</v>
      </c>
      <c r="I76" s="195">
        <v>0</v>
      </c>
      <c r="J76" s="195">
        <v>0</v>
      </c>
    </row>
    <row r="77" spans="4:10" x14ac:dyDescent="0.25">
      <c r="D77" s="183"/>
      <c r="E77" s="183"/>
      <c r="F77" s="183"/>
      <c r="G77" s="71"/>
      <c r="H77" s="274" t="s">
        <v>113</v>
      </c>
      <c r="I77" s="195">
        <v>0</v>
      </c>
      <c r="J77" s="195">
        <v>0</v>
      </c>
    </row>
    <row r="78" spans="4:10" ht="14.25" customHeight="1" x14ac:dyDescent="0.25">
      <c r="D78" s="183"/>
      <c r="E78" s="183"/>
      <c r="F78" s="183"/>
      <c r="G78" s="71"/>
      <c r="H78" s="274" t="s">
        <v>114</v>
      </c>
      <c r="I78" s="195">
        <v>-1828823.69</v>
      </c>
      <c r="J78" s="195">
        <v>33381.46</v>
      </c>
    </row>
    <row r="79" spans="4:10" ht="22.5" x14ac:dyDescent="0.25">
      <c r="D79" s="183"/>
      <c r="E79" s="183"/>
      <c r="F79" s="183"/>
      <c r="G79" s="71"/>
      <c r="H79" s="274" t="s">
        <v>115</v>
      </c>
      <c r="I79" s="195">
        <f>+I80+I81</f>
        <v>0</v>
      </c>
      <c r="J79" s="195">
        <f>+J80+J81</f>
        <v>0</v>
      </c>
    </row>
    <row r="80" spans="4:10" x14ac:dyDescent="0.25">
      <c r="D80" s="183"/>
      <c r="E80" s="183"/>
      <c r="F80" s="183"/>
      <c r="G80" s="71"/>
      <c r="H80" s="274" t="s">
        <v>116</v>
      </c>
      <c r="I80" s="195">
        <v>0</v>
      </c>
      <c r="J80" s="195">
        <v>0</v>
      </c>
    </row>
    <row r="81" spans="4:10" x14ac:dyDescent="0.25">
      <c r="D81" s="183"/>
      <c r="E81" s="183"/>
      <c r="F81" s="183"/>
      <c r="G81" s="71"/>
      <c r="H81" s="274" t="s">
        <v>117</v>
      </c>
      <c r="I81" s="195">
        <v>0</v>
      </c>
      <c r="J81" s="195">
        <v>0</v>
      </c>
    </row>
    <row r="82" spans="4:10" ht="16.5" customHeight="1" x14ac:dyDescent="0.25">
      <c r="D82" s="183"/>
      <c r="E82" s="183"/>
      <c r="F82" s="183"/>
      <c r="G82" s="71"/>
      <c r="H82" s="274" t="s">
        <v>118</v>
      </c>
      <c r="I82" s="195">
        <f>+I69+I73+I79</f>
        <v>33432963.07</v>
      </c>
      <c r="J82" s="195">
        <f>+J69+J73+J79</f>
        <v>17821649.739999998</v>
      </c>
    </row>
    <row r="83" spans="4:10" ht="12.75" customHeight="1" x14ac:dyDescent="0.25">
      <c r="D83" s="184"/>
      <c r="E83" s="184"/>
      <c r="F83" s="184"/>
      <c r="G83" s="180"/>
      <c r="H83" s="276" t="s">
        <v>119</v>
      </c>
      <c r="I83" s="281">
        <f>+I66+I82</f>
        <v>94073031.560000002</v>
      </c>
      <c r="J83" s="281">
        <f>+J82+J66</f>
        <v>79918683.840000004</v>
      </c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opLeftCell="A14" workbookViewId="0">
      <selection activeCell="C5" sqref="C5:I42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447" t="s">
        <v>509</v>
      </c>
      <c r="D3" s="447"/>
      <c r="E3" s="447"/>
      <c r="F3" s="447"/>
      <c r="G3" s="447"/>
      <c r="H3" s="447"/>
      <c r="I3" s="447"/>
    </row>
    <row r="4" spans="3:9" ht="24.75" customHeight="1" x14ac:dyDescent="0.25">
      <c r="C4" s="454" t="s">
        <v>510</v>
      </c>
      <c r="D4" s="454"/>
      <c r="E4" s="454"/>
      <c r="F4" s="454"/>
      <c r="G4" s="454"/>
      <c r="H4" s="454"/>
      <c r="I4" s="454"/>
    </row>
    <row r="5" spans="3:9" x14ac:dyDescent="0.25">
      <c r="C5" s="362" t="s">
        <v>792</v>
      </c>
      <c r="D5" s="392"/>
      <c r="E5" s="392"/>
      <c r="F5" s="392"/>
      <c r="G5" s="392"/>
      <c r="H5" s="392"/>
      <c r="I5" s="363"/>
    </row>
    <row r="6" spans="3:9" x14ac:dyDescent="0.25">
      <c r="C6" s="357" t="s">
        <v>364</v>
      </c>
      <c r="D6" s="372"/>
      <c r="E6" s="372"/>
      <c r="F6" s="372"/>
      <c r="G6" s="372"/>
      <c r="H6" s="372"/>
      <c r="I6" s="358"/>
    </row>
    <row r="7" spans="3:9" x14ac:dyDescent="0.25">
      <c r="C7" s="357" t="s">
        <v>511</v>
      </c>
      <c r="D7" s="372"/>
      <c r="E7" s="372"/>
      <c r="F7" s="372"/>
      <c r="G7" s="372"/>
      <c r="H7" s="372"/>
      <c r="I7" s="358"/>
    </row>
    <row r="8" spans="3:9" x14ac:dyDescent="0.25">
      <c r="C8" s="357" t="s">
        <v>805</v>
      </c>
      <c r="D8" s="372"/>
      <c r="E8" s="372"/>
      <c r="F8" s="372"/>
      <c r="G8" s="372"/>
      <c r="H8" s="372"/>
      <c r="I8" s="358"/>
    </row>
    <row r="9" spans="3:9" x14ac:dyDescent="0.25">
      <c r="C9" s="393" t="s">
        <v>1</v>
      </c>
      <c r="D9" s="394"/>
      <c r="E9" s="394"/>
      <c r="F9" s="394"/>
      <c r="G9" s="394"/>
      <c r="H9" s="394"/>
      <c r="I9" s="395"/>
    </row>
    <row r="10" spans="3:9" x14ac:dyDescent="0.25">
      <c r="C10" s="400" t="s">
        <v>2</v>
      </c>
      <c r="D10" s="359" t="s">
        <v>366</v>
      </c>
      <c r="E10" s="360"/>
      <c r="F10" s="360"/>
      <c r="G10" s="360"/>
      <c r="H10" s="361"/>
      <c r="I10" s="400" t="s">
        <v>454</v>
      </c>
    </row>
    <row r="11" spans="3:9" x14ac:dyDescent="0.25">
      <c r="C11" s="420"/>
      <c r="D11" s="400" t="s">
        <v>228</v>
      </c>
      <c r="E11" s="77" t="s">
        <v>276</v>
      </c>
      <c r="F11" s="400" t="s">
        <v>278</v>
      </c>
      <c r="G11" s="400" t="s">
        <v>229</v>
      </c>
      <c r="H11" s="400" t="s">
        <v>231</v>
      </c>
      <c r="I11" s="420"/>
    </row>
    <row r="12" spans="3:9" x14ac:dyDescent="0.25">
      <c r="C12" s="420"/>
      <c r="D12" s="420"/>
      <c r="E12" s="77" t="s">
        <v>277</v>
      </c>
      <c r="F12" s="420"/>
      <c r="G12" s="420"/>
      <c r="H12" s="420"/>
      <c r="I12" s="420"/>
    </row>
    <row r="13" spans="3:9" x14ac:dyDescent="0.25">
      <c r="C13" s="89" t="s">
        <v>512</v>
      </c>
      <c r="D13" s="253">
        <f>SUM(D14:D25)</f>
        <v>205725439.73000002</v>
      </c>
      <c r="E13" s="253">
        <f t="shared" ref="E13:I13" si="0">SUM(E14:E25)</f>
        <v>0</v>
      </c>
      <c r="F13" s="253">
        <f t="shared" si="0"/>
        <v>205725439.73000002</v>
      </c>
      <c r="G13" s="253">
        <f t="shared" si="0"/>
        <v>133869382.89</v>
      </c>
      <c r="H13" s="253">
        <f t="shared" si="0"/>
        <v>129305495.92</v>
      </c>
      <c r="I13" s="253">
        <f t="shared" si="0"/>
        <v>71856056.840000018</v>
      </c>
    </row>
    <row r="14" spans="3:9" x14ac:dyDescent="0.25">
      <c r="C14" s="61" t="s">
        <v>513</v>
      </c>
      <c r="D14" s="253">
        <f>+'formato 6 a'!E12</f>
        <v>205725439.73000002</v>
      </c>
      <c r="E14" s="253">
        <f>+'formato 6 a'!F12</f>
        <v>0</v>
      </c>
      <c r="F14" s="253">
        <f>+'formato 6 a'!G12</f>
        <v>205725439.73000002</v>
      </c>
      <c r="G14" s="253">
        <f>+'formato 6 a'!H12</f>
        <v>133869382.89</v>
      </c>
      <c r="H14" s="253">
        <f>+'formato 6 a'!I12</f>
        <v>129305495.92</v>
      </c>
      <c r="I14" s="253">
        <f>+F14-G14</f>
        <v>71856056.840000018</v>
      </c>
    </row>
    <row r="15" spans="3:9" x14ac:dyDescent="0.25">
      <c r="C15" s="61" t="s">
        <v>514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</row>
    <row r="16" spans="3:9" x14ac:dyDescent="0.25">
      <c r="C16" s="61" t="s">
        <v>515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3:9" x14ac:dyDescent="0.25">
      <c r="C17" s="61" t="s">
        <v>516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</row>
    <row r="18" spans="3:9" x14ac:dyDescent="0.25">
      <c r="C18" s="61" t="s">
        <v>517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</row>
    <row r="19" spans="3:9" x14ac:dyDescent="0.25">
      <c r="C19" s="61" t="s">
        <v>518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</row>
    <row r="20" spans="3:9" x14ac:dyDescent="0.25">
      <c r="C20" s="61" t="s">
        <v>519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</row>
    <row r="21" spans="3:9" x14ac:dyDescent="0.25">
      <c r="C21" s="61" t="s">
        <v>520</v>
      </c>
      <c r="D21" s="188"/>
      <c r="E21" s="188"/>
      <c r="F21" s="188"/>
      <c r="G21" s="188"/>
      <c r="H21" s="188"/>
      <c r="I21" s="188"/>
    </row>
    <row r="22" spans="3:9" x14ac:dyDescent="0.25">
      <c r="C22" s="61" t="s">
        <v>521</v>
      </c>
      <c r="D22" s="188"/>
      <c r="E22" s="188"/>
      <c r="F22" s="188"/>
      <c r="G22" s="188"/>
      <c r="H22" s="188"/>
      <c r="I22" s="188"/>
    </row>
    <row r="23" spans="3:9" x14ac:dyDescent="0.25">
      <c r="C23" s="90" t="s">
        <v>522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</row>
    <row r="24" spans="3:9" x14ac:dyDescent="0.25">
      <c r="C24" s="90" t="s">
        <v>523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</row>
    <row r="25" spans="3:9" x14ac:dyDescent="0.25">
      <c r="C25" s="61" t="s">
        <v>524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</row>
    <row r="26" spans="3:9" x14ac:dyDescent="0.25">
      <c r="C26" s="61"/>
      <c r="D26" s="70"/>
      <c r="E26" s="70"/>
      <c r="F26" s="72"/>
      <c r="G26" s="70"/>
      <c r="H26" s="72"/>
      <c r="I26" s="70"/>
    </row>
    <row r="27" spans="3:9" x14ac:dyDescent="0.25">
      <c r="C27" s="91" t="s">
        <v>525</v>
      </c>
      <c r="D27" s="188">
        <f>+D28+D29+D30+D33+D34</f>
        <v>0</v>
      </c>
      <c r="E27" s="188">
        <f t="shared" ref="E27:I27" si="1">+E28+E29+E30+E33+E34</f>
        <v>0</v>
      </c>
      <c r="F27" s="188">
        <f t="shared" si="1"/>
        <v>0</v>
      </c>
      <c r="G27" s="188">
        <f t="shared" si="1"/>
        <v>0</v>
      </c>
      <c r="H27" s="188">
        <f t="shared" si="1"/>
        <v>0</v>
      </c>
      <c r="I27" s="188">
        <f t="shared" si="1"/>
        <v>0</v>
      </c>
    </row>
    <row r="28" spans="3:9" x14ac:dyDescent="0.25">
      <c r="C28" s="61" t="s">
        <v>513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</row>
    <row r="29" spans="3:9" x14ac:dyDescent="0.25">
      <c r="C29" s="61" t="s">
        <v>514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</row>
    <row r="30" spans="3:9" x14ac:dyDescent="0.25">
      <c r="C30" s="61" t="s">
        <v>515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</row>
    <row r="31" spans="3:9" x14ac:dyDescent="0.25">
      <c r="C31" s="61" t="s">
        <v>516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3:9" x14ac:dyDescent="0.25">
      <c r="C32" s="61" t="s">
        <v>517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3:9" x14ac:dyDescent="0.25">
      <c r="C33" s="61" t="s">
        <v>518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</row>
    <row r="34" spans="3:9" x14ac:dyDescent="0.25">
      <c r="C34" s="61" t="s">
        <v>519</v>
      </c>
      <c r="D34" s="188">
        <f>+D37+D38</f>
        <v>0</v>
      </c>
      <c r="E34" s="188">
        <f t="shared" ref="E34:I34" si="2">+E37+E38</f>
        <v>0</v>
      </c>
      <c r="F34" s="188">
        <f t="shared" si="2"/>
        <v>0</v>
      </c>
      <c r="G34" s="188">
        <f t="shared" si="2"/>
        <v>0</v>
      </c>
      <c r="H34" s="188">
        <f t="shared" si="2"/>
        <v>0</v>
      </c>
      <c r="I34" s="188">
        <f t="shared" si="2"/>
        <v>0</v>
      </c>
    </row>
    <row r="35" spans="3:9" x14ac:dyDescent="0.25">
      <c r="C35" s="61" t="s">
        <v>520</v>
      </c>
      <c r="D35" s="188"/>
      <c r="E35" s="188"/>
      <c r="F35" s="188"/>
      <c r="G35" s="188"/>
      <c r="H35" s="188"/>
      <c r="I35" s="188"/>
    </row>
    <row r="36" spans="3:9" x14ac:dyDescent="0.25">
      <c r="C36" s="61" t="s">
        <v>521</v>
      </c>
      <c r="D36" s="188"/>
      <c r="E36" s="188"/>
      <c r="F36" s="188"/>
      <c r="G36" s="188"/>
      <c r="H36" s="188"/>
      <c r="I36" s="188"/>
    </row>
    <row r="37" spans="3:9" x14ac:dyDescent="0.25">
      <c r="C37" s="90" t="s">
        <v>522</v>
      </c>
      <c r="D37" s="188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</row>
    <row r="38" spans="3:9" x14ac:dyDescent="0.25">
      <c r="C38" s="90" t="s">
        <v>523</v>
      </c>
      <c r="D38" s="188">
        <v>0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</row>
    <row r="39" spans="3:9" x14ac:dyDescent="0.25">
      <c r="C39" s="61" t="s">
        <v>524</v>
      </c>
      <c r="D39" s="70"/>
      <c r="E39" s="70"/>
      <c r="F39" s="72"/>
      <c r="G39" s="70"/>
      <c r="H39" s="72"/>
      <c r="I39" s="70"/>
    </row>
    <row r="40" spans="3:9" x14ac:dyDescent="0.25">
      <c r="C40" s="91" t="s">
        <v>526</v>
      </c>
      <c r="D40" s="253">
        <f>+D13+D27</f>
        <v>205725439.73000002</v>
      </c>
      <c r="E40" s="253">
        <f t="shared" ref="E40:I40" si="3">+E13+E27</f>
        <v>0</v>
      </c>
      <c r="F40" s="253">
        <f t="shared" si="3"/>
        <v>205725439.73000002</v>
      </c>
      <c r="G40" s="253">
        <f t="shared" si="3"/>
        <v>133869382.89</v>
      </c>
      <c r="H40" s="253">
        <f t="shared" si="3"/>
        <v>129305495.92</v>
      </c>
      <c r="I40" s="253">
        <f t="shared" si="3"/>
        <v>71856056.840000018</v>
      </c>
    </row>
    <row r="41" spans="3:9" x14ac:dyDescent="0.25">
      <c r="C41" s="91" t="s">
        <v>527</v>
      </c>
      <c r="D41" s="58"/>
      <c r="E41" s="58"/>
      <c r="F41" s="84"/>
      <c r="G41" s="58"/>
      <c r="H41" s="84"/>
      <c r="I41" s="58"/>
    </row>
    <row r="42" spans="3:9" x14ac:dyDescent="0.25">
      <c r="C42" s="85"/>
      <c r="D42" s="88"/>
      <c r="E42" s="88"/>
      <c r="F42" s="86"/>
      <c r="G42" s="88"/>
      <c r="H42" s="86"/>
      <c r="I42" s="88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50"/>
  <sheetViews>
    <sheetView topLeftCell="A7" workbookViewId="0">
      <selection activeCell="I28" sqref="I28"/>
    </sheetView>
  </sheetViews>
  <sheetFormatPr baseColWidth="10" defaultRowHeight="15" x14ac:dyDescent="0.25"/>
  <cols>
    <col min="3" max="3" width="60.28515625" customWidth="1"/>
    <col min="4" max="4" width="13.28515625" bestFit="1" customWidth="1"/>
    <col min="5" max="5" width="16.85546875" customWidth="1"/>
    <col min="6" max="6" width="14.140625" customWidth="1"/>
    <col min="7" max="7" width="16.5703125" customWidth="1"/>
    <col min="8" max="8" width="14.5703125" customWidth="1"/>
    <col min="9" max="9" width="15.140625" customWidth="1"/>
  </cols>
  <sheetData>
    <row r="3" spans="3:9" x14ac:dyDescent="0.25">
      <c r="C3" s="461" t="s">
        <v>528</v>
      </c>
      <c r="D3" s="461"/>
      <c r="E3" s="461"/>
      <c r="F3" s="461"/>
      <c r="G3" s="461"/>
      <c r="H3" s="461"/>
      <c r="I3" s="461"/>
    </row>
    <row r="4" spans="3:9" x14ac:dyDescent="0.25">
      <c r="C4" s="22"/>
      <c r="D4" s="2"/>
      <c r="E4" s="2"/>
      <c r="F4" s="2"/>
      <c r="G4" s="2"/>
      <c r="H4" s="2"/>
      <c r="I4" s="2"/>
    </row>
    <row r="5" spans="3:9" x14ac:dyDescent="0.25">
      <c r="C5" s="461" t="s">
        <v>529</v>
      </c>
      <c r="D5" s="461"/>
      <c r="E5" s="461"/>
      <c r="F5" s="461"/>
      <c r="G5" s="461"/>
      <c r="H5" s="461"/>
      <c r="I5" s="461"/>
    </row>
    <row r="6" spans="3:9" ht="21" customHeight="1" x14ac:dyDescent="0.25">
      <c r="C6" s="385" t="s">
        <v>746</v>
      </c>
      <c r="D6" s="385"/>
      <c r="E6" s="385"/>
      <c r="F6" s="385"/>
      <c r="G6" s="385"/>
      <c r="H6" s="385"/>
      <c r="I6" s="385"/>
    </row>
    <row r="7" spans="3:9" x14ac:dyDescent="0.25">
      <c r="C7" s="359" t="s">
        <v>792</v>
      </c>
      <c r="D7" s="360"/>
      <c r="E7" s="360"/>
      <c r="F7" s="360"/>
      <c r="G7" s="360"/>
      <c r="H7" s="360"/>
      <c r="I7" s="361"/>
    </row>
    <row r="8" spans="3:9" x14ac:dyDescent="0.25">
      <c r="C8" s="359" t="s">
        <v>530</v>
      </c>
      <c r="D8" s="360"/>
      <c r="E8" s="360"/>
      <c r="F8" s="360"/>
      <c r="G8" s="360"/>
      <c r="H8" s="360"/>
      <c r="I8" s="361"/>
    </row>
    <row r="9" spans="3:9" x14ac:dyDescent="0.25">
      <c r="C9" s="362" t="s">
        <v>1</v>
      </c>
      <c r="D9" s="392"/>
      <c r="E9" s="392"/>
      <c r="F9" s="392"/>
      <c r="G9" s="392"/>
      <c r="H9" s="392"/>
      <c r="I9" s="363"/>
    </row>
    <row r="10" spans="3:9" x14ac:dyDescent="0.25">
      <c r="C10" s="393" t="s">
        <v>531</v>
      </c>
      <c r="D10" s="394"/>
      <c r="E10" s="394"/>
      <c r="F10" s="394"/>
      <c r="G10" s="394"/>
      <c r="H10" s="394"/>
      <c r="I10" s="395"/>
    </row>
    <row r="11" spans="3:9" x14ac:dyDescent="0.25">
      <c r="C11" s="400" t="s">
        <v>532</v>
      </c>
      <c r="D11" s="25" t="s">
        <v>533</v>
      </c>
      <c r="E11" s="400" t="s">
        <v>839</v>
      </c>
      <c r="F11" s="400" t="s">
        <v>840</v>
      </c>
      <c r="G11" s="400" t="s">
        <v>842</v>
      </c>
      <c r="H11" s="400" t="s">
        <v>841</v>
      </c>
      <c r="I11" s="400" t="s">
        <v>843</v>
      </c>
    </row>
    <row r="12" spans="3:9" x14ac:dyDescent="0.25">
      <c r="C12" s="420"/>
      <c r="D12" s="26" t="s">
        <v>534</v>
      </c>
      <c r="E12" s="420"/>
      <c r="F12" s="420"/>
      <c r="G12" s="420"/>
      <c r="H12" s="420"/>
      <c r="I12" s="420"/>
    </row>
    <row r="13" spans="3:9" x14ac:dyDescent="0.25">
      <c r="C13" s="420"/>
      <c r="D13" s="26">
        <v>2017</v>
      </c>
      <c r="E13" s="420"/>
      <c r="F13" s="420"/>
      <c r="G13" s="420"/>
      <c r="H13" s="420"/>
      <c r="I13" s="420"/>
    </row>
    <row r="14" spans="3:9" x14ac:dyDescent="0.25">
      <c r="C14" s="420"/>
      <c r="D14" s="26" t="s">
        <v>535</v>
      </c>
      <c r="E14" s="420"/>
      <c r="F14" s="420"/>
      <c r="G14" s="420"/>
      <c r="H14" s="420"/>
      <c r="I14" s="420"/>
    </row>
    <row r="15" spans="3:9" x14ac:dyDescent="0.25">
      <c r="C15" s="97"/>
      <c r="D15" s="69"/>
      <c r="E15" s="69"/>
      <c r="F15" s="66"/>
      <c r="G15" s="79"/>
      <c r="H15" s="69"/>
      <c r="I15" s="315"/>
    </row>
    <row r="16" spans="3:9" x14ac:dyDescent="0.25">
      <c r="C16" s="98" t="s">
        <v>747</v>
      </c>
      <c r="D16" s="217">
        <v>0</v>
      </c>
      <c r="E16" s="217">
        <f t="shared" ref="E16:I16" si="0">SUM(E21:E25)</f>
        <v>0</v>
      </c>
      <c r="F16" s="217">
        <f t="shared" si="0"/>
        <v>0</v>
      </c>
      <c r="G16" s="217">
        <f t="shared" si="0"/>
        <v>0</v>
      </c>
      <c r="H16" s="217">
        <f t="shared" si="0"/>
        <v>0</v>
      </c>
      <c r="I16" s="217">
        <f t="shared" si="0"/>
        <v>0</v>
      </c>
    </row>
    <row r="17" spans="3:9" x14ac:dyDescent="0.25">
      <c r="C17" s="99" t="s">
        <v>541</v>
      </c>
      <c r="D17" s="316"/>
      <c r="E17" s="316"/>
      <c r="F17" s="316"/>
      <c r="G17" s="316"/>
      <c r="H17" s="316"/>
      <c r="I17" s="316"/>
    </row>
    <row r="18" spans="3:9" x14ac:dyDescent="0.25">
      <c r="C18" s="100" t="s">
        <v>748</v>
      </c>
      <c r="D18" s="70"/>
      <c r="E18" s="70"/>
      <c r="F18" s="70"/>
      <c r="G18" s="72"/>
      <c r="H18" s="70"/>
      <c r="I18" s="317"/>
    </row>
    <row r="19" spans="3:9" x14ac:dyDescent="0.25">
      <c r="C19" s="100" t="s">
        <v>749</v>
      </c>
      <c r="D19" s="70"/>
      <c r="E19" s="70"/>
      <c r="F19" s="70"/>
      <c r="G19" s="72"/>
      <c r="H19" s="70"/>
      <c r="I19" s="317"/>
    </row>
    <row r="20" spans="3:9" x14ac:dyDescent="0.25">
      <c r="C20" s="100" t="s">
        <v>750</v>
      </c>
      <c r="D20" s="70"/>
      <c r="E20" s="70"/>
      <c r="F20" s="70"/>
      <c r="G20" s="72"/>
      <c r="H20" s="70"/>
      <c r="I20" s="317"/>
    </row>
    <row r="21" spans="3:9" x14ac:dyDescent="0.25">
      <c r="C21" s="100" t="s">
        <v>751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</row>
    <row r="22" spans="3:9" x14ac:dyDescent="0.25">
      <c r="C22" s="100" t="s">
        <v>752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</row>
    <row r="23" spans="3:9" x14ac:dyDescent="0.25">
      <c r="C23" s="100" t="s">
        <v>753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</row>
    <row r="24" spans="3:9" x14ac:dyDescent="0.25">
      <c r="C24" s="100" t="s">
        <v>754</v>
      </c>
      <c r="D24" s="217">
        <v>0</v>
      </c>
      <c r="E24" s="217"/>
      <c r="F24" s="217">
        <v>0</v>
      </c>
      <c r="G24" s="218">
        <v>0</v>
      </c>
      <c r="H24" s="217">
        <v>0</v>
      </c>
      <c r="I24" s="219"/>
    </row>
    <row r="25" spans="3:9" x14ac:dyDescent="0.25">
      <c r="C25" s="100" t="s">
        <v>755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</row>
    <row r="26" spans="3:9" x14ac:dyDescent="0.25">
      <c r="C26" s="100" t="s">
        <v>756</v>
      </c>
      <c r="D26" s="217"/>
      <c r="E26" s="217"/>
      <c r="F26" s="217"/>
      <c r="G26" s="218"/>
      <c r="H26" s="217"/>
      <c r="I26" s="219"/>
    </row>
    <row r="27" spans="3:9" x14ac:dyDescent="0.25">
      <c r="C27" s="100" t="s">
        <v>757</v>
      </c>
      <c r="D27" s="217"/>
      <c r="E27" s="217"/>
      <c r="F27" s="217"/>
      <c r="G27" s="218"/>
      <c r="H27" s="217"/>
      <c r="I27" s="219"/>
    </row>
    <row r="28" spans="3:9" x14ac:dyDescent="0.25">
      <c r="C28" s="100" t="s">
        <v>758</v>
      </c>
      <c r="D28" s="217"/>
      <c r="E28" s="217"/>
      <c r="F28" s="217"/>
      <c r="G28" s="218"/>
      <c r="H28" s="217"/>
      <c r="I28" s="219"/>
    </row>
    <row r="29" spans="3:9" x14ac:dyDescent="0.25">
      <c r="C29" s="100" t="s">
        <v>759</v>
      </c>
      <c r="D29" s="217"/>
      <c r="E29" s="217"/>
      <c r="F29" s="217"/>
      <c r="G29" s="218"/>
      <c r="H29" s="217"/>
      <c r="I29" s="219"/>
    </row>
    <row r="30" spans="3:9" x14ac:dyDescent="0.25">
      <c r="C30" s="61"/>
      <c r="D30" s="217"/>
      <c r="E30" s="217"/>
      <c r="F30" s="217"/>
      <c r="G30" s="218"/>
      <c r="H30" s="217"/>
      <c r="I30" s="219"/>
    </row>
    <row r="31" spans="3:9" x14ac:dyDescent="0.25">
      <c r="C31" s="98" t="s">
        <v>760</v>
      </c>
      <c r="D31" s="217"/>
      <c r="E31" s="217"/>
      <c r="F31" s="217"/>
      <c r="G31" s="218"/>
      <c r="H31" s="217"/>
      <c r="I31" s="219"/>
    </row>
    <row r="32" spans="3:9" x14ac:dyDescent="0.25">
      <c r="C32" s="100" t="s">
        <v>761</v>
      </c>
      <c r="D32" s="217"/>
      <c r="E32" s="217"/>
      <c r="F32" s="217"/>
      <c r="G32" s="218"/>
      <c r="H32" s="217"/>
      <c r="I32" s="219"/>
    </row>
    <row r="33" spans="3:9" x14ac:dyDescent="0.25">
      <c r="C33" s="100" t="s">
        <v>762</v>
      </c>
      <c r="D33" s="217"/>
      <c r="E33" s="217"/>
      <c r="F33" s="217"/>
      <c r="G33" s="218"/>
      <c r="H33" s="217"/>
      <c r="I33" s="219"/>
    </row>
    <row r="34" spans="3:9" x14ac:dyDescent="0.25">
      <c r="C34" s="100" t="s">
        <v>763</v>
      </c>
      <c r="D34" s="217"/>
      <c r="E34" s="217"/>
      <c r="F34" s="217"/>
      <c r="G34" s="218"/>
      <c r="H34" s="217"/>
      <c r="I34" s="219"/>
    </row>
    <row r="35" spans="3:9" x14ac:dyDescent="0.25">
      <c r="C35" s="100" t="s">
        <v>764</v>
      </c>
      <c r="D35" s="458"/>
      <c r="E35" s="458"/>
      <c r="F35" s="458"/>
      <c r="G35" s="459"/>
      <c r="H35" s="458"/>
      <c r="I35" s="460"/>
    </row>
    <row r="36" spans="3:9" x14ac:dyDescent="0.25">
      <c r="C36" s="101" t="s">
        <v>542</v>
      </c>
      <c r="D36" s="458"/>
      <c r="E36" s="458"/>
      <c r="F36" s="458"/>
      <c r="G36" s="459"/>
      <c r="H36" s="458"/>
      <c r="I36" s="460"/>
    </row>
    <row r="37" spans="3:9" x14ac:dyDescent="0.25">
      <c r="C37" s="100" t="s">
        <v>765</v>
      </c>
      <c r="D37" s="217"/>
      <c r="E37" s="217"/>
      <c r="F37" s="217"/>
      <c r="G37" s="218"/>
      <c r="H37" s="217"/>
      <c r="I37" s="219"/>
    </row>
    <row r="38" spans="3:9" x14ac:dyDescent="0.25">
      <c r="C38" s="61"/>
      <c r="D38" s="217"/>
      <c r="E38" s="217"/>
      <c r="F38" s="217"/>
      <c r="G38" s="218"/>
      <c r="H38" s="217"/>
      <c r="I38" s="219"/>
    </row>
    <row r="39" spans="3:9" x14ac:dyDescent="0.25">
      <c r="C39" s="98" t="s">
        <v>766</v>
      </c>
      <c r="D39" s="217"/>
      <c r="E39" s="217"/>
      <c r="F39" s="217"/>
      <c r="G39" s="218"/>
      <c r="H39" s="217"/>
      <c r="I39" s="219"/>
    </row>
    <row r="40" spans="3:9" x14ac:dyDescent="0.25">
      <c r="C40" s="100" t="s">
        <v>767</v>
      </c>
      <c r="D40" s="217"/>
      <c r="E40" s="217"/>
      <c r="F40" s="217"/>
      <c r="G40" s="218"/>
      <c r="H40" s="217"/>
      <c r="I40" s="219"/>
    </row>
    <row r="41" spans="3:9" x14ac:dyDescent="0.25">
      <c r="C41" s="61"/>
      <c r="D41" s="223"/>
      <c r="E41" s="223"/>
      <c r="F41" s="223"/>
      <c r="G41" s="224"/>
      <c r="H41" s="223"/>
      <c r="I41" s="326"/>
    </row>
    <row r="42" spans="3:9" x14ac:dyDescent="0.25">
      <c r="C42" s="98" t="s">
        <v>768</v>
      </c>
      <c r="D42" s="217">
        <f>+D16</f>
        <v>0</v>
      </c>
      <c r="E42" s="217">
        <f t="shared" ref="E42:I42" si="1">+E16</f>
        <v>0</v>
      </c>
      <c r="F42" s="217">
        <f t="shared" si="1"/>
        <v>0</v>
      </c>
      <c r="G42" s="217">
        <f t="shared" si="1"/>
        <v>0</v>
      </c>
      <c r="H42" s="217">
        <f t="shared" si="1"/>
        <v>0</v>
      </c>
      <c r="I42" s="217">
        <f t="shared" si="1"/>
        <v>0</v>
      </c>
    </row>
    <row r="43" spans="3:9" x14ac:dyDescent="0.25">
      <c r="C43" s="61"/>
      <c r="D43" s="223"/>
      <c r="E43" s="223"/>
      <c r="F43" s="223"/>
      <c r="G43" s="224"/>
      <c r="H43" s="223"/>
      <c r="I43" s="326"/>
    </row>
    <row r="44" spans="3:9" x14ac:dyDescent="0.25">
      <c r="C44" s="91" t="s">
        <v>357</v>
      </c>
      <c r="D44" s="217"/>
      <c r="E44" s="217"/>
      <c r="F44" s="217"/>
      <c r="G44" s="218"/>
      <c r="H44" s="217"/>
      <c r="I44" s="219"/>
    </row>
    <row r="45" spans="3:9" x14ac:dyDescent="0.25">
      <c r="C45" s="61" t="s">
        <v>543</v>
      </c>
      <c r="D45" s="458"/>
      <c r="E45" s="458"/>
      <c r="F45" s="458"/>
      <c r="G45" s="459"/>
      <c r="H45" s="458"/>
      <c r="I45" s="460"/>
    </row>
    <row r="46" spans="3:9" x14ac:dyDescent="0.25">
      <c r="C46" s="61" t="s">
        <v>544</v>
      </c>
      <c r="D46" s="458"/>
      <c r="E46" s="458"/>
      <c r="F46" s="458"/>
      <c r="G46" s="459"/>
      <c r="H46" s="458"/>
      <c r="I46" s="460"/>
    </row>
    <row r="47" spans="3:9" x14ac:dyDescent="0.25">
      <c r="C47" s="61" t="s">
        <v>545</v>
      </c>
      <c r="D47" s="458"/>
      <c r="E47" s="458"/>
      <c r="F47" s="458"/>
      <c r="G47" s="459"/>
      <c r="H47" s="458"/>
      <c r="I47" s="460"/>
    </row>
    <row r="48" spans="3:9" x14ac:dyDescent="0.25">
      <c r="C48" s="61" t="s">
        <v>546</v>
      </c>
      <c r="D48" s="458"/>
      <c r="E48" s="458"/>
      <c r="F48" s="458"/>
      <c r="G48" s="459"/>
      <c r="H48" s="458"/>
      <c r="I48" s="460"/>
    </row>
    <row r="49" spans="3:9" x14ac:dyDescent="0.25">
      <c r="C49" s="91" t="s">
        <v>547</v>
      </c>
      <c r="D49" s="217"/>
      <c r="E49" s="327"/>
      <c r="F49" s="327"/>
      <c r="G49" s="328"/>
      <c r="H49" s="327"/>
      <c r="I49" s="329"/>
    </row>
    <row r="50" spans="3:9" x14ac:dyDescent="0.25">
      <c r="C50" s="81"/>
      <c r="D50" s="330"/>
      <c r="E50" s="330"/>
      <c r="F50" s="330"/>
      <c r="G50" s="331"/>
      <c r="H50" s="330"/>
      <c r="I50" s="332"/>
    </row>
  </sheetData>
  <mergeCells count="31">
    <mergeCell ref="I47:I48"/>
    <mergeCell ref="D45:D46"/>
    <mergeCell ref="E45:E46"/>
    <mergeCell ref="F45:F46"/>
    <mergeCell ref="G45:G46"/>
    <mergeCell ref="D47:D48"/>
    <mergeCell ref="E47:E48"/>
    <mergeCell ref="F47:F48"/>
    <mergeCell ref="G47:G48"/>
    <mergeCell ref="H47:H48"/>
    <mergeCell ref="H45:H46"/>
    <mergeCell ref="I45:I46"/>
    <mergeCell ref="I35:I36"/>
    <mergeCell ref="C3:I3"/>
    <mergeCell ref="C5:I5"/>
    <mergeCell ref="C6:I6"/>
    <mergeCell ref="D35:D36"/>
    <mergeCell ref="E35:E36"/>
    <mergeCell ref="F35:F36"/>
    <mergeCell ref="G35:G36"/>
    <mergeCell ref="H35:H36"/>
    <mergeCell ref="C7:I7"/>
    <mergeCell ref="C8:I8"/>
    <mergeCell ref="C9:I9"/>
    <mergeCell ref="C10:I10"/>
    <mergeCell ref="C11:C14"/>
    <mergeCell ref="E11:E14"/>
    <mergeCell ref="F11:F14"/>
    <mergeCell ref="G11:G14"/>
    <mergeCell ref="H11:H14"/>
    <mergeCell ref="I11:I14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8"/>
  <sheetViews>
    <sheetView topLeftCell="A5" workbookViewId="0">
      <selection activeCell="I20" sqref="I20"/>
    </sheetView>
  </sheetViews>
  <sheetFormatPr baseColWidth="10" defaultRowHeight="15" x14ac:dyDescent="0.25"/>
  <cols>
    <col min="3" max="3" width="47.5703125" customWidth="1"/>
    <col min="4" max="4" width="19.42578125" customWidth="1"/>
    <col min="5" max="5" width="14.85546875" customWidth="1"/>
    <col min="6" max="6" width="17.5703125" customWidth="1"/>
    <col min="7" max="7" width="16.5703125" customWidth="1"/>
    <col min="8" max="8" width="14.42578125" customWidth="1"/>
    <col min="9" max="9" width="15.85546875" customWidth="1"/>
  </cols>
  <sheetData>
    <row r="4" spans="3:9" ht="21.75" customHeight="1" x14ac:dyDescent="0.25">
      <c r="C4" s="385" t="s">
        <v>548</v>
      </c>
      <c r="D4" s="385"/>
      <c r="E4" s="385"/>
      <c r="F4" s="385"/>
      <c r="G4" s="385"/>
      <c r="H4" s="385"/>
      <c r="I4" s="385"/>
    </row>
    <row r="5" spans="3:9" x14ac:dyDescent="0.25">
      <c r="C5" s="462"/>
      <c r="D5" s="416"/>
      <c r="E5" s="416"/>
      <c r="F5" s="416"/>
      <c r="G5" s="416"/>
      <c r="H5" s="416"/>
      <c r="I5" s="416"/>
    </row>
    <row r="6" spans="3:9" x14ac:dyDescent="0.25">
      <c r="C6" s="393" t="s">
        <v>792</v>
      </c>
      <c r="D6" s="394"/>
      <c r="E6" s="394"/>
      <c r="F6" s="394"/>
      <c r="G6" s="394"/>
      <c r="H6" s="394"/>
      <c r="I6" s="394"/>
    </row>
    <row r="7" spans="3:9" x14ac:dyDescent="0.25">
      <c r="C7" s="359" t="s">
        <v>549</v>
      </c>
      <c r="D7" s="360"/>
      <c r="E7" s="360"/>
      <c r="F7" s="360"/>
      <c r="G7" s="360"/>
      <c r="H7" s="360"/>
      <c r="I7" s="360"/>
    </row>
    <row r="8" spans="3:9" x14ac:dyDescent="0.25">
      <c r="C8" s="362" t="s">
        <v>1</v>
      </c>
      <c r="D8" s="392"/>
      <c r="E8" s="392"/>
      <c r="F8" s="392"/>
      <c r="G8" s="392"/>
      <c r="H8" s="392"/>
      <c r="I8" s="392"/>
    </row>
    <row r="9" spans="3:9" x14ac:dyDescent="0.25">
      <c r="C9" s="393" t="s">
        <v>531</v>
      </c>
      <c r="D9" s="394"/>
      <c r="E9" s="394"/>
      <c r="F9" s="394"/>
      <c r="G9" s="394"/>
      <c r="H9" s="394"/>
      <c r="I9" s="372"/>
    </row>
    <row r="10" spans="3:9" x14ac:dyDescent="0.25">
      <c r="C10" s="400" t="s">
        <v>532</v>
      </c>
      <c r="D10" s="25" t="s">
        <v>550</v>
      </c>
      <c r="E10" s="400" t="s">
        <v>536</v>
      </c>
      <c r="F10" s="400" t="s">
        <v>537</v>
      </c>
      <c r="G10" s="400" t="s">
        <v>538</v>
      </c>
      <c r="H10" s="362" t="s">
        <v>539</v>
      </c>
      <c r="I10" s="464" t="s">
        <v>540</v>
      </c>
    </row>
    <row r="11" spans="3:9" x14ac:dyDescent="0.25">
      <c r="C11" s="420"/>
      <c r="D11" s="26" t="s">
        <v>551</v>
      </c>
      <c r="E11" s="420"/>
      <c r="F11" s="420"/>
      <c r="G11" s="420"/>
      <c r="H11" s="357"/>
      <c r="I11" s="465"/>
    </row>
    <row r="12" spans="3:9" x14ac:dyDescent="0.25">
      <c r="C12" s="401"/>
      <c r="D12" s="29" t="s">
        <v>844</v>
      </c>
      <c r="E12" s="401"/>
      <c r="F12" s="401"/>
      <c r="G12" s="401"/>
      <c r="H12" s="393"/>
      <c r="I12" s="466"/>
    </row>
    <row r="13" spans="3:9" x14ac:dyDescent="0.25">
      <c r="C13" s="92" t="s">
        <v>769</v>
      </c>
      <c r="D13" s="310">
        <f>+D37</f>
        <v>0</v>
      </c>
      <c r="E13" s="310">
        <f t="shared" ref="E13:I13" si="0">+E37</f>
        <v>0</v>
      </c>
      <c r="F13" s="310">
        <f t="shared" si="0"/>
        <v>0</v>
      </c>
      <c r="G13" s="310">
        <f t="shared" si="0"/>
        <v>0</v>
      </c>
      <c r="H13" s="310">
        <f t="shared" si="0"/>
        <v>0</v>
      </c>
      <c r="I13" s="310">
        <f t="shared" si="0"/>
        <v>0</v>
      </c>
    </row>
    <row r="14" spans="3:9" x14ac:dyDescent="0.25">
      <c r="C14" s="94" t="s">
        <v>770</v>
      </c>
      <c r="D14" s="310">
        <v>0</v>
      </c>
      <c r="E14" s="310">
        <v>0</v>
      </c>
      <c r="F14" s="310">
        <v>0</v>
      </c>
      <c r="G14" s="310">
        <v>0</v>
      </c>
      <c r="H14" s="333">
        <v>0</v>
      </c>
      <c r="I14" s="227">
        <v>0</v>
      </c>
    </row>
    <row r="15" spans="3:9" x14ac:dyDescent="0.25">
      <c r="C15" s="94" t="s">
        <v>771</v>
      </c>
      <c r="D15" s="310">
        <v>0</v>
      </c>
      <c r="E15" s="310">
        <v>0</v>
      </c>
      <c r="F15" s="310">
        <v>0</v>
      </c>
      <c r="G15" s="310">
        <v>0</v>
      </c>
      <c r="H15" s="333">
        <v>0</v>
      </c>
      <c r="I15" s="227">
        <v>0</v>
      </c>
    </row>
    <row r="16" spans="3:9" x14ac:dyDescent="0.25">
      <c r="C16" s="94" t="s">
        <v>772</v>
      </c>
      <c r="D16" s="310">
        <v>0</v>
      </c>
      <c r="E16" s="310">
        <v>0</v>
      </c>
      <c r="F16" s="310">
        <v>0</v>
      </c>
      <c r="G16" s="310">
        <v>0</v>
      </c>
      <c r="H16" s="333">
        <v>0</v>
      </c>
      <c r="I16" s="227">
        <v>0</v>
      </c>
    </row>
    <row r="17" spans="3:9" x14ac:dyDescent="0.25">
      <c r="C17" s="94" t="s">
        <v>773</v>
      </c>
      <c r="D17" s="384">
        <v>0</v>
      </c>
      <c r="E17" s="384">
        <v>0</v>
      </c>
      <c r="F17" s="384">
        <v>0</v>
      </c>
      <c r="G17" s="384">
        <v>0</v>
      </c>
      <c r="H17" s="463">
        <v>0</v>
      </c>
      <c r="I17" s="468">
        <v>0</v>
      </c>
    </row>
    <row r="18" spans="3:9" x14ac:dyDescent="0.25">
      <c r="C18" s="95" t="s">
        <v>552</v>
      </c>
      <c r="D18" s="384"/>
      <c r="E18" s="384"/>
      <c r="F18" s="384"/>
      <c r="G18" s="384"/>
      <c r="H18" s="463"/>
      <c r="I18" s="468"/>
    </row>
    <row r="19" spans="3:9" x14ac:dyDescent="0.25">
      <c r="C19" s="94" t="s">
        <v>774</v>
      </c>
      <c r="D19" s="310">
        <v>0</v>
      </c>
      <c r="E19" s="310">
        <v>0</v>
      </c>
      <c r="F19" s="310">
        <v>0</v>
      </c>
      <c r="G19" s="310">
        <v>0</v>
      </c>
      <c r="H19" s="333">
        <v>0</v>
      </c>
      <c r="I19" s="227">
        <v>0</v>
      </c>
    </row>
    <row r="20" spans="3:9" x14ac:dyDescent="0.25">
      <c r="C20" s="94" t="s">
        <v>775</v>
      </c>
      <c r="D20" s="310"/>
      <c r="E20" s="7"/>
      <c r="F20" s="7"/>
      <c r="G20" s="7"/>
      <c r="H20" s="308"/>
      <c r="I20" s="71"/>
    </row>
    <row r="21" spans="3:9" x14ac:dyDescent="0.25">
      <c r="C21" s="94" t="s">
        <v>776</v>
      </c>
      <c r="D21" s="310"/>
      <c r="E21" s="7"/>
      <c r="F21" s="7"/>
      <c r="G21" s="7"/>
      <c r="H21" s="308"/>
      <c r="I21" s="71"/>
    </row>
    <row r="22" spans="3:9" x14ac:dyDescent="0.25">
      <c r="C22" s="94" t="s">
        <v>777</v>
      </c>
      <c r="D22" s="310"/>
      <c r="E22" s="7"/>
      <c r="F22" s="7"/>
      <c r="G22" s="7"/>
      <c r="H22" s="308"/>
      <c r="I22" s="71"/>
    </row>
    <row r="23" spans="3:9" x14ac:dyDescent="0.25">
      <c r="C23" s="94" t="s">
        <v>778</v>
      </c>
      <c r="D23" s="290"/>
      <c r="E23" s="7"/>
      <c r="F23" s="7"/>
      <c r="G23" s="7"/>
      <c r="H23" s="308"/>
      <c r="I23" s="71"/>
    </row>
    <row r="24" spans="3:9" x14ac:dyDescent="0.25">
      <c r="C24" s="12"/>
      <c r="D24" s="310"/>
      <c r="E24" s="7"/>
      <c r="F24" s="7"/>
      <c r="G24" s="7"/>
      <c r="H24" s="308"/>
      <c r="I24" s="71"/>
    </row>
    <row r="25" spans="3:9" x14ac:dyDescent="0.25">
      <c r="C25" s="92" t="s">
        <v>779</v>
      </c>
      <c r="D25" s="310"/>
      <c r="E25" s="7"/>
      <c r="F25" s="7"/>
      <c r="G25" s="7"/>
      <c r="H25" s="308"/>
      <c r="I25" s="71"/>
    </row>
    <row r="26" spans="3:9" x14ac:dyDescent="0.25">
      <c r="C26" s="94" t="s">
        <v>770</v>
      </c>
      <c r="D26" s="310"/>
      <c r="E26" s="7"/>
      <c r="F26" s="7"/>
      <c r="G26" s="7"/>
      <c r="H26" s="308"/>
      <c r="I26" s="71"/>
    </row>
    <row r="27" spans="3:9" x14ac:dyDescent="0.25">
      <c r="C27" s="94" t="s">
        <v>771</v>
      </c>
      <c r="D27" s="310"/>
      <c r="E27" s="7"/>
      <c r="F27" s="7"/>
      <c r="G27" s="7"/>
      <c r="H27" s="308"/>
      <c r="I27" s="71"/>
    </row>
    <row r="28" spans="3:9" x14ac:dyDescent="0.25">
      <c r="C28" s="94" t="s">
        <v>772</v>
      </c>
      <c r="D28" s="310"/>
      <c r="E28" s="7"/>
      <c r="F28" s="7"/>
      <c r="G28" s="7"/>
      <c r="H28" s="308"/>
      <c r="I28" s="71"/>
    </row>
    <row r="29" spans="3:9" x14ac:dyDescent="0.25">
      <c r="C29" s="94" t="s">
        <v>773</v>
      </c>
      <c r="D29" s="384"/>
      <c r="E29" s="467"/>
      <c r="F29" s="467"/>
      <c r="G29" s="467"/>
      <c r="H29" s="355"/>
      <c r="I29" s="469"/>
    </row>
    <row r="30" spans="3:9" x14ac:dyDescent="0.25">
      <c r="C30" s="95" t="s">
        <v>552</v>
      </c>
      <c r="D30" s="384"/>
      <c r="E30" s="467"/>
      <c r="F30" s="467"/>
      <c r="G30" s="467"/>
      <c r="H30" s="355"/>
      <c r="I30" s="469"/>
    </row>
    <row r="31" spans="3:9" x14ac:dyDescent="0.25">
      <c r="C31" s="94" t="s">
        <v>774</v>
      </c>
      <c r="D31" s="310"/>
      <c r="E31" s="7"/>
      <c r="F31" s="7"/>
      <c r="G31" s="7"/>
      <c r="H31" s="308"/>
      <c r="I31" s="71"/>
    </row>
    <row r="32" spans="3:9" x14ac:dyDescent="0.25">
      <c r="C32" s="94" t="s">
        <v>775</v>
      </c>
      <c r="D32" s="310"/>
      <c r="E32" s="7"/>
      <c r="F32" s="7"/>
      <c r="G32" s="7"/>
      <c r="H32" s="308"/>
      <c r="I32" s="71"/>
    </row>
    <row r="33" spans="3:9" x14ac:dyDescent="0.25">
      <c r="C33" s="94" t="s">
        <v>776</v>
      </c>
      <c r="D33" s="310"/>
      <c r="E33" s="7"/>
      <c r="F33" s="7"/>
      <c r="G33" s="7"/>
      <c r="H33" s="308"/>
      <c r="I33" s="71"/>
    </row>
    <row r="34" spans="3:9" x14ac:dyDescent="0.25">
      <c r="C34" s="94" t="s">
        <v>777</v>
      </c>
      <c r="D34" s="310"/>
      <c r="E34" s="7"/>
      <c r="F34" s="7"/>
      <c r="G34" s="7"/>
      <c r="H34" s="308"/>
      <c r="I34" s="71"/>
    </row>
    <row r="35" spans="3:9" x14ac:dyDescent="0.25">
      <c r="C35" s="94" t="s">
        <v>778</v>
      </c>
      <c r="D35" s="290"/>
      <c r="E35" s="7"/>
      <c r="F35" s="7"/>
      <c r="G35" s="7"/>
      <c r="H35" s="308"/>
      <c r="I35" s="71"/>
    </row>
    <row r="36" spans="3:9" x14ac:dyDescent="0.25">
      <c r="C36" s="12"/>
      <c r="D36" s="290"/>
      <c r="E36" s="7"/>
      <c r="F36" s="7"/>
      <c r="G36" s="7"/>
      <c r="H36" s="308"/>
      <c r="I36" s="71"/>
    </row>
    <row r="37" spans="3:9" x14ac:dyDescent="0.25">
      <c r="C37" s="92" t="s">
        <v>780</v>
      </c>
      <c r="D37" s="290">
        <f>SUM(D14:D35)</f>
        <v>0</v>
      </c>
      <c r="E37" s="290">
        <f t="shared" ref="E37:I37" si="1">SUM(E14:E35)</f>
        <v>0</v>
      </c>
      <c r="F37" s="290">
        <f t="shared" si="1"/>
        <v>0</v>
      </c>
      <c r="G37" s="290">
        <f t="shared" si="1"/>
        <v>0</v>
      </c>
      <c r="H37" s="290">
        <f t="shared" si="1"/>
        <v>0</v>
      </c>
      <c r="I37" s="290">
        <f t="shared" si="1"/>
        <v>0</v>
      </c>
    </row>
    <row r="38" spans="3:9" x14ac:dyDescent="0.25">
      <c r="C38" s="4"/>
      <c r="D38" s="4"/>
      <c r="E38" s="4"/>
      <c r="F38" s="4"/>
      <c r="G38" s="4"/>
      <c r="H38" s="309"/>
      <c r="I38" s="180"/>
    </row>
  </sheetData>
  <mergeCells count="24">
    <mergeCell ref="C4:I4"/>
    <mergeCell ref="I29:I30"/>
    <mergeCell ref="D29:D30"/>
    <mergeCell ref="I10:I12"/>
    <mergeCell ref="E29:E30"/>
    <mergeCell ref="F29:F30"/>
    <mergeCell ref="G29:G30"/>
    <mergeCell ref="H29:H30"/>
    <mergeCell ref="I17:I18"/>
    <mergeCell ref="D17:D18"/>
    <mergeCell ref="E17:E18"/>
    <mergeCell ref="F17:F18"/>
    <mergeCell ref="G17:G18"/>
    <mergeCell ref="H17:H18"/>
    <mergeCell ref="C5:I5"/>
    <mergeCell ref="C6:I6"/>
    <mergeCell ref="C7:I7"/>
    <mergeCell ref="C8:I8"/>
    <mergeCell ref="C9:I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7"/>
  <sheetViews>
    <sheetView tabSelected="1" topLeftCell="A6" workbookViewId="0">
      <selection activeCell="E21" sqref="E21"/>
    </sheetView>
  </sheetViews>
  <sheetFormatPr baseColWidth="10" defaultRowHeight="15" x14ac:dyDescent="0.25"/>
  <cols>
    <col min="3" max="3" width="53.7109375" customWidth="1"/>
    <col min="4" max="4" width="17.28515625" customWidth="1"/>
    <col min="5" max="5" width="19.7109375" customWidth="1"/>
    <col min="6" max="6" width="20.5703125" customWidth="1"/>
    <col min="7" max="7" width="16.85546875" customWidth="1"/>
    <col min="8" max="8" width="17.85546875" customWidth="1"/>
    <col min="9" max="9" width="17.7109375" customWidth="1"/>
  </cols>
  <sheetData>
    <row r="3" spans="3:9" ht="20.25" customHeight="1" x14ac:dyDescent="0.25">
      <c r="C3" s="10" t="s">
        <v>781</v>
      </c>
      <c r="D3" s="2"/>
      <c r="E3" s="2"/>
      <c r="F3" s="2"/>
      <c r="G3" s="2"/>
      <c r="H3" s="2"/>
      <c r="I3" s="2"/>
    </row>
    <row r="4" spans="3:9" x14ac:dyDescent="0.25">
      <c r="C4" s="359" t="s">
        <v>792</v>
      </c>
      <c r="D4" s="360"/>
      <c r="E4" s="360"/>
      <c r="F4" s="360"/>
      <c r="G4" s="360"/>
      <c r="H4" s="360"/>
      <c r="I4" s="361"/>
    </row>
    <row r="5" spans="3:9" x14ac:dyDescent="0.25">
      <c r="C5" s="359" t="s">
        <v>553</v>
      </c>
      <c r="D5" s="360"/>
      <c r="E5" s="360"/>
      <c r="F5" s="360"/>
      <c r="G5" s="360"/>
      <c r="H5" s="360"/>
      <c r="I5" s="361"/>
    </row>
    <row r="6" spans="3:9" x14ac:dyDescent="0.25">
      <c r="C6" s="359" t="s">
        <v>1</v>
      </c>
      <c r="D6" s="360"/>
      <c r="E6" s="360"/>
      <c r="F6" s="360"/>
      <c r="G6" s="360"/>
      <c r="H6" s="360"/>
      <c r="I6" s="361"/>
    </row>
    <row r="7" spans="3:9" x14ac:dyDescent="0.25">
      <c r="C7" s="400" t="s">
        <v>532</v>
      </c>
      <c r="D7" s="400" t="s">
        <v>782</v>
      </c>
      <c r="E7" s="400" t="s">
        <v>783</v>
      </c>
      <c r="F7" s="400" t="s">
        <v>848</v>
      </c>
      <c r="G7" s="400" t="s">
        <v>847</v>
      </c>
      <c r="H7" s="25" t="s">
        <v>846</v>
      </c>
      <c r="I7" s="25" t="s">
        <v>554</v>
      </c>
    </row>
    <row r="8" spans="3:9" x14ac:dyDescent="0.25">
      <c r="C8" s="420"/>
      <c r="D8" s="420"/>
      <c r="E8" s="420"/>
      <c r="F8" s="420"/>
      <c r="G8" s="420"/>
      <c r="H8" s="26" t="s">
        <v>274</v>
      </c>
      <c r="I8" s="26" t="s">
        <v>845</v>
      </c>
    </row>
    <row r="9" spans="3:9" x14ac:dyDescent="0.25">
      <c r="C9" s="401"/>
      <c r="D9" s="401"/>
      <c r="E9" s="401"/>
      <c r="F9" s="401"/>
      <c r="G9" s="401"/>
      <c r="H9" s="28"/>
      <c r="I9" s="29" t="s">
        <v>784</v>
      </c>
    </row>
    <row r="10" spans="3:9" x14ac:dyDescent="0.25">
      <c r="C10" s="6"/>
      <c r="D10" s="6"/>
      <c r="E10" s="6"/>
      <c r="F10" s="6"/>
      <c r="G10" s="6"/>
      <c r="H10" s="6"/>
      <c r="I10" s="6"/>
    </row>
    <row r="11" spans="3:9" x14ac:dyDescent="0.25">
      <c r="C11" s="92" t="s">
        <v>785</v>
      </c>
      <c r="D11" s="467"/>
      <c r="E11" s="467"/>
      <c r="F11" s="310">
        <f>SUM(F16:F20)</f>
        <v>0</v>
      </c>
      <c r="G11" s="310">
        <f t="shared" ref="G11:I11" si="0">SUM(G16:G20)</f>
        <v>0</v>
      </c>
      <c r="H11" s="310">
        <f t="shared" si="0"/>
        <v>0</v>
      </c>
      <c r="I11" s="310">
        <f t="shared" si="0"/>
        <v>0</v>
      </c>
    </row>
    <row r="12" spans="3:9" x14ac:dyDescent="0.25">
      <c r="C12" s="93" t="s">
        <v>541</v>
      </c>
      <c r="D12" s="467"/>
      <c r="E12" s="467"/>
      <c r="F12" s="310"/>
      <c r="G12" s="310"/>
      <c r="H12" s="310"/>
      <c r="I12" s="310"/>
    </row>
    <row r="13" spans="3:9" x14ac:dyDescent="0.25">
      <c r="C13" s="102" t="s">
        <v>748</v>
      </c>
      <c r="D13" s="7"/>
      <c r="E13" s="7"/>
      <c r="F13" s="310"/>
      <c r="G13" s="310"/>
      <c r="H13" s="310"/>
      <c r="I13" s="310"/>
    </row>
    <row r="14" spans="3:9" x14ac:dyDescent="0.25">
      <c r="C14" s="102" t="s">
        <v>749</v>
      </c>
      <c r="D14" s="7"/>
      <c r="E14" s="7"/>
      <c r="F14" s="310"/>
      <c r="G14" s="310"/>
      <c r="H14" s="310"/>
      <c r="I14" s="310"/>
    </row>
    <row r="15" spans="3:9" x14ac:dyDescent="0.25">
      <c r="C15" s="102" t="s">
        <v>750</v>
      </c>
      <c r="D15" s="7"/>
      <c r="E15" s="7"/>
      <c r="F15" s="310"/>
      <c r="G15" s="310"/>
      <c r="H15" s="310"/>
      <c r="I15" s="310"/>
    </row>
    <row r="16" spans="3:9" x14ac:dyDescent="0.25">
      <c r="C16" s="102" t="s">
        <v>751</v>
      </c>
      <c r="D16" s="7"/>
      <c r="E16" s="7"/>
      <c r="F16" s="310">
        <v>0</v>
      </c>
      <c r="G16" s="310">
        <v>0</v>
      </c>
      <c r="H16" s="310">
        <v>0</v>
      </c>
      <c r="I16" s="310">
        <v>0</v>
      </c>
    </row>
    <row r="17" spans="3:9" x14ac:dyDescent="0.25">
      <c r="C17" s="102" t="s">
        <v>752</v>
      </c>
      <c r="D17" s="7"/>
      <c r="E17" s="7"/>
      <c r="F17" s="310">
        <v>0</v>
      </c>
      <c r="G17" s="310">
        <v>0</v>
      </c>
      <c r="H17" s="310">
        <v>0</v>
      </c>
      <c r="I17" s="310">
        <v>0</v>
      </c>
    </row>
    <row r="18" spans="3:9" x14ac:dyDescent="0.25">
      <c r="C18" s="102" t="s">
        <v>753</v>
      </c>
      <c r="D18" s="7"/>
      <c r="E18" s="7"/>
      <c r="F18" s="310">
        <v>0</v>
      </c>
      <c r="G18" s="310">
        <v>0</v>
      </c>
      <c r="H18" s="310">
        <v>0</v>
      </c>
      <c r="I18" s="310">
        <v>0</v>
      </c>
    </row>
    <row r="19" spans="3:9" x14ac:dyDescent="0.25">
      <c r="C19" s="102" t="s">
        <v>754</v>
      </c>
      <c r="D19" s="7"/>
      <c r="E19" s="7"/>
      <c r="F19" s="310">
        <v>0</v>
      </c>
      <c r="G19" s="310">
        <v>0</v>
      </c>
      <c r="H19" s="310">
        <v>0</v>
      </c>
      <c r="I19" s="310">
        <v>0</v>
      </c>
    </row>
    <row r="20" spans="3:9" x14ac:dyDescent="0.25">
      <c r="C20" s="102" t="s">
        <v>755</v>
      </c>
      <c r="D20" s="7"/>
      <c r="E20" s="7"/>
      <c r="F20" s="310">
        <v>0</v>
      </c>
      <c r="G20" s="310">
        <v>0</v>
      </c>
      <c r="H20" s="310">
        <v>0</v>
      </c>
      <c r="I20" s="310">
        <v>0</v>
      </c>
    </row>
    <row r="21" spans="3:9" x14ac:dyDescent="0.25">
      <c r="C21" s="102" t="s">
        <v>756</v>
      </c>
      <c r="D21" s="7"/>
      <c r="E21" s="7"/>
      <c r="F21" s="310"/>
      <c r="G21" s="310"/>
      <c r="H21" s="310"/>
      <c r="I21" s="310"/>
    </row>
    <row r="22" spans="3:9" x14ac:dyDescent="0.25">
      <c r="C22" s="102" t="s">
        <v>757</v>
      </c>
      <c r="D22" s="7"/>
      <c r="E22" s="7"/>
      <c r="F22" s="310"/>
      <c r="G22" s="310"/>
      <c r="H22" s="310"/>
      <c r="I22" s="310"/>
    </row>
    <row r="23" spans="3:9" x14ac:dyDescent="0.25">
      <c r="C23" s="102" t="s">
        <v>758</v>
      </c>
      <c r="D23" s="7"/>
      <c r="E23" s="7"/>
      <c r="F23" s="310"/>
      <c r="G23" s="310"/>
      <c r="H23" s="310"/>
      <c r="I23" s="310"/>
    </row>
    <row r="24" spans="3:9" x14ac:dyDescent="0.25">
      <c r="C24" s="102" t="s">
        <v>759</v>
      </c>
      <c r="D24" s="7"/>
      <c r="E24" s="7"/>
      <c r="F24" s="310"/>
      <c r="G24" s="310"/>
      <c r="H24" s="310"/>
      <c r="I24" s="310"/>
    </row>
    <row r="25" spans="3:9" x14ac:dyDescent="0.25">
      <c r="C25" s="12"/>
      <c r="D25" s="7"/>
      <c r="E25" s="7"/>
      <c r="F25" s="310"/>
      <c r="G25" s="310"/>
      <c r="H25" s="310"/>
      <c r="I25" s="310"/>
    </row>
    <row r="26" spans="3:9" x14ac:dyDescent="0.25">
      <c r="C26" s="92" t="s">
        <v>786</v>
      </c>
      <c r="D26" s="7"/>
      <c r="E26" s="7"/>
      <c r="F26" s="310"/>
      <c r="G26" s="310"/>
      <c r="H26" s="310"/>
      <c r="I26" s="310"/>
    </row>
    <row r="27" spans="3:9" x14ac:dyDescent="0.25">
      <c r="C27" s="102" t="s">
        <v>761</v>
      </c>
      <c r="D27" s="7"/>
      <c r="E27" s="7"/>
      <c r="F27" s="310"/>
      <c r="G27" s="310"/>
      <c r="H27" s="310"/>
      <c r="I27" s="310"/>
    </row>
    <row r="28" spans="3:9" x14ac:dyDescent="0.25">
      <c r="C28" s="102" t="s">
        <v>762</v>
      </c>
      <c r="D28" s="7"/>
      <c r="E28" s="7"/>
      <c r="F28" s="310"/>
      <c r="G28" s="310"/>
      <c r="H28" s="310"/>
      <c r="I28" s="310"/>
    </row>
    <row r="29" spans="3:9" x14ac:dyDescent="0.25">
      <c r="C29" s="102" t="s">
        <v>763</v>
      </c>
      <c r="D29" s="7"/>
      <c r="E29" s="7"/>
      <c r="F29" s="310"/>
      <c r="G29" s="310"/>
      <c r="H29" s="310"/>
      <c r="I29" s="310"/>
    </row>
    <row r="30" spans="3:9" x14ac:dyDescent="0.25">
      <c r="C30" s="102" t="s">
        <v>787</v>
      </c>
      <c r="D30" s="467"/>
      <c r="E30" s="467"/>
      <c r="F30" s="384"/>
      <c r="G30" s="384"/>
      <c r="H30" s="384"/>
      <c r="I30" s="384"/>
    </row>
    <row r="31" spans="3:9" x14ac:dyDescent="0.25">
      <c r="C31" s="103" t="s">
        <v>350</v>
      </c>
      <c r="D31" s="467"/>
      <c r="E31" s="467"/>
      <c r="F31" s="384"/>
      <c r="G31" s="384"/>
      <c r="H31" s="384"/>
      <c r="I31" s="384"/>
    </row>
    <row r="32" spans="3:9" x14ac:dyDescent="0.25">
      <c r="C32" s="102" t="s">
        <v>765</v>
      </c>
      <c r="D32" s="7"/>
      <c r="E32" s="7"/>
      <c r="F32" s="310"/>
      <c r="G32" s="310"/>
      <c r="H32" s="310"/>
      <c r="I32" s="310"/>
    </row>
    <row r="33" spans="3:9" x14ac:dyDescent="0.25">
      <c r="C33" s="12"/>
      <c r="D33" s="7"/>
      <c r="E33" s="7"/>
      <c r="F33" s="310"/>
      <c r="G33" s="310"/>
      <c r="H33" s="310"/>
      <c r="I33" s="310"/>
    </row>
    <row r="34" spans="3:9" x14ac:dyDescent="0.25">
      <c r="C34" s="92" t="s">
        <v>788</v>
      </c>
      <c r="D34" s="7"/>
      <c r="E34" s="7"/>
      <c r="F34" s="310"/>
      <c r="G34" s="310"/>
      <c r="H34" s="310"/>
      <c r="I34" s="310"/>
    </row>
    <row r="35" spans="3:9" x14ac:dyDescent="0.25">
      <c r="C35" s="12" t="s">
        <v>355</v>
      </c>
      <c r="D35" s="7"/>
      <c r="E35" s="7"/>
      <c r="F35" s="310"/>
      <c r="G35" s="310"/>
      <c r="H35" s="310"/>
      <c r="I35" s="310"/>
    </row>
    <row r="36" spans="3:9" x14ac:dyDescent="0.25">
      <c r="C36" s="12"/>
      <c r="D36" s="7"/>
      <c r="E36" s="7"/>
      <c r="F36" s="310"/>
      <c r="G36" s="310"/>
      <c r="H36" s="310"/>
      <c r="I36" s="310"/>
    </row>
    <row r="37" spans="3:9" x14ac:dyDescent="0.25">
      <c r="C37" s="92" t="s">
        <v>789</v>
      </c>
      <c r="D37" s="7"/>
      <c r="E37" s="7"/>
      <c r="F37" s="310">
        <f>+F11</f>
        <v>0</v>
      </c>
      <c r="G37" s="310">
        <f t="shared" ref="G37:I37" si="1">+G11</f>
        <v>0</v>
      </c>
      <c r="H37" s="310">
        <f t="shared" si="1"/>
        <v>0</v>
      </c>
      <c r="I37" s="310">
        <f t="shared" si="1"/>
        <v>0</v>
      </c>
    </row>
    <row r="38" spans="3:9" x14ac:dyDescent="0.25">
      <c r="C38" s="12"/>
      <c r="D38" s="7"/>
      <c r="E38" s="7"/>
      <c r="F38" s="310"/>
      <c r="G38" s="310"/>
      <c r="H38" s="310"/>
      <c r="I38" s="310"/>
    </row>
    <row r="39" spans="3:9" x14ac:dyDescent="0.25">
      <c r="C39" s="33" t="s">
        <v>357</v>
      </c>
      <c r="D39" s="7"/>
      <c r="E39" s="7"/>
      <c r="F39" s="310"/>
      <c r="G39" s="310"/>
      <c r="H39" s="310"/>
      <c r="I39" s="310"/>
    </row>
    <row r="40" spans="3:9" x14ac:dyDescent="0.25">
      <c r="C40" s="12" t="s">
        <v>555</v>
      </c>
      <c r="D40" s="467"/>
      <c r="E40" s="467"/>
      <c r="F40" s="384"/>
      <c r="G40" s="384"/>
      <c r="H40" s="384"/>
      <c r="I40" s="384"/>
    </row>
    <row r="41" spans="3:9" x14ac:dyDescent="0.25">
      <c r="C41" s="12" t="s">
        <v>556</v>
      </c>
      <c r="D41" s="467"/>
      <c r="E41" s="467"/>
      <c r="F41" s="384"/>
      <c r="G41" s="384"/>
      <c r="H41" s="384"/>
      <c r="I41" s="384"/>
    </row>
    <row r="42" spans="3:9" x14ac:dyDescent="0.25">
      <c r="C42" s="12" t="s">
        <v>557</v>
      </c>
      <c r="D42" s="467"/>
      <c r="E42" s="467"/>
      <c r="F42" s="384"/>
      <c r="G42" s="384"/>
      <c r="H42" s="384"/>
      <c r="I42" s="384"/>
    </row>
    <row r="43" spans="3:9" x14ac:dyDescent="0.25">
      <c r="C43" s="12" t="s">
        <v>322</v>
      </c>
      <c r="D43" s="467"/>
      <c r="E43" s="467"/>
      <c r="F43" s="384"/>
      <c r="G43" s="384"/>
      <c r="H43" s="384"/>
      <c r="I43" s="384"/>
    </row>
    <row r="44" spans="3:9" x14ac:dyDescent="0.25">
      <c r="C44" s="33" t="s">
        <v>547</v>
      </c>
      <c r="D44" s="7"/>
      <c r="E44" s="7"/>
      <c r="F44" s="310"/>
      <c r="G44" s="310"/>
      <c r="H44" s="310"/>
      <c r="I44" s="310"/>
    </row>
    <row r="45" spans="3:9" x14ac:dyDescent="0.25">
      <c r="C45" s="4"/>
      <c r="D45" s="4"/>
      <c r="E45" s="4"/>
      <c r="F45" s="334"/>
      <c r="G45" s="334"/>
      <c r="H45" s="334"/>
      <c r="I45" s="334"/>
    </row>
    <row r="46" spans="3:9" ht="20.25" customHeight="1" x14ac:dyDescent="0.25">
      <c r="C46" s="470" t="s">
        <v>558</v>
      </c>
      <c r="D46" s="470"/>
      <c r="E46" s="470"/>
      <c r="F46" s="470"/>
      <c r="G46" s="470"/>
      <c r="H46" s="470"/>
      <c r="I46" s="470"/>
    </row>
    <row r="47" spans="3:9" ht="18.75" customHeight="1" x14ac:dyDescent="0.25">
      <c r="C47" s="377" t="s">
        <v>559</v>
      </c>
      <c r="D47" s="377"/>
      <c r="E47" s="377"/>
      <c r="F47" s="377"/>
      <c r="G47" s="377"/>
      <c r="H47" s="377"/>
      <c r="I47" s="377"/>
    </row>
  </sheetData>
  <mergeCells count="30">
    <mergeCell ref="C46:I46"/>
    <mergeCell ref="C47:I47"/>
    <mergeCell ref="D42:D43"/>
    <mergeCell ref="E42:E43"/>
    <mergeCell ref="F42:F43"/>
    <mergeCell ref="G42:G43"/>
    <mergeCell ref="H42:H43"/>
    <mergeCell ref="I42:I43"/>
    <mergeCell ref="D11:D12"/>
    <mergeCell ref="E11:E12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C4:I4"/>
    <mergeCell ref="C5:I5"/>
    <mergeCell ref="C6:I6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6"/>
  <sheetViews>
    <sheetView topLeftCell="A19" workbookViewId="0">
      <selection activeCell="I34" sqref="I34:J34"/>
    </sheetView>
  </sheetViews>
  <sheetFormatPr baseColWidth="10" defaultRowHeight="15" x14ac:dyDescent="0.25"/>
  <cols>
    <col min="3" max="3" width="44.7109375" customWidth="1"/>
    <col min="4" max="4" width="14.85546875" customWidth="1"/>
    <col min="5" max="5" width="15.28515625" customWidth="1"/>
    <col min="6" max="6" width="16.28515625" customWidth="1"/>
    <col min="7" max="7" width="21.28515625" customWidth="1"/>
    <col min="8" max="8" width="16.28515625" customWidth="1"/>
    <col min="10" max="10" width="7.85546875" customWidth="1"/>
  </cols>
  <sheetData>
    <row r="4" spans="3:10" ht="25.5" customHeight="1" x14ac:dyDescent="0.25">
      <c r="C4" s="385" t="s">
        <v>560</v>
      </c>
      <c r="D4" s="385"/>
      <c r="E4" s="385"/>
      <c r="F4" s="385"/>
      <c r="G4" s="385"/>
      <c r="H4" s="385"/>
      <c r="I4" s="385"/>
      <c r="J4" s="385"/>
    </row>
    <row r="5" spans="3:10" x14ac:dyDescent="0.25">
      <c r="C5" s="462"/>
      <c r="D5" s="416"/>
      <c r="E5" s="416"/>
      <c r="F5" s="416"/>
      <c r="G5" s="416"/>
      <c r="H5" s="416"/>
      <c r="I5" s="416"/>
      <c r="J5" s="417"/>
    </row>
    <row r="6" spans="3:10" x14ac:dyDescent="0.25">
      <c r="C6" s="393" t="s">
        <v>792</v>
      </c>
      <c r="D6" s="394"/>
      <c r="E6" s="394"/>
      <c r="F6" s="394"/>
      <c r="G6" s="394"/>
      <c r="H6" s="394"/>
      <c r="I6" s="394"/>
      <c r="J6" s="395"/>
    </row>
    <row r="7" spans="3:10" x14ac:dyDescent="0.25">
      <c r="C7" s="359" t="s">
        <v>561</v>
      </c>
      <c r="D7" s="360"/>
      <c r="E7" s="360"/>
      <c r="F7" s="360"/>
      <c r="G7" s="360"/>
      <c r="H7" s="360"/>
      <c r="I7" s="360"/>
      <c r="J7" s="361"/>
    </row>
    <row r="8" spans="3:10" x14ac:dyDescent="0.25">
      <c r="C8" s="359" t="s">
        <v>1</v>
      </c>
      <c r="D8" s="360"/>
      <c r="E8" s="360"/>
      <c r="F8" s="360"/>
      <c r="G8" s="360"/>
      <c r="H8" s="360"/>
      <c r="I8" s="360"/>
      <c r="J8" s="361"/>
    </row>
    <row r="9" spans="3:10" x14ac:dyDescent="0.25">
      <c r="C9" s="400" t="s">
        <v>532</v>
      </c>
      <c r="D9" s="400" t="s">
        <v>782</v>
      </c>
      <c r="E9" s="400" t="s">
        <v>783</v>
      </c>
      <c r="F9" s="400" t="s">
        <v>850</v>
      </c>
      <c r="G9" s="400" t="s">
        <v>847</v>
      </c>
      <c r="H9" s="400" t="s">
        <v>849</v>
      </c>
      <c r="I9" s="362" t="s">
        <v>554</v>
      </c>
      <c r="J9" s="363"/>
    </row>
    <row r="10" spans="3:10" x14ac:dyDescent="0.25">
      <c r="C10" s="420"/>
      <c r="D10" s="420"/>
      <c r="E10" s="420"/>
      <c r="F10" s="420"/>
      <c r="G10" s="420"/>
      <c r="H10" s="420"/>
      <c r="I10" s="357" t="s">
        <v>845</v>
      </c>
      <c r="J10" s="358"/>
    </row>
    <row r="11" spans="3:10" x14ac:dyDescent="0.25">
      <c r="C11" s="401"/>
      <c r="D11" s="401"/>
      <c r="E11" s="401"/>
      <c r="F11" s="401"/>
      <c r="G11" s="401"/>
      <c r="H11" s="401"/>
      <c r="I11" s="393" t="s">
        <v>784</v>
      </c>
      <c r="J11" s="395"/>
    </row>
    <row r="12" spans="3:10" x14ac:dyDescent="0.25">
      <c r="C12" s="104" t="s">
        <v>769</v>
      </c>
      <c r="D12" s="23"/>
      <c r="E12" s="23"/>
      <c r="F12" s="335">
        <f>SUM(F13:F17)</f>
        <v>195337832.21000001</v>
      </c>
      <c r="G12" s="335">
        <f t="shared" ref="G12:H12" si="0">SUM(G13:G17)</f>
        <v>216971054.64999998</v>
      </c>
      <c r="H12" s="335">
        <f t="shared" si="0"/>
        <v>233809283.68000001</v>
      </c>
      <c r="I12" s="471">
        <f>SUM(I13:J17)</f>
        <v>230350207.91</v>
      </c>
      <c r="J12" s="472">
        <f>SUM(I13:I17)</f>
        <v>230350207.91</v>
      </c>
    </row>
    <row r="13" spans="3:10" x14ac:dyDescent="0.25">
      <c r="C13" s="104" t="s">
        <v>770</v>
      </c>
      <c r="D13" s="23"/>
      <c r="E13" s="23"/>
      <c r="F13" s="335">
        <v>182537512.06999999</v>
      </c>
      <c r="G13" s="335">
        <v>204201401.66</v>
      </c>
      <c r="H13" s="335">
        <v>218165870.13999999</v>
      </c>
      <c r="I13" s="471">
        <v>205725439.72999999</v>
      </c>
      <c r="J13" s="472"/>
    </row>
    <row r="14" spans="3:10" x14ac:dyDescent="0.25">
      <c r="C14" s="104" t="s">
        <v>771</v>
      </c>
      <c r="D14" s="23"/>
      <c r="E14" s="23"/>
      <c r="F14" s="335">
        <v>5423265.4699999997</v>
      </c>
      <c r="G14" s="335">
        <v>5742428.7800000003</v>
      </c>
      <c r="H14" s="335">
        <v>4906238.5199999996</v>
      </c>
      <c r="I14" s="471">
        <v>5133000</v>
      </c>
      <c r="J14" s="472"/>
    </row>
    <row r="15" spans="3:10" x14ac:dyDescent="0.25">
      <c r="C15" s="104" t="s">
        <v>772</v>
      </c>
      <c r="D15" s="23"/>
      <c r="E15" s="23"/>
      <c r="F15" s="335">
        <v>5884102.7400000002</v>
      </c>
      <c r="G15" s="335">
        <v>6783566.79</v>
      </c>
      <c r="H15" s="335">
        <v>9721480.1799999997</v>
      </c>
      <c r="I15" s="471">
        <v>16061390.279999999</v>
      </c>
      <c r="J15" s="472"/>
    </row>
    <row r="16" spans="3:10" ht="36" customHeight="1" x14ac:dyDescent="0.25">
      <c r="C16" s="104" t="s">
        <v>790</v>
      </c>
      <c r="D16" s="23"/>
      <c r="E16" s="23"/>
      <c r="F16" s="335"/>
      <c r="G16" s="335"/>
      <c r="H16" s="335"/>
      <c r="I16" s="471"/>
      <c r="J16" s="472"/>
    </row>
    <row r="17" spans="3:10" ht="33" customHeight="1" x14ac:dyDescent="0.25">
      <c r="C17" s="104" t="s">
        <v>774</v>
      </c>
      <c r="D17" s="23"/>
      <c r="E17" s="23"/>
      <c r="F17" s="335">
        <v>1492951.93</v>
      </c>
      <c r="G17" s="335">
        <v>243657.42</v>
      </c>
      <c r="H17" s="335">
        <v>1015694.84</v>
      </c>
      <c r="I17" s="471">
        <v>3430377.9</v>
      </c>
      <c r="J17" s="472"/>
    </row>
    <row r="18" spans="3:10" x14ac:dyDescent="0.25">
      <c r="C18" s="104" t="s">
        <v>775</v>
      </c>
      <c r="D18" s="23"/>
      <c r="E18" s="23"/>
      <c r="F18" s="335"/>
      <c r="G18" s="335"/>
      <c r="H18" s="335"/>
      <c r="I18" s="471"/>
      <c r="J18" s="472"/>
    </row>
    <row r="19" spans="3:10" ht="22.5" customHeight="1" x14ac:dyDescent="0.25">
      <c r="C19" s="104" t="s">
        <v>776</v>
      </c>
      <c r="D19" s="23"/>
      <c r="E19" s="23"/>
      <c r="F19" s="335"/>
      <c r="G19" s="335"/>
      <c r="H19" s="335"/>
      <c r="I19" s="471"/>
      <c r="J19" s="472"/>
    </row>
    <row r="20" spans="3:10" ht="26.25" customHeight="1" x14ac:dyDescent="0.25">
      <c r="C20" s="104" t="s">
        <v>777</v>
      </c>
      <c r="D20" s="23"/>
      <c r="E20" s="23"/>
      <c r="F20" s="335"/>
      <c r="G20" s="335"/>
      <c r="H20" s="335"/>
      <c r="I20" s="471"/>
      <c r="J20" s="472"/>
    </row>
    <row r="21" spans="3:10" x14ac:dyDescent="0.25">
      <c r="C21" s="104" t="s">
        <v>778</v>
      </c>
      <c r="D21" s="23"/>
      <c r="E21" s="23"/>
      <c r="F21" s="335"/>
      <c r="G21" s="335"/>
      <c r="H21" s="335"/>
      <c r="I21" s="471"/>
      <c r="J21" s="472"/>
    </row>
    <row r="22" spans="3:10" x14ac:dyDescent="0.25">
      <c r="C22" s="23"/>
      <c r="D22" s="23"/>
      <c r="E22" s="23"/>
      <c r="F22" s="335"/>
      <c r="G22" s="335"/>
      <c r="H22" s="335"/>
      <c r="I22" s="471"/>
      <c r="J22" s="472"/>
    </row>
    <row r="23" spans="3:10" ht="38.25" customHeight="1" x14ac:dyDescent="0.25">
      <c r="C23" s="104" t="s">
        <v>779</v>
      </c>
      <c r="D23" s="23"/>
      <c r="E23" s="23"/>
      <c r="F23" s="335"/>
      <c r="G23" s="335"/>
      <c r="H23" s="335"/>
      <c r="I23" s="471"/>
      <c r="J23" s="472"/>
    </row>
    <row r="24" spans="3:10" x14ac:dyDescent="0.25">
      <c r="C24" s="104" t="s">
        <v>770</v>
      </c>
      <c r="D24" s="23"/>
      <c r="E24" s="23"/>
      <c r="F24" s="335"/>
      <c r="G24" s="335"/>
      <c r="H24" s="335"/>
      <c r="I24" s="471"/>
      <c r="J24" s="472"/>
    </row>
    <row r="25" spans="3:10" x14ac:dyDescent="0.25">
      <c r="C25" s="104" t="s">
        <v>771</v>
      </c>
      <c r="D25" s="23"/>
      <c r="E25" s="23"/>
      <c r="F25" s="335"/>
      <c r="G25" s="335"/>
      <c r="H25" s="335"/>
      <c r="I25" s="471"/>
      <c r="J25" s="472"/>
    </row>
    <row r="26" spans="3:10" x14ac:dyDescent="0.25">
      <c r="C26" s="104" t="s">
        <v>772</v>
      </c>
      <c r="D26" s="23"/>
      <c r="E26" s="23"/>
      <c r="F26" s="335"/>
      <c r="G26" s="335"/>
      <c r="H26" s="335"/>
      <c r="I26" s="471"/>
      <c r="J26" s="472"/>
    </row>
    <row r="27" spans="3:10" ht="36.75" customHeight="1" x14ac:dyDescent="0.25">
      <c r="C27" s="104" t="s">
        <v>790</v>
      </c>
      <c r="D27" s="23"/>
      <c r="E27" s="23"/>
      <c r="F27" s="335"/>
      <c r="G27" s="335"/>
      <c r="H27" s="335"/>
      <c r="I27" s="471"/>
      <c r="J27" s="472"/>
    </row>
    <row r="28" spans="3:10" ht="39.75" customHeight="1" x14ac:dyDescent="0.25">
      <c r="C28" s="104" t="s">
        <v>774</v>
      </c>
      <c r="D28" s="23"/>
      <c r="E28" s="23"/>
      <c r="F28" s="335"/>
      <c r="G28" s="335"/>
      <c r="H28" s="335"/>
      <c r="I28" s="471"/>
      <c r="J28" s="472"/>
    </row>
    <row r="29" spans="3:10" x14ac:dyDescent="0.25">
      <c r="C29" s="104" t="s">
        <v>775</v>
      </c>
      <c r="D29" s="23"/>
      <c r="E29" s="23"/>
      <c r="F29" s="335"/>
      <c r="G29" s="335"/>
      <c r="H29" s="335"/>
      <c r="I29" s="471"/>
      <c r="J29" s="472"/>
    </row>
    <row r="30" spans="3:10" ht="40.5" customHeight="1" x14ac:dyDescent="0.25">
      <c r="C30" s="104" t="s">
        <v>776</v>
      </c>
      <c r="D30" s="23"/>
      <c r="E30" s="23"/>
      <c r="F30" s="335"/>
      <c r="G30" s="335"/>
      <c r="H30" s="335"/>
      <c r="I30" s="471"/>
      <c r="J30" s="472"/>
    </row>
    <row r="31" spans="3:10" x14ac:dyDescent="0.25">
      <c r="C31" s="104" t="s">
        <v>777</v>
      </c>
      <c r="D31" s="23"/>
      <c r="E31" s="23"/>
      <c r="F31" s="335"/>
      <c r="G31" s="335"/>
      <c r="H31" s="335"/>
      <c r="I31" s="471"/>
      <c r="J31" s="472"/>
    </row>
    <row r="32" spans="3:10" x14ac:dyDescent="0.25">
      <c r="C32" s="104" t="s">
        <v>778</v>
      </c>
      <c r="D32" s="23"/>
      <c r="E32" s="23"/>
      <c r="F32" s="335"/>
      <c r="G32" s="335"/>
      <c r="H32" s="335"/>
      <c r="I32" s="471"/>
      <c r="J32" s="472"/>
    </row>
    <row r="33" spans="3:10" x14ac:dyDescent="0.25">
      <c r="C33" s="23"/>
      <c r="D33" s="23"/>
      <c r="E33" s="23"/>
      <c r="F33" s="335"/>
      <c r="G33" s="335"/>
      <c r="H33" s="335"/>
      <c r="I33" s="471"/>
      <c r="J33" s="472"/>
    </row>
    <row r="34" spans="3:10" ht="34.5" customHeight="1" x14ac:dyDescent="0.25">
      <c r="C34" s="104" t="s">
        <v>791</v>
      </c>
      <c r="D34" s="23"/>
      <c r="E34" s="23"/>
      <c r="F34" s="335">
        <f>+F12</f>
        <v>195337832.21000001</v>
      </c>
      <c r="G34" s="335">
        <f>+G12</f>
        <v>216971054.64999998</v>
      </c>
      <c r="H34" s="335">
        <f t="shared" ref="H34:J34" si="1">+H12</f>
        <v>233809283.68000001</v>
      </c>
      <c r="I34" s="471">
        <f t="shared" si="1"/>
        <v>230350207.91</v>
      </c>
      <c r="J34" s="472">
        <f t="shared" si="1"/>
        <v>230350207.91</v>
      </c>
    </row>
    <row r="35" spans="3:10" x14ac:dyDescent="0.25">
      <c r="C35" s="23"/>
      <c r="D35" s="23"/>
      <c r="E35" s="23"/>
      <c r="F35" s="23"/>
      <c r="G35" s="23"/>
      <c r="H35" s="23"/>
      <c r="I35" s="473"/>
      <c r="J35" s="474"/>
    </row>
    <row r="36" spans="3:10" ht="50.25" customHeight="1" x14ac:dyDescent="0.25">
      <c r="C36" s="470" t="s">
        <v>562</v>
      </c>
      <c r="D36" s="470"/>
      <c r="E36" s="470"/>
      <c r="F36" s="470"/>
      <c r="G36" s="470"/>
      <c r="H36" s="470"/>
      <c r="I36" s="470"/>
      <c r="J36" s="470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74"/>
  <sheetViews>
    <sheetView workbookViewId="0">
      <selection activeCell="H11" sqref="H11:H12"/>
    </sheetView>
  </sheetViews>
  <sheetFormatPr baseColWidth="10" defaultRowHeight="15" x14ac:dyDescent="0.25"/>
  <cols>
    <col min="3" max="3" width="53.7109375" customWidth="1"/>
    <col min="4" max="4" width="18" customWidth="1"/>
    <col min="5" max="5" width="21" customWidth="1"/>
    <col min="6" max="6" width="18.85546875" customWidth="1"/>
    <col min="7" max="7" width="18.140625" customWidth="1"/>
    <col min="8" max="8" width="18.42578125" customWidth="1"/>
  </cols>
  <sheetData>
    <row r="4" spans="3:8" x14ac:dyDescent="0.25">
      <c r="C4" s="480" t="s">
        <v>563</v>
      </c>
      <c r="D4" s="480"/>
      <c r="E4" s="480"/>
      <c r="F4" s="480"/>
      <c r="G4" s="480"/>
      <c r="H4" s="480"/>
    </row>
    <row r="5" spans="3:8" x14ac:dyDescent="0.25">
      <c r="C5" s="362" t="s">
        <v>792</v>
      </c>
      <c r="D5" s="392"/>
      <c r="E5" s="392"/>
      <c r="F5" s="392"/>
      <c r="G5" s="392"/>
      <c r="H5" s="363"/>
    </row>
    <row r="6" spans="3:8" x14ac:dyDescent="0.25">
      <c r="C6" s="393" t="s">
        <v>564</v>
      </c>
      <c r="D6" s="394"/>
      <c r="E6" s="394"/>
      <c r="F6" s="394"/>
      <c r="G6" s="394"/>
      <c r="H6" s="395"/>
    </row>
    <row r="7" spans="3:8" x14ac:dyDescent="0.25">
      <c r="C7" s="481"/>
      <c r="D7" s="105" t="s">
        <v>565</v>
      </c>
      <c r="E7" s="484" t="s">
        <v>327</v>
      </c>
      <c r="F7" s="105" t="s">
        <v>567</v>
      </c>
      <c r="G7" s="105" t="s">
        <v>569</v>
      </c>
      <c r="H7" s="105" t="s">
        <v>571</v>
      </c>
    </row>
    <row r="8" spans="3:8" x14ac:dyDescent="0.25">
      <c r="C8" s="482"/>
      <c r="D8" s="105" t="s">
        <v>566</v>
      </c>
      <c r="E8" s="485"/>
      <c r="F8" s="105" t="s">
        <v>568</v>
      </c>
      <c r="G8" s="105" t="s">
        <v>570</v>
      </c>
      <c r="H8" s="105" t="s">
        <v>572</v>
      </c>
    </row>
    <row r="9" spans="3:8" x14ac:dyDescent="0.25">
      <c r="C9" s="483"/>
      <c r="D9" s="112"/>
      <c r="E9" s="485"/>
      <c r="F9" s="112"/>
      <c r="G9" s="112"/>
      <c r="H9" s="105" t="s">
        <v>573</v>
      </c>
    </row>
    <row r="10" spans="3:8" x14ac:dyDescent="0.25">
      <c r="C10" s="106" t="s">
        <v>574</v>
      </c>
      <c r="D10" s="113"/>
      <c r="E10" s="114"/>
      <c r="F10" s="121"/>
      <c r="G10" s="123"/>
      <c r="H10" s="115"/>
    </row>
    <row r="11" spans="3:8" x14ac:dyDescent="0.25">
      <c r="C11" s="108" t="s">
        <v>575</v>
      </c>
      <c r="D11" s="475"/>
      <c r="E11" s="476"/>
      <c r="F11" s="477"/>
      <c r="G11" s="478"/>
      <c r="H11" s="479"/>
    </row>
    <row r="12" spans="3:8" x14ac:dyDescent="0.25">
      <c r="C12" s="108" t="s">
        <v>576</v>
      </c>
      <c r="D12" s="475"/>
      <c r="E12" s="476"/>
      <c r="F12" s="477"/>
      <c r="G12" s="478"/>
      <c r="H12" s="479"/>
    </row>
    <row r="13" spans="3:8" x14ac:dyDescent="0.25">
      <c r="C13" s="108" t="s">
        <v>577</v>
      </c>
      <c r="D13" s="116"/>
      <c r="E13" s="107"/>
      <c r="F13" s="122"/>
      <c r="G13" s="124"/>
      <c r="H13" s="117"/>
    </row>
    <row r="14" spans="3:8" x14ac:dyDescent="0.25">
      <c r="C14" s="109"/>
      <c r="D14" s="116"/>
      <c r="E14" s="107"/>
      <c r="F14" s="122"/>
      <c r="G14" s="124"/>
      <c r="H14" s="117"/>
    </row>
    <row r="15" spans="3:8" x14ac:dyDescent="0.25">
      <c r="C15" s="106" t="s">
        <v>578</v>
      </c>
      <c r="D15" s="116"/>
      <c r="E15" s="107"/>
      <c r="F15" s="122"/>
      <c r="G15" s="124"/>
      <c r="H15" s="117"/>
    </row>
    <row r="16" spans="3:8" x14ac:dyDescent="0.25">
      <c r="C16" s="108" t="s">
        <v>579</v>
      </c>
      <c r="D16" s="116"/>
      <c r="E16" s="107"/>
      <c r="F16" s="122"/>
      <c r="G16" s="124"/>
      <c r="H16" s="117"/>
    </row>
    <row r="17" spans="3:8" x14ac:dyDescent="0.25">
      <c r="C17" s="110" t="s">
        <v>580</v>
      </c>
      <c r="D17" s="116"/>
      <c r="E17" s="107"/>
      <c r="F17" s="122"/>
      <c r="G17" s="124"/>
      <c r="H17" s="117"/>
    </row>
    <row r="18" spans="3:8" x14ac:dyDescent="0.25">
      <c r="C18" s="110" t="s">
        <v>581</v>
      </c>
      <c r="D18" s="116"/>
      <c r="E18" s="107"/>
      <c r="F18" s="122"/>
      <c r="G18" s="124"/>
      <c r="H18" s="117"/>
    </row>
    <row r="19" spans="3:8" x14ac:dyDescent="0.25">
      <c r="C19" s="110" t="s">
        <v>582</v>
      </c>
      <c r="D19" s="116"/>
      <c r="E19" s="107"/>
      <c r="F19" s="122"/>
      <c r="G19" s="124"/>
      <c r="H19" s="117"/>
    </row>
    <row r="20" spans="3:8" x14ac:dyDescent="0.25">
      <c r="C20" s="108" t="s">
        <v>583</v>
      </c>
      <c r="D20" s="116"/>
      <c r="E20" s="107"/>
      <c r="F20" s="122"/>
      <c r="G20" s="124"/>
      <c r="H20" s="117"/>
    </row>
    <row r="21" spans="3:8" x14ac:dyDescent="0.25">
      <c r="C21" s="110" t="s">
        <v>580</v>
      </c>
      <c r="D21" s="116"/>
      <c r="E21" s="107"/>
      <c r="F21" s="122"/>
      <c r="G21" s="124"/>
      <c r="H21" s="117"/>
    </row>
    <row r="22" spans="3:8" x14ac:dyDescent="0.25">
      <c r="C22" s="110" t="s">
        <v>581</v>
      </c>
      <c r="D22" s="116"/>
      <c r="E22" s="107"/>
      <c r="F22" s="122"/>
      <c r="G22" s="124"/>
      <c r="H22" s="117"/>
    </row>
    <row r="23" spans="3:8" x14ac:dyDescent="0.25">
      <c r="C23" s="110" t="s">
        <v>582</v>
      </c>
      <c r="D23" s="116"/>
      <c r="E23" s="107"/>
      <c r="F23" s="122"/>
      <c r="G23" s="124"/>
      <c r="H23" s="117"/>
    </row>
    <row r="24" spans="3:8" x14ac:dyDescent="0.25">
      <c r="C24" s="108" t="s">
        <v>584</v>
      </c>
      <c r="D24" s="116"/>
      <c r="E24" s="107"/>
      <c r="F24" s="122"/>
      <c r="G24" s="124"/>
      <c r="H24" s="117"/>
    </row>
    <row r="25" spans="3:8" x14ac:dyDescent="0.25">
      <c r="C25" s="108" t="s">
        <v>585</v>
      </c>
      <c r="D25" s="116"/>
      <c r="E25" s="107"/>
      <c r="F25" s="122"/>
      <c r="G25" s="124"/>
      <c r="H25" s="117"/>
    </row>
    <row r="26" spans="3:8" x14ac:dyDescent="0.25">
      <c r="C26" s="108" t="s">
        <v>586</v>
      </c>
      <c r="D26" s="116"/>
      <c r="E26" s="107"/>
      <c r="F26" s="122"/>
      <c r="G26" s="124"/>
      <c r="H26" s="117"/>
    </row>
    <row r="27" spans="3:8" x14ac:dyDescent="0.25">
      <c r="C27" s="108" t="s">
        <v>587</v>
      </c>
      <c r="D27" s="116"/>
      <c r="E27" s="107"/>
      <c r="F27" s="122"/>
      <c r="G27" s="124"/>
      <c r="H27" s="117"/>
    </row>
    <row r="28" spans="3:8" x14ac:dyDescent="0.25">
      <c r="C28" s="108" t="s">
        <v>588</v>
      </c>
      <c r="D28" s="116"/>
      <c r="E28" s="107"/>
      <c r="F28" s="122"/>
      <c r="G28" s="124"/>
      <c r="H28" s="117"/>
    </row>
    <row r="29" spans="3:8" x14ac:dyDescent="0.25">
      <c r="C29" s="108" t="s">
        <v>589</v>
      </c>
      <c r="D29" s="116"/>
      <c r="E29" s="107"/>
      <c r="F29" s="122"/>
      <c r="G29" s="124"/>
      <c r="H29" s="117"/>
    </row>
    <row r="30" spans="3:8" x14ac:dyDescent="0.25">
      <c r="C30" s="108" t="s">
        <v>590</v>
      </c>
      <c r="D30" s="116"/>
      <c r="E30" s="107"/>
      <c r="F30" s="122"/>
      <c r="G30" s="124"/>
      <c r="H30" s="117"/>
    </row>
    <row r="31" spans="3:8" x14ac:dyDescent="0.25">
      <c r="C31" s="108" t="s">
        <v>591</v>
      </c>
      <c r="D31" s="116"/>
      <c r="E31" s="107"/>
      <c r="F31" s="122"/>
      <c r="G31" s="124"/>
      <c r="H31" s="117"/>
    </row>
    <row r="32" spans="3:8" x14ac:dyDescent="0.25">
      <c r="C32" s="109"/>
      <c r="D32" s="116"/>
      <c r="E32" s="107"/>
      <c r="F32" s="122"/>
      <c r="G32" s="124"/>
      <c r="H32" s="117"/>
    </row>
    <row r="33" spans="3:8" x14ac:dyDescent="0.25">
      <c r="C33" s="106" t="s">
        <v>592</v>
      </c>
      <c r="D33" s="116"/>
      <c r="E33" s="107"/>
      <c r="F33" s="122"/>
      <c r="G33" s="124"/>
      <c r="H33" s="117"/>
    </row>
    <row r="34" spans="3:8" x14ac:dyDescent="0.25">
      <c r="C34" s="108" t="s">
        <v>593</v>
      </c>
      <c r="D34" s="116"/>
      <c r="E34" s="107"/>
      <c r="F34" s="122"/>
      <c r="G34" s="124"/>
      <c r="H34" s="117"/>
    </row>
    <row r="35" spans="3:8" x14ac:dyDescent="0.25">
      <c r="C35" s="109"/>
      <c r="D35" s="116"/>
      <c r="E35" s="107"/>
      <c r="F35" s="122"/>
      <c r="G35" s="124"/>
      <c r="H35" s="117"/>
    </row>
    <row r="36" spans="3:8" x14ac:dyDescent="0.25">
      <c r="C36" s="106" t="s">
        <v>594</v>
      </c>
      <c r="D36" s="116"/>
      <c r="E36" s="107"/>
      <c r="F36" s="122"/>
      <c r="G36" s="124"/>
      <c r="H36" s="117"/>
    </row>
    <row r="37" spans="3:8" x14ac:dyDescent="0.25">
      <c r="C37" s="108" t="s">
        <v>579</v>
      </c>
      <c r="D37" s="116"/>
      <c r="E37" s="107"/>
      <c r="F37" s="122"/>
      <c r="G37" s="124"/>
      <c r="H37" s="117"/>
    </row>
    <row r="38" spans="3:8" x14ac:dyDescent="0.25">
      <c r="C38" s="108" t="s">
        <v>583</v>
      </c>
      <c r="D38" s="116"/>
      <c r="E38" s="107"/>
      <c r="F38" s="122"/>
      <c r="G38" s="124"/>
      <c r="H38" s="117"/>
    </row>
    <row r="39" spans="3:8" x14ac:dyDescent="0.25">
      <c r="C39" s="108" t="s">
        <v>595</v>
      </c>
      <c r="D39" s="116"/>
      <c r="E39" s="107"/>
      <c r="F39" s="122"/>
      <c r="G39" s="124"/>
      <c r="H39" s="117"/>
    </row>
    <row r="40" spans="3:8" x14ac:dyDescent="0.25">
      <c r="C40" s="109"/>
      <c r="D40" s="116"/>
      <c r="E40" s="107"/>
      <c r="F40" s="122"/>
      <c r="G40" s="124"/>
      <c r="H40" s="117"/>
    </row>
    <row r="41" spans="3:8" x14ac:dyDescent="0.25">
      <c r="C41" s="106" t="s">
        <v>596</v>
      </c>
      <c r="D41" s="116"/>
      <c r="E41" s="107"/>
      <c r="F41" s="122"/>
      <c r="G41" s="124"/>
      <c r="H41" s="117"/>
    </row>
    <row r="42" spans="3:8" x14ac:dyDescent="0.25">
      <c r="C42" s="108" t="s">
        <v>597</v>
      </c>
      <c r="D42" s="116"/>
      <c r="E42" s="107"/>
      <c r="F42" s="122"/>
      <c r="G42" s="124"/>
      <c r="H42" s="117"/>
    </row>
    <row r="43" spans="3:8" x14ac:dyDescent="0.25">
      <c r="C43" s="108" t="s">
        <v>598</v>
      </c>
      <c r="D43" s="116"/>
      <c r="E43" s="107"/>
      <c r="F43" s="122"/>
      <c r="G43" s="124"/>
      <c r="H43" s="117"/>
    </row>
    <row r="44" spans="3:8" x14ac:dyDescent="0.25">
      <c r="C44" s="108" t="s">
        <v>599</v>
      </c>
      <c r="D44" s="116"/>
      <c r="E44" s="107"/>
      <c r="F44" s="122"/>
      <c r="G44" s="124"/>
      <c r="H44" s="117"/>
    </row>
    <row r="45" spans="3:8" x14ac:dyDescent="0.25">
      <c r="C45" s="109"/>
      <c r="D45" s="116"/>
      <c r="E45" s="107"/>
      <c r="F45" s="122"/>
      <c r="G45" s="124"/>
      <c r="H45" s="117"/>
    </row>
    <row r="46" spans="3:8" x14ac:dyDescent="0.25">
      <c r="C46" s="106" t="s">
        <v>600</v>
      </c>
      <c r="D46" s="116"/>
      <c r="E46" s="107"/>
      <c r="F46" s="122"/>
      <c r="G46" s="124"/>
      <c r="H46" s="117"/>
    </row>
    <row r="47" spans="3:8" x14ac:dyDescent="0.25">
      <c r="C47" s="109"/>
      <c r="D47" s="116"/>
      <c r="E47" s="107"/>
      <c r="F47" s="122"/>
      <c r="G47" s="124"/>
      <c r="H47" s="117"/>
    </row>
    <row r="48" spans="3:8" x14ac:dyDescent="0.25">
      <c r="C48" s="106" t="s">
        <v>601</v>
      </c>
      <c r="D48" s="116"/>
      <c r="E48" s="107"/>
      <c r="F48" s="122"/>
      <c r="G48" s="124"/>
      <c r="H48" s="117"/>
    </row>
    <row r="49" spans="3:8" x14ac:dyDescent="0.25">
      <c r="C49" s="108" t="s">
        <v>602</v>
      </c>
      <c r="D49" s="116"/>
      <c r="E49" s="107"/>
      <c r="F49" s="122"/>
      <c r="G49" s="124"/>
      <c r="H49" s="117"/>
    </row>
    <row r="50" spans="3:8" x14ac:dyDescent="0.25">
      <c r="C50" s="108" t="s">
        <v>603</v>
      </c>
      <c r="D50" s="116"/>
      <c r="E50" s="107"/>
      <c r="F50" s="122"/>
      <c r="G50" s="124"/>
      <c r="H50" s="117"/>
    </row>
    <row r="51" spans="3:8" x14ac:dyDescent="0.25">
      <c r="C51" s="108" t="s">
        <v>604</v>
      </c>
      <c r="D51" s="116"/>
      <c r="E51" s="107"/>
      <c r="F51" s="122"/>
      <c r="G51" s="124"/>
      <c r="H51" s="117"/>
    </row>
    <row r="52" spans="3:8" x14ac:dyDescent="0.25">
      <c r="C52" s="109"/>
      <c r="D52" s="116"/>
      <c r="E52" s="107"/>
      <c r="F52" s="122"/>
      <c r="G52" s="124"/>
      <c r="H52" s="117"/>
    </row>
    <row r="53" spans="3:8" x14ac:dyDescent="0.25">
      <c r="C53" s="106" t="s">
        <v>605</v>
      </c>
      <c r="D53" s="475"/>
      <c r="E53" s="476"/>
      <c r="F53" s="477"/>
      <c r="G53" s="478"/>
      <c r="H53" s="479"/>
    </row>
    <row r="54" spans="3:8" x14ac:dyDescent="0.25">
      <c r="C54" s="106" t="s">
        <v>606</v>
      </c>
      <c r="D54" s="475"/>
      <c r="E54" s="476"/>
      <c r="F54" s="477"/>
      <c r="G54" s="478"/>
      <c r="H54" s="479"/>
    </row>
    <row r="55" spans="3:8" x14ac:dyDescent="0.25">
      <c r="C55" s="108" t="s">
        <v>603</v>
      </c>
      <c r="D55" s="116"/>
      <c r="E55" s="107"/>
      <c r="F55" s="122"/>
      <c r="G55" s="124"/>
      <c r="H55" s="117"/>
    </row>
    <row r="56" spans="3:8" x14ac:dyDescent="0.25">
      <c r="C56" s="108" t="s">
        <v>604</v>
      </c>
      <c r="D56" s="116"/>
      <c r="E56" s="107"/>
      <c r="F56" s="122"/>
      <c r="G56" s="124"/>
      <c r="H56" s="117"/>
    </row>
    <row r="57" spans="3:8" x14ac:dyDescent="0.25">
      <c r="C57" s="109"/>
      <c r="D57" s="116"/>
      <c r="E57" s="107"/>
      <c r="F57" s="122"/>
      <c r="G57" s="124"/>
      <c r="H57" s="117"/>
    </row>
    <row r="58" spans="3:8" x14ac:dyDescent="0.25">
      <c r="C58" s="106" t="s">
        <v>607</v>
      </c>
      <c r="D58" s="116"/>
      <c r="E58" s="107"/>
      <c r="F58" s="122"/>
      <c r="G58" s="124"/>
      <c r="H58" s="117"/>
    </row>
    <row r="59" spans="3:8" x14ac:dyDescent="0.25">
      <c r="C59" s="108" t="s">
        <v>603</v>
      </c>
      <c r="D59" s="116"/>
      <c r="E59" s="107"/>
      <c r="F59" s="122"/>
      <c r="G59" s="124"/>
      <c r="H59" s="117"/>
    </row>
    <row r="60" spans="3:8" x14ac:dyDescent="0.25">
      <c r="C60" s="108" t="s">
        <v>604</v>
      </c>
      <c r="D60" s="116"/>
      <c r="E60" s="107"/>
      <c r="F60" s="122"/>
      <c r="G60" s="124"/>
      <c r="H60" s="117"/>
    </row>
    <row r="61" spans="3:8" x14ac:dyDescent="0.25">
      <c r="C61" s="108" t="s">
        <v>608</v>
      </c>
      <c r="D61" s="116"/>
      <c r="E61" s="107"/>
      <c r="F61" s="122"/>
      <c r="G61" s="124"/>
      <c r="H61" s="117"/>
    </row>
    <row r="62" spans="3:8" x14ac:dyDescent="0.25">
      <c r="C62" s="109"/>
      <c r="D62" s="116"/>
      <c r="E62" s="107"/>
      <c r="F62" s="122"/>
      <c r="G62" s="124"/>
      <c r="H62" s="117"/>
    </row>
    <row r="63" spans="3:8" x14ac:dyDescent="0.25">
      <c r="C63" s="106" t="s">
        <v>609</v>
      </c>
      <c r="D63" s="116"/>
      <c r="E63" s="107"/>
      <c r="F63" s="122"/>
      <c r="G63" s="124"/>
      <c r="H63" s="117"/>
    </row>
    <row r="64" spans="3:8" x14ac:dyDescent="0.25">
      <c r="C64" s="108" t="s">
        <v>603</v>
      </c>
      <c r="D64" s="116"/>
      <c r="E64" s="107"/>
      <c r="F64" s="122"/>
      <c r="G64" s="124"/>
      <c r="H64" s="117"/>
    </row>
    <row r="65" spans="3:8" x14ac:dyDescent="0.25">
      <c r="C65" s="108" t="s">
        <v>604</v>
      </c>
      <c r="D65" s="116"/>
      <c r="E65" s="107"/>
      <c r="F65" s="122"/>
      <c r="G65" s="124"/>
      <c r="H65" s="117"/>
    </row>
    <row r="66" spans="3:8" x14ac:dyDescent="0.25">
      <c r="C66" s="109"/>
      <c r="D66" s="116"/>
      <c r="E66" s="107"/>
      <c r="F66" s="122"/>
      <c r="G66" s="124"/>
      <c r="H66" s="117"/>
    </row>
    <row r="67" spans="3:8" x14ac:dyDescent="0.25">
      <c r="C67" s="106" t="s">
        <v>610</v>
      </c>
      <c r="D67" s="116"/>
      <c r="E67" s="107"/>
      <c r="F67" s="122"/>
      <c r="G67" s="124"/>
      <c r="H67" s="117"/>
    </row>
    <row r="68" spans="3:8" x14ac:dyDescent="0.25">
      <c r="C68" s="108" t="s">
        <v>611</v>
      </c>
      <c r="D68" s="116"/>
      <c r="E68" s="107"/>
      <c r="F68" s="122"/>
      <c r="G68" s="124"/>
      <c r="H68" s="117"/>
    </row>
    <row r="69" spans="3:8" x14ac:dyDescent="0.25">
      <c r="C69" s="108" t="s">
        <v>612</v>
      </c>
      <c r="D69" s="116"/>
      <c r="E69" s="107"/>
      <c r="F69" s="122"/>
      <c r="G69" s="124"/>
      <c r="H69" s="117"/>
    </row>
    <row r="70" spans="3:8" x14ac:dyDescent="0.25">
      <c r="C70" s="109"/>
      <c r="D70" s="116"/>
      <c r="E70" s="107"/>
      <c r="F70" s="122"/>
      <c r="G70" s="124"/>
      <c r="H70" s="117"/>
    </row>
    <row r="71" spans="3:8" x14ac:dyDescent="0.25">
      <c r="C71" s="106" t="s">
        <v>613</v>
      </c>
      <c r="D71" s="116"/>
      <c r="E71" s="107"/>
      <c r="F71" s="122"/>
      <c r="G71" s="124"/>
      <c r="H71" s="117"/>
    </row>
    <row r="72" spans="3:8" x14ac:dyDescent="0.25">
      <c r="C72" s="108" t="s">
        <v>614</v>
      </c>
      <c r="D72" s="116"/>
      <c r="E72" s="107"/>
      <c r="F72" s="122"/>
      <c r="G72" s="124"/>
      <c r="H72" s="117"/>
    </row>
    <row r="73" spans="3:8" x14ac:dyDescent="0.25">
      <c r="C73" s="108" t="s">
        <v>615</v>
      </c>
      <c r="D73" s="116"/>
      <c r="E73" s="107"/>
      <c r="F73" s="122"/>
      <c r="G73" s="124"/>
      <c r="H73" s="117"/>
    </row>
    <row r="74" spans="3:8" x14ac:dyDescent="0.25">
      <c r="C74" s="111"/>
      <c r="D74" s="118"/>
      <c r="E74" s="119"/>
      <c r="F74" s="120"/>
      <c r="G74" s="88"/>
      <c r="H74" s="87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opLeftCell="B20" workbookViewId="0">
      <selection activeCell="K21" sqref="K21:K23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24" t="s">
        <v>616</v>
      </c>
    </row>
    <row r="7" spans="4:14" x14ac:dyDescent="0.25">
      <c r="D7" s="174" t="s">
        <v>617</v>
      </c>
    </row>
    <row r="8" spans="4:14" x14ac:dyDescent="0.25">
      <c r="D8" s="174" t="s">
        <v>618</v>
      </c>
    </row>
    <row r="9" spans="4:14" x14ac:dyDescent="0.25">
      <c r="D9" s="490"/>
      <c r="E9" s="491"/>
      <c r="F9" s="491"/>
      <c r="G9" s="491"/>
      <c r="H9" s="491"/>
      <c r="I9" s="491"/>
      <c r="J9" s="491"/>
      <c r="K9" s="491"/>
      <c r="L9" s="491"/>
      <c r="M9" s="491"/>
      <c r="N9" s="492"/>
    </row>
    <row r="10" spans="4:14" x14ac:dyDescent="0.25">
      <c r="D10" s="357" t="s">
        <v>792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58"/>
    </row>
    <row r="11" spans="4:14" x14ac:dyDescent="0.25">
      <c r="D11" s="357" t="s">
        <v>619</v>
      </c>
      <c r="E11" s="372"/>
      <c r="F11" s="372"/>
      <c r="G11" s="372"/>
      <c r="H11" s="372"/>
      <c r="I11" s="372"/>
      <c r="J11" s="372"/>
      <c r="K11" s="372"/>
      <c r="L11" s="372"/>
      <c r="M11" s="372"/>
      <c r="N11" s="358"/>
    </row>
    <row r="12" spans="4:14" x14ac:dyDescent="0.25">
      <c r="D12" s="357" t="s">
        <v>803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58"/>
    </row>
    <row r="13" spans="4:14" x14ac:dyDescent="0.25">
      <c r="D13" s="393"/>
      <c r="E13" s="394"/>
      <c r="F13" s="394"/>
      <c r="G13" s="394"/>
      <c r="H13" s="394"/>
      <c r="I13" s="394"/>
      <c r="J13" s="394"/>
      <c r="K13" s="394"/>
      <c r="L13" s="394"/>
      <c r="M13" s="394"/>
      <c r="N13" s="395"/>
    </row>
    <row r="14" spans="4:14" x14ac:dyDescent="0.25">
      <c r="D14" s="396" t="s">
        <v>620</v>
      </c>
      <c r="E14" s="493"/>
      <c r="F14" s="397"/>
      <c r="G14" s="359" t="s">
        <v>621</v>
      </c>
      <c r="H14" s="360"/>
      <c r="I14" s="360"/>
      <c r="J14" s="361"/>
      <c r="K14" s="359" t="s">
        <v>622</v>
      </c>
      <c r="L14" s="361"/>
      <c r="M14" s="400" t="s">
        <v>623</v>
      </c>
      <c r="N14" s="400" t="s">
        <v>624</v>
      </c>
    </row>
    <row r="15" spans="4:14" x14ac:dyDescent="0.25">
      <c r="D15" s="494"/>
      <c r="E15" s="495"/>
      <c r="F15" s="496"/>
      <c r="G15" s="359" t="s">
        <v>625</v>
      </c>
      <c r="H15" s="361"/>
      <c r="I15" s="359" t="s">
        <v>626</v>
      </c>
      <c r="J15" s="361"/>
      <c r="K15" s="125"/>
      <c r="L15" s="125"/>
      <c r="M15" s="420"/>
      <c r="N15" s="420"/>
    </row>
    <row r="16" spans="4:14" x14ac:dyDescent="0.25">
      <c r="D16" s="494"/>
      <c r="E16" s="495"/>
      <c r="F16" s="496"/>
      <c r="G16" s="400"/>
      <c r="H16" s="18" t="s">
        <v>627</v>
      </c>
      <c r="I16" s="486"/>
      <c r="J16" s="18" t="s">
        <v>629</v>
      </c>
      <c r="K16" s="486" t="s">
        <v>631</v>
      </c>
      <c r="L16" s="126" t="s">
        <v>632</v>
      </c>
      <c r="M16" s="420"/>
      <c r="N16" s="420"/>
    </row>
    <row r="17" spans="4:14" x14ac:dyDescent="0.25">
      <c r="D17" s="398"/>
      <c r="E17" s="497"/>
      <c r="F17" s="399"/>
      <c r="G17" s="401"/>
      <c r="H17" s="127" t="s">
        <v>628</v>
      </c>
      <c r="I17" s="487"/>
      <c r="J17" s="127" t="s">
        <v>630</v>
      </c>
      <c r="K17" s="487"/>
      <c r="L17" s="128" t="s">
        <v>633</v>
      </c>
      <c r="M17" s="401"/>
      <c r="N17" s="401"/>
    </row>
    <row r="18" spans="4:14" x14ac:dyDescent="0.25">
      <c r="D18" s="488" t="s">
        <v>634</v>
      </c>
      <c r="E18" s="489"/>
      <c r="F18" s="489"/>
      <c r="G18" s="489"/>
      <c r="H18" s="489"/>
      <c r="I18" s="489"/>
      <c r="J18" s="489"/>
      <c r="K18" s="129"/>
      <c r="L18" s="129"/>
      <c r="M18" s="129"/>
      <c r="N18" s="130"/>
    </row>
    <row r="19" spans="4:14" x14ac:dyDescent="0.25">
      <c r="D19" s="388" t="s">
        <v>635</v>
      </c>
      <c r="E19" s="498"/>
      <c r="F19" s="498"/>
      <c r="G19" s="498"/>
      <c r="H19" s="498"/>
      <c r="I19" s="498"/>
      <c r="J19" s="498"/>
      <c r="K19" s="131"/>
      <c r="L19" s="131"/>
      <c r="M19" s="131"/>
      <c r="N19" s="132"/>
    </row>
    <row r="20" spans="4:14" x14ac:dyDescent="0.25">
      <c r="D20" s="133">
        <v>1</v>
      </c>
      <c r="E20" s="499" t="s">
        <v>636</v>
      </c>
      <c r="F20" s="499"/>
      <c r="G20" s="134"/>
      <c r="H20" s="135"/>
      <c r="I20" s="134"/>
      <c r="J20" s="135"/>
      <c r="K20" s="134"/>
      <c r="L20" s="134"/>
      <c r="M20" s="134"/>
      <c r="N20" s="136"/>
    </row>
    <row r="21" spans="4:14" x14ac:dyDescent="0.25">
      <c r="D21" s="500"/>
      <c r="E21" s="503" t="s">
        <v>637</v>
      </c>
      <c r="F21" s="506" t="s">
        <v>638</v>
      </c>
      <c r="G21" s="509" t="s">
        <v>799</v>
      </c>
      <c r="H21" s="14" t="s">
        <v>639</v>
      </c>
      <c r="I21" s="509"/>
      <c r="J21" s="512"/>
      <c r="K21" s="515">
        <v>190234000</v>
      </c>
      <c r="L21" s="509" t="s">
        <v>642</v>
      </c>
      <c r="M21" s="509" t="s">
        <v>643</v>
      </c>
      <c r="N21" s="509"/>
    </row>
    <row r="22" spans="4:14" x14ac:dyDescent="0.25">
      <c r="D22" s="501"/>
      <c r="E22" s="504"/>
      <c r="F22" s="507"/>
      <c r="G22" s="510"/>
      <c r="H22" s="14" t="s">
        <v>640</v>
      </c>
      <c r="I22" s="510"/>
      <c r="J22" s="513"/>
      <c r="K22" s="510"/>
      <c r="L22" s="510"/>
      <c r="M22" s="510"/>
      <c r="N22" s="510"/>
    </row>
    <row r="23" spans="4:14" x14ac:dyDescent="0.25">
      <c r="D23" s="502"/>
      <c r="E23" s="505"/>
      <c r="F23" s="508"/>
      <c r="G23" s="511"/>
      <c r="H23" s="14" t="s">
        <v>641</v>
      </c>
      <c r="I23" s="511"/>
      <c r="J23" s="514"/>
      <c r="K23" s="511"/>
      <c r="L23" s="511"/>
      <c r="M23" s="511"/>
      <c r="N23" s="511"/>
    </row>
    <row r="24" spans="4:14" x14ac:dyDescent="0.25">
      <c r="D24" s="500"/>
      <c r="E24" s="503" t="s">
        <v>644</v>
      </c>
      <c r="F24" s="506" t="s">
        <v>247</v>
      </c>
      <c r="G24" s="509" t="s">
        <v>799</v>
      </c>
      <c r="H24" s="13" t="s">
        <v>645</v>
      </c>
      <c r="I24" s="509"/>
      <c r="J24" s="512"/>
      <c r="K24" s="515">
        <v>201000000</v>
      </c>
      <c r="L24" s="509" t="s">
        <v>642</v>
      </c>
      <c r="M24" s="509" t="s">
        <v>643</v>
      </c>
      <c r="N24" s="509"/>
    </row>
    <row r="25" spans="4:14" x14ac:dyDescent="0.25">
      <c r="D25" s="502"/>
      <c r="E25" s="505"/>
      <c r="F25" s="508"/>
      <c r="G25" s="511"/>
      <c r="H25" s="14" t="s">
        <v>646</v>
      </c>
      <c r="I25" s="511"/>
      <c r="J25" s="514"/>
      <c r="K25" s="516"/>
      <c r="L25" s="511"/>
      <c r="M25" s="511"/>
      <c r="N25" s="511"/>
    </row>
    <row r="26" spans="4:14" x14ac:dyDescent="0.25">
      <c r="D26" s="500"/>
      <c r="E26" s="503" t="s">
        <v>647</v>
      </c>
      <c r="F26" s="506" t="s">
        <v>648</v>
      </c>
      <c r="G26" s="509" t="s">
        <v>799</v>
      </c>
      <c r="H26" s="13" t="s">
        <v>649</v>
      </c>
      <c r="I26" s="509"/>
      <c r="J26" s="512"/>
      <c r="K26" s="515">
        <v>234424479.56</v>
      </c>
      <c r="L26" s="509" t="s">
        <v>642</v>
      </c>
      <c r="M26" s="509" t="s">
        <v>643</v>
      </c>
      <c r="N26" s="509"/>
    </row>
    <row r="27" spans="4:14" x14ac:dyDescent="0.25">
      <c r="D27" s="502"/>
      <c r="E27" s="505"/>
      <c r="F27" s="508"/>
      <c r="G27" s="511"/>
      <c r="H27" s="14" t="s">
        <v>650</v>
      </c>
      <c r="I27" s="511"/>
      <c r="J27" s="514"/>
      <c r="K27" s="516"/>
      <c r="L27" s="511"/>
      <c r="M27" s="511"/>
      <c r="N27" s="511"/>
    </row>
    <row r="28" spans="4:14" x14ac:dyDescent="0.25">
      <c r="D28" s="133">
        <v>2</v>
      </c>
      <c r="E28" s="499" t="s">
        <v>651</v>
      </c>
      <c r="F28" s="499"/>
      <c r="G28" s="137"/>
      <c r="H28" s="137"/>
      <c r="I28" s="137"/>
      <c r="J28" s="138"/>
      <c r="K28" s="137"/>
      <c r="L28" s="137"/>
      <c r="M28" s="139"/>
      <c r="N28" s="140"/>
    </row>
    <row r="29" spans="4:14" x14ac:dyDescent="0.25">
      <c r="D29" s="500"/>
      <c r="E29" s="503" t="s">
        <v>637</v>
      </c>
      <c r="F29" s="506" t="s">
        <v>638</v>
      </c>
      <c r="G29" s="509" t="s">
        <v>799</v>
      </c>
      <c r="H29" s="14" t="s">
        <v>639</v>
      </c>
      <c r="I29" s="509"/>
      <c r="J29" s="512"/>
      <c r="K29" s="517">
        <v>190234000</v>
      </c>
      <c r="L29" s="509" t="s">
        <v>642</v>
      </c>
      <c r="M29" s="509" t="s">
        <v>643</v>
      </c>
      <c r="N29" s="509"/>
    </row>
    <row r="30" spans="4:14" x14ac:dyDescent="0.25">
      <c r="D30" s="501"/>
      <c r="E30" s="504"/>
      <c r="F30" s="507"/>
      <c r="G30" s="510"/>
      <c r="H30" s="14" t="s">
        <v>640</v>
      </c>
      <c r="I30" s="510"/>
      <c r="J30" s="513"/>
      <c r="K30" s="518"/>
      <c r="L30" s="510"/>
      <c r="M30" s="510"/>
      <c r="N30" s="510"/>
    </row>
    <row r="31" spans="4:14" x14ac:dyDescent="0.25">
      <c r="D31" s="502"/>
      <c r="E31" s="505"/>
      <c r="F31" s="508"/>
      <c r="G31" s="511"/>
      <c r="H31" s="14" t="s">
        <v>641</v>
      </c>
      <c r="I31" s="511"/>
      <c r="J31" s="514"/>
      <c r="K31" s="519"/>
      <c r="L31" s="511"/>
      <c r="M31" s="511"/>
      <c r="N31" s="511"/>
    </row>
    <row r="32" spans="4:14" x14ac:dyDescent="0.25">
      <c r="D32" s="500"/>
      <c r="E32" s="503" t="s">
        <v>644</v>
      </c>
      <c r="F32" s="506" t="s">
        <v>247</v>
      </c>
      <c r="G32" s="509" t="s">
        <v>799</v>
      </c>
      <c r="H32" s="13" t="s">
        <v>645</v>
      </c>
      <c r="I32" s="509"/>
      <c r="J32" s="512"/>
      <c r="K32" s="515">
        <v>190234000</v>
      </c>
      <c r="L32" s="509" t="s">
        <v>642</v>
      </c>
      <c r="M32" s="509" t="s">
        <v>643</v>
      </c>
      <c r="N32" s="509"/>
    </row>
    <row r="33" spans="4:14" x14ac:dyDescent="0.25">
      <c r="D33" s="502"/>
      <c r="E33" s="505"/>
      <c r="F33" s="508"/>
      <c r="G33" s="511"/>
      <c r="H33" s="14" t="s">
        <v>646</v>
      </c>
      <c r="I33" s="511"/>
      <c r="J33" s="514"/>
      <c r="K33" s="516"/>
      <c r="L33" s="511"/>
      <c r="M33" s="511"/>
      <c r="N33" s="511"/>
    </row>
    <row r="34" spans="4:14" x14ac:dyDescent="0.25">
      <c r="D34" s="500"/>
      <c r="E34" s="503" t="s">
        <v>647</v>
      </c>
      <c r="F34" s="506" t="s">
        <v>648</v>
      </c>
      <c r="G34" s="509" t="s">
        <v>799</v>
      </c>
      <c r="H34" s="13" t="s">
        <v>649</v>
      </c>
      <c r="I34" s="509"/>
      <c r="J34" s="512"/>
      <c r="K34" s="515">
        <v>234424479.56</v>
      </c>
      <c r="L34" s="509" t="s">
        <v>642</v>
      </c>
      <c r="M34" s="509" t="s">
        <v>643</v>
      </c>
      <c r="N34" s="509"/>
    </row>
    <row r="35" spans="4:14" x14ac:dyDescent="0.25">
      <c r="D35" s="502"/>
      <c r="E35" s="505"/>
      <c r="F35" s="508"/>
      <c r="G35" s="511"/>
      <c r="H35" s="14" t="s">
        <v>650</v>
      </c>
      <c r="I35" s="511"/>
      <c r="J35" s="514"/>
      <c r="K35" s="516"/>
      <c r="L35" s="511"/>
      <c r="M35" s="511"/>
      <c r="N35" s="511"/>
    </row>
    <row r="36" spans="4:14" x14ac:dyDescent="0.25">
      <c r="D36" s="133">
        <v>3</v>
      </c>
      <c r="E36" s="499" t="s">
        <v>652</v>
      </c>
      <c r="F36" s="499"/>
      <c r="G36" s="137"/>
      <c r="H36" s="137"/>
      <c r="I36" s="137"/>
      <c r="J36" s="138"/>
      <c r="K36" s="137"/>
      <c r="L36" s="137"/>
      <c r="M36" s="139"/>
      <c r="N36" s="140"/>
    </row>
    <row r="37" spans="4:14" x14ac:dyDescent="0.25">
      <c r="D37" s="141"/>
      <c r="E37" s="142" t="s">
        <v>637</v>
      </c>
      <c r="F37" s="143" t="s">
        <v>638</v>
      </c>
      <c r="G37" s="19" t="s">
        <v>800</v>
      </c>
      <c r="H37" s="14" t="s">
        <v>639</v>
      </c>
      <c r="I37" s="14"/>
      <c r="J37" s="144"/>
      <c r="K37" s="16">
        <v>0</v>
      </c>
      <c r="L37" s="19" t="s">
        <v>642</v>
      </c>
      <c r="M37" s="14" t="s">
        <v>653</v>
      </c>
      <c r="N37" s="14" t="s">
        <v>801</v>
      </c>
    </row>
    <row r="38" spans="4:14" x14ac:dyDescent="0.25">
      <c r="D38" s="141"/>
      <c r="E38" s="142" t="s">
        <v>644</v>
      </c>
      <c r="F38" s="143" t="s">
        <v>247</v>
      </c>
      <c r="G38" s="20" t="s">
        <v>800</v>
      </c>
      <c r="H38" s="13" t="s">
        <v>654</v>
      </c>
      <c r="I38" s="13"/>
      <c r="J38" s="145"/>
      <c r="K38" s="146">
        <v>0</v>
      </c>
      <c r="L38" s="20" t="s">
        <v>642</v>
      </c>
      <c r="M38" s="13" t="s">
        <v>653</v>
      </c>
      <c r="N38" s="13" t="s">
        <v>801</v>
      </c>
    </row>
    <row r="39" spans="4:14" x14ac:dyDescent="0.25">
      <c r="D39" s="500"/>
      <c r="E39" s="503" t="s">
        <v>647</v>
      </c>
      <c r="F39" s="506" t="s">
        <v>648</v>
      </c>
      <c r="G39" s="509" t="s">
        <v>800</v>
      </c>
      <c r="H39" s="13" t="s">
        <v>649</v>
      </c>
      <c r="I39" s="509"/>
      <c r="J39" s="512"/>
      <c r="K39" s="509">
        <v>0</v>
      </c>
      <c r="L39" s="509" t="s">
        <v>642</v>
      </c>
      <c r="M39" s="509" t="s">
        <v>653</v>
      </c>
      <c r="N39" s="509" t="s">
        <v>801</v>
      </c>
    </row>
    <row r="40" spans="4:14" x14ac:dyDescent="0.25">
      <c r="D40" s="502"/>
      <c r="E40" s="505"/>
      <c r="F40" s="508"/>
      <c r="G40" s="511"/>
      <c r="H40" s="14" t="s">
        <v>650</v>
      </c>
      <c r="I40" s="511"/>
      <c r="J40" s="514"/>
      <c r="K40" s="511"/>
      <c r="L40" s="511"/>
      <c r="M40" s="511"/>
      <c r="N40" s="511"/>
    </row>
    <row r="41" spans="4:14" x14ac:dyDescent="0.25">
      <c r="D41" s="133">
        <v>4</v>
      </c>
      <c r="E41" s="499" t="s">
        <v>655</v>
      </c>
      <c r="F41" s="499"/>
      <c r="G41" s="147"/>
      <c r="H41" s="147"/>
      <c r="I41" s="147"/>
      <c r="J41" s="148"/>
      <c r="K41" s="147"/>
      <c r="L41" s="147"/>
      <c r="M41" s="134"/>
      <c r="N41" s="149"/>
    </row>
    <row r="42" spans="4:14" x14ac:dyDescent="0.25">
      <c r="D42" s="150"/>
      <c r="E42" s="151" t="s">
        <v>637</v>
      </c>
      <c r="F42" s="152" t="s">
        <v>656</v>
      </c>
      <c r="G42" s="134"/>
      <c r="H42" s="134"/>
      <c r="I42" s="134"/>
      <c r="J42" s="135"/>
      <c r="K42" s="134"/>
      <c r="L42" s="134"/>
      <c r="M42" s="134"/>
      <c r="N42" s="136"/>
    </row>
    <row r="43" spans="4:14" x14ac:dyDescent="0.25">
      <c r="D43" s="141"/>
      <c r="E43" s="142"/>
      <c r="F43" s="143" t="s">
        <v>657</v>
      </c>
      <c r="G43" s="19" t="s">
        <v>800</v>
      </c>
      <c r="H43" s="14" t="s">
        <v>658</v>
      </c>
      <c r="I43" s="14"/>
      <c r="J43" s="144"/>
      <c r="K43" s="16">
        <v>0</v>
      </c>
      <c r="L43" s="19" t="s">
        <v>642</v>
      </c>
      <c r="M43" s="14" t="s">
        <v>659</v>
      </c>
      <c r="N43" s="14" t="s">
        <v>801</v>
      </c>
    </row>
    <row r="44" spans="4:14" x14ac:dyDescent="0.25">
      <c r="D44" s="500"/>
      <c r="E44" s="503"/>
      <c r="F44" s="506" t="s">
        <v>660</v>
      </c>
      <c r="G44" s="509" t="s">
        <v>800</v>
      </c>
      <c r="H44" s="13" t="s">
        <v>661</v>
      </c>
      <c r="I44" s="509"/>
      <c r="J44" s="512"/>
      <c r="K44" s="509">
        <v>0</v>
      </c>
      <c r="L44" s="509" t="s">
        <v>642</v>
      </c>
      <c r="M44" s="509" t="s">
        <v>659</v>
      </c>
      <c r="N44" s="509" t="s">
        <v>801</v>
      </c>
    </row>
    <row r="45" spans="4:14" x14ac:dyDescent="0.25">
      <c r="D45" s="502"/>
      <c r="E45" s="505"/>
      <c r="F45" s="508"/>
      <c r="G45" s="511"/>
      <c r="H45" s="14" t="s">
        <v>662</v>
      </c>
      <c r="I45" s="511"/>
      <c r="J45" s="514"/>
      <c r="K45" s="511"/>
      <c r="L45" s="511"/>
      <c r="M45" s="511"/>
      <c r="N45" s="511"/>
    </row>
    <row r="46" spans="4:14" x14ac:dyDescent="0.25">
      <c r="D46" s="520"/>
      <c r="E46" s="503" t="s">
        <v>644</v>
      </c>
      <c r="F46" s="153" t="s">
        <v>663</v>
      </c>
      <c r="G46" s="522"/>
      <c r="H46" s="13" t="s">
        <v>665</v>
      </c>
      <c r="I46" s="522"/>
      <c r="J46" s="512"/>
      <c r="K46" s="509">
        <v>0</v>
      </c>
      <c r="L46" s="509" t="s">
        <v>642</v>
      </c>
      <c r="M46" s="509" t="s">
        <v>659</v>
      </c>
      <c r="N46" s="509" t="s">
        <v>801</v>
      </c>
    </row>
    <row r="47" spans="4:14" x14ac:dyDescent="0.25">
      <c r="D47" s="521"/>
      <c r="E47" s="505"/>
      <c r="F47" s="143" t="s">
        <v>664</v>
      </c>
      <c r="G47" s="523"/>
      <c r="H47" s="14" t="s">
        <v>666</v>
      </c>
      <c r="I47" s="523"/>
      <c r="J47" s="514"/>
      <c r="K47" s="511"/>
      <c r="L47" s="511"/>
      <c r="M47" s="511"/>
      <c r="N47" s="511"/>
    </row>
    <row r="48" spans="4:14" x14ac:dyDescent="0.25">
      <c r="D48" s="520"/>
      <c r="E48" s="503" t="s">
        <v>647</v>
      </c>
      <c r="F48" s="506" t="s">
        <v>667</v>
      </c>
      <c r="G48" s="522"/>
      <c r="H48" s="13" t="s">
        <v>668</v>
      </c>
      <c r="I48" s="522"/>
      <c r="J48" s="512"/>
      <c r="K48" s="509">
        <v>0</v>
      </c>
      <c r="L48" s="509" t="s">
        <v>642</v>
      </c>
      <c r="M48" s="509" t="s">
        <v>659</v>
      </c>
      <c r="N48" s="509" t="s">
        <v>801</v>
      </c>
    </row>
    <row r="49" spans="4:14" x14ac:dyDescent="0.25">
      <c r="D49" s="521"/>
      <c r="E49" s="505"/>
      <c r="F49" s="508"/>
      <c r="G49" s="523"/>
      <c r="H49" s="21" t="s">
        <v>669</v>
      </c>
      <c r="I49" s="523"/>
      <c r="J49" s="514"/>
      <c r="K49" s="511"/>
      <c r="L49" s="511"/>
      <c r="M49" s="511"/>
      <c r="N49" s="511"/>
    </row>
    <row r="50" spans="4:14" x14ac:dyDescent="0.25">
      <c r="D50" s="520"/>
      <c r="E50" s="503" t="s">
        <v>670</v>
      </c>
      <c r="F50" s="154" t="s">
        <v>671</v>
      </c>
      <c r="G50" s="522"/>
      <c r="H50" s="13" t="s">
        <v>665</v>
      </c>
      <c r="I50" s="522"/>
      <c r="J50" s="512"/>
      <c r="K50" s="509">
        <v>0</v>
      </c>
      <c r="L50" s="509" t="s">
        <v>642</v>
      </c>
      <c r="M50" s="509" t="s">
        <v>659</v>
      </c>
      <c r="N50" s="509" t="s">
        <v>801</v>
      </c>
    </row>
    <row r="51" spans="4:14" x14ac:dyDescent="0.25">
      <c r="D51" s="521"/>
      <c r="E51" s="505"/>
      <c r="F51" s="143" t="s">
        <v>672</v>
      </c>
      <c r="G51" s="523"/>
      <c r="H51" s="21" t="s">
        <v>666</v>
      </c>
      <c r="I51" s="523"/>
      <c r="J51" s="514"/>
      <c r="K51" s="511"/>
      <c r="L51" s="511"/>
      <c r="M51" s="511"/>
      <c r="N51" s="511"/>
    </row>
    <row r="52" spans="4:14" x14ac:dyDescent="0.25">
      <c r="D52" s="155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156">
        <v>5</v>
      </c>
      <c r="E53" s="499" t="s">
        <v>673</v>
      </c>
      <c r="F53" s="499"/>
      <c r="G53" s="137"/>
      <c r="H53" s="137"/>
      <c r="I53" s="137"/>
      <c r="J53" s="138"/>
      <c r="K53" s="137"/>
      <c r="L53" s="137"/>
      <c r="M53" s="137"/>
      <c r="N53" s="140"/>
    </row>
    <row r="54" spans="4:14" x14ac:dyDescent="0.25">
      <c r="D54" s="141"/>
      <c r="E54" s="142" t="s">
        <v>637</v>
      </c>
      <c r="F54" s="143" t="s">
        <v>674</v>
      </c>
      <c r="G54" s="19" t="s">
        <v>799</v>
      </c>
      <c r="H54" s="14" t="s">
        <v>675</v>
      </c>
      <c r="I54" s="14"/>
      <c r="J54" s="144"/>
      <c r="K54" s="299">
        <v>173543000</v>
      </c>
      <c r="L54" s="19" t="s">
        <v>642</v>
      </c>
      <c r="M54" s="14" t="s">
        <v>676</v>
      </c>
      <c r="N54" s="14"/>
    </row>
    <row r="55" spans="4:14" x14ac:dyDescent="0.25">
      <c r="D55" s="141"/>
      <c r="E55" s="142" t="s">
        <v>644</v>
      </c>
      <c r="F55" s="143" t="s">
        <v>648</v>
      </c>
      <c r="G55" s="20" t="s">
        <v>799</v>
      </c>
      <c r="H55" s="13" t="s">
        <v>675</v>
      </c>
      <c r="I55" s="13"/>
      <c r="J55" s="145"/>
      <c r="K55" s="300">
        <v>214349908.61000001</v>
      </c>
      <c r="L55" s="20" t="s">
        <v>642</v>
      </c>
      <c r="M55" s="157" t="s">
        <v>677</v>
      </c>
      <c r="N55" s="13"/>
    </row>
    <row r="56" spans="4:14" x14ac:dyDescent="0.25">
      <c r="D56" s="133">
        <v>6</v>
      </c>
      <c r="E56" s="499" t="s">
        <v>678</v>
      </c>
      <c r="F56" s="499"/>
      <c r="G56" s="147"/>
      <c r="H56" s="147"/>
      <c r="I56" s="147"/>
      <c r="J56" s="148"/>
      <c r="K56" s="147"/>
      <c r="L56" s="147"/>
      <c r="M56" s="134"/>
      <c r="N56" s="149"/>
    </row>
    <row r="57" spans="4:14" x14ac:dyDescent="0.25">
      <c r="D57" s="141"/>
      <c r="E57" s="142" t="s">
        <v>637</v>
      </c>
      <c r="F57" s="143" t="s">
        <v>674</v>
      </c>
      <c r="G57" s="19" t="s">
        <v>800</v>
      </c>
      <c r="H57" s="14" t="s">
        <v>646</v>
      </c>
      <c r="I57" s="14"/>
      <c r="J57" s="144"/>
      <c r="K57" s="16">
        <v>0</v>
      </c>
      <c r="L57" s="19" t="s">
        <v>642</v>
      </c>
      <c r="M57" s="21" t="s">
        <v>679</v>
      </c>
      <c r="N57" s="14" t="s">
        <v>801</v>
      </c>
    </row>
    <row r="58" spans="4:14" x14ac:dyDescent="0.25">
      <c r="D58" s="133">
        <v>7</v>
      </c>
      <c r="E58" s="499" t="s">
        <v>680</v>
      </c>
      <c r="F58" s="499"/>
      <c r="G58" s="147"/>
      <c r="H58" s="147"/>
      <c r="I58" s="147"/>
      <c r="J58" s="148"/>
      <c r="K58" s="147"/>
      <c r="L58" s="147"/>
      <c r="M58" s="134"/>
      <c r="N58" s="149"/>
    </row>
    <row r="59" spans="4:14" x14ac:dyDescent="0.25">
      <c r="D59" s="500"/>
      <c r="E59" s="503" t="s">
        <v>637</v>
      </c>
      <c r="F59" s="506" t="s">
        <v>638</v>
      </c>
      <c r="G59" s="509" t="s">
        <v>800</v>
      </c>
      <c r="H59" s="14" t="s">
        <v>681</v>
      </c>
      <c r="I59" s="509"/>
      <c r="J59" s="512"/>
      <c r="K59" s="509">
        <v>0</v>
      </c>
      <c r="L59" s="509" t="s">
        <v>642</v>
      </c>
      <c r="M59" s="509" t="s">
        <v>682</v>
      </c>
      <c r="N59" s="509" t="s">
        <v>801</v>
      </c>
    </row>
    <row r="60" spans="4:14" x14ac:dyDescent="0.25">
      <c r="D60" s="502"/>
      <c r="E60" s="505"/>
      <c r="F60" s="508"/>
      <c r="G60" s="511"/>
      <c r="H60" s="21" t="s">
        <v>366</v>
      </c>
      <c r="I60" s="511"/>
      <c r="J60" s="514"/>
      <c r="K60" s="511"/>
      <c r="L60" s="511"/>
      <c r="M60" s="511"/>
      <c r="N60" s="511"/>
    </row>
    <row r="61" spans="4:14" x14ac:dyDescent="0.25">
      <c r="D61" s="141"/>
      <c r="E61" s="142" t="s">
        <v>644</v>
      </c>
      <c r="F61" s="143" t="s">
        <v>247</v>
      </c>
      <c r="G61" s="19" t="s">
        <v>800</v>
      </c>
      <c r="H61" s="14" t="s">
        <v>658</v>
      </c>
      <c r="I61" s="14"/>
      <c r="J61" s="144"/>
      <c r="K61" s="146">
        <v>0</v>
      </c>
      <c r="L61" s="19" t="s">
        <v>642</v>
      </c>
      <c r="M61" s="13" t="s">
        <v>682</v>
      </c>
      <c r="N61" s="13" t="s">
        <v>801</v>
      </c>
    </row>
    <row r="62" spans="4:14" x14ac:dyDescent="0.25">
      <c r="D62" s="500"/>
      <c r="E62" s="503" t="s">
        <v>647</v>
      </c>
      <c r="F62" s="506" t="s">
        <v>648</v>
      </c>
      <c r="G62" s="509" t="s">
        <v>800</v>
      </c>
      <c r="H62" s="13" t="s">
        <v>661</v>
      </c>
      <c r="I62" s="509"/>
      <c r="J62" s="512"/>
      <c r="K62" s="146">
        <v>0</v>
      </c>
      <c r="L62" s="509" t="s">
        <v>642</v>
      </c>
      <c r="M62" s="509" t="s">
        <v>682</v>
      </c>
      <c r="N62" s="509" t="s">
        <v>801</v>
      </c>
    </row>
    <row r="63" spans="4:14" x14ac:dyDescent="0.25">
      <c r="D63" s="502"/>
      <c r="E63" s="505"/>
      <c r="F63" s="508"/>
      <c r="G63" s="511"/>
      <c r="H63" s="21" t="s">
        <v>662</v>
      </c>
      <c r="I63" s="511"/>
      <c r="J63" s="514"/>
      <c r="K63" s="146"/>
      <c r="L63" s="511"/>
      <c r="M63" s="511"/>
      <c r="N63" s="511"/>
    </row>
    <row r="64" spans="4:14" x14ac:dyDescent="0.25">
      <c r="D64" s="388" t="s">
        <v>683</v>
      </c>
      <c r="E64" s="498"/>
      <c r="F64" s="498"/>
      <c r="G64" s="498"/>
      <c r="H64" s="498"/>
      <c r="I64" s="498"/>
      <c r="J64" s="498"/>
      <c r="K64" s="131"/>
      <c r="L64" s="131"/>
      <c r="M64" s="131"/>
      <c r="N64" s="132"/>
    </row>
    <row r="65" spans="4:14" x14ac:dyDescent="0.25">
      <c r="D65" s="133">
        <v>1</v>
      </c>
      <c r="E65" s="499" t="s">
        <v>684</v>
      </c>
      <c r="F65" s="499"/>
      <c r="G65" s="139"/>
      <c r="H65" s="158"/>
      <c r="I65" s="139"/>
      <c r="J65" s="158"/>
      <c r="K65" s="139"/>
      <c r="L65" s="139"/>
      <c r="M65" s="139"/>
      <c r="N65" s="159"/>
    </row>
    <row r="66" spans="4:14" x14ac:dyDescent="0.25">
      <c r="D66" s="520"/>
      <c r="E66" s="503" t="s">
        <v>637</v>
      </c>
      <c r="F66" s="506" t="s">
        <v>685</v>
      </c>
      <c r="G66" s="509" t="s">
        <v>799</v>
      </c>
      <c r="H66" s="14" t="s">
        <v>686</v>
      </c>
      <c r="I66" s="509"/>
      <c r="J66" s="512"/>
      <c r="K66" s="522"/>
      <c r="L66" s="522"/>
      <c r="M66" s="509" t="s">
        <v>687</v>
      </c>
      <c r="N66" s="509"/>
    </row>
    <row r="67" spans="4:14" x14ac:dyDescent="0.25">
      <c r="D67" s="525"/>
      <c r="E67" s="504"/>
      <c r="F67" s="507"/>
      <c r="G67" s="510"/>
      <c r="H67" s="14" t="s">
        <v>681</v>
      </c>
      <c r="I67" s="510"/>
      <c r="J67" s="513"/>
      <c r="K67" s="524"/>
      <c r="L67" s="524"/>
      <c r="M67" s="510"/>
      <c r="N67" s="510"/>
    </row>
    <row r="68" spans="4:14" x14ac:dyDescent="0.25">
      <c r="D68" s="521"/>
      <c r="E68" s="505"/>
      <c r="F68" s="508"/>
      <c r="G68" s="511"/>
      <c r="H68" s="21" t="s">
        <v>366</v>
      </c>
      <c r="I68" s="511"/>
      <c r="J68" s="514"/>
      <c r="K68" s="523"/>
      <c r="L68" s="523"/>
      <c r="M68" s="511"/>
      <c r="N68" s="511"/>
    </row>
    <row r="69" spans="4:14" x14ac:dyDescent="0.25">
      <c r="D69" s="520"/>
      <c r="E69" s="503" t="s">
        <v>644</v>
      </c>
      <c r="F69" s="506" t="s">
        <v>688</v>
      </c>
      <c r="G69" s="509" t="s">
        <v>799</v>
      </c>
      <c r="H69" s="14" t="s">
        <v>686</v>
      </c>
      <c r="I69" s="509"/>
      <c r="J69" s="512"/>
      <c r="K69" s="522"/>
      <c r="L69" s="522"/>
      <c r="M69" s="509" t="s">
        <v>687</v>
      </c>
      <c r="N69" s="509"/>
    </row>
    <row r="70" spans="4:14" x14ac:dyDescent="0.25">
      <c r="D70" s="525"/>
      <c r="E70" s="504"/>
      <c r="F70" s="507"/>
      <c r="G70" s="510"/>
      <c r="H70" s="14" t="s">
        <v>681</v>
      </c>
      <c r="I70" s="510"/>
      <c r="J70" s="513"/>
      <c r="K70" s="524"/>
      <c r="L70" s="524"/>
      <c r="M70" s="510"/>
      <c r="N70" s="510"/>
    </row>
    <row r="71" spans="4:14" x14ac:dyDescent="0.25">
      <c r="D71" s="521"/>
      <c r="E71" s="505"/>
      <c r="F71" s="508"/>
      <c r="G71" s="511"/>
      <c r="H71" s="21" t="s">
        <v>689</v>
      </c>
      <c r="I71" s="511"/>
      <c r="J71" s="514"/>
      <c r="K71" s="523"/>
      <c r="L71" s="523"/>
      <c r="M71" s="511"/>
      <c r="N71" s="511"/>
    </row>
    <row r="72" spans="4:14" x14ac:dyDescent="0.25">
      <c r="D72" s="520"/>
      <c r="E72" s="503" t="s">
        <v>647</v>
      </c>
      <c r="F72" s="153" t="s">
        <v>690</v>
      </c>
      <c r="G72" s="509" t="s">
        <v>800</v>
      </c>
      <c r="H72" s="14" t="s">
        <v>686</v>
      </c>
      <c r="I72" s="509"/>
      <c r="J72" s="512"/>
      <c r="K72" s="522"/>
      <c r="L72" s="522"/>
      <c r="M72" s="509" t="s">
        <v>687</v>
      </c>
      <c r="N72" s="509" t="s">
        <v>801</v>
      </c>
    </row>
    <row r="73" spans="4:14" x14ac:dyDescent="0.25">
      <c r="D73" s="525"/>
      <c r="E73" s="504"/>
      <c r="F73" s="153" t="s">
        <v>691</v>
      </c>
      <c r="G73" s="510"/>
      <c r="H73" s="14" t="s">
        <v>681</v>
      </c>
      <c r="I73" s="510"/>
      <c r="J73" s="513"/>
      <c r="K73" s="524"/>
      <c r="L73" s="524"/>
      <c r="M73" s="510"/>
      <c r="N73" s="510"/>
    </row>
    <row r="74" spans="4:14" x14ac:dyDescent="0.25">
      <c r="D74" s="521"/>
      <c r="E74" s="505"/>
      <c r="F74" s="160"/>
      <c r="G74" s="511"/>
      <c r="H74" s="21" t="s">
        <v>366</v>
      </c>
      <c r="I74" s="511"/>
      <c r="J74" s="514"/>
      <c r="K74" s="523"/>
      <c r="L74" s="523"/>
      <c r="M74" s="511"/>
      <c r="N74" s="511"/>
    </row>
    <row r="75" spans="4:14" x14ac:dyDescent="0.25">
      <c r="D75" s="520"/>
      <c r="E75" s="503" t="s">
        <v>670</v>
      </c>
      <c r="F75" s="153" t="s">
        <v>692</v>
      </c>
      <c r="G75" s="509" t="s">
        <v>800</v>
      </c>
      <c r="H75" s="14" t="s">
        <v>686</v>
      </c>
      <c r="I75" s="509"/>
      <c r="J75" s="512"/>
      <c r="K75" s="522"/>
      <c r="L75" s="522"/>
      <c r="M75" s="509" t="s">
        <v>687</v>
      </c>
      <c r="N75" s="509" t="s">
        <v>801</v>
      </c>
    </row>
    <row r="76" spans="4:14" x14ac:dyDescent="0.25">
      <c r="D76" s="525"/>
      <c r="E76" s="504"/>
      <c r="F76" s="153" t="s">
        <v>693</v>
      </c>
      <c r="G76" s="510"/>
      <c r="H76" s="14" t="s">
        <v>681</v>
      </c>
      <c r="I76" s="510"/>
      <c r="J76" s="513"/>
      <c r="K76" s="524"/>
      <c r="L76" s="524"/>
      <c r="M76" s="510"/>
      <c r="N76" s="510"/>
    </row>
    <row r="77" spans="4:14" x14ac:dyDescent="0.25">
      <c r="D77" s="521"/>
      <c r="E77" s="505"/>
      <c r="F77" s="160"/>
      <c r="G77" s="511"/>
      <c r="H77" s="21" t="s">
        <v>694</v>
      </c>
      <c r="I77" s="511"/>
      <c r="J77" s="514"/>
      <c r="K77" s="523"/>
      <c r="L77" s="523"/>
      <c r="M77" s="511"/>
      <c r="N77" s="511"/>
    </row>
    <row r="78" spans="4:14" x14ac:dyDescent="0.25">
      <c r="D78" s="520"/>
      <c r="E78" s="503" t="s">
        <v>695</v>
      </c>
      <c r="F78" s="506" t="s">
        <v>696</v>
      </c>
      <c r="G78" s="509" t="s">
        <v>800</v>
      </c>
      <c r="H78" s="14" t="s">
        <v>681</v>
      </c>
      <c r="I78" s="509"/>
      <c r="J78" s="512"/>
      <c r="K78" s="522"/>
      <c r="L78" s="522"/>
      <c r="M78" s="509" t="s">
        <v>687</v>
      </c>
      <c r="N78" s="509" t="s">
        <v>801</v>
      </c>
    </row>
    <row r="79" spans="4:14" x14ac:dyDescent="0.25">
      <c r="D79" s="521"/>
      <c r="E79" s="505"/>
      <c r="F79" s="508"/>
      <c r="G79" s="511"/>
      <c r="H79" s="21" t="s">
        <v>697</v>
      </c>
      <c r="I79" s="511"/>
      <c r="J79" s="514"/>
      <c r="K79" s="523"/>
      <c r="L79" s="523"/>
      <c r="M79" s="511"/>
      <c r="N79" s="511"/>
    </row>
    <row r="80" spans="4:14" x14ac:dyDescent="0.25">
      <c r="D80" s="526">
        <v>2</v>
      </c>
      <c r="E80" s="528" t="s">
        <v>698</v>
      </c>
      <c r="F80" s="528"/>
      <c r="G80" s="530"/>
      <c r="H80" s="532"/>
      <c r="I80" s="530"/>
      <c r="J80" s="532"/>
      <c r="K80" s="530"/>
      <c r="L80" s="530"/>
      <c r="M80" s="530"/>
      <c r="N80" s="534"/>
    </row>
    <row r="81" spans="4:18" x14ac:dyDescent="0.25">
      <c r="D81" s="527"/>
      <c r="E81" s="529" t="s">
        <v>699</v>
      </c>
      <c r="F81" s="529"/>
      <c r="G81" s="531"/>
      <c r="H81" s="533"/>
      <c r="I81" s="531"/>
      <c r="J81" s="533"/>
      <c r="K81" s="531"/>
      <c r="L81" s="531"/>
      <c r="M81" s="531"/>
      <c r="N81" s="535"/>
    </row>
    <row r="82" spans="4:18" x14ac:dyDescent="0.25">
      <c r="D82" s="520"/>
      <c r="E82" s="503" t="s">
        <v>637</v>
      </c>
      <c r="F82" s="153" t="s">
        <v>700</v>
      </c>
      <c r="G82" s="509" t="s">
        <v>800</v>
      </c>
      <c r="H82" s="14" t="s">
        <v>702</v>
      </c>
      <c r="I82" s="509"/>
      <c r="J82" s="512"/>
      <c r="K82" s="522"/>
      <c r="L82" s="522"/>
      <c r="M82" s="509" t="s">
        <v>643</v>
      </c>
      <c r="N82" s="509" t="s">
        <v>801</v>
      </c>
    </row>
    <row r="83" spans="4:18" x14ac:dyDescent="0.25">
      <c r="D83" s="525"/>
      <c r="E83" s="504"/>
      <c r="F83" s="153" t="s">
        <v>701</v>
      </c>
      <c r="G83" s="510"/>
      <c r="H83" s="14" t="s">
        <v>681</v>
      </c>
      <c r="I83" s="510"/>
      <c r="J83" s="513"/>
      <c r="K83" s="524"/>
      <c r="L83" s="524"/>
      <c r="M83" s="510"/>
      <c r="N83" s="510"/>
    </row>
    <row r="84" spans="4:18" x14ac:dyDescent="0.25">
      <c r="D84" s="521"/>
      <c r="E84" s="505"/>
      <c r="F84" s="160"/>
      <c r="G84" s="511"/>
      <c r="H84" s="21" t="s">
        <v>366</v>
      </c>
      <c r="I84" s="511"/>
      <c r="J84" s="514"/>
      <c r="K84" s="523"/>
      <c r="L84" s="523"/>
      <c r="M84" s="511"/>
      <c r="N84" s="511"/>
    </row>
    <row r="85" spans="4:18" x14ac:dyDescent="0.25">
      <c r="D85" s="520"/>
      <c r="E85" s="503" t="s">
        <v>644</v>
      </c>
      <c r="F85" s="153" t="s">
        <v>703</v>
      </c>
      <c r="G85" s="509" t="s">
        <v>800</v>
      </c>
      <c r="H85" s="14" t="s">
        <v>702</v>
      </c>
      <c r="I85" s="509"/>
      <c r="J85" s="512"/>
      <c r="K85" s="522"/>
      <c r="L85" s="522"/>
      <c r="M85" s="509" t="s">
        <v>643</v>
      </c>
      <c r="N85" s="509" t="s">
        <v>801</v>
      </c>
    </row>
    <row r="86" spans="4:18" x14ac:dyDescent="0.25">
      <c r="D86" s="525"/>
      <c r="E86" s="504"/>
      <c r="F86" s="153" t="s">
        <v>704</v>
      </c>
      <c r="G86" s="510"/>
      <c r="H86" s="14" t="s">
        <v>681</v>
      </c>
      <c r="I86" s="510"/>
      <c r="J86" s="513"/>
      <c r="K86" s="524"/>
      <c r="L86" s="524"/>
      <c r="M86" s="510"/>
      <c r="N86" s="510"/>
    </row>
    <row r="87" spans="4:18" x14ac:dyDescent="0.25">
      <c r="D87" s="521"/>
      <c r="E87" s="505"/>
      <c r="F87" s="160"/>
      <c r="G87" s="511"/>
      <c r="H87" s="21" t="s">
        <v>366</v>
      </c>
      <c r="I87" s="511"/>
      <c r="J87" s="514"/>
      <c r="K87" s="523"/>
      <c r="L87" s="523"/>
      <c r="M87" s="511"/>
      <c r="N87" s="511"/>
    </row>
    <row r="88" spans="4:18" x14ac:dyDescent="0.25">
      <c r="D88" s="520"/>
      <c r="E88" s="503" t="s">
        <v>647</v>
      </c>
      <c r="F88" s="153" t="s">
        <v>705</v>
      </c>
      <c r="G88" s="509" t="s">
        <v>800</v>
      </c>
      <c r="H88" s="14" t="s">
        <v>702</v>
      </c>
      <c r="I88" s="509"/>
      <c r="J88" s="512"/>
      <c r="K88" s="522"/>
      <c r="L88" s="522"/>
      <c r="M88" s="509" t="s">
        <v>643</v>
      </c>
      <c r="N88" s="509" t="s">
        <v>801</v>
      </c>
    </row>
    <row r="89" spans="4:18" x14ac:dyDescent="0.25">
      <c r="D89" s="525"/>
      <c r="E89" s="504"/>
      <c r="F89" s="153" t="s">
        <v>706</v>
      </c>
      <c r="G89" s="510"/>
      <c r="H89" s="14" t="s">
        <v>681</v>
      </c>
      <c r="I89" s="510"/>
      <c r="J89" s="513"/>
      <c r="K89" s="524"/>
      <c r="L89" s="524"/>
      <c r="M89" s="510"/>
      <c r="N89" s="510"/>
      <c r="R89">
        <f>237-187</f>
        <v>50</v>
      </c>
    </row>
    <row r="90" spans="4:18" x14ac:dyDescent="0.25">
      <c r="D90" s="521"/>
      <c r="E90" s="505"/>
      <c r="F90" s="160"/>
      <c r="G90" s="511"/>
      <c r="H90" s="21" t="s">
        <v>366</v>
      </c>
      <c r="I90" s="511"/>
      <c r="J90" s="514"/>
      <c r="K90" s="523"/>
      <c r="L90" s="523"/>
      <c r="M90" s="511"/>
      <c r="N90" s="511"/>
    </row>
    <row r="91" spans="4:18" x14ac:dyDescent="0.25">
      <c r="D91" s="520"/>
      <c r="E91" s="503" t="s">
        <v>670</v>
      </c>
      <c r="F91" s="154" t="s">
        <v>707</v>
      </c>
      <c r="G91" s="509" t="s">
        <v>800</v>
      </c>
      <c r="H91" s="509" t="s">
        <v>709</v>
      </c>
      <c r="I91" s="509"/>
      <c r="J91" s="512"/>
      <c r="K91" s="522"/>
      <c r="L91" s="522"/>
      <c r="M91" s="509" t="s">
        <v>643</v>
      </c>
      <c r="N91" s="509" t="s">
        <v>801</v>
      </c>
    </row>
    <row r="92" spans="4:18" x14ac:dyDescent="0.25">
      <c r="D92" s="521"/>
      <c r="E92" s="505"/>
      <c r="F92" s="143" t="s">
        <v>708</v>
      </c>
      <c r="G92" s="511"/>
      <c r="H92" s="511"/>
      <c r="I92" s="511"/>
      <c r="J92" s="514"/>
      <c r="K92" s="523"/>
      <c r="L92" s="523"/>
      <c r="M92" s="511"/>
      <c r="N92" s="511"/>
    </row>
    <row r="93" spans="4:18" x14ac:dyDescent="0.25">
      <c r="D93" s="155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156">
        <v>3</v>
      </c>
      <c r="E95" s="499" t="s">
        <v>710</v>
      </c>
      <c r="F95" s="499"/>
      <c r="G95" s="137"/>
      <c r="H95" s="138"/>
      <c r="I95" s="137"/>
      <c r="J95" s="138"/>
      <c r="K95" s="137"/>
      <c r="L95" s="137"/>
      <c r="M95" s="137"/>
      <c r="N95" s="140"/>
    </row>
    <row r="96" spans="4:18" x14ac:dyDescent="0.25">
      <c r="D96" s="161"/>
      <c r="E96" s="142" t="s">
        <v>637</v>
      </c>
      <c r="F96" s="143" t="s">
        <v>711</v>
      </c>
      <c r="G96" s="162" t="s">
        <v>625</v>
      </c>
      <c r="H96" s="21" t="s">
        <v>712</v>
      </c>
      <c r="I96" s="21"/>
      <c r="J96" s="163"/>
      <c r="K96" s="164"/>
      <c r="L96" s="165"/>
      <c r="M96" s="14" t="s">
        <v>676</v>
      </c>
      <c r="N96" s="14"/>
    </row>
    <row r="97" spans="4:14" x14ac:dyDescent="0.25">
      <c r="D97" s="520"/>
      <c r="E97" s="503" t="s">
        <v>644</v>
      </c>
      <c r="F97" s="153" t="s">
        <v>713</v>
      </c>
      <c r="G97" s="509" t="s">
        <v>799</v>
      </c>
      <c r="H97" s="509" t="s">
        <v>712</v>
      </c>
      <c r="I97" s="509"/>
      <c r="J97" s="512"/>
      <c r="K97" s="522"/>
      <c r="L97" s="522"/>
      <c r="M97" s="509" t="s">
        <v>676</v>
      </c>
      <c r="N97" s="509"/>
    </row>
    <row r="98" spans="4:14" x14ac:dyDescent="0.25">
      <c r="D98" s="521"/>
      <c r="E98" s="505"/>
      <c r="F98" s="143" t="s">
        <v>714</v>
      </c>
      <c r="G98" s="511"/>
      <c r="H98" s="511"/>
      <c r="I98" s="511"/>
      <c r="J98" s="514"/>
      <c r="K98" s="523"/>
      <c r="L98" s="523"/>
      <c r="M98" s="511"/>
      <c r="N98" s="511"/>
    </row>
    <row r="99" spans="4:14" x14ac:dyDescent="0.25">
      <c r="D99" s="8"/>
      <c r="E99" s="166"/>
      <c r="F99" s="166"/>
      <c r="G99" s="166"/>
      <c r="H99" s="166"/>
      <c r="I99" s="166"/>
      <c r="J99" s="166"/>
      <c r="K99" s="166"/>
      <c r="L99" s="166"/>
      <c r="M99" s="166"/>
      <c r="N99" s="9"/>
    </row>
    <row r="100" spans="4:14" x14ac:dyDescent="0.25">
      <c r="D100" s="488" t="s">
        <v>715</v>
      </c>
      <c r="E100" s="489"/>
      <c r="F100" s="489"/>
      <c r="G100" s="489"/>
      <c r="H100" s="489"/>
      <c r="I100" s="489"/>
      <c r="J100" s="489"/>
      <c r="K100" s="129"/>
      <c r="L100" s="129"/>
      <c r="M100" s="129"/>
      <c r="N100" s="130"/>
    </row>
    <row r="101" spans="4:14" x14ac:dyDescent="0.25">
      <c r="D101" s="388" t="s">
        <v>635</v>
      </c>
      <c r="E101" s="498"/>
      <c r="F101" s="498"/>
      <c r="G101" s="498"/>
      <c r="H101" s="498"/>
      <c r="I101" s="498"/>
      <c r="J101" s="498"/>
      <c r="K101" s="131"/>
      <c r="L101" s="131"/>
      <c r="M101" s="131"/>
      <c r="N101" s="132"/>
    </row>
    <row r="102" spans="4:14" x14ac:dyDescent="0.25">
      <c r="D102" s="133">
        <v>1</v>
      </c>
      <c r="E102" s="499" t="s">
        <v>716</v>
      </c>
      <c r="F102" s="499"/>
      <c r="G102" s="139"/>
      <c r="H102" s="158"/>
      <c r="I102" s="139"/>
      <c r="J102" s="158"/>
      <c r="K102" s="139"/>
      <c r="L102" s="139"/>
      <c r="M102" s="139"/>
      <c r="N102" s="159"/>
    </row>
    <row r="103" spans="4:14" x14ac:dyDescent="0.25">
      <c r="D103" s="141"/>
      <c r="E103" s="142" t="s">
        <v>637</v>
      </c>
      <c r="F103" s="143" t="s">
        <v>717</v>
      </c>
      <c r="G103" s="19" t="s">
        <v>799</v>
      </c>
      <c r="H103" s="14" t="s">
        <v>718</v>
      </c>
      <c r="I103" s="14"/>
      <c r="J103" s="144"/>
      <c r="K103" s="299"/>
      <c r="L103" s="19" t="s">
        <v>642</v>
      </c>
      <c r="M103" s="14" t="s">
        <v>719</v>
      </c>
      <c r="N103" s="14"/>
    </row>
    <row r="104" spans="4:14" x14ac:dyDescent="0.25">
      <c r="D104" s="500"/>
      <c r="E104" s="503" t="s">
        <v>644</v>
      </c>
      <c r="F104" s="153" t="s">
        <v>720</v>
      </c>
      <c r="G104" s="509" t="s">
        <v>800</v>
      </c>
      <c r="H104" s="509" t="s">
        <v>722</v>
      </c>
      <c r="I104" s="509"/>
      <c r="J104" s="512"/>
      <c r="K104" s="509">
        <v>0</v>
      </c>
      <c r="L104" s="509" t="s">
        <v>642</v>
      </c>
      <c r="M104" s="509" t="s">
        <v>719</v>
      </c>
      <c r="N104" s="509" t="s">
        <v>801</v>
      </c>
    </row>
    <row r="105" spans="4:14" x14ac:dyDescent="0.25">
      <c r="D105" s="502"/>
      <c r="E105" s="505"/>
      <c r="F105" s="143" t="s">
        <v>721</v>
      </c>
      <c r="G105" s="511"/>
      <c r="H105" s="511"/>
      <c r="I105" s="511"/>
      <c r="J105" s="514"/>
      <c r="K105" s="511"/>
      <c r="L105" s="511"/>
      <c r="M105" s="511"/>
      <c r="N105" s="511"/>
    </row>
    <row r="106" spans="4:14" x14ac:dyDescent="0.25">
      <c r="D106" s="500"/>
      <c r="E106" s="503" t="s">
        <v>647</v>
      </c>
      <c r="F106" s="153" t="s">
        <v>720</v>
      </c>
      <c r="G106" s="509" t="s">
        <v>800</v>
      </c>
      <c r="H106" s="509" t="s">
        <v>722</v>
      </c>
      <c r="I106" s="509"/>
      <c r="J106" s="512"/>
      <c r="K106" s="509">
        <v>0</v>
      </c>
      <c r="L106" s="509" t="s">
        <v>642</v>
      </c>
      <c r="M106" s="509" t="s">
        <v>719</v>
      </c>
      <c r="N106" s="509" t="s">
        <v>801</v>
      </c>
    </row>
    <row r="107" spans="4:14" x14ac:dyDescent="0.25">
      <c r="D107" s="502"/>
      <c r="E107" s="505"/>
      <c r="F107" s="143" t="s">
        <v>723</v>
      </c>
      <c r="G107" s="511"/>
      <c r="H107" s="511"/>
      <c r="I107" s="511"/>
      <c r="J107" s="514"/>
      <c r="K107" s="511"/>
      <c r="L107" s="511"/>
      <c r="M107" s="511"/>
      <c r="N107" s="511"/>
    </row>
    <row r="108" spans="4:14" x14ac:dyDescent="0.25">
      <c r="D108" s="500"/>
      <c r="E108" s="503" t="s">
        <v>670</v>
      </c>
      <c r="F108" s="153" t="s">
        <v>720</v>
      </c>
      <c r="G108" s="509" t="s">
        <v>800</v>
      </c>
      <c r="H108" s="509" t="s">
        <v>722</v>
      </c>
      <c r="I108" s="509"/>
      <c r="J108" s="512"/>
      <c r="K108" s="509">
        <v>0</v>
      </c>
      <c r="L108" s="509" t="s">
        <v>642</v>
      </c>
      <c r="M108" s="509" t="s">
        <v>719</v>
      </c>
      <c r="N108" s="509" t="s">
        <v>801</v>
      </c>
    </row>
    <row r="109" spans="4:14" x14ac:dyDescent="0.25">
      <c r="D109" s="502"/>
      <c r="E109" s="505"/>
      <c r="F109" s="143" t="s">
        <v>724</v>
      </c>
      <c r="G109" s="511"/>
      <c r="H109" s="511"/>
      <c r="I109" s="511"/>
      <c r="J109" s="514"/>
      <c r="K109" s="511"/>
      <c r="L109" s="511"/>
      <c r="M109" s="511"/>
      <c r="N109" s="511"/>
    </row>
    <row r="110" spans="4:14" x14ac:dyDescent="0.25">
      <c r="D110" s="500"/>
      <c r="E110" s="503" t="s">
        <v>695</v>
      </c>
      <c r="F110" s="153" t="s">
        <v>720</v>
      </c>
      <c r="G110" s="509" t="s">
        <v>799</v>
      </c>
      <c r="H110" s="509"/>
      <c r="I110" s="509"/>
      <c r="J110" s="512"/>
      <c r="K110" s="515">
        <f>47989678.53-648605.24</f>
        <v>47341073.289999999</v>
      </c>
      <c r="L110" s="509" t="s">
        <v>642</v>
      </c>
      <c r="M110" s="13" t="s">
        <v>726</v>
      </c>
      <c r="N110" s="509"/>
    </row>
    <row r="111" spans="4:14" x14ac:dyDescent="0.25">
      <c r="D111" s="502"/>
      <c r="E111" s="505"/>
      <c r="F111" s="143" t="s">
        <v>725</v>
      </c>
      <c r="G111" s="511"/>
      <c r="H111" s="511"/>
      <c r="I111" s="511"/>
      <c r="J111" s="514"/>
      <c r="K111" s="516"/>
      <c r="L111" s="511"/>
      <c r="M111" s="21" t="s">
        <v>650</v>
      </c>
      <c r="N111" s="511"/>
    </row>
    <row r="112" spans="4:14" x14ac:dyDescent="0.25">
      <c r="D112" s="388" t="s">
        <v>683</v>
      </c>
      <c r="E112" s="498"/>
      <c r="F112" s="498"/>
      <c r="G112" s="498"/>
      <c r="H112" s="498"/>
      <c r="I112" s="498"/>
      <c r="J112" s="498"/>
      <c r="K112" s="131"/>
      <c r="L112" s="131"/>
      <c r="M112" s="131"/>
      <c r="N112" s="132"/>
    </row>
    <row r="113" spans="4:14" x14ac:dyDescent="0.25">
      <c r="D113" s="500">
        <v>1</v>
      </c>
      <c r="E113" s="536" t="s">
        <v>727</v>
      </c>
      <c r="F113" s="537"/>
      <c r="G113" s="509" t="s">
        <v>800</v>
      </c>
      <c r="H113" s="14" t="s">
        <v>729</v>
      </c>
      <c r="I113" s="509"/>
      <c r="J113" s="512"/>
      <c r="K113" s="522"/>
      <c r="L113" s="522"/>
      <c r="M113" s="509" t="s">
        <v>732</v>
      </c>
      <c r="N113" s="509" t="s">
        <v>801</v>
      </c>
    </row>
    <row r="114" spans="4:14" x14ac:dyDescent="0.25">
      <c r="D114" s="501"/>
      <c r="E114" s="538" t="s">
        <v>728</v>
      </c>
      <c r="F114" s="405"/>
      <c r="G114" s="510"/>
      <c r="H114" s="14" t="s">
        <v>730</v>
      </c>
      <c r="I114" s="510"/>
      <c r="J114" s="513"/>
      <c r="K114" s="524"/>
      <c r="L114" s="524"/>
      <c r="M114" s="510"/>
      <c r="N114" s="510"/>
    </row>
    <row r="115" spans="4:14" x14ac:dyDescent="0.25">
      <c r="D115" s="502"/>
      <c r="E115" s="539"/>
      <c r="F115" s="540"/>
      <c r="G115" s="511"/>
      <c r="H115" s="14" t="s">
        <v>731</v>
      </c>
      <c r="I115" s="511"/>
      <c r="J115" s="514"/>
      <c r="K115" s="523"/>
      <c r="L115" s="523"/>
      <c r="M115" s="511"/>
      <c r="N115" s="511"/>
    </row>
    <row r="116" spans="4:14" x14ac:dyDescent="0.25">
      <c r="D116" s="500">
        <v>2</v>
      </c>
      <c r="E116" s="536" t="s">
        <v>733</v>
      </c>
      <c r="F116" s="537"/>
      <c r="G116" s="509" t="s">
        <v>800</v>
      </c>
      <c r="H116" s="13" t="s">
        <v>729</v>
      </c>
      <c r="I116" s="509"/>
      <c r="J116" s="512"/>
      <c r="K116" s="522"/>
      <c r="L116" s="522"/>
      <c r="M116" s="509" t="s">
        <v>732</v>
      </c>
      <c r="N116" s="509" t="s">
        <v>801</v>
      </c>
    </row>
    <row r="117" spans="4:14" x14ac:dyDescent="0.25">
      <c r="D117" s="501"/>
      <c r="E117" s="538" t="s">
        <v>734</v>
      </c>
      <c r="F117" s="405"/>
      <c r="G117" s="510"/>
      <c r="H117" s="14" t="s">
        <v>730</v>
      </c>
      <c r="I117" s="510"/>
      <c r="J117" s="513"/>
      <c r="K117" s="524"/>
      <c r="L117" s="524"/>
      <c r="M117" s="510"/>
      <c r="N117" s="510"/>
    </row>
    <row r="118" spans="4:14" x14ac:dyDescent="0.25">
      <c r="D118" s="502"/>
      <c r="E118" s="539"/>
      <c r="F118" s="540"/>
      <c r="G118" s="511"/>
      <c r="H118" s="14" t="s">
        <v>731</v>
      </c>
      <c r="I118" s="511"/>
      <c r="J118" s="514"/>
      <c r="K118" s="523"/>
      <c r="L118" s="523"/>
      <c r="M118" s="511"/>
      <c r="N118" s="511"/>
    </row>
    <row r="119" spans="4:14" x14ac:dyDescent="0.25">
      <c r="D119" s="500">
        <v>3</v>
      </c>
      <c r="E119" s="536" t="s">
        <v>735</v>
      </c>
      <c r="F119" s="537"/>
      <c r="G119" s="509" t="s">
        <v>800</v>
      </c>
      <c r="H119" s="13" t="s">
        <v>729</v>
      </c>
      <c r="I119" s="509"/>
      <c r="J119" s="512"/>
      <c r="K119" s="522"/>
      <c r="L119" s="522"/>
      <c r="M119" s="509" t="s">
        <v>737</v>
      </c>
      <c r="N119" s="509" t="s">
        <v>801</v>
      </c>
    </row>
    <row r="120" spans="4:14" x14ac:dyDescent="0.25">
      <c r="D120" s="501"/>
      <c r="E120" s="538" t="s">
        <v>736</v>
      </c>
      <c r="F120" s="405"/>
      <c r="G120" s="510"/>
      <c r="H120" s="14" t="s">
        <v>730</v>
      </c>
      <c r="I120" s="510"/>
      <c r="J120" s="513"/>
      <c r="K120" s="524"/>
      <c r="L120" s="524"/>
      <c r="M120" s="510"/>
      <c r="N120" s="510"/>
    </row>
    <row r="121" spans="4:14" x14ac:dyDescent="0.25">
      <c r="D121" s="502"/>
      <c r="E121" s="539"/>
      <c r="F121" s="540"/>
      <c r="G121" s="511"/>
      <c r="H121" s="21" t="s">
        <v>731</v>
      </c>
      <c r="I121" s="511"/>
      <c r="J121" s="514"/>
      <c r="K121" s="523"/>
      <c r="L121" s="523"/>
      <c r="M121" s="511"/>
      <c r="N121" s="511"/>
    </row>
    <row r="122" spans="4:14" x14ac:dyDescent="0.25">
      <c r="D122" s="488" t="s">
        <v>738</v>
      </c>
      <c r="E122" s="489"/>
      <c r="F122" s="489"/>
      <c r="G122" s="489"/>
      <c r="H122" s="489"/>
      <c r="I122" s="489"/>
      <c r="J122" s="544"/>
      <c r="K122" s="167"/>
      <c r="L122" s="167"/>
      <c r="M122" s="167"/>
      <c r="N122" s="167"/>
    </row>
    <row r="123" spans="4:14" x14ac:dyDescent="0.25">
      <c r="D123" s="541" t="s">
        <v>635</v>
      </c>
      <c r="E123" s="542"/>
      <c r="F123" s="542"/>
      <c r="G123" s="542"/>
      <c r="H123" s="542"/>
      <c r="I123" s="542"/>
      <c r="J123" s="542"/>
      <c r="K123" s="542"/>
      <c r="L123" s="542"/>
      <c r="M123" s="542"/>
      <c r="N123" s="543"/>
    </row>
    <row r="124" spans="4:14" x14ac:dyDescent="0.25">
      <c r="D124" s="156">
        <v>1</v>
      </c>
      <c r="E124" s="499" t="s">
        <v>739</v>
      </c>
      <c r="F124" s="499"/>
      <c r="G124" s="137"/>
      <c r="H124" s="138"/>
      <c r="I124" s="137"/>
      <c r="J124" s="138"/>
      <c r="K124" s="137"/>
      <c r="L124" s="137"/>
      <c r="M124" s="137"/>
      <c r="N124" s="140"/>
    </row>
    <row r="125" spans="4:14" x14ac:dyDescent="0.25">
      <c r="D125" s="168"/>
      <c r="E125" s="169" t="s">
        <v>637</v>
      </c>
      <c r="F125" s="170" t="s">
        <v>740</v>
      </c>
      <c r="G125" s="171" t="s">
        <v>800</v>
      </c>
      <c r="H125" s="172"/>
      <c r="I125" s="171"/>
      <c r="J125" s="173"/>
      <c r="K125" s="171">
        <v>0</v>
      </c>
      <c r="L125" s="171" t="s">
        <v>642</v>
      </c>
      <c r="M125" s="171" t="s">
        <v>741</v>
      </c>
      <c r="N125" s="171" t="s">
        <v>801</v>
      </c>
    </row>
    <row r="126" spans="4:14" x14ac:dyDescent="0.25">
      <c r="D126" s="168"/>
      <c r="E126" s="169" t="s">
        <v>644</v>
      </c>
      <c r="F126" s="170" t="s">
        <v>742</v>
      </c>
      <c r="G126" s="171" t="s">
        <v>800</v>
      </c>
      <c r="H126" s="172"/>
      <c r="I126" s="171"/>
      <c r="J126" s="173"/>
      <c r="K126" s="171">
        <v>0</v>
      </c>
      <c r="L126" s="171" t="s">
        <v>642</v>
      </c>
      <c r="M126" s="171" t="s">
        <v>741</v>
      </c>
      <c r="N126" s="171" t="s">
        <v>801</v>
      </c>
    </row>
    <row r="127" spans="4:14" x14ac:dyDescent="0.25">
      <c r="D127" s="11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51" workbookViewId="0">
      <selection activeCell="C4" sqref="C4:K53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359" t="s">
        <v>792</v>
      </c>
      <c r="D4" s="360"/>
      <c r="E4" s="360"/>
      <c r="F4" s="360"/>
      <c r="G4" s="360"/>
      <c r="H4" s="360"/>
      <c r="I4" s="360"/>
      <c r="J4" s="360"/>
      <c r="K4" s="361"/>
    </row>
    <row r="5" spans="3:11" ht="13.5" customHeight="1" x14ac:dyDescent="0.25">
      <c r="C5" s="359" t="s">
        <v>120</v>
      </c>
      <c r="D5" s="360"/>
      <c r="E5" s="360"/>
      <c r="F5" s="360"/>
      <c r="G5" s="360"/>
      <c r="H5" s="360"/>
      <c r="I5" s="360"/>
      <c r="J5" s="360"/>
      <c r="K5" s="361"/>
    </row>
    <row r="6" spans="3:11" ht="23.25" customHeight="1" x14ac:dyDescent="0.25">
      <c r="C6" s="359" t="s">
        <v>807</v>
      </c>
      <c r="D6" s="360"/>
      <c r="E6" s="360"/>
      <c r="F6" s="360"/>
      <c r="G6" s="360"/>
      <c r="H6" s="360"/>
      <c r="I6" s="360"/>
      <c r="J6" s="360"/>
      <c r="K6" s="361"/>
    </row>
    <row r="7" spans="3:11" x14ac:dyDescent="0.25">
      <c r="C7" s="359" t="s">
        <v>1</v>
      </c>
      <c r="D7" s="360"/>
      <c r="E7" s="360"/>
      <c r="F7" s="360"/>
      <c r="G7" s="360"/>
      <c r="H7" s="360"/>
      <c r="I7" s="360"/>
      <c r="J7" s="360"/>
      <c r="K7" s="361"/>
    </row>
    <row r="8" spans="3:11" x14ac:dyDescent="0.25">
      <c r="C8" s="362" t="s">
        <v>121</v>
      </c>
      <c r="D8" s="363"/>
      <c r="E8" s="25" t="s">
        <v>123</v>
      </c>
      <c r="F8" s="25" t="s">
        <v>125</v>
      </c>
      <c r="G8" s="25" t="s">
        <v>127</v>
      </c>
      <c r="H8" s="25" t="s">
        <v>129</v>
      </c>
      <c r="I8" s="25" t="s">
        <v>132</v>
      </c>
      <c r="J8" s="25" t="s">
        <v>136</v>
      </c>
      <c r="K8" s="30" t="s">
        <v>136</v>
      </c>
    </row>
    <row r="9" spans="3:11" x14ac:dyDescent="0.25">
      <c r="C9" s="357" t="s">
        <v>122</v>
      </c>
      <c r="D9" s="358"/>
      <c r="E9" s="26" t="s">
        <v>124</v>
      </c>
      <c r="F9" s="26" t="s">
        <v>126</v>
      </c>
      <c r="G9" s="26" t="s">
        <v>128</v>
      </c>
      <c r="H9" s="26" t="s">
        <v>130</v>
      </c>
      <c r="I9" s="26" t="s">
        <v>133</v>
      </c>
      <c r="J9" s="26" t="s">
        <v>137</v>
      </c>
      <c r="K9" s="31" t="s">
        <v>139</v>
      </c>
    </row>
    <row r="10" spans="3:11" x14ac:dyDescent="0.25">
      <c r="C10" s="364"/>
      <c r="D10" s="365"/>
      <c r="E10" s="26" t="s">
        <v>811</v>
      </c>
      <c r="F10" s="27"/>
      <c r="G10" s="27"/>
      <c r="H10" s="26" t="s">
        <v>131</v>
      </c>
      <c r="I10" s="26" t="s">
        <v>134</v>
      </c>
      <c r="J10" s="26" t="s">
        <v>138</v>
      </c>
      <c r="K10" s="31" t="s">
        <v>140</v>
      </c>
    </row>
    <row r="11" spans="3:11" x14ac:dyDescent="0.25">
      <c r="C11" s="364"/>
      <c r="D11" s="365"/>
      <c r="E11" s="26" t="s">
        <v>812</v>
      </c>
      <c r="F11" s="27"/>
      <c r="G11" s="27"/>
      <c r="H11" s="27"/>
      <c r="I11" s="26" t="s">
        <v>135</v>
      </c>
      <c r="J11" s="27"/>
      <c r="K11" s="31" t="s">
        <v>141</v>
      </c>
    </row>
    <row r="12" spans="3:11" ht="10.5" customHeight="1" x14ac:dyDescent="0.25">
      <c r="C12" s="366"/>
      <c r="D12" s="367"/>
      <c r="E12" s="28"/>
      <c r="F12" s="28"/>
      <c r="G12" s="28"/>
      <c r="H12" s="28"/>
      <c r="I12" s="28"/>
      <c r="J12" s="28"/>
      <c r="K12" s="32" t="s">
        <v>142</v>
      </c>
    </row>
    <row r="13" spans="3:11" x14ac:dyDescent="0.25">
      <c r="C13" s="368"/>
      <c r="D13" s="369"/>
      <c r="E13" s="6"/>
      <c r="F13" s="6"/>
      <c r="G13" s="6"/>
      <c r="H13" s="6"/>
      <c r="I13" s="6"/>
      <c r="J13" s="6"/>
      <c r="K13" s="6"/>
    </row>
    <row r="14" spans="3:11" x14ac:dyDescent="0.25">
      <c r="C14" s="370" t="s">
        <v>143</v>
      </c>
      <c r="D14" s="371"/>
      <c r="E14" s="197">
        <f>+E15+E19</f>
        <v>0</v>
      </c>
      <c r="F14" s="197">
        <f t="shared" ref="F14:K14" si="0">+F15+F19</f>
        <v>0</v>
      </c>
      <c r="G14" s="197">
        <f t="shared" si="0"/>
        <v>0</v>
      </c>
      <c r="H14" s="197">
        <f t="shared" si="0"/>
        <v>0</v>
      </c>
      <c r="I14" s="197">
        <f t="shared" si="0"/>
        <v>0</v>
      </c>
      <c r="J14" s="197">
        <f t="shared" si="0"/>
        <v>0</v>
      </c>
      <c r="K14" s="197">
        <f t="shared" si="0"/>
        <v>0</v>
      </c>
    </row>
    <row r="15" spans="3:11" x14ac:dyDescent="0.25">
      <c r="C15" s="370" t="s">
        <v>144</v>
      </c>
      <c r="D15" s="371"/>
      <c r="E15" s="197">
        <f>+E16+E17+E18</f>
        <v>0</v>
      </c>
      <c r="F15" s="197">
        <f t="shared" ref="F15:K15" si="1">+F16+F17+F18</f>
        <v>0</v>
      </c>
      <c r="G15" s="197">
        <f t="shared" si="1"/>
        <v>0</v>
      </c>
      <c r="H15" s="197">
        <f t="shared" si="1"/>
        <v>0</v>
      </c>
      <c r="I15" s="197">
        <f t="shared" si="1"/>
        <v>0</v>
      </c>
      <c r="J15" s="197">
        <f t="shared" si="1"/>
        <v>0</v>
      </c>
      <c r="K15" s="197">
        <f t="shared" si="1"/>
        <v>0</v>
      </c>
    </row>
    <row r="16" spans="3:11" ht="24" x14ac:dyDescent="0.25">
      <c r="C16" s="8"/>
      <c r="D16" s="9" t="s">
        <v>145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</row>
    <row r="17" spans="3:11" x14ac:dyDescent="0.25">
      <c r="C17" s="8"/>
      <c r="D17" s="9" t="s">
        <v>146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</row>
    <row r="18" spans="3:11" ht="24" x14ac:dyDescent="0.25">
      <c r="C18" s="8"/>
      <c r="D18" s="9" t="s">
        <v>147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7">
        <v>0</v>
      </c>
    </row>
    <row r="19" spans="3:11" x14ac:dyDescent="0.25">
      <c r="C19" s="370" t="s">
        <v>148</v>
      </c>
      <c r="D19" s="371"/>
      <c r="E19" s="197">
        <f>SUM(E16:E18)</f>
        <v>0</v>
      </c>
      <c r="F19" s="197">
        <f t="shared" ref="F19:K19" si="2">SUM(F16:F18)</f>
        <v>0</v>
      </c>
      <c r="G19" s="197">
        <f t="shared" si="2"/>
        <v>0</v>
      </c>
      <c r="H19" s="197">
        <f t="shared" si="2"/>
        <v>0</v>
      </c>
      <c r="I19" s="197">
        <f t="shared" si="2"/>
        <v>0</v>
      </c>
      <c r="J19" s="197">
        <f t="shared" si="2"/>
        <v>0</v>
      </c>
      <c r="K19" s="197">
        <f t="shared" si="2"/>
        <v>0</v>
      </c>
    </row>
    <row r="20" spans="3:11" ht="24" x14ac:dyDescent="0.25">
      <c r="C20" s="8"/>
      <c r="D20" s="9" t="s">
        <v>149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</row>
    <row r="21" spans="3:11" x14ac:dyDescent="0.25">
      <c r="C21" s="8"/>
      <c r="D21" s="9" t="s">
        <v>150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</row>
    <row r="22" spans="3:11" ht="24" x14ac:dyDescent="0.25">
      <c r="C22" s="8"/>
      <c r="D22" s="9" t="s">
        <v>151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</row>
    <row r="23" spans="3:11" x14ac:dyDescent="0.25">
      <c r="C23" s="370" t="s">
        <v>152</v>
      </c>
      <c r="D23" s="371"/>
      <c r="E23" s="298">
        <f>+'formato 1'!J66</f>
        <v>62097034.100000001</v>
      </c>
      <c r="F23" s="198"/>
      <c r="G23" s="198"/>
      <c r="H23" s="198"/>
      <c r="I23" s="198">
        <f>+'formato 1'!I66</f>
        <v>60640068.490000002</v>
      </c>
      <c r="J23" s="198"/>
      <c r="K23" s="198"/>
    </row>
    <row r="24" spans="3:11" x14ac:dyDescent="0.25">
      <c r="C24" s="8"/>
      <c r="D24" s="9"/>
      <c r="E24" s="199"/>
      <c r="F24" s="199"/>
      <c r="G24" s="199"/>
      <c r="H24" s="199"/>
      <c r="I24" s="199"/>
      <c r="J24" s="199"/>
      <c r="K24" s="199"/>
    </row>
    <row r="25" spans="3:11" ht="29.25" customHeight="1" x14ac:dyDescent="0.25">
      <c r="C25" s="370" t="s">
        <v>153</v>
      </c>
      <c r="D25" s="371"/>
      <c r="E25" s="197">
        <f>+E14+E23</f>
        <v>62097034.100000001</v>
      </c>
      <c r="F25" s="197">
        <f t="shared" ref="F25:K25" si="3">+F14+F23</f>
        <v>0</v>
      </c>
      <c r="G25" s="197">
        <f t="shared" si="3"/>
        <v>0</v>
      </c>
      <c r="H25" s="197">
        <f t="shared" si="3"/>
        <v>0</v>
      </c>
      <c r="I25" s="197">
        <f t="shared" si="3"/>
        <v>60640068.490000002</v>
      </c>
      <c r="J25" s="197">
        <f t="shared" si="3"/>
        <v>0</v>
      </c>
      <c r="K25" s="197">
        <f t="shared" si="3"/>
        <v>0</v>
      </c>
    </row>
    <row r="26" spans="3:11" x14ac:dyDescent="0.25">
      <c r="C26" s="355"/>
      <c r="D26" s="356"/>
      <c r="E26" s="199"/>
      <c r="F26" s="199"/>
      <c r="G26" s="199"/>
      <c r="H26" s="199"/>
      <c r="I26" s="199"/>
      <c r="J26" s="199"/>
      <c r="K26" s="199"/>
    </row>
    <row r="27" spans="3:11" ht="16.5" customHeight="1" x14ac:dyDescent="0.25">
      <c r="C27" s="370" t="s">
        <v>743</v>
      </c>
      <c r="D27" s="371"/>
      <c r="E27" s="199"/>
      <c r="F27" s="199"/>
      <c r="G27" s="199"/>
      <c r="H27" s="199"/>
      <c r="I27" s="199"/>
      <c r="J27" s="199"/>
      <c r="K27" s="199"/>
    </row>
    <row r="28" spans="3:11" x14ac:dyDescent="0.25">
      <c r="C28" s="355" t="s">
        <v>154</v>
      </c>
      <c r="D28" s="356"/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</row>
    <row r="29" spans="3:11" x14ac:dyDescent="0.25">
      <c r="C29" s="355" t="s">
        <v>155</v>
      </c>
      <c r="D29" s="356"/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</row>
    <row r="30" spans="3:11" x14ac:dyDescent="0.25">
      <c r="C30" s="355" t="s">
        <v>156</v>
      </c>
      <c r="D30" s="356"/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</row>
    <row r="31" spans="3:11" x14ac:dyDescent="0.25">
      <c r="C31" s="355"/>
      <c r="D31" s="356"/>
      <c r="E31" s="199"/>
      <c r="F31" s="199"/>
      <c r="G31" s="199"/>
      <c r="H31" s="199"/>
      <c r="I31" s="199"/>
      <c r="J31" s="199"/>
      <c r="K31" s="199"/>
    </row>
    <row r="32" spans="3:11" ht="25.5" customHeight="1" x14ac:dyDescent="0.25">
      <c r="C32" s="370" t="s">
        <v>157</v>
      </c>
      <c r="D32" s="371"/>
      <c r="E32" s="199"/>
      <c r="F32" s="199"/>
      <c r="G32" s="199"/>
      <c r="H32" s="199"/>
      <c r="I32" s="199"/>
      <c r="J32" s="199"/>
      <c r="K32" s="199"/>
    </row>
    <row r="33" spans="3:11" x14ac:dyDescent="0.25">
      <c r="C33" s="355" t="s">
        <v>158</v>
      </c>
      <c r="D33" s="356"/>
      <c r="E33" s="197">
        <v>0</v>
      </c>
      <c r="F33" s="197">
        <v>0</v>
      </c>
      <c r="G33" s="197">
        <v>0</v>
      </c>
      <c r="H33" s="197">
        <v>0</v>
      </c>
      <c r="I33" s="197">
        <v>0</v>
      </c>
      <c r="J33" s="197">
        <v>0</v>
      </c>
      <c r="K33" s="197">
        <v>0</v>
      </c>
    </row>
    <row r="34" spans="3:11" x14ac:dyDescent="0.25">
      <c r="C34" s="355" t="s">
        <v>159</v>
      </c>
      <c r="D34" s="356"/>
      <c r="E34" s="197">
        <v>0</v>
      </c>
      <c r="F34" s="197">
        <v>0</v>
      </c>
      <c r="G34" s="197">
        <v>0</v>
      </c>
      <c r="H34" s="197">
        <v>0</v>
      </c>
      <c r="I34" s="197">
        <v>0</v>
      </c>
      <c r="J34" s="197">
        <v>0</v>
      </c>
      <c r="K34" s="197">
        <v>0</v>
      </c>
    </row>
    <row r="35" spans="3:11" x14ac:dyDescent="0.25">
      <c r="C35" s="355" t="s">
        <v>160</v>
      </c>
      <c r="D35" s="356"/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</row>
    <row r="36" spans="3:11" x14ac:dyDescent="0.25">
      <c r="C36" s="375"/>
      <c r="D36" s="376"/>
      <c r="E36" s="200"/>
      <c r="F36" s="200"/>
      <c r="G36" s="200"/>
      <c r="H36" s="200"/>
      <c r="I36" s="200"/>
      <c r="J36" s="200"/>
      <c r="K36" s="200"/>
    </row>
    <row r="37" spans="3:11" x14ac:dyDescent="0.25">
      <c r="C37" s="11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377" t="s">
        <v>744</v>
      </c>
      <c r="D38" s="377"/>
      <c r="E38" s="377"/>
      <c r="F38" s="377"/>
      <c r="G38" s="377"/>
      <c r="H38" s="377"/>
      <c r="I38" s="377"/>
      <c r="J38" s="377"/>
      <c r="K38" s="377"/>
    </row>
    <row r="39" spans="3:11" ht="30.75" customHeight="1" x14ac:dyDescent="0.25">
      <c r="C39" s="377" t="s">
        <v>745</v>
      </c>
      <c r="D39" s="377"/>
      <c r="E39" s="377"/>
      <c r="F39" s="377"/>
      <c r="G39" s="377"/>
      <c r="H39" s="377"/>
      <c r="I39" s="377"/>
      <c r="J39" s="377"/>
      <c r="K39" s="377"/>
    </row>
    <row r="41" spans="3:11" x14ac:dyDescent="0.25">
      <c r="C41" s="357" t="s">
        <v>792</v>
      </c>
      <c r="D41" s="372"/>
      <c r="E41" s="372"/>
      <c r="F41" s="372"/>
      <c r="G41" s="372"/>
      <c r="H41" s="372"/>
      <c r="I41" s="372"/>
    </row>
    <row r="42" spans="3:11" x14ac:dyDescent="0.25">
      <c r="C42" s="357" t="s">
        <v>120</v>
      </c>
      <c r="D42" s="372"/>
      <c r="E42" s="372"/>
      <c r="F42" s="372"/>
      <c r="G42" s="372"/>
      <c r="H42" s="372"/>
      <c r="I42" s="372"/>
    </row>
    <row r="43" spans="3:11" x14ac:dyDescent="0.25">
      <c r="C43" s="357" t="s">
        <v>808</v>
      </c>
      <c r="D43" s="372"/>
      <c r="E43" s="372"/>
      <c r="F43" s="372"/>
      <c r="G43" s="372"/>
      <c r="H43" s="372"/>
      <c r="I43" s="372"/>
    </row>
    <row r="44" spans="3:11" x14ac:dyDescent="0.25">
      <c r="C44" s="373" t="s">
        <v>1</v>
      </c>
      <c r="D44" s="374"/>
      <c r="E44" s="374"/>
      <c r="F44" s="374"/>
      <c r="G44" s="374"/>
      <c r="H44" s="374"/>
      <c r="I44" s="374"/>
    </row>
    <row r="45" spans="3:11" x14ac:dyDescent="0.25">
      <c r="C45" s="286" t="s">
        <v>161</v>
      </c>
      <c r="D45" s="287"/>
      <c r="E45" s="284" t="s">
        <v>162</v>
      </c>
      <c r="F45" s="234" t="s">
        <v>164</v>
      </c>
      <c r="G45" s="239" t="s">
        <v>167</v>
      </c>
      <c r="H45" s="239" t="s">
        <v>139</v>
      </c>
      <c r="I45" s="239" t="s">
        <v>171</v>
      </c>
    </row>
    <row r="46" spans="3:11" x14ac:dyDescent="0.25">
      <c r="C46" s="286"/>
      <c r="D46" s="287"/>
      <c r="E46" s="284" t="s">
        <v>163</v>
      </c>
      <c r="F46" s="234" t="s">
        <v>165</v>
      </c>
      <c r="G46" s="239" t="s">
        <v>168</v>
      </c>
      <c r="H46" s="239" t="s">
        <v>169</v>
      </c>
      <c r="I46" s="239" t="s">
        <v>172</v>
      </c>
    </row>
    <row r="47" spans="3:11" x14ac:dyDescent="0.25">
      <c r="C47" s="288"/>
      <c r="D47" s="289"/>
      <c r="E47" s="285"/>
      <c r="F47" s="244" t="s">
        <v>166</v>
      </c>
      <c r="G47" s="28"/>
      <c r="H47" s="240" t="s">
        <v>170</v>
      </c>
      <c r="I47" s="28"/>
    </row>
    <row r="48" spans="3:11" x14ac:dyDescent="0.25">
      <c r="C48" s="382" t="s">
        <v>173</v>
      </c>
      <c r="D48" s="383"/>
      <c r="E48" s="356"/>
      <c r="F48" s="236"/>
      <c r="G48" s="236"/>
      <c r="H48" s="236"/>
      <c r="I48" s="236"/>
    </row>
    <row r="49" spans="3:9" x14ac:dyDescent="0.25">
      <c r="C49" s="378"/>
      <c r="D49" s="379"/>
      <c r="E49" s="356"/>
      <c r="F49" s="237"/>
      <c r="G49" s="237"/>
      <c r="H49" s="237"/>
      <c r="I49" s="237"/>
    </row>
    <row r="50" spans="3:9" x14ac:dyDescent="0.25">
      <c r="C50" s="378" t="s">
        <v>174</v>
      </c>
      <c r="D50" s="379"/>
      <c r="E50" s="290">
        <v>0</v>
      </c>
      <c r="F50" s="241">
        <v>0</v>
      </c>
      <c r="G50" s="241">
        <v>0</v>
      </c>
      <c r="H50" s="241">
        <v>0</v>
      </c>
      <c r="I50" s="241">
        <v>0</v>
      </c>
    </row>
    <row r="51" spans="3:9" x14ac:dyDescent="0.25">
      <c r="C51" s="378" t="s">
        <v>175</v>
      </c>
      <c r="D51" s="379"/>
      <c r="E51" s="290">
        <v>0</v>
      </c>
      <c r="F51" s="241">
        <v>0</v>
      </c>
      <c r="G51" s="241">
        <v>0</v>
      </c>
      <c r="H51" s="241">
        <v>0</v>
      </c>
      <c r="I51" s="241">
        <v>0</v>
      </c>
    </row>
    <row r="52" spans="3:9" x14ac:dyDescent="0.25">
      <c r="C52" s="380" t="s">
        <v>176</v>
      </c>
      <c r="D52" s="381"/>
      <c r="E52" s="291">
        <v>0</v>
      </c>
      <c r="F52" s="201">
        <v>0</v>
      </c>
      <c r="G52" s="201">
        <v>0</v>
      </c>
      <c r="H52" s="201">
        <v>0</v>
      </c>
      <c r="I52" s="201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11"/>
    </row>
    <row r="5" spans="3:13" x14ac:dyDescent="0.25">
      <c r="C5" s="359" t="s">
        <v>792</v>
      </c>
      <c r="D5" s="360"/>
      <c r="E5" s="360"/>
      <c r="F5" s="360"/>
      <c r="G5" s="360"/>
      <c r="H5" s="360"/>
      <c r="I5" s="360"/>
      <c r="J5" s="360"/>
      <c r="K5" s="360"/>
      <c r="L5" s="360"/>
      <c r="M5" s="361"/>
    </row>
    <row r="6" spans="3:13" x14ac:dyDescent="0.25">
      <c r="C6" s="359" t="s">
        <v>177</v>
      </c>
      <c r="D6" s="360"/>
      <c r="E6" s="360"/>
      <c r="F6" s="360"/>
      <c r="G6" s="360"/>
      <c r="H6" s="360"/>
      <c r="I6" s="360"/>
      <c r="J6" s="360"/>
      <c r="K6" s="360"/>
      <c r="L6" s="360"/>
      <c r="M6" s="361"/>
    </row>
    <row r="7" spans="3:13" x14ac:dyDescent="0.25">
      <c r="C7" s="359" t="s">
        <v>809</v>
      </c>
      <c r="D7" s="360"/>
      <c r="E7" s="360"/>
      <c r="F7" s="360"/>
      <c r="G7" s="360"/>
      <c r="H7" s="360"/>
      <c r="I7" s="360"/>
      <c r="J7" s="360"/>
      <c r="K7" s="360"/>
      <c r="L7" s="360"/>
      <c r="M7" s="361"/>
    </row>
    <row r="8" spans="3:13" x14ac:dyDescent="0.25">
      <c r="C8" s="359" t="s">
        <v>1</v>
      </c>
      <c r="D8" s="360"/>
      <c r="E8" s="360"/>
      <c r="F8" s="360"/>
      <c r="G8" s="360"/>
      <c r="H8" s="360"/>
      <c r="I8" s="360"/>
      <c r="J8" s="360"/>
      <c r="K8" s="360"/>
      <c r="L8" s="360"/>
      <c r="M8" s="361"/>
    </row>
    <row r="9" spans="3:13" x14ac:dyDescent="0.25">
      <c r="C9" s="25" t="s">
        <v>178</v>
      </c>
      <c r="D9" s="25" t="s">
        <v>180</v>
      </c>
      <c r="E9" s="25" t="s">
        <v>182</v>
      </c>
      <c r="F9" s="25" t="s">
        <v>182</v>
      </c>
      <c r="G9" s="25" t="s">
        <v>188</v>
      </c>
      <c r="H9" s="25" t="s">
        <v>164</v>
      </c>
      <c r="I9" s="25" t="s">
        <v>192</v>
      </c>
      <c r="J9" s="25" t="s">
        <v>192</v>
      </c>
      <c r="K9" s="25" t="s">
        <v>200</v>
      </c>
      <c r="L9" s="25" t="s">
        <v>203</v>
      </c>
      <c r="M9" s="25" t="s">
        <v>208</v>
      </c>
    </row>
    <row r="10" spans="3:13" x14ac:dyDescent="0.25">
      <c r="C10" s="26" t="s">
        <v>179</v>
      </c>
      <c r="D10" s="26" t="s">
        <v>181</v>
      </c>
      <c r="E10" s="26" t="s">
        <v>183</v>
      </c>
      <c r="F10" s="26" t="s">
        <v>186</v>
      </c>
      <c r="G10" s="26" t="s">
        <v>189</v>
      </c>
      <c r="H10" s="26" t="s">
        <v>191</v>
      </c>
      <c r="I10" s="26" t="s">
        <v>193</v>
      </c>
      <c r="J10" s="26" t="s">
        <v>193</v>
      </c>
      <c r="K10" s="26" t="s">
        <v>201</v>
      </c>
      <c r="L10" s="26" t="s">
        <v>204</v>
      </c>
      <c r="M10" s="26" t="s">
        <v>209</v>
      </c>
    </row>
    <row r="11" spans="3:13" x14ac:dyDescent="0.25">
      <c r="C11" s="27"/>
      <c r="D11" s="27"/>
      <c r="E11" s="26" t="s">
        <v>184</v>
      </c>
      <c r="F11" s="26" t="s">
        <v>187</v>
      </c>
      <c r="G11" s="26" t="s">
        <v>190</v>
      </c>
      <c r="H11" s="27"/>
      <c r="I11" s="26" t="s">
        <v>194</v>
      </c>
      <c r="J11" s="26" t="s">
        <v>194</v>
      </c>
      <c r="K11" s="26" t="s">
        <v>202</v>
      </c>
      <c r="L11" s="26" t="s">
        <v>205</v>
      </c>
      <c r="M11" s="26" t="s">
        <v>210</v>
      </c>
    </row>
    <row r="12" spans="3:13" x14ac:dyDescent="0.25">
      <c r="C12" s="27"/>
      <c r="D12" s="27"/>
      <c r="E12" s="26" t="s">
        <v>185</v>
      </c>
      <c r="F12" s="27"/>
      <c r="G12" s="27"/>
      <c r="H12" s="27"/>
      <c r="I12" s="26" t="s">
        <v>195</v>
      </c>
      <c r="J12" s="26" t="s">
        <v>195</v>
      </c>
      <c r="K12" s="27"/>
      <c r="L12" s="26" t="s">
        <v>206</v>
      </c>
      <c r="M12" s="26" t="s">
        <v>211</v>
      </c>
    </row>
    <row r="13" spans="3:13" x14ac:dyDescent="0.25">
      <c r="C13" s="27"/>
      <c r="D13" s="27"/>
      <c r="E13" s="27"/>
      <c r="F13" s="27"/>
      <c r="G13" s="27"/>
      <c r="H13" s="27"/>
      <c r="I13" s="26" t="s">
        <v>196</v>
      </c>
      <c r="J13" s="26" t="s">
        <v>197</v>
      </c>
      <c r="K13" s="27"/>
      <c r="L13" s="26" t="s">
        <v>207</v>
      </c>
      <c r="M13" s="26" t="s">
        <v>212</v>
      </c>
    </row>
    <row r="14" spans="3:13" x14ac:dyDescent="0.25">
      <c r="C14" s="27"/>
      <c r="D14" s="27"/>
      <c r="E14" s="27"/>
      <c r="F14" s="27"/>
      <c r="G14" s="27"/>
      <c r="H14" s="27"/>
      <c r="I14" s="27"/>
      <c r="J14" s="26" t="s">
        <v>198</v>
      </c>
      <c r="K14" s="27"/>
      <c r="L14" s="27"/>
      <c r="M14" s="27"/>
    </row>
    <row r="15" spans="3:13" x14ac:dyDescent="0.25">
      <c r="C15" s="28"/>
      <c r="D15" s="28"/>
      <c r="E15" s="28"/>
      <c r="F15" s="28"/>
      <c r="G15" s="28"/>
      <c r="H15" s="28"/>
      <c r="I15" s="28"/>
      <c r="J15" s="29" t="s">
        <v>199</v>
      </c>
      <c r="K15" s="28"/>
      <c r="L15" s="28"/>
      <c r="M15" s="28"/>
    </row>
    <row r="16" spans="3:1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3" x14ac:dyDescent="0.25">
      <c r="C17" s="33" t="s">
        <v>213</v>
      </c>
      <c r="D17" s="384"/>
      <c r="E17" s="384"/>
      <c r="F17" s="384"/>
      <c r="G17" s="384">
        <f t="shared" ref="G17:M17" si="0">+G19+G20+G21+G22</f>
        <v>0</v>
      </c>
      <c r="H17" s="384"/>
      <c r="I17" s="384">
        <f t="shared" si="0"/>
        <v>0</v>
      </c>
      <c r="J17" s="384">
        <f t="shared" si="0"/>
        <v>0</v>
      </c>
      <c r="K17" s="384">
        <f t="shared" si="0"/>
        <v>0</v>
      </c>
      <c r="L17" s="384">
        <f t="shared" si="0"/>
        <v>0</v>
      </c>
      <c r="M17" s="384">
        <f t="shared" si="0"/>
        <v>0</v>
      </c>
    </row>
    <row r="18" spans="3:13" x14ac:dyDescent="0.25">
      <c r="C18" s="33" t="s">
        <v>214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</row>
    <row r="19" spans="3:13" x14ac:dyDescent="0.25">
      <c r="C19" s="34" t="s">
        <v>215</v>
      </c>
      <c r="D19" s="197"/>
      <c r="E19" s="197"/>
      <c r="F19" s="197"/>
      <c r="G19" s="197">
        <v>0</v>
      </c>
      <c r="H19" s="197"/>
      <c r="I19" s="197">
        <v>0</v>
      </c>
      <c r="J19" s="197">
        <v>0</v>
      </c>
      <c r="K19" s="197">
        <v>0</v>
      </c>
      <c r="L19" s="197">
        <v>0</v>
      </c>
      <c r="M19" s="197">
        <v>0</v>
      </c>
    </row>
    <row r="20" spans="3:13" x14ac:dyDescent="0.25">
      <c r="C20" s="34" t="s">
        <v>216</v>
      </c>
      <c r="D20" s="197"/>
      <c r="E20" s="197"/>
      <c r="F20" s="197"/>
      <c r="G20" s="197">
        <v>0</v>
      </c>
      <c r="H20" s="197"/>
      <c r="I20" s="197">
        <v>0</v>
      </c>
      <c r="J20" s="197">
        <v>0</v>
      </c>
      <c r="K20" s="197">
        <v>0</v>
      </c>
      <c r="L20" s="197">
        <v>0</v>
      </c>
      <c r="M20" s="197">
        <v>0</v>
      </c>
    </row>
    <row r="21" spans="3:13" x14ac:dyDescent="0.25">
      <c r="C21" s="34" t="s">
        <v>217</v>
      </c>
      <c r="D21" s="197"/>
      <c r="E21" s="197"/>
      <c r="F21" s="197"/>
      <c r="G21" s="197">
        <v>0</v>
      </c>
      <c r="H21" s="197"/>
      <c r="I21" s="197">
        <v>0</v>
      </c>
      <c r="J21" s="197">
        <v>0</v>
      </c>
      <c r="K21" s="197">
        <v>0</v>
      </c>
      <c r="L21" s="197">
        <v>0</v>
      </c>
      <c r="M21" s="197">
        <v>0</v>
      </c>
    </row>
    <row r="22" spans="3:13" x14ac:dyDescent="0.25">
      <c r="C22" s="34" t="s">
        <v>218</v>
      </c>
      <c r="D22" s="197"/>
      <c r="E22" s="197"/>
      <c r="F22" s="197"/>
      <c r="G22" s="197">
        <v>0</v>
      </c>
      <c r="H22" s="197"/>
      <c r="I22" s="197">
        <v>0</v>
      </c>
      <c r="J22" s="197">
        <v>0</v>
      </c>
      <c r="K22" s="197">
        <v>0</v>
      </c>
      <c r="L22" s="197">
        <v>0</v>
      </c>
      <c r="M22" s="197">
        <v>0</v>
      </c>
    </row>
    <row r="23" spans="3:13" x14ac:dyDescent="0.25">
      <c r="C23" s="12"/>
      <c r="D23" s="199"/>
      <c r="E23" s="199"/>
      <c r="F23" s="199"/>
      <c r="G23" s="199"/>
      <c r="H23" s="199"/>
      <c r="I23" s="199"/>
      <c r="J23" s="199"/>
      <c r="K23" s="199"/>
      <c r="L23" s="199"/>
      <c r="M23" s="199"/>
    </row>
    <row r="24" spans="3:13" x14ac:dyDescent="0.25">
      <c r="C24" s="33" t="s">
        <v>219</v>
      </c>
      <c r="D24" s="197"/>
      <c r="E24" s="197"/>
      <c r="F24" s="197"/>
      <c r="G24" s="197">
        <f t="shared" ref="G24:M24" si="1">+G25+G26+G27+G28</f>
        <v>0</v>
      </c>
      <c r="H24" s="197"/>
      <c r="I24" s="197">
        <f t="shared" si="1"/>
        <v>0</v>
      </c>
      <c r="J24" s="197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</row>
    <row r="25" spans="3:13" x14ac:dyDescent="0.25">
      <c r="C25" s="34" t="s">
        <v>220</v>
      </c>
      <c r="D25" s="197"/>
      <c r="E25" s="197"/>
      <c r="F25" s="197"/>
      <c r="G25" s="197">
        <v>0</v>
      </c>
      <c r="H25" s="197"/>
      <c r="I25" s="197">
        <v>0</v>
      </c>
      <c r="J25" s="197">
        <v>0</v>
      </c>
      <c r="K25" s="197">
        <v>0</v>
      </c>
      <c r="L25" s="197">
        <v>0</v>
      </c>
      <c r="M25" s="197">
        <v>0</v>
      </c>
    </row>
    <row r="26" spans="3:13" x14ac:dyDescent="0.25">
      <c r="C26" s="34" t="s">
        <v>221</v>
      </c>
      <c r="D26" s="197"/>
      <c r="E26" s="197"/>
      <c r="F26" s="197"/>
      <c r="G26" s="197">
        <v>0</v>
      </c>
      <c r="H26" s="197"/>
      <c r="I26" s="197">
        <v>0</v>
      </c>
      <c r="J26" s="197">
        <v>0</v>
      </c>
      <c r="K26" s="197">
        <v>0</v>
      </c>
      <c r="L26" s="197">
        <v>0</v>
      </c>
      <c r="M26" s="197">
        <v>0</v>
      </c>
    </row>
    <row r="27" spans="3:13" x14ac:dyDescent="0.25">
      <c r="C27" s="34" t="s">
        <v>222</v>
      </c>
      <c r="D27" s="197"/>
      <c r="E27" s="197"/>
      <c r="F27" s="197"/>
      <c r="G27" s="197">
        <v>0</v>
      </c>
      <c r="H27" s="197"/>
      <c r="I27" s="197">
        <v>0</v>
      </c>
      <c r="J27" s="197">
        <v>0</v>
      </c>
      <c r="K27" s="197">
        <v>0</v>
      </c>
      <c r="L27" s="197">
        <v>0</v>
      </c>
      <c r="M27" s="197">
        <v>0</v>
      </c>
    </row>
    <row r="28" spans="3:13" x14ac:dyDescent="0.25">
      <c r="C28" s="34" t="s">
        <v>223</v>
      </c>
      <c r="D28" s="197"/>
      <c r="E28" s="197"/>
      <c r="F28" s="197"/>
      <c r="G28" s="197">
        <v>0</v>
      </c>
      <c r="H28" s="197"/>
      <c r="I28" s="197">
        <v>0</v>
      </c>
      <c r="J28" s="197">
        <v>0</v>
      </c>
      <c r="K28" s="197">
        <v>0</v>
      </c>
      <c r="L28" s="197">
        <v>0</v>
      </c>
      <c r="M28" s="197">
        <v>0</v>
      </c>
    </row>
    <row r="29" spans="3:13" x14ac:dyDescent="0.25">
      <c r="C29" s="12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3:13" x14ac:dyDescent="0.25">
      <c r="C30" s="33" t="s">
        <v>224</v>
      </c>
      <c r="D30" s="197"/>
      <c r="E30" s="197"/>
      <c r="F30" s="197"/>
      <c r="G30" s="197">
        <f t="shared" ref="G30:M30" si="2">+G17+G24</f>
        <v>0</v>
      </c>
      <c r="H30" s="197"/>
      <c r="I30" s="197">
        <f t="shared" si="2"/>
        <v>0</v>
      </c>
      <c r="J30" s="197">
        <f t="shared" si="2"/>
        <v>0</v>
      </c>
      <c r="K30" s="197">
        <f t="shared" si="2"/>
        <v>0</v>
      </c>
      <c r="L30" s="197">
        <f t="shared" si="2"/>
        <v>0</v>
      </c>
      <c r="M30" s="197">
        <f t="shared" si="2"/>
        <v>0</v>
      </c>
    </row>
    <row r="31" spans="3:13" x14ac:dyDescent="0.25">
      <c r="C31" s="33" t="s">
        <v>225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11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G93"/>
  <sheetViews>
    <sheetView topLeftCell="A61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6" width="11.5703125" bestFit="1" customWidth="1"/>
    <col min="7" max="7" width="13.140625" customWidth="1"/>
  </cols>
  <sheetData>
    <row r="4" spans="3:7" ht="16.5" customHeight="1" x14ac:dyDescent="0.25">
      <c r="C4" s="385" t="s">
        <v>795</v>
      </c>
      <c r="D4" s="385"/>
      <c r="E4" s="385"/>
      <c r="F4" s="385"/>
      <c r="G4" s="385"/>
    </row>
    <row r="5" spans="3:7" x14ac:dyDescent="0.25">
      <c r="C5" s="362" t="s">
        <v>792</v>
      </c>
      <c r="D5" s="392"/>
      <c r="E5" s="392"/>
      <c r="F5" s="392"/>
      <c r="G5" s="363"/>
    </row>
    <row r="6" spans="3:7" x14ac:dyDescent="0.25">
      <c r="C6" s="357" t="s">
        <v>226</v>
      </c>
      <c r="D6" s="372"/>
      <c r="E6" s="372"/>
      <c r="F6" s="372"/>
      <c r="G6" s="358"/>
    </row>
    <row r="7" spans="3:7" x14ac:dyDescent="0.25">
      <c r="C7" s="357" t="s">
        <v>810</v>
      </c>
      <c r="D7" s="372"/>
      <c r="E7" s="372"/>
      <c r="F7" s="372"/>
      <c r="G7" s="358"/>
    </row>
    <row r="8" spans="3:7" x14ac:dyDescent="0.25">
      <c r="C8" s="393" t="s">
        <v>1</v>
      </c>
      <c r="D8" s="394"/>
      <c r="E8" s="394"/>
      <c r="F8" s="394"/>
      <c r="G8" s="395"/>
    </row>
    <row r="9" spans="3:7" x14ac:dyDescent="0.25">
      <c r="C9" s="35"/>
      <c r="D9" s="35"/>
      <c r="E9" s="35"/>
      <c r="F9" s="35"/>
      <c r="G9" s="35"/>
    </row>
    <row r="10" spans="3:7" x14ac:dyDescent="0.25">
      <c r="C10" s="396" t="s">
        <v>2</v>
      </c>
      <c r="D10" s="397"/>
      <c r="E10" s="25" t="s">
        <v>227</v>
      </c>
      <c r="F10" s="400" t="s">
        <v>229</v>
      </c>
      <c r="G10" s="25" t="s">
        <v>230</v>
      </c>
    </row>
    <row r="11" spans="3:7" x14ac:dyDescent="0.25">
      <c r="C11" s="398"/>
      <c r="D11" s="399"/>
      <c r="E11" s="29" t="s">
        <v>228</v>
      </c>
      <c r="F11" s="401"/>
      <c r="G11" s="29" t="s">
        <v>231</v>
      </c>
    </row>
    <row r="12" spans="3:7" x14ac:dyDescent="0.25">
      <c r="C12" s="36"/>
      <c r="D12" s="37"/>
      <c r="E12" s="38"/>
      <c r="F12" s="38"/>
      <c r="G12" s="38"/>
    </row>
    <row r="13" spans="3:7" x14ac:dyDescent="0.25">
      <c r="C13" s="39"/>
      <c r="D13" s="40" t="s">
        <v>232</v>
      </c>
      <c r="E13" s="202">
        <f>+E14+E15+E16</f>
        <v>228982706.72999999</v>
      </c>
      <c r="F13" s="202">
        <f t="shared" ref="F13:G13" si="0">+F14+F15+F16</f>
        <v>167703828.96000001</v>
      </c>
      <c r="G13" s="202">
        <f t="shared" si="0"/>
        <v>167703828.96000001</v>
      </c>
    </row>
    <row r="14" spans="3:7" x14ac:dyDescent="0.25">
      <c r="C14" s="39"/>
      <c r="D14" s="42" t="s">
        <v>233</v>
      </c>
      <c r="E14" s="202">
        <v>228982706.72999999</v>
      </c>
      <c r="F14" s="202">
        <v>167703828.96000001</v>
      </c>
      <c r="G14" s="202">
        <v>167703828.96000001</v>
      </c>
    </row>
    <row r="15" spans="3:7" x14ac:dyDescent="0.25">
      <c r="C15" s="39"/>
      <c r="D15" s="42" t="s">
        <v>234</v>
      </c>
      <c r="E15" s="202">
        <v>0</v>
      </c>
      <c r="F15" s="202">
        <v>0</v>
      </c>
      <c r="G15" s="202">
        <v>0</v>
      </c>
    </row>
    <row r="16" spans="3:7" x14ac:dyDescent="0.25">
      <c r="C16" s="39"/>
      <c r="D16" s="42" t="s">
        <v>235</v>
      </c>
      <c r="E16" s="202">
        <v>0</v>
      </c>
      <c r="F16" s="202">
        <v>0</v>
      </c>
      <c r="G16" s="202">
        <v>0</v>
      </c>
    </row>
    <row r="17" spans="3:7" x14ac:dyDescent="0.25">
      <c r="C17" s="39"/>
      <c r="D17" s="43"/>
      <c r="E17" s="202"/>
      <c r="F17" s="202"/>
      <c r="G17" s="202"/>
    </row>
    <row r="18" spans="3:7" x14ac:dyDescent="0.25">
      <c r="C18" s="39"/>
      <c r="D18" s="40" t="s">
        <v>236</v>
      </c>
      <c r="E18" s="202">
        <f>+E19+E20</f>
        <v>228982706.72999999</v>
      </c>
      <c r="F18" s="202">
        <f t="shared" ref="F18:G18" si="1">+F19+F20</f>
        <v>152807735.72999999</v>
      </c>
      <c r="G18" s="202">
        <f t="shared" si="1"/>
        <v>147752792.55000001</v>
      </c>
    </row>
    <row r="19" spans="3:7" x14ac:dyDescent="0.25">
      <c r="C19" s="39"/>
      <c r="D19" s="42" t="s">
        <v>237</v>
      </c>
      <c r="E19" s="202">
        <v>228982706.72999999</v>
      </c>
      <c r="F19" s="202">
        <v>152807735.72999999</v>
      </c>
      <c r="G19" s="202">
        <v>147752792.55000001</v>
      </c>
    </row>
    <row r="20" spans="3:7" x14ac:dyDescent="0.25">
      <c r="C20" s="39"/>
      <c r="D20" s="42" t="s">
        <v>238</v>
      </c>
      <c r="E20" s="202">
        <v>0</v>
      </c>
      <c r="F20" s="202">
        <v>0</v>
      </c>
      <c r="G20" s="202">
        <v>0</v>
      </c>
    </row>
    <row r="21" spans="3:7" x14ac:dyDescent="0.25">
      <c r="C21" s="39"/>
      <c r="D21" s="43"/>
      <c r="E21" s="202"/>
      <c r="F21" s="202"/>
      <c r="G21" s="202"/>
    </row>
    <row r="22" spans="3:7" x14ac:dyDescent="0.25">
      <c r="C22" s="39"/>
      <c r="D22" s="40" t="s">
        <v>239</v>
      </c>
      <c r="E22" s="203"/>
      <c r="F22" s="202">
        <f>+F23</f>
        <v>1017913.95</v>
      </c>
      <c r="G22" s="202">
        <f>+G23</f>
        <v>1017913.95</v>
      </c>
    </row>
    <row r="23" spans="3:7" x14ac:dyDescent="0.25">
      <c r="C23" s="39"/>
      <c r="D23" s="42" t="s">
        <v>240</v>
      </c>
      <c r="E23" s="301">
        <v>449747.28</v>
      </c>
      <c r="F23" s="301">
        <v>1017913.95</v>
      </c>
      <c r="G23" s="301">
        <v>1017913.95</v>
      </c>
    </row>
    <row r="24" spans="3:7" x14ac:dyDescent="0.25">
      <c r="C24" s="386"/>
      <c r="D24" s="42" t="s">
        <v>241</v>
      </c>
      <c r="E24" s="390"/>
      <c r="F24" s="391">
        <v>0</v>
      </c>
      <c r="G24" s="391">
        <v>0</v>
      </c>
    </row>
    <row r="25" spans="3:7" x14ac:dyDescent="0.25">
      <c r="C25" s="386"/>
      <c r="D25" s="42" t="s">
        <v>242</v>
      </c>
      <c r="E25" s="390"/>
      <c r="F25" s="391"/>
      <c r="G25" s="391"/>
    </row>
    <row r="26" spans="3:7" x14ac:dyDescent="0.25">
      <c r="C26" s="39"/>
      <c r="D26" s="43"/>
      <c r="E26" s="202"/>
      <c r="F26" s="202"/>
      <c r="G26" s="202"/>
    </row>
    <row r="27" spans="3:7" x14ac:dyDescent="0.25">
      <c r="C27" s="386"/>
      <c r="D27" s="40" t="s">
        <v>793</v>
      </c>
      <c r="E27" s="202">
        <v>0</v>
      </c>
      <c r="F27" s="202">
        <f>+F13-F18+F22</f>
        <v>15914007.180000018</v>
      </c>
      <c r="G27" s="202">
        <f t="shared" ref="G27" si="2">+G13-G18+G22</f>
        <v>20968950.359999996</v>
      </c>
    </row>
    <row r="28" spans="3:7" x14ac:dyDescent="0.25">
      <c r="C28" s="386"/>
      <c r="D28" s="40" t="s">
        <v>243</v>
      </c>
      <c r="E28" s="202">
        <v>0</v>
      </c>
      <c r="F28" s="202">
        <f>+F27-F16</f>
        <v>15914007.180000018</v>
      </c>
      <c r="G28" s="202">
        <f t="shared" ref="G28" si="3">+G27-G16</f>
        <v>20968950.359999996</v>
      </c>
    </row>
    <row r="29" spans="3:7" x14ac:dyDescent="0.25">
      <c r="C29" s="386"/>
      <c r="D29" s="43"/>
      <c r="E29" s="202"/>
      <c r="F29" s="202"/>
      <c r="G29" s="202"/>
    </row>
    <row r="30" spans="3:7" x14ac:dyDescent="0.25">
      <c r="C30" s="386"/>
      <c r="D30" s="40" t="s">
        <v>244</v>
      </c>
      <c r="E30" s="202"/>
      <c r="F30" s="202"/>
      <c r="G30" s="202"/>
    </row>
    <row r="31" spans="3:7" x14ac:dyDescent="0.25">
      <c r="C31" s="386"/>
      <c r="D31" s="40" t="s">
        <v>245</v>
      </c>
      <c r="E31" s="202">
        <f>-E23</f>
        <v>-449747.28</v>
      </c>
      <c r="F31" s="202">
        <f>+F28-F22</f>
        <v>14896093.230000019</v>
      </c>
      <c r="G31" s="202">
        <f t="shared" ref="G31" si="4">+G28-G22</f>
        <v>19951036.409999996</v>
      </c>
    </row>
    <row r="32" spans="3:7" x14ac:dyDescent="0.25">
      <c r="C32" s="45"/>
      <c r="D32" s="46"/>
      <c r="E32" s="205"/>
      <c r="F32" s="205"/>
      <c r="G32" s="205"/>
    </row>
    <row r="33" spans="3:7" x14ac:dyDescent="0.25">
      <c r="C33" s="387"/>
      <c r="D33" s="387"/>
      <c r="E33" s="387"/>
      <c r="F33" s="387"/>
      <c r="G33" s="387"/>
    </row>
    <row r="34" spans="3:7" x14ac:dyDescent="0.25">
      <c r="C34" s="388" t="s">
        <v>246</v>
      </c>
      <c r="D34" s="389"/>
      <c r="E34" s="47" t="s">
        <v>247</v>
      </c>
      <c r="F34" s="47" t="s">
        <v>229</v>
      </c>
      <c r="G34" s="47" t="s">
        <v>231</v>
      </c>
    </row>
    <row r="35" spans="3:7" x14ac:dyDescent="0.25">
      <c r="C35" s="36"/>
      <c r="D35" s="37"/>
      <c r="E35" s="38"/>
      <c r="F35" s="38"/>
      <c r="G35" s="48"/>
    </row>
    <row r="36" spans="3:7" x14ac:dyDescent="0.25">
      <c r="C36" s="386"/>
      <c r="D36" s="40" t="s">
        <v>248</v>
      </c>
      <c r="E36" s="202">
        <f>+E37+E38</f>
        <v>0</v>
      </c>
      <c r="F36" s="202">
        <f t="shared" ref="F36:G36" si="5">+F37+F38</f>
        <v>0</v>
      </c>
      <c r="G36" s="202">
        <f t="shared" si="5"/>
        <v>0</v>
      </c>
    </row>
    <row r="37" spans="3:7" x14ac:dyDescent="0.25">
      <c r="C37" s="386"/>
      <c r="D37" s="42" t="s">
        <v>249</v>
      </c>
      <c r="E37" s="202">
        <v>0</v>
      </c>
      <c r="F37" s="202">
        <v>0</v>
      </c>
      <c r="G37" s="206">
        <v>0</v>
      </c>
    </row>
    <row r="38" spans="3:7" x14ac:dyDescent="0.25">
      <c r="C38" s="386"/>
      <c r="D38" s="42" t="s">
        <v>250</v>
      </c>
      <c r="E38" s="202">
        <v>0</v>
      </c>
      <c r="F38" s="202">
        <v>0</v>
      </c>
      <c r="G38" s="206">
        <v>0</v>
      </c>
    </row>
    <row r="39" spans="3:7" x14ac:dyDescent="0.25">
      <c r="C39" s="39"/>
      <c r="D39" s="43"/>
      <c r="E39" s="41"/>
      <c r="F39" s="41"/>
      <c r="G39" s="49"/>
    </row>
    <row r="40" spans="3:7" x14ac:dyDescent="0.25">
      <c r="C40" s="39"/>
      <c r="D40" s="40" t="s">
        <v>251</v>
      </c>
      <c r="E40" s="202">
        <f>+E31+E36</f>
        <v>-449747.28</v>
      </c>
      <c r="F40" s="204">
        <f t="shared" ref="F40:G40" si="6">+F31+F36</f>
        <v>14896093.230000019</v>
      </c>
      <c r="G40" s="204">
        <f t="shared" si="6"/>
        <v>19951036.409999996</v>
      </c>
    </row>
    <row r="41" spans="3:7" x14ac:dyDescent="0.25">
      <c r="C41" s="45"/>
      <c r="D41" s="46"/>
      <c r="E41" s="187"/>
      <c r="F41" s="187"/>
      <c r="G41" s="187"/>
    </row>
    <row r="43" spans="3:7" x14ac:dyDescent="0.25">
      <c r="C43" s="396" t="s">
        <v>246</v>
      </c>
      <c r="D43" s="397"/>
      <c r="E43" s="235" t="s">
        <v>227</v>
      </c>
      <c r="F43" s="400" t="s">
        <v>229</v>
      </c>
      <c r="G43" s="235" t="s">
        <v>230</v>
      </c>
    </row>
    <row r="44" spans="3:7" x14ac:dyDescent="0.25">
      <c r="C44" s="398"/>
      <c r="D44" s="399"/>
      <c r="E44" s="244" t="s">
        <v>247</v>
      </c>
      <c r="F44" s="401"/>
      <c r="G44" s="244" t="s">
        <v>231</v>
      </c>
    </row>
    <row r="45" spans="3:7" x14ac:dyDescent="0.25">
      <c r="C45" s="246"/>
      <c r="D45" s="247"/>
      <c r="E45" s="207"/>
      <c r="F45" s="207"/>
      <c r="G45" s="207"/>
    </row>
    <row r="46" spans="3:7" x14ac:dyDescent="0.25">
      <c r="C46" s="242"/>
      <c r="D46" s="250" t="s">
        <v>252</v>
      </c>
      <c r="E46" s="243">
        <f>+E47+E48</f>
        <v>0</v>
      </c>
      <c r="F46" s="243">
        <f t="shared" ref="F46:G46" si="7">+F47+F48</f>
        <v>0</v>
      </c>
      <c r="G46" s="243">
        <f t="shared" si="7"/>
        <v>0</v>
      </c>
    </row>
    <row r="47" spans="3:7" x14ac:dyDescent="0.25">
      <c r="C47" s="386"/>
      <c r="D47" s="42" t="s">
        <v>253</v>
      </c>
      <c r="E47" s="243">
        <v>0</v>
      </c>
      <c r="F47" s="243">
        <v>0</v>
      </c>
      <c r="G47" s="243">
        <v>0</v>
      </c>
    </row>
    <row r="48" spans="3:7" x14ac:dyDescent="0.25">
      <c r="C48" s="386"/>
      <c r="D48" s="42" t="s">
        <v>254</v>
      </c>
      <c r="E48" s="243">
        <v>0</v>
      </c>
      <c r="F48" s="243">
        <v>0</v>
      </c>
      <c r="G48" s="243">
        <v>0</v>
      </c>
    </row>
    <row r="49" spans="3:7" x14ac:dyDescent="0.25">
      <c r="C49" s="386"/>
      <c r="D49" s="42" t="s">
        <v>255</v>
      </c>
      <c r="E49" s="243"/>
      <c r="F49" s="243"/>
      <c r="G49" s="243"/>
    </row>
    <row r="50" spans="3:7" x14ac:dyDescent="0.25">
      <c r="C50" s="386"/>
      <c r="D50" s="250" t="s">
        <v>256</v>
      </c>
      <c r="E50" s="243">
        <f>+E51+E52</f>
        <v>0</v>
      </c>
      <c r="F50" s="243">
        <f t="shared" ref="F50:G50" si="8">+F51+F52</f>
        <v>0</v>
      </c>
      <c r="G50" s="243">
        <f t="shared" si="8"/>
        <v>0</v>
      </c>
    </row>
    <row r="51" spans="3:7" x14ac:dyDescent="0.25">
      <c r="C51" s="386"/>
      <c r="D51" s="42" t="s">
        <v>257</v>
      </c>
      <c r="E51" s="243">
        <v>0</v>
      </c>
      <c r="F51" s="243">
        <v>0</v>
      </c>
      <c r="G51" s="243">
        <v>0</v>
      </c>
    </row>
    <row r="52" spans="3:7" x14ac:dyDescent="0.25">
      <c r="C52" s="386"/>
      <c r="D52" s="42" t="s">
        <v>258</v>
      </c>
      <c r="E52" s="243">
        <v>0</v>
      </c>
      <c r="F52" s="243">
        <v>0</v>
      </c>
      <c r="G52" s="243">
        <v>0</v>
      </c>
    </row>
    <row r="53" spans="3:7" x14ac:dyDescent="0.25">
      <c r="C53" s="242"/>
      <c r="D53" s="43"/>
      <c r="E53" s="243"/>
      <c r="F53" s="243"/>
      <c r="G53" s="243"/>
    </row>
    <row r="54" spans="3:7" x14ac:dyDescent="0.25">
      <c r="C54" s="386"/>
      <c r="D54" s="405" t="s">
        <v>259</v>
      </c>
      <c r="E54" s="243">
        <f>+E46-E50</f>
        <v>0</v>
      </c>
      <c r="F54" s="243">
        <f t="shared" ref="F54:G54" si="9">+F46-F50</f>
        <v>0</v>
      </c>
      <c r="G54" s="243">
        <f t="shared" si="9"/>
        <v>0</v>
      </c>
    </row>
    <row r="55" spans="3:7" x14ac:dyDescent="0.25">
      <c r="C55" s="404"/>
      <c r="D55" s="406"/>
      <c r="E55" s="53"/>
      <c r="F55" s="53"/>
      <c r="G55" s="53"/>
    </row>
    <row r="57" spans="3:7" x14ac:dyDescent="0.25">
      <c r="C57" s="396" t="s">
        <v>246</v>
      </c>
      <c r="D57" s="397"/>
      <c r="E57" s="238" t="s">
        <v>227</v>
      </c>
      <c r="F57" s="400" t="s">
        <v>229</v>
      </c>
      <c r="G57" s="238" t="s">
        <v>230</v>
      </c>
    </row>
    <row r="58" spans="3:7" x14ac:dyDescent="0.25">
      <c r="C58" s="398"/>
      <c r="D58" s="399"/>
      <c r="E58" s="240" t="s">
        <v>247</v>
      </c>
      <c r="F58" s="401"/>
      <c r="G58" s="240" t="s">
        <v>231</v>
      </c>
    </row>
    <row r="59" spans="3:7" x14ac:dyDescent="0.25">
      <c r="C59" s="402"/>
      <c r="D59" s="403"/>
      <c r="E59" s="38"/>
      <c r="F59" s="38"/>
      <c r="G59" s="38"/>
    </row>
    <row r="60" spans="3:7" x14ac:dyDescent="0.25">
      <c r="C60" s="386"/>
      <c r="D60" s="407" t="s">
        <v>233</v>
      </c>
      <c r="E60" s="44"/>
      <c r="F60" s="44"/>
      <c r="G60" s="44"/>
    </row>
    <row r="61" spans="3:7" x14ac:dyDescent="0.25">
      <c r="C61" s="386"/>
      <c r="D61" s="407"/>
      <c r="E61" s="243">
        <f>+E13</f>
        <v>228982706.72999999</v>
      </c>
      <c r="F61" s="243">
        <f>+F13</f>
        <v>167703828.96000001</v>
      </c>
      <c r="G61" s="243">
        <f>+G13</f>
        <v>167703828.96000001</v>
      </c>
    </row>
    <row r="62" spans="3:7" x14ac:dyDescent="0.25">
      <c r="C62" s="386"/>
      <c r="D62" s="233" t="s">
        <v>260</v>
      </c>
      <c r="E62" s="243">
        <f>+E63+E64</f>
        <v>0</v>
      </c>
      <c r="F62" s="243">
        <f t="shared" ref="F62:G62" si="10">+F63+F64</f>
        <v>0</v>
      </c>
      <c r="G62" s="243">
        <f t="shared" si="10"/>
        <v>0</v>
      </c>
    </row>
    <row r="63" spans="3:7" x14ac:dyDescent="0.25">
      <c r="C63" s="386"/>
      <c r="D63" s="42" t="s">
        <v>261</v>
      </c>
      <c r="E63" s="243">
        <v>0</v>
      </c>
      <c r="F63" s="243">
        <v>0</v>
      </c>
      <c r="G63" s="243">
        <v>0</v>
      </c>
    </row>
    <row r="64" spans="3:7" x14ac:dyDescent="0.25">
      <c r="C64" s="386"/>
      <c r="D64" s="42" t="s">
        <v>257</v>
      </c>
      <c r="E64" s="243">
        <v>0</v>
      </c>
      <c r="F64" s="243">
        <v>0</v>
      </c>
      <c r="G64" s="243">
        <v>0</v>
      </c>
    </row>
    <row r="65" spans="3:7" x14ac:dyDescent="0.25">
      <c r="C65" s="386"/>
      <c r="D65" s="54"/>
      <c r="E65" s="243"/>
      <c r="F65" s="243"/>
      <c r="G65" s="243"/>
    </row>
    <row r="66" spans="3:7" x14ac:dyDescent="0.25">
      <c r="C66" s="242"/>
      <c r="D66" s="248" t="s">
        <v>237</v>
      </c>
      <c r="E66" s="243">
        <v>0</v>
      </c>
      <c r="F66" s="243">
        <v>0</v>
      </c>
      <c r="G66" s="243">
        <v>0</v>
      </c>
    </row>
    <row r="67" spans="3:7" x14ac:dyDescent="0.25">
      <c r="C67" s="242"/>
      <c r="D67" s="54"/>
      <c r="E67" s="243"/>
      <c r="F67" s="243"/>
      <c r="G67" s="243"/>
    </row>
    <row r="68" spans="3:7" x14ac:dyDescent="0.25">
      <c r="C68" s="242"/>
      <c r="D68" s="248" t="s">
        <v>240</v>
      </c>
      <c r="E68" s="208">
        <v>449747.28</v>
      </c>
      <c r="F68" s="243">
        <f>+F23</f>
        <v>1017913.95</v>
      </c>
      <c r="G68" s="243">
        <f>+G23</f>
        <v>1017913.95</v>
      </c>
    </row>
    <row r="69" spans="3:7" x14ac:dyDescent="0.25">
      <c r="C69" s="242"/>
      <c r="D69" s="54"/>
      <c r="E69" s="243"/>
      <c r="F69" s="243"/>
      <c r="G69" s="243"/>
    </row>
    <row r="70" spans="3:7" x14ac:dyDescent="0.25">
      <c r="C70" s="386"/>
      <c r="D70" s="55" t="s">
        <v>262</v>
      </c>
      <c r="E70" s="243">
        <v>0</v>
      </c>
      <c r="F70" s="243">
        <f>+F28</f>
        <v>15914007.180000018</v>
      </c>
      <c r="G70" s="302">
        <f>+G28</f>
        <v>20968950.359999996</v>
      </c>
    </row>
    <row r="71" spans="3:7" x14ac:dyDescent="0.25">
      <c r="C71" s="386"/>
      <c r="D71" s="55" t="s">
        <v>263</v>
      </c>
      <c r="E71" s="243">
        <v>0</v>
      </c>
      <c r="F71" s="243">
        <f t="shared" ref="F71" si="11">+F70-F62</f>
        <v>15914007.180000018</v>
      </c>
      <c r="G71" s="243">
        <f>+G28</f>
        <v>20968950.359999996</v>
      </c>
    </row>
    <row r="72" spans="3:7" x14ac:dyDescent="0.25">
      <c r="C72" s="386"/>
      <c r="D72" s="55" t="s">
        <v>264</v>
      </c>
      <c r="E72" s="243"/>
      <c r="F72" s="243"/>
      <c r="G72" s="243"/>
    </row>
    <row r="73" spans="3:7" x14ac:dyDescent="0.25">
      <c r="C73" s="404"/>
      <c r="D73" s="56"/>
      <c r="E73" s="292"/>
      <c r="F73" s="292"/>
      <c r="G73" s="292"/>
    </row>
    <row r="74" spans="3:7" x14ac:dyDescent="0.25">
      <c r="C74" s="11"/>
      <c r="D74" s="2"/>
      <c r="E74" s="2"/>
      <c r="F74" s="2"/>
      <c r="G74" s="2"/>
    </row>
    <row r="75" spans="3:7" x14ac:dyDescent="0.25">
      <c r="C75" s="396" t="s">
        <v>246</v>
      </c>
      <c r="D75" s="397"/>
      <c r="E75" s="238" t="s">
        <v>227</v>
      </c>
      <c r="F75" s="400" t="s">
        <v>229</v>
      </c>
      <c r="G75" s="238" t="s">
        <v>230</v>
      </c>
    </row>
    <row r="76" spans="3:7" x14ac:dyDescent="0.25">
      <c r="C76" s="398"/>
      <c r="D76" s="399"/>
      <c r="E76" s="240" t="s">
        <v>247</v>
      </c>
      <c r="F76" s="401"/>
      <c r="G76" s="240" t="s">
        <v>231</v>
      </c>
    </row>
    <row r="77" spans="3:7" x14ac:dyDescent="0.25">
      <c r="C77" s="402"/>
      <c r="D77" s="403"/>
      <c r="E77" s="48"/>
      <c r="F77" s="57"/>
      <c r="G77" s="57"/>
    </row>
    <row r="78" spans="3:7" x14ac:dyDescent="0.25">
      <c r="C78" s="386"/>
      <c r="D78" s="407" t="s">
        <v>234</v>
      </c>
      <c r="E78" s="249">
        <v>0</v>
      </c>
      <c r="F78" s="249">
        <v>0</v>
      </c>
      <c r="G78" s="249">
        <v>0</v>
      </c>
    </row>
    <row r="79" spans="3:7" x14ac:dyDescent="0.25">
      <c r="C79" s="386"/>
      <c r="D79" s="407"/>
      <c r="E79" s="249"/>
      <c r="F79" s="249"/>
      <c r="G79" s="249"/>
    </row>
    <row r="80" spans="3:7" x14ac:dyDescent="0.25">
      <c r="C80" s="386"/>
      <c r="D80" s="248" t="s">
        <v>265</v>
      </c>
      <c r="E80" s="249">
        <f>+E83-E84</f>
        <v>0</v>
      </c>
      <c r="F80" s="249">
        <f t="shared" ref="F80:G80" si="12">+F83-F84</f>
        <v>0</v>
      </c>
      <c r="G80" s="249">
        <f t="shared" si="12"/>
        <v>0</v>
      </c>
    </row>
    <row r="81" spans="3:7" x14ac:dyDescent="0.25">
      <c r="C81" s="386"/>
      <c r="D81" s="248" t="s">
        <v>794</v>
      </c>
      <c r="E81" s="249"/>
      <c r="F81" s="245"/>
      <c r="G81" s="245"/>
    </row>
    <row r="82" spans="3:7" x14ac:dyDescent="0.25">
      <c r="C82" s="386"/>
      <c r="D82" s="42" t="s">
        <v>266</v>
      </c>
      <c r="E82" s="249"/>
      <c r="F82" s="245"/>
      <c r="G82" s="245"/>
    </row>
    <row r="83" spans="3:7" x14ac:dyDescent="0.25">
      <c r="C83" s="386"/>
      <c r="D83" s="42" t="s">
        <v>255</v>
      </c>
      <c r="E83" s="249">
        <v>0</v>
      </c>
      <c r="F83" s="245">
        <v>0</v>
      </c>
      <c r="G83" s="245">
        <v>0</v>
      </c>
    </row>
    <row r="84" spans="3:7" x14ac:dyDescent="0.25">
      <c r="C84" s="386"/>
      <c r="D84" s="42" t="s">
        <v>258</v>
      </c>
      <c r="E84" s="249">
        <v>0</v>
      </c>
      <c r="F84" s="245">
        <v>0</v>
      </c>
      <c r="G84" s="245">
        <v>0</v>
      </c>
    </row>
    <row r="85" spans="3:7" x14ac:dyDescent="0.25">
      <c r="C85" s="386"/>
      <c r="D85" s="54"/>
      <c r="E85" s="249"/>
      <c r="F85" s="245"/>
      <c r="G85" s="245"/>
    </row>
    <row r="86" spans="3:7" x14ac:dyDescent="0.25">
      <c r="C86" s="242"/>
      <c r="D86" s="248" t="s">
        <v>238</v>
      </c>
      <c r="E86" s="249">
        <v>0</v>
      </c>
      <c r="F86" s="245">
        <v>0</v>
      </c>
      <c r="G86" s="245">
        <v>0</v>
      </c>
    </row>
    <row r="87" spans="3:7" x14ac:dyDescent="0.25">
      <c r="C87" s="242"/>
      <c r="D87" s="54"/>
      <c r="E87" s="249"/>
      <c r="F87" s="245"/>
      <c r="G87" s="245"/>
    </row>
    <row r="88" spans="3:7" x14ac:dyDescent="0.25">
      <c r="C88" s="242"/>
      <c r="D88" s="248" t="s">
        <v>267</v>
      </c>
      <c r="E88" s="209">
        <v>0</v>
      </c>
      <c r="F88" s="245">
        <v>0</v>
      </c>
      <c r="G88" s="245">
        <v>0</v>
      </c>
    </row>
    <row r="89" spans="3:7" x14ac:dyDescent="0.25">
      <c r="C89" s="242"/>
      <c r="D89" s="54"/>
      <c r="E89" s="249"/>
      <c r="F89" s="245"/>
      <c r="G89" s="245"/>
    </row>
    <row r="90" spans="3:7" x14ac:dyDescent="0.25">
      <c r="C90" s="386"/>
      <c r="D90" s="55" t="s">
        <v>268</v>
      </c>
      <c r="E90" s="210">
        <f>+E78+E80+E86+E88</f>
        <v>0</v>
      </c>
      <c r="F90" s="210">
        <f t="shared" ref="F90:G90" si="13">+F78+F80+F86+F88</f>
        <v>0</v>
      </c>
      <c r="G90" s="210">
        <f t="shared" si="13"/>
        <v>0</v>
      </c>
    </row>
    <row r="91" spans="3:7" x14ac:dyDescent="0.25">
      <c r="C91" s="386"/>
      <c r="D91" s="55" t="s">
        <v>269</v>
      </c>
      <c r="E91" s="249"/>
      <c r="F91" s="249"/>
      <c r="G91" s="249"/>
    </row>
    <row r="92" spans="3:7" x14ac:dyDescent="0.25">
      <c r="C92" s="386"/>
      <c r="D92" s="55" t="s">
        <v>270</v>
      </c>
      <c r="E92" s="249">
        <f>+E80</f>
        <v>0</v>
      </c>
      <c r="F92" s="249">
        <f t="shared" ref="F92:G92" si="14">+F80</f>
        <v>0</v>
      </c>
      <c r="G92" s="249">
        <f t="shared" si="14"/>
        <v>0</v>
      </c>
    </row>
    <row r="93" spans="3:7" x14ac:dyDescent="0.25">
      <c r="C93" s="404"/>
      <c r="D93" s="56"/>
      <c r="E93" s="50"/>
      <c r="F93" s="60"/>
      <c r="G93" s="60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A74" workbookViewId="0">
      <selection activeCell="C4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1" x14ac:dyDescent="0.25">
      <c r="C4" s="408" t="s">
        <v>792</v>
      </c>
      <c r="D4" s="409"/>
      <c r="E4" s="409"/>
      <c r="F4" s="409"/>
      <c r="G4" s="409"/>
      <c r="H4" s="409"/>
      <c r="I4" s="409"/>
      <c r="J4" s="409"/>
      <c r="K4" s="410"/>
    </row>
    <row r="5" spans="3:11" x14ac:dyDescent="0.25">
      <c r="C5" s="411" t="s">
        <v>271</v>
      </c>
      <c r="D5" s="372"/>
      <c r="E5" s="372"/>
      <c r="F5" s="372"/>
      <c r="G5" s="372"/>
      <c r="H5" s="372"/>
      <c r="I5" s="372"/>
      <c r="J5" s="372"/>
      <c r="K5" s="412"/>
    </row>
    <row r="6" spans="3:11" x14ac:dyDescent="0.25">
      <c r="C6" s="411" t="s">
        <v>805</v>
      </c>
      <c r="D6" s="372"/>
      <c r="E6" s="372"/>
      <c r="F6" s="372"/>
      <c r="G6" s="372"/>
      <c r="H6" s="372"/>
      <c r="I6" s="372"/>
      <c r="J6" s="372"/>
      <c r="K6" s="412"/>
    </row>
    <row r="7" spans="3:11" x14ac:dyDescent="0.25">
      <c r="C7" s="413" t="s">
        <v>1</v>
      </c>
      <c r="D7" s="394"/>
      <c r="E7" s="394"/>
      <c r="F7" s="394"/>
      <c r="G7" s="394"/>
      <c r="H7" s="394"/>
      <c r="I7" s="394"/>
      <c r="J7" s="394"/>
      <c r="K7" s="414"/>
    </row>
    <row r="8" spans="3:11" x14ac:dyDescent="0.25">
      <c r="C8" s="415"/>
      <c r="D8" s="416"/>
      <c r="E8" s="417"/>
      <c r="F8" s="359" t="s">
        <v>272</v>
      </c>
      <c r="G8" s="360"/>
      <c r="H8" s="360"/>
      <c r="I8" s="360"/>
      <c r="J8" s="361"/>
      <c r="K8" s="418" t="s">
        <v>273</v>
      </c>
    </row>
    <row r="9" spans="3:11" x14ac:dyDescent="0.25">
      <c r="C9" s="411" t="s">
        <v>246</v>
      </c>
      <c r="D9" s="372"/>
      <c r="E9" s="358"/>
      <c r="F9" s="400" t="s">
        <v>275</v>
      </c>
      <c r="G9" s="30" t="s">
        <v>276</v>
      </c>
      <c r="H9" s="400" t="s">
        <v>278</v>
      </c>
      <c r="I9" s="400" t="s">
        <v>229</v>
      </c>
      <c r="J9" s="400" t="s">
        <v>279</v>
      </c>
      <c r="K9" s="419"/>
    </row>
    <row r="10" spans="3:11" x14ac:dyDescent="0.25">
      <c r="C10" s="411" t="s">
        <v>274</v>
      </c>
      <c r="D10" s="372"/>
      <c r="E10" s="358"/>
      <c r="F10" s="420"/>
      <c r="G10" s="31" t="s">
        <v>277</v>
      </c>
      <c r="H10" s="420"/>
      <c r="I10" s="420"/>
      <c r="J10" s="420"/>
      <c r="K10" s="419"/>
    </row>
    <row r="11" spans="3:11" x14ac:dyDescent="0.25">
      <c r="C11" s="422"/>
      <c r="D11" s="423"/>
      <c r="E11" s="423"/>
      <c r="F11" s="177"/>
      <c r="G11" s="178"/>
      <c r="H11" s="177"/>
      <c r="I11" s="178"/>
      <c r="J11" s="177"/>
      <c r="K11" s="179"/>
    </row>
    <row r="12" spans="3:11" x14ac:dyDescent="0.25">
      <c r="C12" s="424" t="s">
        <v>280</v>
      </c>
      <c r="D12" s="425"/>
      <c r="E12" s="425"/>
      <c r="F12" s="190"/>
      <c r="G12" s="191"/>
      <c r="H12" s="190"/>
      <c r="I12" s="191"/>
      <c r="J12" s="190"/>
      <c r="K12" s="189"/>
    </row>
    <row r="13" spans="3:11" x14ac:dyDescent="0.25">
      <c r="C13" s="175"/>
      <c r="D13" s="421" t="s">
        <v>281</v>
      </c>
      <c r="E13" s="421"/>
      <c r="F13" s="211">
        <v>0</v>
      </c>
      <c r="G13" s="212">
        <v>0</v>
      </c>
      <c r="H13" s="211">
        <v>0</v>
      </c>
      <c r="I13" s="212">
        <v>0</v>
      </c>
      <c r="J13" s="211">
        <v>0</v>
      </c>
      <c r="K13" s="213">
        <v>0</v>
      </c>
    </row>
    <row r="14" spans="3:11" x14ac:dyDescent="0.25">
      <c r="C14" s="175"/>
      <c r="D14" s="421" t="s">
        <v>282</v>
      </c>
      <c r="E14" s="421"/>
      <c r="F14" s="211">
        <v>0</v>
      </c>
      <c r="G14" s="212">
        <v>0</v>
      </c>
      <c r="H14" s="211">
        <v>0</v>
      </c>
      <c r="I14" s="212">
        <v>0</v>
      </c>
      <c r="J14" s="211">
        <v>0</v>
      </c>
      <c r="K14" s="213">
        <v>0</v>
      </c>
    </row>
    <row r="15" spans="3:11" x14ac:dyDescent="0.25">
      <c r="C15" s="175"/>
      <c r="D15" s="421" t="s">
        <v>283</v>
      </c>
      <c r="E15" s="421"/>
      <c r="F15" s="211">
        <v>0</v>
      </c>
      <c r="G15" s="212">
        <v>0</v>
      </c>
      <c r="H15" s="211">
        <v>0</v>
      </c>
      <c r="I15" s="212">
        <v>0</v>
      </c>
      <c r="J15" s="211">
        <v>0</v>
      </c>
      <c r="K15" s="213">
        <v>0</v>
      </c>
    </row>
    <row r="16" spans="3:11" x14ac:dyDescent="0.25">
      <c r="C16" s="175"/>
      <c r="D16" s="421" t="s">
        <v>284</v>
      </c>
      <c r="E16" s="421"/>
      <c r="F16" s="211">
        <v>1178262</v>
      </c>
      <c r="G16" s="212">
        <v>0</v>
      </c>
      <c r="H16" s="211">
        <f>+F16</f>
        <v>1178262</v>
      </c>
      <c r="I16" s="212">
        <v>2443687.7599999998</v>
      </c>
      <c r="J16" s="211">
        <f t="shared" ref="J16:J17" si="0">+I16</f>
        <v>2443687.7599999998</v>
      </c>
      <c r="K16" s="213">
        <f>+F16-I16</f>
        <v>-1265425.7599999998</v>
      </c>
    </row>
    <row r="17" spans="3:14" x14ac:dyDescent="0.25">
      <c r="C17" s="175"/>
      <c r="D17" s="421" t="s">
        <v>285</v>
      </c>
      <c r="E17" s="421"/>
      <c r="F17" s="211">
        <v>2071738</v>
      </c>
      <c r="G17" s="212">
        <v>0</v>
      </c>
      <c r="H17" s="211">
        <f>+F17</f>
        <v>2071738</v>
      </c>
      <c r="I17" s="212">
        <v>2675887.69</v>
      </c>
      <c r="J17" s="211">
        <f t="shared" si="0"/>
        <v>2675887.69</v>
      </c>
      <c r="K17" s="304">
        <f>+F17-I17</f>
        <v>-604149.68999999994</v>
      </c>
    </row>
    <row r="18" spans="3:14" x14ac:dyDescent="0.25">
      <c r="C18" s="175"/>
      <c r="D18" s="421" t="s">
        <v>286</v>
      </c>
      <c r="E18" s="421"/>
      <c r="F18" s="211">
        <v>750000</v>
      </c>
      <c r="G18" s="212">
        <v>0</v>
      </c>
      <c r="H18" s="211">
        <f>+F18</f>
        <v>750000</v>
      </c>
      <c r="I18" s="212">
        <v>561874.97</v>
      </c>
      <c r="J18" s="307">
        <v>561874.97</v>
      </c>
      <c r="K18" s="304">
        <f>+F18-I18</f>
        <v>188125.03000000003</v>
      </c>
    </row>
    <row r="19" spans="3:14" x14ac:dyDescent="0.25">
      <c r="C19" s="175"/>
      <c r="D19" s="421" t="s">
        <v>287</v>
      </c>
      <c r="E19" s="421"/>
      <c r="F19" s="211">
        <v>0</v>
      </c>
      <c r="G19" s="212">
        <v>0</v>
      </c>
      <c r="H19" s="211">
        <v>0</v>
      </c>
      <c r="I19" s="212">
        <v>0</v>
      </c>
      <c r="J19" s="211">
        <v>0</v>
      </c>
      <c r="K19" s="213">
        <v>0</v>
      </c>
    </row>
    <row r="20" spans="3:14" x14ac:dyDescent="0.25">
      <c r="C20" s="426"/>
      <c r="D20" s="421" t="s">
        <v>288</v>
      </c>
      <c r="E20" s="421"/>
      <c r="F20" s="211">
        <v>224982707</v>
      </c>
      <c r="G20" s="212">
        <f t="shared" ref="G20" si="1">SUM(G22:G35)</f>
        <v>0</v>
      </c>
      <c r="H20" s="211">
        <f>+F20</f>
        <v>224982707</v>
      </c>
      <c r="I20" s="212">
        <v>162022378.53999999</v>
      </c>
      <c r="J20" s="211">
        <v>162022378.53999999</v>
      </c>
      <c r="K20" s="304">
        <f>+F20-I20</f>
        <v>62960328.460000008</v>
      </c>
      <c r="L20" s="194" t="s">
        <v>795</v>
      </c>
    </row>
    <row r="21" spans="3:14" x14ac:dyDescent="0.25">
      <c r="C21" s="426"/>
      <c r="D21" s="421" t="s">
        <v>289</v>
      </c>
      <c r="E21" s="421"/>
      <c r="F21" s="211"/>
      <c r="G21" s="212"/>
      <c r="H21" s="211"/>
      <c r="I21" s="212"/>
      <c r="J21" s="211"/>
      <c r="K21" s="213"/>
    </row>
    <row r="22" spans="3:14" x14ac:dyDescent="0.25">
      <c r="C22" s="175"/>
      <c r="D22" s="176"/>
      <c r="E22" s="176" t="s">
        <v>290</v>
      </c>
      <c r="F22" s="211">
        <v>224982707</v>
      </c>
      <c r="G22" s="212">
        <v>0</v>
      </c>
      <c r="H22" s="211">
        <f>+F22</f>
        <v>224982707</v>
      </c>
      <c r="I22" s="261">
        <v>162022378.53999999</v>
      </c>
      <c r="J22" s="261">
        <v>162022378.53999999</v>
      </c>
      <c r="K22" s="213">
        <f>+H22-J22</f>
        <v>62960328.460000008</v>
      </c>
    </row>
    <row r="23" spans="3:14" x14ac:dyDescent="0.25">
      <c r="C23" s="175"/>
      <c r="D23" s="176"/>
      <c r="E23" s="176" t="s">
        <v>291</v>
      </c>
      <c r="F23" s="211">
        <v>0</v>
      </c>
      <c r="G23" s="212">
        <v>0</v>
      </c>
      <c r="H23" s="211">
        <v>0</v>
      </c>
      <c r="I23" s="212">
        <v>0</v>
      </c>
      <c r="J23" s="211">
        <v>0</v>
      </c>
      <c r="K23" s="213">
        <v>0</v>
      </c>
    </row>
    <row r="24" spans="3:14" x14ac:dyDescent="0.25">
      <c r="C24" s="175"/>
      <c r="D24" s="176"/>
      <c r="E24" s="176" t="s">
        <v>292</v>
      </c>
      <c r="F24" s="211">
        <v>0</v>
      </c>
      <c r="G24" s="212">
        <v>0</v>
      </c>
      <c r="H24" s="211">
        <v>0</v>
      </c>
      <c r="I24" s="212">
        <v>0</v>
      </c>
      <c r="J24" s="211">
        <v>0</v>
      </c>
      <c r="K24" s="213">
        <v>0</v>
      </c>
      <c r="M24" s="212" t="s">
        <v>795</v>
      </c>
      <c r="N24" s="194" t="s">
        <v>795</v>
      </c>
    </row>
    <row r="25" spans="3:14" x14ac:dyDescent="0.25">
      <c r="C25" s="175"/>
      <c r="D25" s="176"/>
      <c r="E25" s="176" t="s">
        <v>293</v>
      </c>
      <c r="F25" s="211">
        <v>0</v>
      </c>
      <c r="G25" s="212">
        <v>0</v>
      </c>
      <c r="H25" s="211">
        <v>0</v>
      </c>
      <c r="I25" s="212">
        <v>0</v>
      </c>
      <c r="J25" s="211">
        <v>0</v>
      </c>
      <c r="K25" s="213">
        <v>0</v>
      </c>
    </row>
    <row r="26" spans="3:14" x14ac:dyDescent="0.25">
      <c r="C26" s="175"/>
      <c r="D26" s="176"/>
      <c r="E26" s="176" t="s">
        <v>294</v>
      </c>
      <c r="F26" s="211">
        <v>0</v>
      </c>
      <c r="G26" s="212">
        <v>0</v>
      </c>
      <c r="H26" s="211">
        <v>0</v>
      </c>
      <c r="I26" s="212">
        <v>0</v>
      </c>
      <c r="J26" s="211">
        <v>0</v>
      </c>
      <c r="K26" s="213">
        <v>0</v>
      </c>
    </row>
    <row r="27" spans="3:14" x14ac:dyDescent="0.25">
      <c r="C27" s="426"/>
      <c r="D27" s="421"/>
      <c r="E27" s="176" t="s">
        <v>295</v>
      </c>
      <c r="F27" s="427">
        <v>0</v>
      </c>
      <c r="G27" s="428">
        <v>0</v>
      </c>
      <c r="H27" s="427">
        <v>0</v>
      </c>
      <c r="I27" s="428">
        <v>0</v>
      </c>
      <c r="J27" s="427">
        <v>0</v>
      </c>
      <c r="K27" s="429">
        <v>0</v>
      </c>
    </row>
    <row r="28" spans="3:14" x14ac:dyDescent="0.25">
      <c r="C28" s="426"/>
      <c r="D28" s="421"/>
      <c r="E28" s="176" t="s">
        <v>296</v>
      </c>
      <c r="F28" s="427"/>
      <c r="G28" s="428"/>
      <c r="H28" s="427"/>
      <c r="I28" s="428"/>
      <c r="J28" s="427"/>
      <c r="K28" s="429"/>
    </row>
    <row r="29" spans="3:14" x14ac:dyDescent="0.25">
      <c r="C29" s="426"/>
      <c r="D29" s="421"/>
      <c r="E29" s="176" t="s">
        <v>297</v>
      </c>
      <c r="F29" s="427">
        <v>0</v>
      </c>
      <c r="G29" s="428">
        <v>0</v>
      </c>
      <c r="H29" s="427">
        <v>0</v>
      </c>
      <c r="I29" s="428">
        <v>0</v>
      </c>
      <c r="J29" s="427">
        <v>0</v>
      </c>
      <c r="K29" s="429">
        <v>0</v>
      </c>
    </row>
    <row r="30" spans="3:14" x14ac:dyDescent="0.25">
      <c r="C30" s="426"/>
      <c r="D30" s="421"/>
      <c r="E30" s="176" t="s">
        <v>298</v>
      </c>
      <c r="F30" s="427"/>
      <c r="G30" s="428"/>
      <c r="H30" s="427"/>
      <c r="I30" s="428"/>
      <c r="J30" s="427"/>
      <c r="K30" s="429"/>
    </row>
    <row r="31" spans="3:14" x14ac:dyDescent="0.25">
      <c r="C31" s="175"/>
      <c r="D31" s="176"/>
      <c r="E31" s="176" t="s">
        <v>299</v>
      </c>
      <c r="F31" s="211">
        <v>0</v>
      </c>
      <c r="G31" s="212">
        <v>0</v>
      </c>
      <c r="H31" s="211">
        <v>0</v>
      </c>
      <c r="I31" s="212">
        <v>0</v>
      </c>
      <c r="J31" s="211">
        <v>0</v>
      </c>
      <c r="K31" s="213">
        <v>0</v>
      </c>
    </row>
    <row r="32" spans="3:14" x14ac:dyDescent="0.25">
      <c r="C32" s="175"/>
      <c r="D32" s="176"/>
      <c r="E32" s="176" t="s">
        <v>300</v>
      </c>
      <c r="F32" s="211">
        <v>0</v>
      </c>
      <c r="G32" s="212">
        <v>0</v>
      </c>
      <c r="H32" s="211">
        <v>0</v>
      </c>
      <c r="I32" s="212">
        <v>0</v>
      </c>
      <c r="J32" s="211">
        <v>0</v>
      </c>
      <c r="K32" s="213">
        <v>0</v>
      </c>
    </row>
    <row r="33" spans="3:11" x14ac:dyDescent="0.25">
      <c r="C33" s="175"/>
      <c r="D33" s="176"/>
      <c r="E33" s="176" t="s">
        <v>301</v>
      </c>
      <c r="F33" s="211">
        <v>0</v>
      </c>
      <c r="G33" s="212">
        <v>0</v>
      </c>
      <c r="H33" s="211">
        <v>0</v>
      </c>
      <c r="I33" s="212">
        <v>0</v>
      </c>
      <c r="J33" s="211">
        <v>0</v>
      </c>
      <c r="K33" s="213">
        <v>0</v>
      </c>
    </row>
    <row r="34" spans="3:11" x14ac:dyDescent="0.25">
      <c r="C34" s="426"/>
      <c r="D34" s="421"/>
      <c r="E34" s="176" t="s">
        <v>302</v>
      </c>
      <c r="F34" s="427">
        <v>0</v>
      </c>
      <c r="G34" s="428">
        <v>0</v>
      </c>
      <c r="H34" s="427">
        <v>0</v>
      </c>
      <c r="I34" s="428">
        <v>0</v>
      </c>
      <c r="J34" s="427">
        <v>0</v>
      </c>
      <c r="K34" s="429">
        <v>0</v>
      </c>
    </row>
    <row r="35" spans="3:11" x14ac:dyDescent="0.25">
      <c r="C35" s="426"/>
      <c r="D35" s="421"/>
      <c r="E35" s="176" t="s">
        <v>303</v>
      </c>
      <c r="F35" s="427"/>
      <c r="G35" s="428"/>
      <c r="H35" s="427"/>
      <c r="I35" s="428"/>
      <c r="J35" s="427"/>
      <c r="K35" s="429"/>
    </row>
    <row r="36" spans="3:11" x14ac:dyDescent="0.25">
      <c r="C36" s="426"/>
      <c r="D36" s="421" t="s">
        <v>304</v>
      </c>
      <c r="E36" s="421"/>
      <c r="F36" s="211">
        <f>SUM(F39:F43)</f>
        <v>0</v>
      </c>
      <c r="G36" s="212">
        <f t="shared" ref="G36:K36" si="2">SUM(G39:G43)</f>
        <v>0</v>
      </c>
      <c r="H36" s="211">
        <f t="shared" si="2"/>
        <v>0</v>
      </c>
      <c r="I36" s="212">
        <f t="shared" si="2"/>
        <v>0</v>
      </c>
      <c r="J36" s="211">
        <f t="shared" si="2"/>
        <v>0</v>
      </c>
      <c r="K36" s="213">
        <f t="shared" si="2"/>
        <v>0</v>
      </c>
    </row>
    <row r="37" spans="3:11" x14ac:dyDescent="0.25">
      <c r="C37" s="426"/>
      <c r="D37" s="421" t="s">
        <v>305</v>
      </c>
      <c r="E37" s="421"/>
      <c r="F37" s="211"/>
      <c r="G37" s="212"/>
      <c r="H37" s="211"/>
      <c r="I37" s="212"/>
      <c r="J37" s="211"/>
      <c r="K37" s="213"/>
    </row>
    <row r="38" spans="3:11" x14ac:dyDescent="0.25">
      <c r="C38" s="175"/>
      <c r="D38" s="176"/>
      <c r="E38" s="176" t="s">
        <v>306</v>
      </c>
      <c r="F38" s="211">
        <v>0</v>
      </c>
      <c r="G38" s="212">
        <v>0</v>
      </c>
      <c r="H38" s="211">
        <v>0</v>
      </c>
      <c r="I38" s="212">
        <v>0</v>
      </c>
      <c r="J38" s="211">
        <v>0</v>
      </c>
      <c r="K38" s="213">
        <v>0</v>
      </c>
    </row>
    <row r="39" spans="3:11" x14ac:dyDescent="0.25">
      <c r="C39" s="175"/>
      <c r="D39" s="176"/>
      <c r="E39" s="176" t="s">
        <v>307</v>
      </c>
      <c r="F39" s="211">
        <v>0</v>
      </c>
      <c r="G39" s="212">
        <v>0</v>
      </c>
      <c r="H39" s="211">
        <v>0</v>
      </c>
      <c r="I39" s="212">
        <v>0</v>
      </c>
      <c r="J39" s="211">
        <v>0</v>
      </c>
      <c r="K39" s="213">
        <v>0</v>
      </c>
    </row>
    <row r="40" spans="3:11" x14ac:dyDescent="0.25">
      <c r="C40" s="175"/>
      <c r="D40" s="176"/>
      <c r="E40" s="176" t="s">
        <v>308</v>
      </c>
      <c r="F40" s="211">
        <v>0</v>
      </c>
      <c r="G40" s="212">
        <v>0</v>
      </c>
      <c r="H40" s="211">
        <v>0</v>
      </c>
      <c r="I40" s="212">
        <v>0</v>
      </c>
      <c r="J40" s="211">
        <v>0</v>
      </c>
      <c r="K40" s="213">
        <v>0</v>
      </c>
    </row>
    <row r="41" spans="3:11" x14ac:dyDescent="0.25">
      <c r="C41" s="426"/>
      <c r="D41" s="421"/>
      <c r="E41" s="176" t="s">
        <v>309</v>
      </c>
      <c r="F41" s="427">
        <v>0</v>
      </c>
      <c r="G41" s="428">
        <v>0</v>
      </c>
      <c r="H41" s="427">
        <v>0</v>
      </c>
      <c r="I41" s="428">
        <v>0</v>
      </c>
      <c r="J41" s="427">
        <v>0</v>
      </c>
      <c r="K41" s="429">
        <v>0</v>
      </c>
    </row>
    <row r="42" spans="3:11" x14ac:dyDescent="0.25">
      <c r="C42" s="426"/>
      <c r="D42" s="421"/>
      <c r="E42" s="176" t="s">
        <v>310</v>
      </c>
      <c r="F42" s="427"/>
      <c r="G42" s="428"/>
      <c r="H42" s="427"/>
      <c r="I42" s="428"/>
      <c r="J42" s="427"/>
      <c r="K42" s="429"/>
    </row>
    <row r="43" spans="3:11" x14ac:dyDescent="0.25">
      <c r="C43" s="175"/>
      <c r="D43" s="176"/>
      <c r="E43" s="176" t="s">
        <v>311</v>
      </c>
      <c r="F43" s="211">
        <v>0</v>
      </c>
      <c r="G43" s="212">
        <v>0</v>
      </c>
      <c r="H43" s="211">
        <v>0</v>
      </c>
      <c r="I43" s="212">
        <v>0</v>
      </c>
      <c r="J43" s="211">
        <v>0</v>
      </c>
      <c r="K43" s="213">
        <v>0</v>
      </c>
    </row>
    <row r="44" spans="3:11" x14ac:dyDescent="0.25">
      <c r="C44" s="175"/>
      <c r="D44" s="421" t="s">
        <v>312</v>
      </c>
      <c r="E44" s="421"/>
      <c r="F44" s="214">
        <v>0</v>
      </c>
      <c r="G44" s="215">
        <v>0</v>
      </c>
      <c r="H44" s="214">
        <v>0</v>
      </c>
      <c r="I44" s="215">
        <v>0</v>
      </c>
      <c r="J44" s="214">
        <v>0</v>
      </c>
      <c r="K44" s="216">
        <v>0</v>
      </c>
    </row>
    <row r="45" spans="3:11" x14ac:dyDescent="0.25">
      <c r="C45" s="175"/>
      <c r="D45" s="421" t="s">
        <v>313</v>
      </c>
      <c r="E45" s="421"/>
      <c r="F45" s="211">
        <v>0</v>
      </c>
      <c r="G45" s="212">
        <f>+G46</f>
        <v>0</v>
      </c>
      <c r="H45" s="211">
        <f>+G45</f>
        <v>0</v>
      </c>
      <c r="I45" s="212">
        <f>+I46</f>
        <v>0</v>
      </c>
      <c r="J45" s="211">
        <f>+J46</f>
        <v>0</v>
      </c>
      <c r="K45" s="213">
        <v>0</v>
      </c>
    </row>
    <row r="46" spans="3:11" x14ac:dyDescent="0.25">
      <c r="C46" s="175"/>
      <c r="D46" s="176"/>
      <c r="E46" s="176" t="s">
        <v>314</v>
      </c>
      <c r="F46" s="211">
        <v>0</v>
      </c>
      <c r="G46" s="212">
        <v>0</v>
      </c>
      <c r="H46" s="211">
        <v>0</v>
      </c>
      <c r="I46" s="212">
        <v>0</v>
      </c>
      <c r="J46" s="211">
        <v>0</v>
      </c>
      <c r="K46" s="213">
        <v>0</v>
      </c>
    </row>
    <row r="47" spans="3:11" x14ac:dyDescent="0.25">
      <c r="C47" s="175"/>
      <c r="D47" s="421" t="s">
        <v>315</v>
      </c>
      <c r="E47" s="421"/>
      <c r="F47" s="211">
        <f>+F48+F49</f>
        <v>0</v>
      </c>
      <c r="G47" s="212">
        <f t="shared" ref="G47:K47" si="3">+G48+G49</f>
        <v>0</v>
      </c>
      <c r="H47" s="211">
        <f t="shared" si="3"/>
        <v>0</v>
      </c>
      <c r="I47" s="212">
        <f t="shared" si="3"/>
        <v>0</v>
      </c>
      <c r="J47" s="211">
        <f t="shared" si="3"/>
        <v>0</v>
      </c>
      <c r="K47" s="213">
        <f t="shared" si="3"/>
        <v>0</v>
      </c>
    </row>
    <row r="48" spans="3:11" x14ac:dyDescent="0.25">
      <c r="C48" s="175"/>
      <c r="D48" s="176"/>
      <c r="E48" s="176" t="s">
        <v>316</v>
      </c>
      <c r="F48" s="211">
        <v>0</v>
      </c>
      <c r="G48" s="212">
        <v>0</v>
      </c>
      <c r="H48" s="211">
        <v>0</v>
      </c>
      <c r="I48" s="212">
        <v>0</v>
      </c>
      <c r="J48" s="211">
        <v>0</v>
      </c>
      <c r="K48" s="213">
        <v>0</v>
      </c>
    </row>
    <row r="49" spans="3:11" x14ac:dyDescent="0.25">
      <c r="C49" s="175"/>
      <c r="D49" s="176"/>
      <c r="E49" s="176" t="s">
        <v>317</v>
      </c>
      <c r="F49" s="211">
        <v>0</v>
      </c>
      <c r="G49" s="212">
        <v>0</v>
      </c>
      <c r="H49" s="211">
        <v>0</v>
      </c>
      <c r="I49" s="212">
        <v>0</v>
      </c>
      <c r="J49" s="211">
        <v>0</v>
      </c>
      <c r="K49" s="213">
        <v>0</v>
      </c>
    </row>
    <row r="50" spans="3:11" x14ac:dyDescent="0.25">
      <c r="C50" s="175"/>
      <c r="D50" s="176"/>
      <c r="E50" s="176"/>
      <c r="F50" s="217"/>
      <c r="G50" s="218"/>
      <c r="H50" s="217"/>
      <c r="I50" s="218"/>
      <c r="J50" s="217"/>
      <c r="K50" s="219"/>
    </row>
    <row r="51" spans="3:11" x14ac:dyDescent="0.25">
      <c r="C51" s="424" t="s">
        <v>318</v>
      </c>
      <c r="D51" s="425"/>
      <c r="E51" s="425"/>
      <c r="F51" s="220">
        <f>+F45+F20+F16+F17</f>
        <v>228232707</v>
      </c>
      <c r="G51" s="220">
        <f>+G45+G20+G16+G17</f>
        <v>0</v>
      </c>
      <c r="H51" s="220">
        <f t="shared" ref="H51" si="4">+H45+H20+H16+H17</f>
        <v>228232707</v>
      </c>
      <c r="I51" s="220">
        <f>+I16+I17+I18+I22</f>
        <v>167703828.95999998</v>
      </c>
      <c r="J51" s="220">
        <f>+J16+J17+J18+J22</f>
        <v>167703828.95999998</v>
      </c>
      <c r="K51" s="220">
        <f>+K45+K20+K16+K17+K18</f>
        <v>61278878.040000014</v>
      </c>
    </row>
    <row r="52" spans="3:11" x14ac:dyDescent="0.25">
      <c r="C52" s="424" t="s">
        <v>319</v>
      </c>
      <c r="D52" s="425"/>
      <c r="E52" s="425"/>
      <c r="F52" s="217"/>
      <c r="G52" s="218"/>
      <c r="H52" s="217"/>
      <c r="I52" s="218"/>
      <c r="J52" s="217"/>
      <c r="K52" s="219"/>
    </row>
    <row r="53" spans="3:11" x14ac:dyDescent="0.25">
      <c r="C53" s="433" t="s">
        <v>320</v>
      </c>
      <c r="D53" s="425"/>
      <c r="E53" s="425"/>
      <c r="F53" s="434">
        <v>0</v>
      </c>
      <c r="G53" s="435">
        <v>0</v>
      </c>
      <c r="H53" s="432">
        <v>0</v>
      </c>
      <c r="I53" s="435">
        <v>0</v>
      </c>
      <c r="J53" s="432">
        <v>0</v>
      </c>
      <c r="K53" s="427">
        <v>0</v>
      </c>
    </row>
    <row r="54" spans="3:11" x14ac:dyDescent="0.25">
      <c r="C54" s="433" t="s">
        <v>321</v>
      </c>
      <c r="D54" s="425"/>
      <c r="E54" s="425"/>
      <c r="F54" s="434"/>
      <c r="G54" s="435"/>
      <c r="H54" s="432"/>
      <c r="I54" s="435"/>
      <c r="J54" s="432"/>
      <c r="K54" s="427"/>
    </row>
    <row r="55" spans="3:11" x14ac:dyDescent="0.25">
      <c r="C55" s="255"/>
      <c r="D55" s="256"/>
      <c r="E55" s="252"/>
      <c r="F55" s="222"/>
      <c r="G55" s="223"/>
      <c r="H55" s="224"/>
      <c r="I55" s="223"/>
      <c r="J55" s="224"/>
      <c r="K55" s="223"/>
    </row>
    <row r="56" spans="3:11" x14ac:dyDescent="0.25">
      <c r="C56" s="433" t="s">
        <v>322</v>
      </c>
      <c r="D56" s="425"/>
      <c r="E56" s="425"/>
      <c r="F56" s="225"/>
      <c r="G56" s="217"/>
      <c r="H56" s="218"/>
      <c r="I56" s="217"/>
      <c r="J56" s="218"/>
      <c r="K56" s="217"/>
    </row>
    <row r="57" spans="3:11" x14ac:dyDescent="0.25">
      <c r="C57" s="255"/>
      <c r="D57" s="431" t="s">
        <v>323</v>
      </c>
      <c r="E57" s="421"/>
      <c r="F57" s="257">
        <f>SUM(F58:F72)</f>
        <v>0</v>
      </c>
      <c r="G57" s="257">
        <f t="shared" ref="G57:K57" si="5">SUM(G58:G72)</f>
        <v>0</v>
      </c>
      <c r="H57" s="257">
        <f t="shared" si="5"/>
        <v>0</v>
      </c>
      <c r="I57" s="257">
        <f t="shared" si="5"/>
        <v>0</v>
      </c>
      <c r="J57" s="257">
        <f t="shared" si="5"/>
        <v>0</v>
      </c>
      <c r="K57" s="253">
        <f t="shared" si="5"/>
        <v>0</v>
      </c>
    </row>
    <row r="58" spans="3:11" x14ac:dyDescent="0.25">
      <c r="C58" s="430"/>
      <c r="D58" s="431"/>
      <c r="E58" s="252" t="s">
        <v>324</v>
      </c>
      <c r="F58" s="257">
        <v>0</v>
      </c>
      <c r="G58" s="257">
        <v>0</v>
      </c>
      <c r="H58" s="257">
        <v>0</v>
      </c>
      <c r="I58" s="257">
        <v>0</v>
      </c>
      <c r="J58" s="257">
        <v>0</v>
      </c>
      <c r="K58" s="253">
        <v>0</v>
      </c>
    </row>
    <row r="59" spans="3:11" x14ac:dyDescent="0.25">
      <c r="C59" s="430"/>
      <c r="D59" s="431"/>
      <c r="E59" s="252" t="s">
        <v>325</v>
      </c>
      <c r="F59" s="257"/>
      <c r="G59" s="257"/>
      <c r="H59" s="257"/>
      <c r="I59" s="257"/>
      <c r="J59" s="257"/>
      <c r="K59" s="253"/>
    </row>
    <row r="60" spans="3:11" x14ac:dyDescent="0.25">
      <c r="C60" s="430"/>
      <c r="D60" s="431"/>
      <c r="E60" s="252" t="s">
        <v>326</v>
      </c>
      <c r="F60" s="257">
        <v>0</v>
      </c>
      <c r="G60" s="257">
        <v>0</v>
      </c>
      <c r="H60" s="257">
        <v>0</v>
      </c>
      <c r="I60" s="257">
        <v>0</v>
      </c>
      <c r="J60" s="257">
        <v>0</v>
      </c>
      <c r="K60" s="253">
        <v>0</v>
      </c>
    </row>
    <row r="61" spans="3:11" x14ac:dyDescent="0.25">
      <c r="C61" s="430"/>
      <c r="D61" s="431"/>
      <c r="E61" s="252" t="s">
        <v>327</v>
      </c>
      <c r="F61" s="257"/>
      <c r="G61" s="257"/>
      <c r="H61" s="257"/>
      <c r="I61" s="257"/>
      <c r="J61" s="257"/>
      <c r="K61" s="253"/>
    </row>
    <row r="62" spans="3:11" x14ac:dyDescent="0.25">
      <c r="C62" s="430"/>
      <c r="D62" s="431"/>
      <c r="E62" s="252" t="s">
        <v>328</v>
      </c>
      <c r="F62" s="257">
        <v>0</v>
      </c>
      <c r="G62" s="257">
        <v>0</v>
      </c>
      <c r="H62" s="257">
        <v>0</v>
      </c>
      <c r="I62" s="257">
        <v>0</v>
      </c>
      <c r="J62" s="257">
        <v>0</v>
      </c>
      <c r="K62" s="253">
        <v>0</v>
      </c>
    </row>
    <row r="63" spans="3:11" x14ac:dyDescent="0.25">
      <c r="C63" s="430"/>
      <c r="D63" s="431"/>
      <c r="E63" s="252" t="s">
        <v>329</v>
      </c>
      <c r="F63" s="257"/>
      <c r="G63" s="257"/>
      <c r="H63" s="257"/>
      <c r="I63" s="257"/>
      <c r="J63" s="257"/>
      <c r="K63" s="253"/>
    </row>
    <row r="64" spans="3:11" x14ac:dyDescent="0.25">
      <c r="C64" s="430"/>
      <c r="D64" s="431"/>
      <c r="E64" s="252" t="s">
        <v>330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3">
        <v>0</v>
      </c>
    </row>
    <row r="65" spans="3:11" x14ac:dyDescent="0.25">
      <c r="C65" s="430"/>
      <c r="D65" s="431"/>
      <c r="E65" s="252" t="s">
        <v>331</v>
      </c>
      <c r="F65" s="257"/>
      <c r="G65" s="257"/>
      <c r="H65" s="257"/>
      <c r="I65" s="257"/>
      <c r="J65" s="257"/>
      <c r="K65" s="253"/>
    </row>
    <row r="66" spans="3:11" x14ac:dyDescent="0.25">
      <c r="C66" s="430"/>
      <c r="D66" s="431"/>
      <c r="E66" s="252" t="s">
        <v>332</v>
      </c>
      <c r="F66" s="257"/>
      <c r="G66" s="257"/>
      <c r="H66" s="257"/>
      <c r="I66" s="257"/>
      <c r="J66" s="257"/>
      <c r="K66" s="253"/>
    </row>
    <row r="67" spans="3:11" x14ac:dyDescent="0.25">
      <c r="C67" s="255"/>
      <c r="D67" s="256"/>
      <c r="E67" s="252" t="s">
        <v>333</v>
      </c>
      <c r="F67" s="257">
        <v>0</v>
      </c>
      <c r="G67" s="257">
        <v>0</v>
      </c>
      <c r="H67" s="257">
        <v>0</v>
      </c>
      <c r="I67" s="257">
        <v>0</v>
      </c>
      <c r="J67" s="257">
        <v>0</v>
      </c>
      <c r="K67" s="253">
        <v>0</v>
      </c>
    </row>
    <row r="68" spans="3:11" x14ac:dyDescent="0.25">
      <c r="C68" s="430"/>
      <c r="D68" s="431"/>
      <c r="E68" s="252" t="s">
        <v>334</v>
      </c>
      <c r="F68" s="257">
        <v>0</v>
      </c>
      <c r="G68" s="257">
        <v>0</v>
      </c>
      <c r="H68" s="257">
        <v>0</v>
      </c>
      <c r="I68" s="257">
        <v>0</v>
      </c>
      <c r="J68" s="257">
        <v>0</v>
      </c>
      <c r="K68" s="253">
        <v>0</v>
      </c>
    </row>
    <row r="69" spans="3:11" x14ac:dyDescent="0.25">
      <c r="C69" s="430"/>
      <c r="D69" s="431"/>
      <c r="E69" s="252" t="s">
        <v>335</v>
      </c>
      <c r="F69" s="257"/>
      <c r="G69" s="257"/>
      <c r="H69" s="257"/>
      <c r="I69" s="257"/>
      <c r="J69" s="257"/>
      <c r="K69" s="253"/>
    </row>
    <row r="70" spans="3:11" x14ac:dyDescent="0.25">
      <c r="C70" s="430"/>
      <c r="D70" s="431"/>
      <c r="E70" s="252" t="s">
        <v>336</v>
      </c>
      <c r="F70" s="257">
        <v>0</v>
      </c>
      <c r="G70" s="257">
        <v>0</v>
      </c>
      <c r="H70" s="257">
        <v>0</v>
      </c>
      <c r="I70" s="257">
        <v>0</v>
      </c>
      <c r="J70" s="257">
        <v>0</v>
      </c>
      <c r="K70" s="253">
        <v>0</v>
      </c>
    </row>
    <row r="71" spans="3:11" x14ac:dyDescent="0.25">
      <c r="C71" s="430"/>
      <c r="D71" s="431"/>
      <c r="E71" s="252" t="s">
        <v>337</v>
      </c>
      <c r="F71" s="257"/>
      <c r="G71" s="257"/>
      <c r="H71" s="257"/>
      <c r="I71" s="257"/>
      <c r="J71" s="257"/>
      <c r="K71" s="253"/>
    </row>
    <row r="72" spans="3:11" x14ac:dyDescent="0.25">
      <c r="C72" s="430"/>
      <c r="D72" s="431"/>
      <c r="E72" s="252" t="s">
        <v>338</v>
      </c>
      <c r="F72" s="257">
        <v>0</v>
      </c>
      <c r="G72" s="257">
        <v>0</v>
      </c>
      <c r="H72" s="257">
        <v>0</v>
      </c>
      <c r="I72" s="257">
        <v>0</v>
      </c>
      <c r="J72" s="257">
        <v>0</v>
      </c>
      <c r="K72" s="253">
        <v>0</v>
      </c>
    </row>
    <row r="73" spans="3:11" x14ac:dyDescent="0.25">
      <c r="C73" s="430"/>
      <c r="D73" s="431"/>
      <c r="E73" s="252" t="s">
        <v>339</v>
      </c>
      <c r="F73" s="257"/>
      <c r="G73" s="257"/>
      <c r="H73" s="257"/>
      <c r="I73" s="257"/>
      <c r="J73" s="257"/>
      <c r="K73" s="253"/>
    </row>
    <row r="74" spans="3:11" x14ac:dyDescent="0.25">
      <c r="C74" s="255"/>
      <c r="D74" s="431" t="s">
        <v>340</v>
      </c>
      <c r="E74" s="421"/>
      <c r="F74" s="257">
        <f>SUM(F75:F78)</f>
        <v>0</v>
      </c>
      <c r="G74" s="257">
        <f t="shared" ref="G74:J74" si="6">SUM(G75:G78)</f>
        <v>0</v>
      </c>
      <c r="H74" s="257">
        <f t="shared" si="6"/>
        <v>0</v>
      </c>
      <c r="I74" s="257">
        <f t="shared" si="6"/>
        <v>0</v>
      </c>
      <c r="J74" s="257">
        <f t="shared" si="6"/>
        <v>0</v>
      </c>
      <c r="K74" s="253">
        <f>+G74</f>
        <v>0</v>
      </c>
    </row>
    <row r="75" spans="3:11" x14ac:dyDescent="0.25">
      <c r="C75" s="255"/>
      <c r="D75" s="256"/>
      <c r="E75" s="252" t="s">
        <v>341</v>
      </c>
      <c r="F75" s="257">
        <v>0</v>
      </c>
      <c r="G75" s="257">
        <v>0</v>
      </c>
      <c r="H75" s="257">
        <v>0</v>
      </c>
      <c r="I75" s="257">
        <v>0</v>
      </c>
      <c r="J75" s="257">
        <v>0</v>
      </c>
      <c r="K75" s="253">
        <v>0</v>
      </c>
    </row>
    <row r="76" spans="3:11" x14ac:dyDescent="0.25">
      <c r="C76" s="255"/>
      <c r="D76" s="256"/>
      <c r="E76" s="252" t="s">
        <v>342</v>
      </c>
      <c r="F76" s="257">
        <v>0</v>
      </c>
      <c r="G76" s="257">
        <v>0</v>
      </c>
      <c r="H76" s="257">
        <v>0</v>
      </c>
      <c r="I76" s="257">
        <v>0</v>
      </c>
      <c r="J76" s="257">
        <v>0</v>
      </c>
      <c r="K76" s="253">
        <v>0</v>
      </c>
    </row>
    <row r="77" spans="3:11" x14ac:dyDescent="0.25">
      <c r="C77" s="255"/>
      <c r="D77" s="256"/>
      <c r="E77" s="252" t="s">
        <v>343</v>
      </c>
      <c r="F77" s="257">
        <v>0</v>
      </c>
      <c r="G77" s="257">
        <v>0</v>
      </c>
      <c r="H77" s="257">
        <v>0</v>
      </c>
      <c r="I77" s="257">
        <v>0</v>
      </c>
      <c r="J77" s="257">
        <v>0</v>
      </c>
      <c r="K77" s="253">
        <v>0</v>
      </c>
    </row>
    <row r="78" spans="3:11" x14ac:dyDescent="0.25">
      <c r="C78" s="255"/>
      <c r="D78" s="256"/>
      <c r="E78" s="252" t="s">
        <v>344</v>
      </c>
      <c r="F78" s="257">
        <v>0</v>
      </c>
      <c r="G78" s="257">
        <v>0</v>
      </c>
      <c r="H78" s="262">
        <v>0</v>
      </c>
      <c r="I78" s="262">
        <v>0</v>
      </c>
      <c r="J78" s="262">
        <v>0</v>
      </c>
      <c r="K78" s="253">
        <f>+G78</f>
        <v>0</v>
      </c>
    </row>
    <row r="79" spans="3:11" x14ac:dyDescent="0.25">
      <c r="C79" s="255"/>
      <c r="D79" s="431" t="s">
        <v>345</v>
      </c>
      <c r="E79" s="421"/>
      <c r="F79" s="257">
        <f>SUM(F80:F82)</f>
        <v>0</v>
      </c>
      <c r="G79" s="257">
        <f t="shared" ref="G79:K79" si="7">SUM(G80:G82)</f>
        <v>0</v>
      </c>
      <c r="H79" s="257">
        <f t="shared" si="7"/>
        <v>0</v>
      </c>
      <c r="I79" s="257">
        <f t="shared" si="7"/>
        <v>0</v>
      </c>
      <c r="J79" s="257">
        <f t="shared" si="7"/>
        <v>0</v>
      </c>
      <c r="K79" s="253">
        <f t="shared" si="7"/>
        <v>0</v>
      </c>
    </row>
    <row r="80" spans="3:11" x14ac:dyDescent="0.25">
      <c r="C80" s="430"/>
      <c r="D80" s="431"/>
      <c r="E80" s="252" t="s">
        <v>346</v>
      </c>
      <c r="F80" s="436">
        <v>0</v>
      </c>
      <c r="G80" s="436">
        <v>0</v>
      </c>
      <c r="H80" s="436">
        <v>0</v>
      </c>
      <c r="I80" s="436">
        <v>0</v>
      </c>
      <c r="J80" s="436">
        <v>0</v>
      </c>
      <c r="K80" s="427">
        <v>0</v>
      </c>
    </row>
    <row r="81" spans="3:11" x14ac:dyDescent="0.25">
      <c r="C81" s="430"/>
      <c r="D81" s="431"/>
      <c r="E81" s="252" t="s">
        <v>347</v>
      </c>
      <c r="F81" s="436"/>
      <c r="G81" s="436"/>
      <c r="H81" s="436"/>
      <c r="I81" s="436"/>
      <c r="J81" s="436"/>
      <c r="K81" s="427"/>
    </row>
    <row r="82" spans="3:11" x14ac:dyDescent="0.25">
      <c r="C82" s="255"/>
      <c r="D82" s="256"/>
      <c r="E82" s="252" t="s">
        <v>348</v>
      </c>
      <c r="F82" s="257">
        <v>0</v>
      </c>
      <c r="G82" s="257">
        <v>0</v>
      </c>
      <c r="H82" s="257">
        <v>0</v>
      </c>
      <c r="I82" s="257">
        <v>0</v>
      </c>
      <c r="J82" s="257">
        <v>0</v>
      </c>
      <c r="K82" s="253">
        <v>0</v>
      </c>
    </row>
    <row r="83" spans="3:11" x14ac:dyDescent="0.25">
      <c r="C83" s="430"/>
      <c r="D83" s="431" t="s">
        <v>349</v>
      </c>
      <c r="E83" s="421"/>
      <c r="F83" s="257">
        <v>0</v>
      </c>
      <c r="G83" s="257">
        <v>0</v>
      </c>
      <c r="H83" s="257">
        <v>0</v>
      </c>
      <c r="I83" s="257">
        <v>0</v>
      </c>
      <c r="J83" s="257">
        <v>0</v>
      </c>
      <c r="K83" s="253">
        <v>0</v>
      </c>
    </row>
    <row r="84" spans="3:11" x14ac:dyDescent="0.25">
      <c r="C84" s="430"/>
      <c r="D84" s="431" t="s">
        <v>350</v>
      </c>
      <c r="E84" s="421"/>
      <c r="F84" s="257"/>
      <c r="G84" s="257"/>
      <c r="H84" s="257"/>
      <c r="I84" s="257"/>
      <c r="J84" s="257"/>
      <c r="K84" s="253"/>
    </row>
    <row r="85" spans="3:11" x14ac:dyDescent="0.25">
      <c r="C85" s="255"/>
      <c r="D85" s="431" t="s">
        <v>351</v>
      </c>
      <c r="E85" s="421"/>
      <c r="F85" s="257">
        <v>0</v>
      </c>
      <c r="G85" s="257">
        <v>0</v>
      </c>
      <c r="H85" s="257">
        <v>0</v>
      </c>
      <c r="I85" s="257">
        <v>0</v>
      </c>
      <c r="J85" s="257">
        <v>0</v>
      </c>
      <c r="K85" s="253">
        <v>0</v>
      </c>
    </row>
    <row r="86" spans="3:11" x14ac:dyDescent="0.25">
      <c r="C86" s="255"/>
      <c r="D86" s="431"/>
      <c r="E86" s="421"/>
      <c r="F86" s="222"/>
      <c r="G86" s="223"/>
      <c r="H86" s="224"/>
      <c r="I86" s="223"/>
      <c r="J86" s="224"/>
      <c r="K86" s="223"/>
    </row>
    <row r="87" spans="3:11" x14ac:dyDescent="0.25">
      <c r="C87" s="433" t="s">
        <v>352</v>
      </c>
      <c r="D87" s="425"/>
      <c r="E87" s="425"/>
      <c r="F87" s="226">
        <f>+F85+F83+F79+F74+F57</f>
        <v>0</v>
      </c>
      <c r="G87" s="226">
        <f t="shared" ref="G87:K87" si="8">+G85+G83+G79+G74+G57</f>
        <v>0</v>
      </c>
      <c r="H87" s="226">
        <f t="shared" si="8"/>
        <v>0</v>
      </c>
      <c r="I87" s="226">
        <f t="shared" si="8"/>
        <v>0</v>
      </c>
      <c r="J87" s="226">
        <f t="shared" si="8"/>
        <v>0</v>
      </c>
      <c r="K87" s="227">
        <f t="shared" si="8"/>
        <v>0</v>
      </c>
    </row>
    <row r="88" spans="3:11" x14ac:dyDescent="0.25">
      <c r="C88" s="433" t="s">
        <v>353</v>
      </c>
      <c r="D88" s="425"/>
      <c r="E88" s="425"/>
      <c r="F88" s="226"/>
      <c r="G88" s="226"/>
      <c r="H88" s="226"/>
      <c r="I88" s="226"/>
      <c r="J88" s="226"/>
      <c r="K88" s="227"/>
    </row>
    <row r="89" spans="3:11" x14ac:dyDescent="0.25">
      <c r="C89" s="255"/>
      <c r="D89" s="431"/>
      <c r="E89" s="421"/>
      <c r="F89" s="222"/>
      <c r="G89" s="223"/>
      <c r="H89" s="224"/>
      <c r="I89" s="223"/>
      <c r="J89" s="224"/>
      <c r="K89" s="223"/>
    </row>
    <row r="90" spans="3:11" x14ac:dyDescent="0.25">
      <c r="C90" s="433" t="s">
        <v>354</v>
      </c>
      <c r="D90" s="425"/>
      <c r="E90" s="425"/>
      <c r="F90" s="257">
        <f>+F91</f>
        <v>0</v>
      </c>
      <c r="G90" s="257">
        <f t="shared" ref="G90:K90" si="9">+G91</f>
        <v>0</v>
      </c>
      <c r="H90" s="257">
        <f t="shared" si="9"/>
        <v>0</v>
      </c>
      <c r="I90" s="257">
        <f t="shared" si="9"/>
        <v>0</v>
      </c>
      <c r="J90" s="257">
        <f t="shared" si="9"/>
        <v>0</v>
      </c>
      <c r="K90" s="253">
        <f t="shared" si="9"/>
        <v>0</v>
      </c>
    </row>
    <row r="91" spans="3:11" x14ac:dyDescent="0.25">
      <c r="C91" s="255"/>
      <c r="D91" s="431" t="s">
        <v>355</v>
      </c>
      <c r="E91" s="421"/>
      <c r="F91" s="257">
        <v>0</v>
      </c>
      <c r="G91" s="257">
        <v>0</v>
      </c>
      <c r="H91" s="257">
        <v>0</v>
      </c>
      <c r="I91" s="257">
        <v>0</v>
      </c>
      <c r="J91" s="257">
        <v>0</v>
      </c>
      <c r="K91" s="253">
        <v>0</v>
      </c>
    </row>
    <row r="92" spans="3:11" x14ac:dyDescent="0.25">
      <c r="C92" s="255"/>
      <c r="D92" s="431"/>
      <c r="E92" s="421"/>
      <c r="F92" s="68"/>
      <c r="G92" s="258"/>
      <c r="H92" s="259"/>
      <c r="I92" s="258"/>
      <c r="J92" s="259"/>
      <c r="K92" s="258"/>
    </row>
    <row r="93" spans="3:11" x14ac:dyDescent="0.25">
      <c r="C93" s="433" t="s">
        <v>356</v>
      </c>
      <c r="D93" s="425"/>
      <c r="E93" s="425"/>
      <c r="F93" s="257">
        <f>+F51</f>
        <v>228232707</v>
      </c>
      <c r="G93" s="257">
        <f>+G51+G87</f>
        <v>0</v>
      </c>
      <c r="H93" s="262">
        <f t="shared" ref="H93:K93" si="10">+H51+H87</f>
        <v>228232707</v>
      </c>
      <c r="I93" s="262">
        <f t="shared" si="10"/>
        <v>167703828.95999998</v>
      </c>
      <c r="J93" s="262">
        <f t="shared" si="10"/>
        <v>167703828.95999998</v>
      </c>
      <c r="K93" s="262">
        <f t="shared" si="10"/>
        <v>61278878.040000014</v>
      </c>
    </row>
    <row r="94" spans="3:11" x14ac:dyDescent="0.25">
      <c r="C94" s="255"/>
      <c r="D94" s="431"/>
      <c r="E94" s="421"/>
      <c r="F94" s="68"/>
      <c r="G94" s="258"/>
      <c r="H94" s="259"/>
      <c r="I94" s="258"/>
      <c r="J94" s="259"/>
      <c r="K94" s="258"/>
    </row>
    <row r="95" spans="3:11" x14ac:dyDescent="0.25">
      <c r="C95" s="255"/>
      <c r="D95" s="437" t="s">
        <v>357</v>
      </c>
      <c r="E95" s="425"/>
      <c r="F95" s="68"/>
      <c r="G95" s="258"/>
      <c r="H95" s="259"/>
      <c r="I95" s="258"/>
      <c r="J95" s="259"/>
      <c r="K95" s="258"/>
    </row>
    <row r="96" spans="3:11" x14ac:dyDescent="0.25">
      <c r="C96" s="430"/>
      <c r="D96" s="431" t="s">
        <v>358</v>
      </c>
      <c r="E96" s="421"/>
      <c r="F96" s="257">
        <v>0</v>
      </c>
      <c r="G96" s="257">
        <v>0</v>
      </c>
      <c r="H96" s="257">
        <v>0</v>
      </c>
      <c r="I96" s="257">
        <v>0</v>
      </c>
      <c r="J96" s="257">
        <v>0</v>
      </c>
      <c r="K96" s="253">
        <v>0</v>
      </c>
    </row>
    <row r="97" spans="3:11" x14ac:dyDescent="0.25">
      <c r="C97" s="430"/>
      <c r="D97" s="431" t="s">
        <v>359</v>
      </c>
      <c r="E97" s="421"/>
      <c r="F97" s="257"/>
      <c r="G97" s="257"/>
      <c r="H97" s="257"/>
      <c r="I97" s="257"/>
      <c r="J97" s="257"/>
      <c r="K97" s="253"/>
    </row>
    <row r="98" spans="3:11" x14ac:dyDescent="0.25">
      <c r="C98" s="430"/>
      <c r="D98" s="431" t="s">
        <v>360</v>
      </c>
      <c r="E98" s="421"/>
      <c r="F98" s="257">
        <v>0</v>
      </c>
      <c r="G98" s="257">
        <v>0</v>
      </c>
      <c r="H98" s="257">
        <v>0</v>
      </c>
      <c r="I98" s="257">
        <v>0</v>
      </c>
      <c r="J98" s="257">
        <v>0</v>
      </c>
      <c r="K98" s="253">
        <v>0</v>
      </c>
    </row>
    <row r="99" spans="3:11" x14ac:dyDescent="0.25">
      <c r="C99" s="430"/>
      <c r="D99" s="431" t="s">
        <v>361</v>
      </c>
      <c r="E99" s="421"/>
      <c r="F99" s="257"/>
      <c r="G99" s="257"/>
      <c r="H99" s="257"/>
      <c r="I99" s="257"/>
      <c r="J99" s="257"/>
      <c r="K99" s="253"/>
    </row>
    <row r="100" spans="3:11" x14ac:dyDescent="0.25">
      <c r="C100" s="430"/>
      <c r="D100" s="431" t="s">
        <v>255</v>
      </c>
      <c r="E100" s="421"/>
      <c r="F100" s="257"/>
      <c r="G100" s="257"/>
      <c r="H100" s="257"/>
      <c r="I100" s="257"/>
      <c r="J100" s="257"/>
      <c r="K100" s="253"/>
    </row>
    <row r="101" spans="3:11" x14ac:dyDescent="0.25">
      <c r="C101" s="430"/>
      <c r="D101" s="437" t="s">
        <v>362</v>
      </c>
      <c r="E101" s="425"/>
      <c r="F101" s="257">
        <f>+F96+F98</f>
        <v>0</v>
      </c>
      <c r="G101" s="257">
        <f t="shared" ref="G101:K101" si="11">+G96+G98</f>
        <v>0</v>
      </c>
      <c r="H101" s="257">
        <f t="shared" si="11"/>
        <v>0</v>
      </c>
      <c r="I101" s="257">
        <f t="shared" si="11"/>
        <v>0</v>
      </c>
      <c r="J101" s="257">
        <f t="shared" si="11"/>
        <v>0</v>
      </c>
      <c r="K101" s="253">
        <f t="shared" si="11"/>
        <v>0</v>
      </c>
    </row>
    <row r="102" spans="3:11" x14ac:dyDescent="0.25">
      <c r="C102" s="430"/>
      <c r="D102" s="437" t="s">
        <v>363</v>
      </c>
      <c r="E102" s="425"/>
      <c r="F102" s="68"/>
      <c r="G102" s="68"/>
      <c r="H102" s="68"/>
      <c r="I102" s="68"/>
      <c r="J102" s="68"/>
      <c r="K102" s="258"/>
    </row>
    <row r="103" spans="3:11" x14ac:dyDescent="0.25">
      <c r="C103" s="17"/>
      <c r="D103" s="438"/>
      <c r="E103" s="438"/>
      <c r="F103" s="67"/>
      <c r="G103" s="60"/>
      <c r="H103" s="59"/>
      <c r="I103" s="60"/>
      <c r="J103" s="59"/>
      <c r="K103" s="60"/>
    </row>
    <row r="112" spans="3:11" x14ac:dyDescent="0.25">
      <c r="F112" t="s">
        <v>797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63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795</v>
      </c>
      <c r="F1" s="194" t="s">
        <v>795</v>
      </c>
    </row>
    <row r="3" spans="3:18" x14ac:dyDescent="0.25">
      <c r="C3" s="439" t="s">
        <v>792</v>
      </c>
      <c r="D3" s="392"/>
      <c r="E3" s="392"/>
      <c r="F3" s="392"/>
      <c r="G3" s="392"/>
      <c r="H3" s="392"/>
      <c r="I3" s="392"/>
      <c r="J3" s="440"/>
    </row>
    <row r="4" spans="3:18" x14ac:dyDescent="0.25">
      <c r="C4" s="411" t="s">
        <v>364</v>
      </c>
      <c r="D4" s="372"/>
      <c r="E4" s="372"/>
      <c r="F4" s="372"/>
      <c r="G4" s="372"/>
      <c r="H4" s="372"/>
      <c r="I4" s="372"/>
      <c r="J4" s="412"/>
    </row>
    <row r="5" spans="3:18" x14ac:dyDescent="0.25">
      <c r="C5" s="411" t="s">
        <v>365</v>
      </c>
      <c r="D5" s="372"/>
      <c r="E5" s="372"/>
      <c r="F5" s="372"/>
      <c r="G5" s="372"/>
      <c r="H5" s="372"/>
      <c r="I5" s="372"/>
      <c r="J5" s="412"/>
    </row>
    <row r="6" spans="3:18" x14ac:dyDescent="0.25">
      <c r="C6" s="411" t="s">
        <v>804</v>
      </c>
      <c r="D6" s="372"/>
      <c r="E6" s="372"/>
      <c r="F6" s="372"/>
      <c r="G6" s="372"/>
      <c r="H6" s="372"/>
      <c r="I6" s="372"/>
      <c r="J6" s="412"/>
    </row>
    <row r="7" spans="3:18" x14ac:dyDescent="0.25">
      <c r="C7" s="413" t="s">
        <v>1</v>
      </c>
      <c r="D7" s="394"/>
      <c r="E7" s="394"/>
      <c r="F7" s="394"/>
      <c r="G7" s="394"/>
      <c r="H7" s="394"/>
      <c r="I7" s="394"/>
      <c r="J7" s="414"/>
    </row>
    <row r="8" spans="3:18" x14ac:dyDescent="0.25">
      <c r="C8" s="439" t="s">
        <v>2</v>
      </c>
      <c r="D8" s="363"/>
      <c r="E8" s="359" t="s">
        <v>366</v>
      </c>
      <c r="F8" s="360"/>
      <c r="G8" s="360"/>
      <c r="H8" s="360"/>
      <c r="I8" s="361"/>
      <c r="J8" s="74" t="s">
        <v>367</v>
      </c>
    </row>
    <row r="9" spans="3:18" x14ac:dyDescent="0.25">
      <c r="C9" s="411"/>
      <c r="D9" s="358"/>
      <c r="E9" s="51" t="s">
        <v>247</v>
      </c>
      <c r="F9" s="51" t="s">
        <v>276</v>
      </c>
      <c r="G9" s="400" t="s">
        <v>278</v>
      </c>
      <c r="H9" s="400" t="s">
        <v>229</v>
      </c>
      <c r="I9" s="400" t="s">
        <v>231</v>
      </c>
      <c r="J9" s="75" t="s">
        <v>368</v>
      </c>
    </row>
    <row r="10" spans="3:18" x14ac:dyDescent="0.25">
      <c r="C10" s="413"/>
      <c r="D10" s="395"/>
      <c r="E10" s="77" t="s">
        <v>369</v>
      </c>
      <c r="F10" s="52" t="s">
        <v>277</v>
      </c>
      <c r="G10" s="420"/>
      <c r="H10" s="401"/>
      <c r="I10" s="420"/>
      <c r="J10" s="76"/>
    </row>
    <row r="11" spans="3:18" x14ac:dyDescent="0.25">
      <c r="C11" s="441" t="s">
        <v>370</v>
      </c>
      <c r="D11" s="442"/>
      <c r="E11" s="228">
        <f>+E12+E20+E31+E42+E53+E64+E68+E78+E82</f>
        <v>229432454.01000002</v>
      </c>
      <c r="F11" s="228">
        <f t="shared" ref="F11:J11" si="0">+F12+F20+F31+F42+F53+F64+F68+F78+F82</f>
        <v>917713.9</v>
      </c>
      <c r="G11" s="228">
        <f t="shared" si="0"/>
        <v>230350167.91000003</v>
      </c>
      <c r="H11" s="228">
        <f t="shared" si="0"/>
        <v>152807735.734</v>
      </c>
      <c r="I11" s="228">
        <f t="shared" si="0"/>
        <v>147752792.55000001</v>
      </c>
      <c r="J11" s="228">
        <f t="shared" si="0"/>
        <v>77542432.176000014</v>
      </c>
      <c r="M11" s="194"/>
      <c r="O11" s="194"/>
      <c r="R11" s="194"/>
    </row>
    <row r="12" spans="3:18" x14ac:dyDescent="0.25">
      <c r="C12" s="426" t="s">
        <v>371</v>
      </c>
      <c r="D12" s="421"/>
      <c r="E12" s="211">
        <f>SUM(E13:E19)</f>
        <v>205725439.73000002</v>
      </c>
      <c r="F12" s="211">
        <f t="shared" ref="F12" si="1">SUM(F13:F19)</f>
        <v>0</v>
      </c>
      <c r="G12" s="294">
        <f t="shared" ref="G12" si="2">SUM(G13:G19)</f>
        <v>205725439.73000002</v>
      </c>
      <c r="H12" s="211">
        <v>133869382.89</v>
      </c>
      <c r="I12" s="211">
        <v>129305495.92</v>
      </c>
      <c r="J12" s="211">
        <f>+G12-H12</f>
        <v>71856056.840000018</v>
      </c>
    </row>
    <row r="13" spans="3:18" x14ac:dyDescent="0.25">
      <c r="C13" s="61"/>
      <c r="D13" s="63" t="s">
        <v>372</v>
      </c>
      <c r="E13" s="211">
        <v>62623344</v>
      </c>
      <c r="F13" s="211">
        <v>0</v>
      </c>
      <c r="G13" s="294">
        <v>62623344</v>
      </c>
      <c r="H13" s="211">
        <v>50641724.810000002</v>
      </c>
      <c r="I13" s="211">
        <v>50641724.810000002</v>
      </c>
      <c r="J13" s="294">
        <f t="shared" ref="J13:J21" si="3">+G13-H13</f>
        <v>11981619.189999998</v>
      </c>
    </row>
    <row r="14" spans="3:18" x14ac:dyDescent="0.25">
      <c r="C14" s="61"/>
      <c r="D14" s="63" t="s">
        <v>373</v>
      </c>
      <c r="E14" s="211">
        <v>1762308</v>
      </c>
      <c r="F14" s="211">
        <v>0</v>
      </c>
      <c r="G14" s="294">
        <f>+E14</f>
        <v>1762308</v>
      </c>
      <c r="H14" s="211">
        <v>1199733.3400000001</v>
      </c>
      <c r="I14" s="211">
        <v>1199733.3400000001</v>
      </c>
      <c r="J14" s="294">
        <f t="shared" si="3"/>
        <v>562574.65999999992</v>
      </c>
    </row>
    <row r="15" spans="3:18" x14ac:dyDescent="0.25">
      <c r="C15" s="61"/>
      <c r="D15" s="63" t="s">
        <v>374</v>
      </c>
      <c r="E15" s="211">
        <v>49068318</v>
      </c>
      <c r="F15" s="211">
        <v>0</v>
      </c>
      <c r="G15" s="294">
        <f>+E15</f>
        <v>49068318</v>
      </c>
      <c r="H15" s="211">
        <v>28608211.670000002</v>
      </c>
      <c r="I15" s="211">
        <v>28608211.670000002</v>
      </c>
      <c r="J15" s="294">
        <f t="shared" si="3"/>
        <v>20460106.329999998</v>
      </c>
    </row>
    <row r="16" spans="3:18" x14ac:dyDescent="0.25">
      <c r="C16" s="61"/>
      <c r="D16" s="63" t="s">
        <v>375</v>
      </c>
      <c r="E16" s="211">
        <v>905260</v>
      </c>
      <c r="F16" s="211">
        <v>0</v>
      </c>
      <c r="G16" s="294">
        <f>+E16</f>
        <v>905260</v>
      </c>
      <c r="H16" s="211">
        <v>845416.4</v>
      </c>
      <c r="I16" s="211">
        <v>845416.4</v>
      </c>
      <c r="J16" s="294">
        <f t="shared" si="3"/>
        <v>59843.599999999977</v>
      </c>
    </row>
    <row r="17" spans="3:13" x14ac:dyDescent="0.25">
      <c r="C17" s="61"/>
      <c r="D17" s="63" t="s">
        <v>376</v>
      </c>
      <c r="E17" s="211">
        <v>91366209.730000004</v>
      </c>
      <c r="F17" s="211">
        <v>0</v>
      </c>
      <c r="G17" s="294">
        <f>+E17</f>
        <v>91366209.730000004</v>
      </c>
      <c r="H17" s="211">
        <v>52574296.670000002</v>
      </c>
      <c r="I17" s="211">
        <v>48010409.700000003</v>
      </c>
      <c r="J17" s="294">
        <f t="shared" si="3"/>
        <v>38791913.060000002</v>
      </c>
      <c r="M17" s="194"/>
    </row>
    <row r="18" spans="3:13" x14ac:dyDescent="0.25">
      <c r="C18" s="61"/>
      <c r="D18" s="63" t="s">
        <v>377</v>
      </c>
      <c r="E18" s="211">
        <v>0</v>
      </c>
      <c r="F18" s="211">
        <f t="shared" ref="F18:F24" si="4">+G18-E18</f>
        <v>0</v>
      </c>
      <c r="G18" s="294">
        <v>0</v>
      </c>
      <c r="H18" s="211">
        <v>0</v>
      </c>
      <c r="I18" s="211">
        <v>0</v>
      </c>
      <c r="J18" s="294">
        <f t="shared" si="3"/>
        <v>0</v>
      </c>
    </row>
    <row r="19" spans="3:13" x14ac:dyDescent="0.25">
      <c r="C19" s="61"/>
      <c r="D19" s="63" t="s">
        <v>378</v>
      </c>
      <c r="E19" s="211">
        <v>0</v>
      </c>
      <c r="F19" s="211">
        <f t="shared" si="4"/>
        <v>0</v>
      </c>
      <c r="G19" s="294">
        <v>0</v>
      </c>
      <c r="H19" s="211">
        <v>0</v>
      </c>
      <c r="I19" s="211">
        <v>0</v>
      </c>
      <c r="J19" s="294">
        <f t="shared" si="3"/>
        <v>0</v>
      </c>
    </row>
    <row r="20" spans="3:13" x14ac:dyDescent="0.25">
      <c r="C20" s="426" t="s">
        <v>379</v>
      </c>
      <c r="D20" s="421"/>
      <c r="E20" s="211">
        <f>SUM(E21:E30)</f>
        <v>5133000</v>
      </c>
      <c r="F20" s="211">
        <f t="shared" ref="F20:J20" si="5">SUM(F21:F30)</f>
        <v>0</v>
      </c>
      <c r="G20" s="211">
        <f t="shared" si="5"/>
        <v>5133000</v>
      </c>
      <c r="H20" s="311">
        <f t="shared" si="5"/>
        <v>4350181.18</v>
      </c>
      <c r="I20" s="311">
        <f t="shared" si="5"/>
        <v>4261766.7700000005</v>
      </c>
      <c r="J20" s="311">
        <f t="shared" si="5"/>
        <v>782818.82</v>
      </c>
    </row>
    <row r="21" spans="3:13" x14ac:dyDescent="0.25">
      <c r="C21" s="426"/>
      <c r="D21" s="63" t="s">
        <v>380</v>
      </c>
      <c r="E21" s="211">
        <v>2881771</v>
      </c>
      <c r="F21" s="211">
        <v>0</v>
      </c>
      <c r="G21" s="294">
        <f>+E21</f>
        <v>2881771</v>
      </c>
      <c r="H21" s="211">
        <v>2442175.58</v>
      </c>
      <c r="I21" s="303">
        <v>2355303.2000000002</v>
      </c>
      <c r="J21" s="306">
        <f t="shared" si="3"/>
        <v>439595.41999999993</v>
      </c>
    </row>
    <row r="22" spans="3:13" x14ac:dyDescent="0.25">
      <c r="C22" s="426"/>
      <c r="D22" s="63" t="s">
        <v>381</v>
      </c>
      <c r="E22" s="211"/>
      <c r="F22" s="211"/>
      <c r="G22" s="294"/>
      <c r="H22" s="211"/>
      <c r="I22" s="211"/>
      <c r="J22" s="211"/>
    </row>
    <row r="23" spans="3:13" x14ac:dyDescent="0.25">
      <c r="C23" s="61"/>
      <c r="D23" s="63" t="s">
        <v>382</v>
      </c>
      <c r="E23" s="211">
        <v>742819</v>
      </c>
      <c r="F23" s="211">
        <v>0</v>
      </c>
      <c r="G23" s="294">
        <f>+E23</f>
        <v>742819</v>
      </c>
      <c r="H23" s="211">
        <v>595920.34</v>
      </c>
      <c r="I23" s="211">
        <v>594482.71</v>
      </c>
      <c r="J23" s="211">
        <f t="shared" ref="J23:J41" si="6">+G23-H23</f>
        <v>146898.66000000003</v>
      </c>
    </row>
    <row r="24" spans="3:13" x14ac:dyDescent="0.25">
      <c r="C24" s="61"/>
      <c r="D24" s="63" t="s">
        <v>383</v>
      </c>
      <c r="E24" s="211">
        <v>0</v>
      </c>
      <c r="F24" s="211">
        <f t="shared" si="4"/>
        <v>0</v>
      </c>
      <c r="G24" s="294">
        <v>0</v>
      </c>
      <c r="H24" s="211">
        <v>0</v>
      </c>
      <c r="I24" s="211">
        <v>0</v>
      </c>
      <c r="J24" s="211">
        <f t="shared" si="6"/>
        <v>0</v>
      </c>
    </row>
    <row r="25" spans="3:13" x14ac:dyDescent="0.25">
      <c r="C25" s="61"/>
      <c r="D25" s="63" t="s">
        <v>384</v>
      </c>
      <c r="E25" s="211">
        <v>58840</v>
      </c>
      <c r="F25" s="211">
        <v>0</v>
      </c>
      <c r="G25" s="294">
        <f t="shared" ref="G25:G30" si="7">+E25</f>
        <v>58840</v>
      </c>
      <c r="H25" s="211">
        <v>71921.97</v>
      </c>
      <c r="I25" s="211">
        <v>71921.97</v>
      </c>
      <c r="J25" s="211">
        <f t="shared" si="6"/>
        <v>-13081.970000000001</v>
      </c>
    </row>
    <row r="26" spans="3:13" x14ac:dyDescent="0.25">
      <c r="C26" s="61"/>
      <c r="D26" s="63" t="s">
        <v>385</v>
      </c>
      <c r="E26" s="211">
        <v>570</v>
      </c>
      <c r="F26" s="211">
        <v>0</v>
      </c>
      <c r="G26" s="294">
        <f t="shared" si="7"/>
        <v>570</v>
      </c>
      <c r="H26" s="211">
        <v>1114.1600000000001</v>
      </c>
      <c r="I26" s="211">
        <v>1114.1600000000001</v>
      </c>
      <c r="J26" s="211">
        <f t="shared" si="6"/>
        <v>-544.16000000000008</v>
      </c>
    </row>
    <row r="27" spans="3:13" x14ac:dyDescent="0.25">
      <c r="C27" s="61"/>
      <c r="D27" s="63" t="s">
        <v>386</v>
      </c>
      <c r="E27" s="211">
        <v>1381350</v>
      </c>
      <c r="F27" s="211">
        <v>0</v>
      </c>
      <c r="G27" s="294">
        <f t="shared" si="7"/>
        <v>1381350</v>
      </c>
      <c r="H27" s="211">
        <v>1038742.02</v>
      </c>
      <c r="I27" s="211">
        <v>1038742.02</v>
      </c>
      <c r="J27" s="211">
        <f t="shared" si="6"/>
        <v>342607.98</v>
      </c>
    </row>
    <row r="28" spans="3:13" x14ac:dyDescent="0.25">
      <c r="C28" s="61"/>
      <c r="D28" s="63" t="s">
        <v>387</v>
      </c>
      <c r="E28" s="211">
        <v>17000</v>
      </c>
      <c r="F28" s="211">
        <v>0</v>
      </c>
      <c r="G28" s="294">
        <f t="shared" si="7"/>
        <v>17000</v>
      </c>
      <c r="H28" s="211">
        <v>106.28</v>
      </c>
      <c r="I28" s="211">
        <v>106.28</v>
      </c>
      <c r="J28" s="211">
        <f t="shared" si="6"/>
        <v>16893.72</v>
      </c>
    </row>
    <row r="29" spans="3:13" x14ac:dyDescent="0.25">
      <c r="C29" s="61"/>
      <c r="D29" s="63" t="s">
        <v>388</v>
      </c>
      <c r="E29" s="211">
        <v>0</v>
      </c>
      <c r="F29" s="211">
        <v>0</v>
      </c>
      <c r="G29" s="294">
        <f t="shared" si="7"/>
        <v>0</v>
      </c>
      <c r="H29" s="211">
        <v>0</v>
      </c>
      <c r="I29" s="211">
        <v>0</v>
      </c>
      <c r="J29" s="211">
        <f t="shared" si="6"/>
        <v>0</v>
      </c>
    </row>
    <row r="30" spans="3:13" x14ac:dyDescent="0.25">
      <c r="C30" s="61"/>
      <c r="D30" s="63" t="s">
        <v>389</v>
      </c>
      <c r="E30" s="211">
        <v>50650</v>
      </c>
      <c r="F30" s="211">
        <v>0</v>
      </c>
      <c r="G30" s="294">
        <f t="shared" si="7"/>
        <v>50650</v>
      </c>
      <c r="H30" s="211">
        <v>200200.83</v>
      </c>
      <c r="I30" s="211">
        <v>200096.43</v>
      </c>
      <c r="J30" s="211">
        <f t="shared" si="6"/>
        <v>-149550.82999999999</v>
      </c>
    </row>
    <row r="31" spans="3:13" x14ac:dyDescent="0.25">
      <c r="C31" s="426" t="s">
        <v>390</v>
      </c>
      <c r="D31" s="421"/>
      <c r="E31" s="211">
        <f>SUM(E32:E41)</f>
        <v>16061390.279999999</v>
      </c>
      <c r="F31" s="211">
        <f t="shared" ref="F31:I31" si="8">SUM(F32:F41)</f>
        <v>0</v>
      </c>
      <c r="G31" s="211">
        <f t="shared" si="8"/>
        <v>16061390.279999999</v>
      </c>
      <c r="H31" s="211">
        <f t="shared" si="8"/>
        <v>11605220.853999998</v>
      </c>
      <c r="I31" s="211">
        <f t="shared" si="8"/>
        <v>11202579.050000001</v>
      </c>
      <c r="J31" s="303">
        <f t="shared" si="6"/>
        <v>4456169.4260000009</v>
      </c>
    </row>
    <row r="32" spans="3:13" x14ac:dyDescent="0.25">
      <c r="C32" s="61"/>
      <c r="D32" s="63" t="s">
        <v>391</v>
      </c>
      <c r="E32" s="211">
        <v>4302013</v>
      </c>
      <c r="F32" s="211">
        <v>0</v>
      </c>
      <c r="G32" s="211">
        <f>+E32</f>
        <v>4302013</v>
      </c>
      <c r="H32" s="211">
        <v>2110372.5699999998</v>
      </c>
      <c r="I32" s="211">
        <v>2109692.69</v>
      </c>
      <c r="J32" s="303">
        <f t="shared" si="6"/>
        <v>2191640.4300000002</v>
      </c>
    </row>
    <row r="33" spans="3:10" x14ac:dyDescent="0.25">
      <c r="C33" s="61"/>
      <c r="D33" s="63" t="s">
        <v>392</v>
      </c>
      <c r="E33" s="211">
        <v>2349788</v>
      </c>
      <c r="F33" s="211">
        <v>0</v>
      </c>
      <c r="G33" s="211">
        <f>+E33</f>
        <v>2349788</v>
      </c>
      <c r="H33" s="211">
        <v>967450.39</v>
      </c>
      <c r="I33" s="211">
        <v>948716.39</v>
      </c>
      <c r="J33" s="303">
        <f t="shared" si="6"/>
        <v>1382337.6099999999</v>
      </c>
    </row>
    <row r="34" spans="3:10" x14ac:dyDescent="0.25">
      <c r="C34" s="61"/>
      <c r="D34" s="63" t="s">
        <v>393</v>
      </c>
      <c r="E34" s="211">
        <v>2387564</v>
      </c>
      <c r="F34" s="211">
        <v>0</v>
      </c>
      <c r="G34" s="303">
        <f t="shared" ref="G34:G41" si="9">+E34</f>
        <v>2387564</v>
      </c>
      <c r="H34" s="211">
        <v>1861322.9140000001</v>
      </c>
      <c r="I34" s="211">
        <v>1854696.99</v>
      </c>
      <c r="J34" s="303">
        <f t="shared" si="6"/>
        <v>526241.08599999989</v>
      </c>
    </row>
    <row r="35" spans="3:10" x14ac:dyDescent="0.25">
      <c r="C35" s="61"/>
      <c r="D35" s="63" t="s">
        <v>394</v>
      </c>
      <c r="E35" s="211">
        <v>276907.28000000003</v>
      </c>
      <c r="F35" s="211">
        <v>0</v>
      </c>
      <c r="G35" s="303">
        <f t="shared" si="9"/>
        <v>276907.28000000003</v>
      </c>
      <c r="H35" s="211">
        <v>215108.58</v>
      </c>
      <c r="I35" s="211">
        <v>215108.58</v>
      </c>
      <c r="J35" s="303">
        <f t="shared" si="6"/>
        <v>61798.700000000041</v>
      </c>
    </row>
    <row r="36" spans="3:10" x14ac:dyDescent="0.25">
      <c r="C36" s="426"/>
      <c r="D36" s="63" t="s">
        <v>395</v>
      </c>
      <c r="E36" s="211">
        <v>2659418</v>
      </c>
      <c r="F36" s="211">
        <v>0</v>
      </c>
      <c r="G36" s="303">
        <f t="shared" si="9"/>
        <v>2659418</v>
      </c>
      <c r="H36" s="211">
        <v>2373002.1800000002</v>
      </c>
      <c r="I36" s="211">
        <v>2329502.1800000002</v>
      </c>
      <c r="J36" s="303">
        <f t="shared" si="6"/>
        <v>286415.81999999983</v>
      </c>
    </row>
    <row r="37" spans="3:10" x14ac:dyDescent="0.25">
      <c r="C37" s="426"/>
      <c r="D37" s="63" t="s">
        <v>396</v>
      </c>
      <c r="E37" s="211"/>
      <c r="F37" s="211"/>
      <c r="G37" s="303">
        <f t="shared" si="9"/>
        <v>0</v>
      </c>
      <c r="H37" s="211"/>
      <c r="I37" s="211"/>
      <c r="J37" s="303">
        <f t="shared" si="6"/>
        <v>0</v>
      </c>
    </row>
    <row r="38" spans="3:10" x14ac:dyDescent="0.25">
      <c r="C38" s="61"/>
      <c r="D38" s="63" t="s">
        <v>397</v>
      </c>
      <c r="E38" s="211">
        <v>168000</v>
      </c>
      <c r="F38" s="211">
        <v>0</v>
      </c>
      <c r="G38" s="303">
        <f t="shared" si="9"/>
        <v>168000</v>
      </c>
      <c r="H38" s="211">
        <v>286286.63</v>
      </c>
      <c r="I38" s="211">
        <v>286286.63</v>
      </c>
      <c r="J38" s="303">
        <f t="shared" si="6"/>
        <v>-118286.63</v>
      </c>
    </row>
    <row r="39" spans="3:10" x14ac:dyDescent="0.25">
      <c r="C39" s="61"/>
      <c r="D39" s="63" t="s">
        <v>398</v>
      </c>
      <c r="E39" s="211">
        <v>332400</v>
      </c>
      <c r="F39" s="211">
        <v>0</v>
      </c>
      <c r="G39" s="303">
        <f t="shared" si="9"/>
        <v>332400</v>
      </c>
      <c r="H39" s="211">
        <v>330605.71999999997</v>
      </c>
      <c r="I39" s="211">
        <v>325780.71999999997</v>
      </c>
      <c r="J39" s="303">
        <f t="shared" si="6"/>
        <v>1794.2800000000279</v>
      </c>
    </row>
    <row r="40" spans="3:10" x14ac:dyDescent="0.25">
      <c r="C40" s="61"/>
      <c r="D40" s="63" t="s">
        <v>399</v>
      </c>
      <c r="E40" s="211">
        <v>211100</v>
      </c>
      <c r="F40" s="211">
        <v>0</v>
      </c>
      <c r="G40" s="303">
        <f t="shared" si="9"/>
        <v>211100</v>
      </c>
      <c r="H40" s="211">
        <v>116087.25</v>
      </c>
      <c r="I40" s="211">
        <v>116087.25</v>
      </c>
      <c r="J40" s="303">
        <f t="shared" si="6"/>
        <v>95012.75</v>
      </c>
    </row>
    <row r="41" spans="3:10" x14ac:dyDescent="0.25">
      <c r="C41" s="61"/>
      <c r="D41" s="63" t="s">
        <v>400</v>
      </c>
      <c r="E41" s="211">
        <v>3374200</v>
      </c>
      <c r="F41" s="211">
        <v>0</v>
      </c>
      <c r="G41" s="303">
        <f t="shared" si="9"/>
        <v>3374200</v>
      </c>
      <c r="H41" s="211">
        <v>3344984.62</v>
      </c>
      <c r="I41" s="211">
        <v>3016707.62</v>
      </c>
      <c r="J41" s="303">
        <f t="shared" si="6"/>
        <v>29215.379999999888</v>
      </c>
    </row>
    <row r="42" spans="3:10" x14ac:dyDescent="0.25">
      <c r="C42" s="426" t="s">
        <v>401</v>
      </c>
      <c r="D42" s="421"/>
      <c r="E42" s="211">
        <v>0</v>
      </c>
      <c r="F42" s="211">
        <f>SUM(F44:F52)</f>
        <v>0</v>
      </c>
      <c r="G42" s="211">
        <f t="shared" ref="G42:J42" si="10">SUM(G44:G52)</f>
        <v>0</v>
      </c>
      <c r="H42" s="211">
        <f t="shared" si="10"/>
        <v>0</v>
      </c>
      <c r="I42" s="211">
        <f t="shared" si="10"/>
        <v>0</v>
      </c>
      <c r="J42" s="211">
        <f t="shared" si="10"/>
        <v>0</v>
      </c>
    </row>
    <row r="43" spans="3:10" x14ac:dyDescent="0.25">
      <c r="C43" s="426" t="s">
        <v>402</v>
      </c>
      <c r="D43" s="421"/>
      <c r="E43" s="211"/>
      <c r="F43" s="211"/>
      <c r="G43" s="211"/>
      <c r="H43" s="211"/>
      <c r="I43" s="211"/>
      <c r="J43" s="211"/>
    </row>
    <row r="44" spans="3:10" x14ac:dyDescent="0.25">
      <c r="C44" s="61"/>
      <c r="D44" s="63" t="s">
        <v>403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</row>
    <row r="45" spans="3:10" x14ac:dyDescent="0.25">
      <c r="C45" s="61"/>
      <c r="D45" s="63" t="s">
        <v>404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</row>
    <row r="46" spans="3:10" x14ac:dyDescent="0.25">
      <c r="C46" s="61"/>
      <c r="D46" s="63" t="s">
        <v>405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</row>
    <row r="47" spans="3:10" x14ac:dyDescent="0.25">
      <c r="C47" s="61"/>
      <c r="D47" s="63" t="s">
        <v>406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</row>
    <row r="48" spans="3:10" x14ac:dyDescent="0.25">
      <c r="C48" s="61"/>
      <c r="D48" s="63" t="s">
        <v>407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</row>
    <row r="49" spans="3:10" x14ac:dyDescent="0.25">
      <c r="C49" s="61"/>
      <c r="D49" s="63" t="s">
        <v>408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</row>
    <row r="50" spans="3:10" x14ac:dyDescent="0.25">
      <c r="C50" s="61"/>
      <c r="D50" s="63" t="s">
        <v>409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</row>
    <row r="51" spans="3:10" x14ac:dyDescent="0.25">
      <c r="C51" s="61"/>
      <c r="D51" s="63" t="s">
        <v>410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</row>
    <row r="52" spans="3:10" x14ac:dyDescent="0.25">
      <c r="C52" s="61"/>
      <c r="D52" s="63" t="s">
        <v>411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</row>
    <row r="53" spans="3:10" x14ac:dyDescent="0.25">
      <c r="C53" s="426" t="s">
        <v>412</v>
      </c>
      <c r="D53" s="421"/>
      <c r="E53" s="211">
        <f>SUM(E55:E63)</f>
        <v>2512624</v>
      </c>
      <c r="F53" s="211">
        <f>+F55+F56+F58+F63</f>
        <v>917713.9</v>
      </c>
      <c r="G53" s="294">
        <f>+G55+G56+G58+G63</f>
        <v>3430337.9</v>
      </c>
      <c r="H53" s="311">
        <f>+H55+H56+H58+H63+H60</f>
        <v>2982950.8099999996</v>
      </c>
      <c r="I53" s="311">
        <f>+I55+I56+I58+I63+I60</f>
        <v>2982950.8099999996</v>
      </c>
      <c r="J53" s="311">
        <f>+J55+J56+J58+J63+J60</f>
        <v>447387.08999999991</v>
      </c>
    </row>
    <row r="54" spans="3:10" x14ac:dyDescent="0.25">
      <c r="C54" s="426" t="s">
        <v>413</v>
      </c>
      <c r="D54" s="421"/>
      <c r="E54" s="211"/>
      <c r="F54" s="211"/>
      <c r="G54" s="211"/>
      <c r="H54" s="211"/>
      <c r="I54" s="211"/>
      <c r="J54" s="211"/>
    </row>
    <row r="55" spans="3:10" x14ac:dyDescent="0.25">
      <c r="C55" s="61"/>
      <c r="D55" s="63" t="s">
        <v>414</v>
      </c>
      <c r="E55" s="211">
        <v>780000</v>
      </c>
      <c r="F55" s="211">
        <v>917713.9</v>
      </c>
      <c r="G55" s="211">
        <f>+E55+F55</f>
        <v>1697713.9</v>
      </c>
      <c r="H55" s="211">
        <v>1359806.37</v>
      </c>
      <c r="I55" s="311">
        <v>1359806.37</v>
      </c>
      <c r="J55" s="306">
        <f t="shared" ref="J55:J56" si="11">+G55-H55</f>
        <v>337907.5299999998</v>
      </c>
    </row>
    <row r="56" spans="3:10" x14ac:dyDescent="0.25">
      <c r="C56" s="61"/>
      <c r="D56" s="63" t="s">
        <v>415</v>
      </c>
      <c r="E56" s="211">
        <v>623200</v>
      </c>
      <c r="F56" s="211">
        <v>0</v>
      </c>
      <c r="G56" s="211">
        <f>+E56</f>
        <v>623200</v>
      </c>
      <c r="H56" s="211">
        <v>119638.67</v>
      </c>
      <c r="I56" s="211">
        <v>119638.67</v>
      </c>
      <c r="J56" s="306">
        <f t="shared" si="11"/>
        <v>503561.33</v>
      </c>
    </row>
    <row r="57" spans="3:10" x14ac:dyDescent="0.25">
      <c r="C57" s="61"/>
      <c r="D57" s="63" t="s">
        <v>416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303">
        <f t="shared" ref="J57:J66" si="12">+G57-H57</f>
        <v>0</v>
      </c>
    </row>
    <row r="58" spans="3:10" x14ac:dyDescent="0.25">
      <c r="C58" s="61"/>
      <c r="D58" s="63" t="s">
        <v>417</v>
      </c>
      <c r="E58" s="211">
        <v>0</v>
      </c>
      <c r="F58" s="211">
        <v>0</v>
      </c>
      <c r="G58" s="211">
        <v>0</v>
      </c>
      <c r="H58" s="211">
        <v>416300</v>
      </c>
      <c r="I58" s="211">
        <v>416300</v>
      </c>
      <c r="J58" s="303">
        <f t="shared" si="12"/>
        <v>-416300</v>
      </c>
    </row>
    <row r="59" spans="3:10" x14ac:dyDescent="0.25">
      <c r="C59" s="61"/>
      <c r="D59" s="63" t="s">
        <v>418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303">
        <f t="shared" si="12"/>
        <v>0</v>
      </c>
    </row>
    <row r="60" spans="3:10" x14ac:dyDescent="0.25">
      <c r="C60" s="61"/>
      <c r="D60" s="63" t="s">
        <v>419</v>
      </c>
      <c r="E60" s="211">
        <v>0</v>
      </c>
      <c r="F60" s="211">
        <v>0</v>
      </c>
      <c r="G60" s="211">
        <v>0</v>
      </c>
      <c r="H60" s="211">
        <v>7665.3</v>
      </c>
      <c r="I60" s="211">
        <v>7665.3</v>
      </c>
      <c r="J60" s="303">
        <f t="shared" si="12"/>
        <v>-7665.3</v>
      </c>
    </row>
    <row r="61" spans="3:10" x14ac:dyDescent="0.25">
      <c r="C61" s="61"/>
      <c r="D61" s="63" t="s">
        <v>420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303">
        <f t="shared" si="12"/>
        <v>0</v>
      </c>
    </row>
    <row r="62" spans="3:10" x14ac:dyDescent="0.25">
      <c r="C62" s="61"/>
      <c r="D62" s="63" t="s">
        <v>421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303">
        <f t="shared" si="12"/>
        <v>0</v>
      </c>
    </row>
    <row r="63" spans="3:10" x14ac:dyDescent="0.25">
      <c r="C63" s="61"/>
      <c r="D63" s="63" t="s">
        <v>422</v>
      </c>
      <c r="E63" s="211">
        <v>1109424</v>
      </c>
      <c r="F63" s="211">
        <v>0</v>
      </c>
      <c r="G63" s="211">
        <f>+E63</f>
        <v>1109424</v>
      </c>
      <c r="H63" s="211">
        <v>1079540.47</v>
      </c>
      <c r="I63" s="211">
        <v>1079540.47</v>
      </c>
      <c r="J63" s="303">
        <f t="shared" si="12"/>
        <v>29883.530000000028</v>
      </c>
    </row>
    <row r="64" spans="3:10" x14ac:dyDescent="0.25">
      <c r="C64" s="426" t="s">
        <v>423</v>
      </c>
      <c r="D64" s="421"/>
      <c r="E64" s="211">
        <f>SUM(E65:E67)</f>
        <v>0</v>
      </c>
      <c r="F64" s="211">
        <f t="shared" ref="F64:I64" si="13">SUM(F65:F67)</f>
        <v>0</v>
      </c>
      <c r="G64" s="211">
        <f t="shared" si="13"/>
        <v>0</v>
      </c>
      <c r="H64" s="211">
        <f t="shared" si="13"/>
        <v>0</v>
      </c>
      <c r="I64" s="211">
        <f t="shared" si="13"/>
        <v>0</v>
      </c>
      <c r="J64" s="303">
        <f t="shared" si="12"/>
        <v>0</v>
      </c>
    </row>
    <row r="65" spans="3:10" x14ac:dyDescent="0.25">
      <c r="C65" s="61"/>
      <c r="D65" s="63" t="s">
        <v>424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303">
        <f t="shared" si="12"/>
        <v>0</v>
      </c>
    </row>
    <row r="66" spans="3:10" x14ac:dyDescent="0.25">
      <c r="C66" s="61"/>
      <c r="D66" s="63" t="s">
        <v>425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303">
        <f t="shared" si="12"/>
        <v>0</v>
      </c>
    </row>
    <row r="67" spans="3:10" x14ac:dyDescent="0.25">
      <c r="C67" s="61"/>
      <c r="D67" s="63" t="s">
        <v>426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</row>
    <row r="68" spans="3:10" x14ac:dyDescent="0.25">
      <c r="C68" s="426" t="s">
        <v>427</v>
      </c>
      <c r="D68" s="421"/>
      <c r="E68" s="211">
        <f>SUM(E71:E77)</f>
        <v>0</v>
      </c>
      <c r="F68" s="211">
        <f t="shared" ref="F68:J68" si="14">SUM(F71:F77)</f>
        <v>0</v>
      </c>
      <c r="G68" s="211">
        <f t="shared" si="14"/>
        <v>0</v>
      </c>
      <c r="H68" s="211">
        <f t="shared" si="14"/>
        <v>0</v>
      </c>
      <c r="I68" s="211">
        <f t="shared" si="14"/>
        <v>0</v>
      </c>
      <c r="J68" s="211">
        <f t="shared" si="14"/>
        <v>0</v>
      </c>
    </row>
    <row r="69" spans="3:10" x14ac:dyDescent="0.25">
      <c r="C69" s="426" t="s">
        <v>428</v>
      </c>
      <c r="D69" s="421"/>
      <c r="E69" s="211"/>
      <c r="F69" s="211"/>
      <c r="G69" s="211"/>
      <c r="H69" s="211"/>
      <c r="I69" s="211"/>
      <c r="J69" s="211"/>
    </row>
    <row r="70" spans="3:10" x14ac:dyDescent="0.25">
      <c r="C70" s="61"/>
      <c r="D70" s="63" t="s">
        <v>429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</row>
    <row r="71" spans="3:10" x14ac:dyDescent="0.25">
      <c r="C71" s="61"/>
      <c r="D71" s="63" t="s">
        <v>430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</row>
    <row r="72" spans="3:10" x14ac:dyDescent="0.25">
      <c r="C72" s="61"/>
      <c r="D72" s="63" t="s">
        <v>431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</row>
    <row r="73" spans="3:10" x14ac:dyDescent="0.25">
      <c r="C73" s="61"/>
      <c r="D73" s="63" t="s">
        <v>432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</row>
    <row r="74" spans="3:10" x14ac:dyDescent="0.25">
      <c r="C74" s="61"/>
      <c r="D74" s="63" t="s">
        <v>433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</row>
    <row r="75" spans="3:10" x14ac:dyDescent="0.25">
      <c r="C75" s="61"/>
      <c r="D75" s="63" t="s">
        <v>434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</row>
    <row r="76" spans="3:10" x14ac:dyDescent="0.25">
      <c r="C76" s="61"/>
      <c r="D76" s="63" t="s">
        <v>435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</row>
    <row r="77" spans="3:10" x14ac:dyDescent="0.25">
      <c r="C77" s="61"/>
      <c r="D77" s="63" t="s">
        <v>436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</row>
    <row r="78" spans="3:10" x14ac:dyDescent="0.25">
      <c r="C78" s="426" t="s">
        <v>437</v>
      </c>
      <c r="D78" s="421"/>
      <c r="E78" s="211">
        <f>+E79+E80+E81</f>
        <v>0</v>
      </c>
      <c r="F78" s="211">
        <f t="shared" ref="F78:I78" si="15">+F79+F80+F81</f>
        <v>0</v>
      </c>
      <c r="G78" s="211">
        <v>0</v>
      </c>
      <c r="H78" s="211">
        <f t="shared" si="15"/>
        <v>0</v>
      </c>
      <c r="I78" s="211">
        <f t="shared" si="15"/>
        <v>0</v>
      </c>
      <c r="J78" s="211">
        <f>+G78</f>
        <v>0</v>
      </c>
    </row>
    <row r="79" spans="3:10" x14ac:dyDescent="0.25">
      <c r="C79" s="61"/>
      <c r="D79" s="63" t="s">
        <v>438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</row>
    <row r="80" spans="3:10" x14ac:dyDescent="0.25">
      <c r="C80" s="61"/>
      <c r="D80" s="63" t="s">
        <v>439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</row>
    <row r="81" spans="3:10" x14ac:dyDescent="0.25">
      <c r="C81" s="61"/>
      <c r="D81" s="63" t="s">
        <v>440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f>+G81</f>
        <v>0</v>
      </c>
    </row>
    <row r="82" spans="3:10" x14ac:dyDescent="0.25">
      <c r="C82" s="426" t="s">
        <v>441</v>
      </c>
      <c r="D82" s="421"/>
      <c r="E82" s="211">
        <f>SUM(E84:E89)</f>
        <v>0</v>
      </c>
      <c r="F82" s="211">
        <f t="shared" ref="F82:J82" si="16">SUM(F84:F89)</f>
        <v>0</v>
      </c>
      <c r="G82" s="211">
        <f t="shared" si="16"/>
        <v>0</v>
      </c>
      <c r="H82" s="211">
        <f t="shared" si="16"/>
        <v>0</v>
      </c>
      <c r="I82" s="211">
        <f t="shared" si="16"/>
        <v>0</v>
      </c>
      <c r="J82" s="211">
        <f t="shared" si="16"/>
        <v>0</v>
      </c>
    </row>
    <row r="83" spans="3:10" x14ac:dyDescent="0.25">
      <c r="C83" s="61"/>
      <c r="D83" s="63" t="s">
        <v>442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</row>
    <row r="84" spans="3:10" x14ac:dyDescent="0.25">
      <c r="C84" s="61"/>
      <c r="D84" s="63" t="s">
        <v>443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</row>
    <row r="85" spans="3:10" x14ac:dyDescent="0.25">
      <c r="C85" s="61"/>
      <c r="D85" s="63" t="s">
        <v>444</v>
      </c>
      <c r="E85" s="211">
        <v>0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</row>
    <row r="86" spans="3:10" x14ac:dyDescent="0.25">
      <c r="C86" s="61"/>
      <c r="D86" s="63" t="s">
        <v>445</v>
      </c>
      <c r="E86" s="211">
        <v>0</v>
      </c>
      <c r="F86" s="211">
        <v>0</v>
      </c>
      <c r="G86" s="211">
        <v>0</v>
      </c>
      <c r="H86" s="211">
        <v>0</v>
      </c>
      <c r="I86" s="211">
        <v>0</v>
      </c>
      <c r="J86" s="211">
        <v>0</v>
      </c>
    </row>
    <row r="87" spans="3:10" x14ac:dyDescent="0.25">
      <c r="C87" s="61"/>
      <c r="D87" s="63" t="s">
        <v>446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</row>
    <row r="88" spans="3:10" x14ac:dyDescent="0.25">
      <c r="C88" s="61"/>
      <c r="D88" s="63" t="s">
        <v>447</v>
      </c>
      <c r="E88" s="211">
        <v>0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</row>
    <row r="89" spans="3:10" x14ac:dyDescent="0.25">
      <c r="C89" s="61"/>
      <c r="D89" s="63" t="s">
        <v>448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</row>
    <row r="90" spans="3:10" x14ac:dyDescent="0.25">
      <c r="C90" s="443"/>
      <c r="D90" s="444"/>
      <c r="E90" s="60" t="s">
        <v>795</v>
      </c>
      <c r="F90" s="59"/>
      <c r="G90" s="60"/>
      <c r="H90" s="59"/>
      <c r="I90" s="60"/>
      <c r="J90" s="65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topLeftCell="C58" workbookViewId="0">
      <selection activeCell="C2" sqref="C2:J92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28515625" bestFit="1" customWidth="1"/>
    <col min="7" max="7" width="13.7109375" bestFit="1" customWidth="1"/>
    <col min="8" max="9" width="13.28515625" bestFit="1" customWidth="1"/>
    <col min="10" max="10" width="14" customWidth="1"/>
  </cols>
  <sheetData>
    <row r="2" spans="3:10" x14ac:dyDescent="0.25">
      <c r="C2" s="439" t="s">
        <v>792</v>
      </c>
      <c r="D2" s="392"/>
      <c r="E2" s="392"/>
      <c r="F2" s="392"/>
      <c r="G2" s="392"/>
      <c r="H2" s="392"/>
      <c r="I2" s="392"/>
      <c r="J2" s="440"/>
    </row>
    <row r="3" spans="3:10" x14ac:dyDescent="0.25">
      <c r="C3" s="411" t="s">
        <v>364</v>
      </c>
      <c r="D3" s="372"/>
      <c r="E3" s="372"/>
      <c r="F3" s="372"/>
      <c r="G3" s="372"/>
      <c r="H3" s="372"/>
      <c r="I3" s="372"/>
      <c r="J3" s="412"/>
    </row>
    <row r="4" spans="3:10" x14ac:dyDescent="0.25">
      <c r="C4" s="411" t="s">
        <v>365</v>
      </c>
      <c r="D4" s="372"/>
      <c r="E4" s="372"/>
      <c r="F4" s="372"/>
      <c r="G4" s="372"/>
      <c r="H4" s="372"/>
      <c r="I4" s="372"/>
      <c r="J4" s="412"/>
    </row>
    <row r="5" spans="3:10" x14ac:dyDescent="0.25">
      <c r="C5" s="411" t="s">
        <v>813</v>
      </c>
      <c r="D5" s="372"/>
      <c r="E5" s="372"/>
      <c r="F5" s="372"/>
      <c r="G5" s="372"/>
      <c r="H5" s="372"/>
      <c r="I5" s="372"/>
      <c r="J5" s="412"/>
    </row>
    <row r="6" spans="3:10" x14ac:dyDescent="0.25">
      <c r="C6" s="413" t="s">
        <v>1</v>
      </c>
      <c r="D6" s="394"/>
      <c r="E6" s="394"/>
      <c r="F6" s="394"/>
      <c r="G6" s="394"/>
      <c r="H6" s="394"/>
      <c r="I6" s="394"/>
      <c r="J6" s="414"/>
    </row>
    <row r="7" spans="3:10" x14ac:dyDescent="0.25">
      <c r="C7" s="439" t="s">
        <v>2</v>
      </c>
      <c r="D7" s="363"/>
      <c r="E7" s="359" t="s">
        <v>366</v>
      </c>
      <c r="F7" s="360"/>
      <c r="G7" s="360"/>
      <c r="H7" s="360"/>
      <c r="I7" s="361"/>
      <c r="J7" s="74" t="s">
        <v>367</v>
      </c>
    </row>
    <row r="8" spans="3:10" x14ac:dyDescent="0.25">
      <c r="C8" s="411"/>
      <c r="D8" s="358"/>
      <c r="E8" s="51" t="s">
        <v>247</v>
      </c>
      <c r="F8" s="51" t="s">
        <v>276</v>
      </c>
      <c r="G8" s="400" t="s">
        <v>278</v>
      </c>
      <c r="H8" s="400" t="s">
        <v>229</v>
      </c>
      <c r="I8" s="400" t="s">
        <v>231</v>
      </c>
      <c r="J8" s="75" t="s">
        <v>368</v>
      </c>
    </row>
    <row r="9" spans="3:10" x14ac:dyDescent="0.25">
      <c r="C9" s="413"/>
      <c r="D9" s="395"/>
      <c r="E9" s="77" t="s">
        <v>369</v>
      </c>
      <c r="F9" s="52" t="s">
        <v>277</v>
      </c>
      <c r="G9" s="420"/>
      <c r="H9" s="401"/>
      <c r="I9" s="420"/>
      <c r="J9" s="76"/>
    </row>
    <row r="11" spans="3:10" x14ac:dyDescent="0.25">
      <c r="C11" s="445" t="s">
        <v>449</v>
      </c>
      <c r="D11" s="446"/>
      <c r="E11" s="228">
        <f>+E12+E20+E31+E42+E53+E64+E68+E78+E82</f>
        <v>0</v>
      </c>
      <c r="F11" s="228">
        <f t="shared" ref="F11:I11" si="0">+F12+F20+F31+F42+F53+F64+F68+F78+F82</f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>+G11</f>
        <v>0</v>
      </c>
    </row>
    <row r="12" spans="3:10" x14ac:dyDescent="0.25">
      <c r="C12" s="426" t="s">
        <v>371</v>
      </c>
      <c r="D12" s="421"/>
      <c r="E12" s="211">
        <f>SUM(E13:E19)</f>
        <v>0</v>
      </c>
      <c r="F12" s="211">
        <f t="shared" ref="F12:J12" si="1">SUM(F13:F19)</f>
        <v>0</v>
      </c>
      <c r="G12" s="211">
        <f t="shared" si="1"/>
        <v>0</v>
      </c>
      <c r="H12" s="211">
        <f t="shared" si="1"/>
        <v>0</v>
      </c>
      <c r="I12" s="211">
        <f t="shared" si="1"/>
        <v>0</v>
      </c>
      <c r="J12" s="211">
        <f t="shared" si="1"/>
        <v>0</v>
      </c>
    </row>
    <row r="13" spans="3:10" x14ac:dyDescent="0.25">
      <c r="C13" s="61"/>
      <c r="D13" s="63" t="s">
        <v>372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</row>
    <row r="14" spans="3:10" x14ac:dyDescent="0.25">
      <c r="C14" s="61"/>
      <c r="D14" s="63" t="s">
        <v>373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</row>
    <row r="15" spans="3:10" x14ac:dyDescent="0.25">
      <c r="C15" s="61"/>
      <c r="D15" s="63" t="s">
        <v>374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</row>
    <row r="16" spans="3:10" x14ac:dyDescent="0.25">
      <c r="C16" s="61"/>
      <c r="D16" s="63" t="s">
        <v>375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</row>
    <row r="17" spans="3:10" x14ac:dyDescent="0.25">
      <c r="C17" s="61"/>
      <c r="D17" s="63" t="s">
        <v>376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</row>
    <row r="18" spans="3:10" x14ac:dyDescent="0.25">
      <c r="C18" s="61"/>
      <c r="D18" s="63" t="s">
        <v>377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</row>
    <row r="19" spans="3:10" x14ac:dyDescent="0.25">
      <c r="C19" s="61"/>
      <c r="D19" s="63" t="s">
        <v>378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</row>
    <row r="20" spans="3:10" x14ac:dyDescent="0.25">
      <c r="C20" s="426" t="s">
        <v>379</v>
      </c>
      <c r="D20" s="421"/>
      <c r="E20" s="211">
        <f>SUM(E21:E30)</f>
        <v>0</v>
      </c>
      <c r="F20" s="211">
        <f t="shared" ref="F20:J20" si="2">SUM(F21:F30)</f>
        <v>0</v>
      </c>
      <c r="G20" s="211">
        <f t="shared" si="2"/>
        <v>0</v>
      </c>
      <c r="H20" s="211">
        <f t="shared" si="2"/>
        <v>0</v>
      </c>
      <c r="I20" s="211">
        <f t="shared" si="2"/>
        <v>0</v>
      </c>
      <c r="J20" s="211">
        <f t="shared" si="2"/>
        <v>0</v>
      </c>
    </row>
    <row r="21" spans="3:10" x14ac:dyDescent="0.25">
      <c r="C21" s="426"/>
      <c r="D21" s="63" t="s">
        <v>380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3:10" x14ac:dyDescent="0.25">
      <c r="C22" s="426"/>
      <c r="D22" s="63" t="s">
        <v>381</v>
      </c>
      <c r="E22" s="211"/>
      <c r="F22" s="211"/>
      <c r="G22" s="211"/>
      <c r="H22" s="211"/>
      <c r="I22" s="211"/>
      <c r="J22" s="211"/>
    </row>
    <row r="23" spans="3:10" x14ac:dyDescent="0.25">
      <c r="C23" s="61"/>
      <c r="D23" s="63" t="s">
        <v>382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</row>
    <row r="24" spans="3:10" x14ac:dyDescent="0.25">
      <c r="C24" s="61"/>
      <c r="D24" s="63" t="s">
        <v>383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</row>
    <row r="25" spans="3:10" x14ac:dyDescent="0.25">
      <c r="C25" s="61"/>
      <c r="D25" s="63" t="s">
        <v>384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</row>
    <row r="26" spans="3:10" x14ac:dyDescent="0.25">
      <c r="C26" s="61"/>
      <c r="D26" s="63" t="s">
        <v>385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</row>
    <row r="27" spans="3:10" x14ac:dyDescent="0.25">
      <c r="C27" s="61"/>
      <c r="D27" s="63" t="s">
        <v>386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</row>
    <row r="28" spans="3:10" x14ac:dyDescent="0.25">
      <c r="C28" s="61"/>
      <c r="D28" s="63" t="s">
        <v>387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</row>
    <row r="29" spans="3:10" x14ac:dyDescent="0.25">
      <c r="C29" s="61"/>
      <c r="D29" s="63" t="s">
        <v>388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</row>
    <row r="30" spans="3:10" x14ac:dyDescent="0.25">
      <c r="C30" s="61"/>
      <c r="D30" s="63" t="s">
        <v>389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</row>
    <row r="31" spans="3:10" x14ac:dyDescent="0.25">
      <c r="C31" s="426" t="s">
        <v>390</v>
      </c>
      <c r="D31" s="421"/>
      <c r="E31" s="211">
        <f>SUM(E32:E41)</f>
        <v>0</v>
      </c>
      <c r="F31" s="211">
        <f t="shared" ref="F31:J31" si="3">SUM(F32:F41)</f>
        <v>0</v>
      </c>
      <c r="G31" s="211">
        <f t="shared" si="3"/>
        <v>0</v>
      </c>
      <c r="H31" s="211">
        <f t="shared" si="3"/>
        <v>0</v>
      </c>
      <c r="I31" s="211">
        <f t="shared" si="3"/>
        <v>0</v>
      </c>
      <c r="J31" s="211">
        <f t="shared" si="3"/>
        <v>0</v>
      </c>
    </row>
    <row r="32" spans="3:10" x14ac:dyDescent="0.25">
      <c r="C32" s="61"/>
      <c r="D32" s="63" t="s">
        <v>391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3:10" x14ac:dyDescent="0.25">
      <c r="C33" s="61"/>
      <c r="D33" s="63" t="s">
        <v>392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</row>
    <row r="34" spans="3:10" x14ac:dyDescent="0.25">
      <c r="C34" s="61"/>
      <c r="D34" s="63" t="s">
        <v>393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</row>
    <row r="35" spans="3:10" x14ac:dyDescent="0.25">
      <c r="C35" s="61"/>
      <c r="D35" s="63" t="s">
        <v>394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</row>
    <row r="36" spans="3:10" x14ac:dyDescent="0.25">
      <c r="C36" s="426"/>
      <c r="D36" s="63" t="s">
        <v>395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</row>
    <row r="37" spans="3:10" x14ac:dyDescent="0.25">
      <c r="C37" s="426"/>
      <c r="D37" s="63" t="s">
        <v>396</v>
      </c>
      <c r="E37" s="211"/>
      <c r="F37" s="211"/>
      <c r="G37" s="211"/>
      <c r="H37" s="211"/>
      <c r="I37" s="211"/>
      <c r="J37" s="211"/>
    </row>
    <row r="38" spans="3:10" x14ac:dyDescent="0.25">
      <c r="C38" s="61"/>
      <c r="D38" s="63" t="s">
        <v>397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</row>
    <row r="39" spans="3:10" x14ac:dyDescent="0.25">
      <c r="C39" s="61"/>
      <c r="D39" s="63" t="s">
        <v>398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</row>
    <row r="40" spans="3:10" x14ac:dyDescent="0.25">
      <c r="C40" s="61"/>
      <c r="D40" s="63" t="s">
        <v>399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</row>
    <row r="41" spans="3:10" x14ac:dyDescent="0.25">
      <c r="C41" s="61"/>
      <c r="D41" s="63" t="s">
        <v>400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</row>
    <row r="42" spans="3:10" x14ac:dyDescent="0.25">
      <c r="C42" s="426" t="s">
        <v>401</v>
      </c>
      <c r="D42" s="421"/>
      <c r="E42" s="211">
        <f>SUM(E45:E52)</f>
        <v>0</v>
      </c>
      <c r="F42" s="211">
        <f t="shared" ref="F42:J42" si="4">SUM(F45:F52)</f>
        <v>0</v>
      </c>
      <c r="G42" s="211">
        <f t="shared" si="4"/>
        <v>0</v>
      </c>
      <c r="H42" s="211">
        <f t="shared" si="4"/>
        <v>0</v>
      </c>
      <c r="I42" s="211">
        <f t="shared" si="4"/>
        <v>0</v>
      </c>
      <c r="J42" s="211">
        <f t="shared" si="4"/>
        <v>0</v>
      </c>
    </row>
    <row r="43" spans="3:10" x14ac:dyDescent="0.25">
      <c r="C43" s="426" t="s">
        <v>402</v>
      </c>
      <c r="D43" s="421"/>
      <c r="E43" s="211"/>
      <c r="F43" s="211"/>
      <c r="G43" s="211"/>
      <c r="H43" s="211"/>
      <c r="I43" s="211"/>
      <c r="J43" s="211"/>
    </row>
    <row r="44" spans="3:10" x14ac:dyDescent="0.25">
      <c r="C44" s="61"/>
      <c r="D44" s="63" t="s">
        <v>403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</row>
    <row r="45" spans="3:10" x14ac:dyDescent="0.25">
      <c r="C45" s="61"/>
      <c r="D45" s="63" t="s">
        <v>404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</row>
    <row r="46" spans="3:10" x14ac:dyDescent="0.25">
      <c r="C46" s="61"/>
      <c r="D46" s="63" t="s">
        <v>405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</row>
    <row r="47" spans="3:10" x14ac:dyDescent="0.25">
      <c r="C47" s="61"/>
      <c r="D47" s="63" t="s">
        <v>406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</row>
    <row r="48" spans="3:10" x14ac:dyDescent="0.25">
      <c r="C48" s="61"/>
      <c r="D48" s="63" t="s">
        <v>407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</row>
    <row r="49" spans="3:10" x14ac:dyDescent="0.25">
      <c r="C49" s="61"/>
      <c r="D49" s="63" t="s">
        <v>408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</row>
    <row r="50" spans="3:10" x14ac:dyDescent="0.25">
      <c r="C50" s="61"/>
      <c r="D50" s="63" t="s">
        <v>409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</row>
    <row r="51" spans="3:10" x14ac:dyDescent="0.25">
      <c r="C51" s="61"/>
      <c r="D51" s="63" t="s">
        <v>410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</row>
    <row r="52" spans="3:10" x14ac:dyDescent="0.25">
      <c r="C52" s="61"/>
      <c r="D52" s="63" t="s">
        <v>411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</row>
    <row r="53" spans="3:10" x14ac:dyDescent="0.25">
      <c r="C53" s="426" t="s">
        <v>412</v>
      </c>
      <c r="D53" s="421"/>
      <c r="E53" s="211">
        <f>SUM(E55:E63)</f>
        <v>0</v>
      </c>
      <c r="F53" s="211">
        <f t="shared" ref="F53:J53" si="5">SUM(F55:F63)</f>
        <v>0</v>
      </c>
      <c r="G53" s="211">
        <f t="shared" si="5"/>
        <v>0</v>
      </c>
      <c r="H53" s="211">
        <f t="shared" si="5"/>
        <v>0</v>
      </c>
      <c r="I53" s="211">
        <f t="shared" si="5"/>
        <v>0</v>
      </c>
      <c r="J53" s="211">
        <f t="shared" si="5"/>
        <v>0</v>
      </c>
    </row>
    <row r="54" spans="3:10" x14ac:dyDescent="0.25">
      <c r="C54" s="426" t="s">
        <v>413</v>
      </c>
      <c r="D54" s="421"/>
      <c r="E54" s="211"/>
      <c r="F54" s="211"/>
      <c r="G54" s="211"/>
      <c r="H54" s="211"/>
      <c r="I54" s="211"/>
      <c r="J54" s="211"/>
    </row>
    <row r="55" spans="3:10" x14ac:dyDescent="0.25">
      <c r="C55" s="61"/>
      <c r="D55" s="63" t="s">
        <v>414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</row>
    <row r="56" spans="3:10" x14ac:dyDescent="0.25">
      <c r="C56" s="61"/>
      <c r="D56" s="63" t="s">
        <v>415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</row>
    <row r="57" spans="3:10" x14ac:dyDescent="0.25">
      <c r="C57" s="61"/>
      <c r="D57" s="63" t="s">
        <v>416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</row>
    <row r="58" spans="3:10" x14ac:dyDescent="0.25">
      <c r="C58" s="61"/>
      <c r="D58" s="63" t="s">
        <v>417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</row>
    <row r="59" spans="3:10" x14ac:dyDescent="0.25">
      <c r="C59" s="61"/>
      <c r="D59" s="63" t="s">
        <v>418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</row>
    <row r="60" spans="3:10" x14ac:dyDescent="0.25">
      <c r="C60" s="61"/>
      <c r="D60" s="63" t="s">
        <v>419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</row>
    <row r="61" spans="3:10" x14ac:dyDescent="0.25">
      <c r="C61" s="61"/>
      <c r="D61" s="63" t="s">
        <v>420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</row>
    <row r="62" spans="3:10" x14ac:dyDescent="0.25">
      <c r="C62" s="61"/>
      <c r="D62" s="63" t="s">
        <v>421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</row>
    <row r="63" spans="3:10" x14ac:dyDescent="0.25">
      <c r="C63" s="61"/>
      <c r="D63" s="63" t="s">
        <v>422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</row>
    <row r="64" spans="3:10" x14ac:dyDescent="0.25">
      <c r="C64" s="426" t="s">
        <v>423</v>
      </c>
      <c r="D64" s="421"/>
      <c r="E64" s="211">
        <f>+E65+E66+E67</f>
        <v>0</v>
      </c>
      <c r="F64" s="211">
        <f t="shared" ref="F64:J64" si="6">+F65+F66+F67</f>
        <v>0</v>
      </c>
      <c r="G64" s="211">
        <f t="shared" si="6"/>
        <v>0</v>
      </c>
      <c r="H64" s="211">
        <f t="shared" si="6"/>
        <v>0</v>
      </c>
      <c r="I64" s="211">
        <f t="shared" si="6"/>
        <v>0</v>
      </c>
      <c r="J64" s="211">
        <f t="shared" si="6"/>
        <v>0</v>
      </c>
    </row>
    <row r="65" spans="3:10" x14ac:dyDescent="0.25">
      <c r="C65" s="61"/>
      <c r="D65" s="63" t="s">
        <v>424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</row>
    <row r="66" spans="3:10" x14ac:dyDescent="0.25">
      <c r="C66" s="61"/>
      <c r="D66" s="63" t="s">
        <v>425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</row>
    <row r="67" spans="3:10" x14ac:dyDescent="0.25">
      <c r="C67" s="61"/>
      <c r="D67" s="63" t="s">
        <v>426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</row>
    <row r="68" spans="3:10" x14ac:dyDescent="0.25">
      <c r="C68" s="426" t="s">
        <v>427</v>
      </c>
      <c r="D68" s="421"/>
      <c r="E68" s="211">
        <f>SUM(E71:E77)</f>
        <v>0</v>
      </c>
      <c r="F68" s="211">
        <f t="shared" ref="F68:J68" si="7">SUM(F71:F77)</f>
        <v>0</v>
      </c>
      <c r="G68" s="211">
        <f t="shared" si="7"/>
        <v>0</v>
      </c>
      <c r="H68" s="211">
        <f t="shared" si="7"/>
        <v>0</v>
      </c>
      <c r="I68" s="211">
        <f t="shared" si="7"/>
        <v>0</v>
      </c>
      <c r="J68" s="211">
        <f t="shared" si="7"/>
        <v>0</v>
      </c>
    </row>
    <row r="69" spans="3:10" x14ac:dyDescent="0.25">
      <c r="C69" s="426" t="s">
        <v>428</v>
      </c>
      <c r="D69" s="421"/>
      <c r="E69" s="211"/>
      <c r="F69" s="211"/>
      <c r="G69" s="211"/>
      <c r="H69" s="211"/>
      <c r="I69" s="211"/>
      <c r="J69" s="211"/>
    </row>
    <row r="70" spans="3:10" x14ac:dyDescent="0.25">
      <c r="C70" s="61"/>
      <c r="D70" s="63" t="s">
        <v>429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</row>
    <row r="71" spans="3:10" x14ac:dyDescent="0.25">
      <c r="C71" s="61"/>
      <c r="D71" s="63" t="s">
        <v>430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</row>
    <row r="72" spans="3:10" x14ac:dyDescent="0.25">
      <c r="C72" s="61"/>
      <c r="D72" s="63" t="s">
        <v>431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</row>
    <row r="73" spans="3:10" x14ac:dyDescent="0.25">
      <c r="C73" s="61"/>
      <c r="D73" s="63" t="s">
        <v>432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</row>
    <row r="74" spans="3:10" x14ac:dyDescent="0.25">
      <c r="C74" s="61"/>
      <c r="D74" s="63" t="s">
        <v>433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</row>
    <row r="75" spans="3:10" x14ac:dyDescent="0.25">
      <c r="C75" s="61"/>
      <c r="D75" s="63" t="s">
        <v>434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</row>
    <row r="76" spans="3:10" x14ac:dyDescent="0.25">
      <c r="C76" s="61"/>
      <c r="D76" s="63" t="s">
        <v>435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</row>
    <row r="77" spans="3:10" x14ac:dyDescent="0.25">
      <c r="C77" s="61"/>
      <c r="D77" s="63" t="s">
        <v>436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</row>
    <row r="78" spans="3:10" x14ac:dyDescent="0.25">
      <c r="C78" s="426" t="s">
        <v>437</v>
      </c>
      <c r="D78" s="421"/>
      <c r="E78" s="211">
        <f>+E79+E80+E81</f>
        <v>0</v>
      </c>
      <c r="F78" s="211">
        <f t="shared" ref="F78:I78" si="8">+F79+F80+F81</f>
        <v>0</v>
      </c>
      <c r="G78" s="211">
        <f t="shared" si="8"/>
        <v>0</v>
      </c>
      <c r="H78" s="211">
        <f t="shared" si="8"/>
        <v>0</v>
      </c>
      <c r="I78" s="211">
        <f t="shared" si="8"/>
        <v>0</v>
      </c>
      <c r="J78" s="211">
        <f>+G78</f>
        <v>0</v>
      </c>
    </row>
    <row r="79" spans="3:10" x14ac:dyDescent="0.25">
      <c r="C79" s="61"/>
      <c r="D79" s="63" t="s">
        <v>438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</row>
    <row r="80" spans="3:10" x14ac:dyDescent="0.25">
      <c r="C80" s="61"/>
      <c r="D80" s="63" t="s">
        <v>439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</row>
    <row r="81" spans="3:10" x14ac:dyDescent="0.25">
      <c r="C81" s="61"/>
      <c r="D81" s="63" t="s">
        <v>440</v>
      </c>
      <c r="E81" s="294">
        <v>0</v>
      </c>
      <c r="F81" s="294">
        <v>0</v>
      </c>
      <c r="G81" s="294">
        <v>0</v>
      </c>
      <c r="H81" s="294">
        <v>0</v>
      </c>
      <c r="I81" s="294">
        <v>0</v>
      </c>
      <c r="J81" s="294">
        <f>+G81</f>
        <v>0</v>
      </c>
    </row>
    <row r="82" spans="3:10" x14ac:dyDescent="0.25">
      <c r="C82" s="426" t="s">
        <v>441</v>
      </c>
      <c r="D82" s="421"/>
      <c r="E82" s="211">
        <f>SUM(E84:E89)</f>
        <v>0</v>
      </c>
      <c r="F82" s="211">
        <f t="shared" ref="F82:J82" si="9">SUM(F84:F89)</f>
        <v>0</v>
      </c>
      <c r="G82" s="211">
        <f t="shared" si="9"/>
        <v>0</v>
      </c>
      <c r="H82" s="211">
        <f t="shared" si="9"/>
        <v>0</v>
      </c>
      <c r="I82" s="211">
        <f t="shared" si="9"/>
        <v>0</v>
      </c>
      <c r="J82" s="211">
        <f t="shared" si="9"/>
        <v>0</v>
      </c>
    </row>
    <row r="83" spans="3:10" x14ac:dyDescent="0.25">
      <c r="C83" s="61"/>
      <c r="D83" s="63" t="s">
        <v>442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</row>
    <row r="84" spans="3:10" x14ac:dyDescent="0.25">
      <c r="C84" s="61"/>
      <c r="D84" s="63" t="s">
        <v>443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</row>
    <row r="85" spans="3:10" x14ac:dyDescent="0.25">
      <c r="C85" s="61"/>
      <c r="D85" s="63" t="s">
        <v>444</v>
      </c>
      <c r="E85" s="211">
        <v>0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</row>
    <row r="86" spans="3:10" x14ac:dyDescent="0.25">
      <c r="C86" s="61"/>
      <c r="D86" s="63" t="s">
        <v>445</v>
      </c>
      <c r="E86" s="211">
        <v>0</v>
      </c>
      <c r="F86" s="211">
        <v>0</v>
      </c>
      <c r="G86" s="211">
        <v>0</v>
      </c>
      <c r="H86" s="211">
        <v>0</v>
      </c>
      <c r="I86" s="211">
        <v>0</v>
      </c>
      <c r="J86" s="211">
        <v>0</v>
      </c>
    </row>
    <row r="87" spans="3:10" x14ac:dyDescent="0.25">
      <c r="C87" s="61"/>
      <c r="D87" s="63" t="s">
        <v>446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</row>
    <row r="88" spans="3:10" x14ac:dyDescent="0.25">
      <c r="C88" s="61"/>
      <c r="D88" s="63" t="s">
        <v>447</v>
      </c>
      <c r="E88" s="211">
        <v>0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</row>
    <row r="89" spans="3:10" x14ac:dyDescent="0.25">
      <c r="C89" s="61"/>
      <c r="D89" s="63" t="s">
        <v>448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</row>
    <row r="90" spans="3:10" x14ac:dyDescent="0.25">
      <c r="C90" s="61"/>
      <c r="D90" s="63"/>
      <c r="E90" s="217"/>
      <c r="F90" s="217"/>
      <c r="G90" s="218"/>
      <c r="H90" s="217"/>
      <c r="I90" s="218"/>
      <c r="J90" s="217"/>
    </row>
    <row r="91" spans="3:10" x14ac:dyDescent="0.25">
      <c r="C91" s="424" t="s">
        <v>450</v>
      </c>
      <c r="D91" s="425"/>
      <c r="E91" s="211">
        <f>+'formato 6 a'!E11-Hoja11!E11</f>
        <v>229432454.01000002</v>
      </c>
      <c r="F91" s="211">
        <f>+F11+'formato 6 a'!F11</f>
        <v>917713.9</v>
      </c>
      <c r="G91" s="297">
        <f>+G11+'formato 6 a'!G11</f>
        <v>230350167.91000003</v>
      </c>
      <c r="H91" s="211">
        <f>+'formato 6 a'!H11-Hoja11!H11</f>
        <v>152807735.734</v>
      </c>
      <c r="I91" s="211">
        <f>+'formato 6 a'!I11-Hoja11!I11</f>
        <v>147752792.55000001</v>
      </c>
      <c r="J91" s="297">
        <f>+J11+'formato 6 a'!J11</f>
        <v>77542432.176000014</v>
      </c>
    </row>
    <row r="92" spans="3:10" x14ac:dyDescent="0.25">
      <c r="C92" s="64"/>
      <c r="D92" s="78"/>
      <c r="E92" s="229"/>
      <c r="F92" s="229"/>
      <c r="G92" s="230"/>
      <c r="H92" s="229"/>
      <c r="I92" s="230"/>
      <c r="J92" s="229"/>
    </row>
    <row r="94" spans="3:10" x14ac:dyDescent="0.25">
      <c r="G94" s="194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7"/>
  <sheetViews>
    <sheetView topLeftCell="A26" workbookViewId="0">
      <selection activeCell="C7" sqref="C7:I57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447" t="s">
        <v>451</v>
      </c>
      <c r="D5" s="447"/>
      <c r="E5" s="447"/>
      <c r="F5" s="447"/>
      <c r="G5" s="447"/>
      <c r="H5" s="447"/>
      <c r="I5" s="447"/>
    </row>
    <row r="6" spans="3:9" ht="22.5" customHeight="1" x14ac:dyDescent="0.25">
      <c r="C6" s="448" t="s">
        <v>452</v>
      </c>
      <c r="D6" s="448"/>
      <c r="E6" s="448"/>
      <c r="F6" s="448"/>
      <c r="G6" s="448"/>
      <c r="H6" s="448"/>
      <c r="I6" s="448"/>
    </row>
    <row r="7" spans="3:9" x14ac:dyDescent="0.25">
      <c r="C7" s="362" t="s">
        <v>792</v>
      </c>
      <c r="D7" s="392"/>
      <c r="E7" s="392"/>
      <c r="F7" s="392"/>
      <c r="G7" s="392"/>
      <c r="H7" s="392"/>
      <c r="I7" s="363"/>
    </row>
    <row r="8" spans="3:9" x14ac:dyDescent="0.25">
      <c r="C8" s="357" t="s">
        <v>364</v>
      </c>
      <c r="D8" s="372"/>
      <c r="E8" s="372"/>
      <c r="F8" s="372"/>
      <c r="G8" s="372"/>
      <c r="H8" s="372"/>
      <c r="I8" s="358"/>
    </row>
    <row r="9" spans="3:9" x14ac:dyDescent="0.25">
      <c r="C9" s="357" t="s">
        <v>453</v>
      </c>
      <c r="D9" s="372"/>
      <c r="E9" s="372"/>
      <c r="F9" s="372"/>
      <c r="G9" s="372"/>
      <c r="H9" s="372"/>
      <c r="I9" s="358"/>
    </row>
    <row r="10" spans="3:9" x14ac:dyDescent="0.25">
      <c r="C10" s="357" t="s">
        <v>813</v>
      </c>
      <c r="D10" s="372"/>
      <c r="E10" s="372"/>
      <c r="F10" s="372"/>
      <c r="G10" s="372"/>
      <c r="H10" s="372"/>
      <c r="I10" s="358"/>
    </row>
    <row r="11" spans="3:9" x14ac:dyDescent="0.25">
      <c r="C11" s="393" t="s">
        <v>1</v>
      </c>
      <c r="D11" s="394"/>
      <c r="E11" s="394"/>
      <c r="F11" s="394"/>
      <c r="G11" s="394"/>
      <c r="H11" s="394"/>
      <c r="I11" s="395"/>
    </row>
    <row r="12" spans="3:9" x14ac:dyDescent="0.25">
      <c r="C12" s="400" t="s">
        <v>2</v>
      </c>
      <c r="D12" s="359" t="s">
        <v>366</v>
      </c>
      <c r="E12" s="360"/>
      <c r="F12" s="360"/>
      <c r="G12" s="360"/>
      <c r="H12" s="361"/>
      <c r="I12" s="400" t="s">
        <v>454</v>
      </c>
    </row>
    <row r="13" spans="3:9" x14ac:dyDescent="0.25">
      <c r="C13" s="420"/>
      <c r="D13" s="400" t="s">
        <v>228</v>
      </c>
      <c r="E13" s="25" t="s">
        <v>276</v>
      </c>
      <c r="F13" s="400" t="s">
        <v>278</v>
      </c>
      <c r="G13" s="400" t="s">
        <v>229</v>
      </c>
      <c r="H13" s="400" t="s">
        <v>231</v>
      </c>
      <c r="I13" s="420"/>
    </row>
    <row r="14" spans="3:9" x14ac:dyDescent="0.25">
      <c r="C14" s="420"/>
      <c r="D14" s="420"/>
      <c r="E14" s="26" t="s">
        <v>277</v>
      </c>
      <c r="F14" s="420"/>
      <c r="G14" s="420"/>
      <c r="H14" s="420"/>
      <c r="I14" s="420"/>
    </row>
    <row r="15" spans="3:9" x14ac:dyDescent="0.25">
      <c r="C15" s="318" t="s">
        <v>455</v>
      </c>
      <c r="D15" s="231">
        <f t="shared" ref="D15:I15" si="0">+D17</f>
        <v>229432454.01000002</v>
      </c>
      <c r="E15" s="231">
        <f t="shared" si="0"/>
        <v>917713.9</v>
      </c>
      <c r="F15" s="231">
        <f t="shared" si="0"/>
        <v>230350167.91000003</v>
      </c>
      <c r="G15" s="231">
        <f t="shared" si="0"/>
        <v>152807735.734</v>
      </c>
      <c r="H15" s="231">
        <f t="shared" si="0"/>
        <v>147752792.55000001</v>
      </c>
      <c r="I15" s="228">
        <f t="shared" si="0"/>
        <v>77542432.176000029</v>
      </c>
    </row>
    <row r="16" spans="3:9" x14ac:dyDescent="0.25">
      <c r="C16" s="322"/>
      <c r="D16" s="221"/>
      <c r="E16" s="221"/>
      <c r="F16" s="221"/>
      <c r="G16" s="221"/>
      <c r="H16" s="221"/>
      <c r="I16" s="211"/>
    </row>
    <row r="17" spans="3:9" x14ac:dyDescent="0.25">
      <c r="C17" s="323" t="s">
        <v>796</v>
      </c>
      <c r="D17" s="221">
        <f>+Hoja11!E91</f>
        <v>229432454.01000002</v>
      </c>
      <c r="E17" s="221">
        <f>+Hoja11!F91</f>
        <v>917713.9</v>
      </c>
      <c r="F17" s="221">
        <f>+'formato 6 a'!G11</f>
        <v>230350167.91000003</v>
      </c>
      <c r="G17" s="221">
        <f>+Hoja11!H91</f>
        <v>152807735.734</v>
      </c>
      <c r="H17" s="221">
        <f>+Hoja11!I91</f>
        <v>147752792.55000001</v>
      </c>
      <c r="I17" s="211">
        <f>+F17-G17</f>
        <v>77542432.176000029</v>
      </c>
    </row>
    <row r="18" spans="3:9" s="319" customFormat="1" x14ac:dyDescent="0.25">
      <c r="C18" s="320" t="s">
        <v>792</v>
      </c>
      <c r="D18" s="325">
        <v>13910601.380000001</v>
      </c>
      <c r="E18" s="324"/>
      <c r="F18" s="325">
        <v>13910601.380000001</v>
      </c>
      <c r="G18" s="325">
        <v>10756634.210000001</v>
      </c>
      <c r="H18" s="325">
        <v>10594399.82</v>
      </c>
      <c r="I18" s="325">
        <v>3153967.17</v>
      </c>
    </row>
    <row r="19" spans="3:9" s="319" customFormat="1" x14ac:dyDescent="0.25">
      <c r="C19" s="320" t="s">
        <v>814</v>
      </c>
      <c r="D19" s="325">
        <v>17040454.440000001</v>
      </c>
      <c r="E19" s="324"/>
      <c r="F19" s="325">
        <v>17040454.440000001</v>
      </c>
      <c r="G19" s="325">
        <v>10437061.92</v>
      </c>
      <c r="H19" s="325">
        <v>9963125.9700000007</v>
      </c>
      <c r="I19" s="325">
        <v>6603392.5200000014</v>
      </c>
    </row>
    <row r="20" spans="3:9" s="319" customFormat="1" x14ac:dyDescent="0.25">
      <c r="C20" s="320" t="s">
        <v>815</v>
      </c>
      <c r="D20" s="325">
        <v>12162355.779999999</v>
      </c>
      <c r="E20" s="324"/>
      <c r="F20" s="325">
        <v>12162355.779999999</v>
      </c>
      <c r="G20" s="325">
        <v>7464033.5</v>
      </c>
      <c r="H20" s="325">
        <v>7184774.7400000002</v>
      </c>
      <c r="I20" s="325">
        <v>4698322.2799999993</v>
      </c>
    </row>
    <row r="21" spans="3:9" s="319" customFormat="1" x14ac:dyDescent="0.25">
      <c r="C21" s="320" t="s">
        <v>816</v>
      </c>
      <c r="D21" s="325">
        <v>6325621.5599999996</v>
      </c>
      <c r="E21" s="324"/>
      <c r="F21" s="325">
        <v>6325621.5599999996</v>
      </c>
      <c r="G21" s="325">
        <v>3871790.57</v>
      </c>
      <c r="H21" s="325">
        <v>3827711.36</v>
      </c>
      <c r="I21" s="325">
        <v>2453830.9899999998</v>
      </c>
    </row>
    <row r="22" spans="3:9" s="319" customFormat="1" x14ac:dyDescent="0.25">
      <c r="C22" s="320" t="s">
        <v>817</v>
      </c>
      <c r="D22" s="325">
        <v>32793581.967</v>
      </c>
      <c r="E22" s="325">
        <v>-31132.080000000002</v>
      </c>
      <c r="F22" s="325">
        <v>32762449.887000002</v>
      </c>
      <c r="G22" s="325">
        <v>21581110.16</v>
      </c>
      <c r="H22" s="325">
        <v>20773095.710000001</v>
      </c>
      <c r="I22" s="325">
        <v>11181339.727000002</v>
      </c>
    </row>
    <row r="23" spans="3:9" s="319" customFormat="1" x14ac:dyDescent="0.25">
      <c r="C23" s="320" t="s">
        <v>818</v>
      </c>
      <c r="D23" s="325">
        <v>19891834.690000001</v>
      </c>
      <c r="E23" s="324"/>
      <c r="F23" s="325">
        <v>19891834.690000001</v>
      </c>
      <c r="G23" s="325">
        <v>12781928.439999999</v>
      </c>
      <c r="H23" s="325">
        <v>12261674.5</v>
      </c>
      <c r="I23" s="325">
        <v>7109906.2500000019</v>
      </c>
    </row>
    <row r="24" spans="3:9" s="319" customFormat="1" x14ac:dyDescent="0.25">
      <c r="C24" s="320" t="s">
        <v>819</v>
      </c>
      <c r="D24" s="325">
        <v>2746051.44</v>
      </c>
      <c r="E24" s="324"/>
      <c r="F24" s="325">
        <v>2746051.44</v>
      </c>
      <c r="G24" s="325">
        <v>1302247.1100000001</v>
      </c>
      <c r="H24" s="325">
        <v>1282143</v>
      </c>
      <c r="I24" s="325">
        <v>1443804.3299999998</v>
      </c>
    </row>
    <row r="25" spans="3:9" s="319" customFormat="1" ht="24" x14ac:dyDescent="0.25">
      <c r="C25" s="320" t="s">
        <v>820</v>
      </c>
      <c r="D25" s="325">
        <v>2370985.5299999998</v>
      </c>
      <c r="E25" s="324"/>
      <c r="F25" s="325">
        <v>2370985.5299999998</v>
      </c>
      <c r="G25" s="325">
        <v>1238957.3899999999</v>
      </c>
      <c r="H25" s="325">
        <v>1206489.82</v>
      </c>
      <c r="I25" s="325">
        <v>1132028.1399999999</v>
      </c>
    </row>
    <row r="26" spans="3:9" s="319" customFormat="1" ht="24" x14ac:dyDescent="0.25">
      <c r="C26" s="320" t="s">
        <v>820</v>
      </c>
      <c r="D26" s="325">
        <v>3215824.03</v>
      </c>
      <c r="E26" s="324"/>
      <c r="F26" s="325">
        <v>3215824.03</v>
      </c>
      <c r="G26" s="325">
        <v>2094993.94</v>
      </c>
      <c r="H26" s="325">
        <v>2036904.01</v>
      </c>
      <c r="I26" s="325">
        <v>1120830.0899999999</v>
      </c>
    </row>
    <row r="27" spans="3:9" s="319" customFormat="1" ht="36" x14ac:dyDescent="0.25">
      <c r="C27" s="320" t="s">
        <v>821</v>
      </c>
      <c r="D27" s="325">
        <v>14072589.75</v>
      </c>
      <c r="E27" s="324"/>
      <c r="F27" s="325">
        <v>14072589.75</v>
      </c>
      <c r="G27" s="325">
        <v>9753488.7400000002</v>
      </c>
      <c r="H27" s="325">
        <v>9519706.0999999996</v>
      </c>
      <c r="I27" s="325">
        <v>4319101.01</v>
      </c>
    </row>
    <row r="28" spans="3:9" x14ac:dyDescent="0.25">
      <c r="C28" s="320" t="s">
        <v>822</v>
      </c>
      <c r="D28" s="325">
        <v>3590029.62</v>
      </c>
      <c r="E28" s="324"/>
      <c r="F28" s="325">
        <v>3590029.62</v>
      </c>
      <c r="G28" s="325">
        <v>3256378.97</v>
      </c>
      <c r="H28" s="325">
        <v>3097823.97</v>
      </c>
      <c r="I28" s="325">
        <v>333650.64999999991</v>
      </c>
    </row>
    <row r="29" spans="3:9" x14ac:dyDescent="0.25">
      <c r="C29" s="320" t="s">
        <v>823</v>
      </c>
      <c r="D29" s="325">
        <v>4500434.21</v>
      </c>
      <c r="E29" s="324"/>
      <c r="F29" s="325">
        <v>4500434.21</v>
      </c>
      <c r="G29" s="325">
        <v>3199763.73</v>
      </c>
      <c r="H29" s="325">
        <v>3065414.92</v>
      </c>
      <c r="I29" s="325">
        <v>1300670.48</v>
      </c>
    </row>
    <row r="30" spans="3:9" x14ac:dyDescent="0.25">
      <c r="C30" s="320" t="s">
        <v>824</v>
      </c>
      <c r="D30" s="325">
        <v>8606171.9199999999</v>
      </c>
      <c r="E30" s="324"/>
      <c r="F30" s="325">
        <v>8606171.9199999999</v>
      </c>
      <c r="G30" s="325">
        <v>5693838.5599999996</v>
      </c>
      <c r="H30" s="325">
        <v>5603307.2800000003</v>
      </c>
      <c r="I30" s="325">
        <v>2912333.3600000003</v>
      </c>
    </row>
    <row r="31" spans="3:9" ht="24" x14ac:dyDescent="0.25">
      <c r="C31" s="320" t="s">
        <v>825</v>
      </c>
      <c r="D31" s="325">
        <v>16842771.93</v>
      </c>
      <c r="E31" s="324"/>
      <c r="F31" s="325">
        <v>16842771.93</v>
      </c>
      <c r="G31" s="325">
        <v>13268528.4</v>
      </c>
      <c r="H31" s="325">
        <v>12863913.17</v>
      </c>
      <c r="I31" s="325">
        <v>3574243.5299999993</v>
      </c>
    </row>
    <row r="32" spans="3:9" x14ac:dyDescent="0.25">
      <c r="C32" s="320" t="s">
        <v>826</v>
      </c>
      <c r="D32" s="325">
        <v>4559829.8099999996</v>
      </c>
      <c r="E32" s="324"/>
      <c r="F32" s="325">
        <v>4559829.8099999996</v>
      </c>
      <c r="G32" s="325">
        <v>2907359.73</v>
      </c>
      <c r="H32" s="325">
        <v>2834568.32</v>
      </c>
      <c r="I32" s="325">
        <v>1652470.0799999996</v>
      </c>
    </row>
    <row r="33" spans="3:9" x14ac:dyDescent="0.25">
      <c r="C33" s="320" t="s">
        <v>827</v>
      </c>
      <c r="D33" s="325">
        <v>3808855.39</v>
      </c>
      <c r="E33" s="324"/>
      <c r="F33" s="325">
        <v>3808855.39</v>
      </c>
      <c r="G33" s="325">
        <v>2196920.89</v>
      </c>
      <c r="H33" s="325">
        <v>2149213.41</v>
      </c>
      <c r="I33" s="325">
        <v>1611934.5</v>
      </c>
    </row>
    <row r="34" spans="3:9" x14ac:dyDescent="0.25">
      <c r="C34" s="320" t="s">
        <v>828</v>
      </c>
      <c r="D34" s="325">
        <v>1648968.24</v>
      </c>
      <c r="E34" s="324"/>
      <c r="F34" s="325">
        <v>1648968.24</v>
      </c>
      <c r="G34" s="325">
        <v>1176109.24</v>
      </c>
      <c r="H34" s="325">
        <v>1144257.95</v>
      </c>
      <c r="I34" s="325">
        <v>472859</v>
      </c>
    </row>
    <row r="35" spans="3:9" x14ac:dyDescent="0.25">
      <c r="C35" s="320" t="s">
        <v>829</v>
      </c>
      <c r="D35" s="325">
        <v>3389979.33</v>
      </c>
      <c r="E35" s="324"/>
      <c r="F35" s="325">
        <v>3389979.33</v>
      </c>
      <c r="G35" s="325">
        <v>3993687.14</v>
      </c>
      <c r="H35" s="325">
        <v>3900828.62</v>
      </c>
      <c r="I35" s="325">
        <v>-603707.81000000006</v>
      </c>
    </row>
    <row r="36" spans="3:9" x14ac:dyDescent="0.25">
      <c r="C36" s="320" t="s">
        <v>830</v>
      </c>
      <c r="D36" s="325">
        <v>1111394.6000000001</v>
      </c>
      <c r="E36" s="324"/>
      <c r="F36" s="325">
        <v>1111394.6000000001</v>
      </c>
      <c r="G36" s="325">
        <v>476249.88</v>
      </c>
      <c r="H36" s="325">
        <v>461025.36</v>
      </c>
      <c r="I36" s="325">
        <v>635144.72000000009</v>
      </c>
    </row>
    <row r="37" spans="3:9" x14ac:dyDescent="0.25">
      <c r="C37" s="320" t="s">
        <v>831</v>
      </c>
      <c r="D37" s="325">
        <v>48359026.439999998</v>
      </c>
      <c r="E37" s="325">
        <v>31132.080000000002</v>
      </c>
      <c r="F37" s="325">
        <v>48390158.519999996</v>
      </c>
      <c r="G37" s="325">
        <v>29626593.030000001</v>
      </c>
      <c r="H37" s="325">
        <v>28411116.219999999</v>
      </c>
      <c r="I37" s="325">
        <v>18763565.489999995</v>
      </c>
    </row>
    <row r="38" spans="3:9" x14ac:dyDescent="0.25">
      <c r="C38" s="320" t="s">
        <v>832</v>
      </c>
      <c r="D38" s="325">
        <v>5264582.9400000004</v>
      </c>
      <c r="E38" s="325">
        <v>917713.9</v>
      </c>
      <c r="F38" s="325">
        <v>6182296.8400000008</v>
      </c>
      <c r="G38" s="325">
        <v>3841947.58</v>
      </c>
      <c r="H38" s="325">
        <v>3695777.03</v>
      </c>
      <c r="I38" s="325">
        <v>2340349.2600000007</v>
      </c>
    </row>
    <row r="39" spans="3:9" x14ac:dyDescent="0.25">
      <c r="C39" s="320" t="s">
        <v>833</v>
      </c>
      <c r="D39" s="325">
        <v>93607</v>
      </c>
      <c r="E39" s="324"/>
      <c r="F39" s="325">
        <v>93607</v>
      </c>
      <c r="G39" s="325">
        <v>129191.03</v>
      </c>
      <c r="H39" s="325">
        <v>129191.03</v>
      </c>
      <c r="I39" s="325">
        <v>-35584.03</v>
      </c>
    </row>
    <row r="40" spans="3:9" ht="24" x14ac:dyDescent="0.25">
      <c r="C40" s="320" t="s">
        <v>834</v>
      </c>
      <c r="D40" s="325">
        <v>1439246.04</v>
      </c>
      <c r="E40" s="324"/>
      <c r="F40" s="325">
        <v>1439246.04</v>
      </c>
      <c r="G40" s="325">
        <v>703460.36</v>
      </c>
      <c r="H40" s="325">
        <v>697975.53</v>
      </c>
      <c r="I40" s="325">
        <v>735785.68</v>
      </c>
    </row>
    <row r="41" spans="3:9" x14ac:dyDescent="0.25">
      <c r="C41" s="320" t="s">
        <v>835</v>
      </c>
      <c r="D41" s="325">
        <v>764658.04</v>
      </c>
      <c r="E41" s="324"/>
      <c r="F41" s="325">
        <v>764658.04</v>
      </c>
      <c r="G41" s="325">
        <v>458512.02</v>
      </c>
      <c r="H41" s="325">
        <v>453291.76</v>
      </c>
      <c r="I41" s="325">
        <v>306146.02</v>
      </c>
    </row>
    <row r="42" spans="3:9" x14ac:dyDescent="0.25">
      <c r="C42" s="320" t="s">
        <v>836</v>
      </c>
      <c r="D42" s="325">
        <v>922998.04</v>
      </c>
      <c r="E42" s="324"/>
      <c r="F42" s="325">
        <v>922998.04</v>
      </c>
      <c r="G42" s="325">
        <v>596949.18999999994</v>
      </c>
      <c r="H42" s="325">
        <v>595062.94999999995</v>
      </c>
      <c r="I42" s="325">
        <v>326048.85000000009</v>
      </c>
    </row>
    <row r="43" spans="3:9" ht="24" x14ac:dyDescent="0.25">
      <c r="C43" s="321" t="s">
        <v>837</v>
      </c>
      <c r="D43" s="314">
        <v>0</v>
      </c>
      <c r="E43" s="314">
        <v>0</v>
      </c>
      <c r="F43" s="314">
        <v>0</v>
      </c>
      <c r="G43" s="314">
        <v>0</v>
      </c>
      <c r="H43" s="314">
        <v>0</v>
      </c>
      <c r="I43" s="311">
        <v>0</v>
      </c>
    </row>
    <row r="44" spans="3:9" x14ac:dyDescent="0.25">
      <c r="C44" s="312"/>
      <c r="D44" s="225"/>
      <c r="E44" s="217"/>
      <c r="F44" s="218"/>
      <c r="G44" s="217"/>
      <c r="H44" s="218"/>
      <c r="I44" s="217"/>
    </row>
    <row r="45" spans="3:9" x14ac:dyDescent="0.25">
      <c r="C45" s="313" t="s">
        <v>463</v>
      </c>
      <c r="D45" s="221">
        <f>SUM(D47:D54)</f>
        <v>0</v>
      </c>
      <c r="E45" s="221">
        <f t="shared" ref="E45:H45" si="1">SUM(E47:E54)</f>
        <v>0</v>
      </c>
      <c r="F45" s="221">
        <f t="shared" si="1"/>
        <v>0</v>
      </c>
      <c r="G45" s="221">
        <f t="shared" si="1"/>
        <v>0</v>
      </c>
      <c r="H45" s="221">
        <f t="shared" si="1"/>
        <v>0</v>
      </c>
      <c r="I45" s="211">
        <f>+F45</f>
        <v>0</v>
      </c>
    </row>
    <row r="46" spans="3:9" x14ac:dyDescent="0.25">
      <c r="C46" s="313" t="s">
        <v>464</v>
      </c>
      <c r="D46" s="221"/>
      <c r="E46" s="221"/>
      <c r="F46" s="221"/>
      <c r="G46" s="221"/>
      <c r="H46" s="221"/>
      <c r="I46" s="211"/>
    </row>
    <row r="47" spans="3:9" x14ac:dyDescent="0.25">
      <c r="C47" s="255" t="s">
        <v>796</v>
      </c>
      <c r="D47" s="296">
        <v>0</v>
      </c>
      <c r="E47" s="296">
        <v>0</v>
      </c>
      <c r="F47" s="296">
        <v>0</v>
      </c>
      <c r="G47" s="296">
        <v>0</v>
      </c>
      <c r="H47" s="296">
        <v>0</v>
      </c>
      <c r="I47" s="296">
        <f>+F47</f>
        <v>0</v>
      </c>
    </row>
    <row r="48" spans="3:9" x14ac:dyDescent="0.25">
      <c r="C48" s="15" t="s">
        <v>456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11">
        <v>0</v>
      </c>
    </row>
    <row r="49" spans="3:9" x14ac:dyDescent="0.25">
      <c r="C49" s="15" t="s">
        <v>457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11">
        <v>0</v>
      </c>
    </row>
    <row r="50" spans="3:9" x14ac:dyDescent="0.25">
      <c r="C50" s="15" t="s">
        <v>458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11">
        <v>0</v>
      </c>
    </row>
    <row r="51" spans="3:9" x14ac:dyDescent="0.25">
      <c r="C51" s="15" t="s">
        <v>459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11">
        <v>0</v>
      </c>
    </row>
    <row r="52" spans="3:9" x14ac:dyDescent="0.25">
      <c r="C52" s="15" t="s">
        <v>460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11">
        <v>0</v>
      </c>
    </row>
    <row r="53" spans="3:9" x14ac:dyDescent="0.25">
      <c r="C53" s="15" t="s">
        <v>461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11">
        <v>0</v>
      </c>
    </row>
    <row r="54" spans="3:9" x14ac:dyDescent="0.25">
      <c r="C54" s="15" t="s">
        <v>462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11">
        <v>0</v>
      </c>
    </row>
    <row r="55" spans="3:9" x14ac:dyDescent="0.25">
      <c r="C55" s="8"/>
      <c r="D55" s="225"/>
      <c r="E55" s="217"/>
      <c r="F55" s="218"/>
      <c r="G55" s="217"/>
      <c r="H55" s="218"/>
      <c r="I55" s="217"/>
    </row>
    <row r="56" spans="3:9" x14ac:dyDescent="0.25">
      <c r="C56" s="80" t="s">
        <v>450</v>
      </c>
      <c r="D56" s="221">
        <f t="shared" ref="D56:I56" si="2">+D15+D45</f>
        <v>229432454.01000002</v>
      </c>
      <c r="E56" s="221">
        <f t="shared" si="2"/>
        <v>917713.9</v>
      </c>
      <c r="F56" s="221">
        <f t="shared" si="2"/>
        <v>230350167.91000003</v>
      </c>
      <c r="G56" s="221">
        <f t="shared" si="2"/>
        <v>152807735.734</v>
      </c>
      <c r="H56" s="221">
        <f t="shared" si="2"/>
        <v>147752792.55000001</v>
      </c>
      <c r="I56" s="211">
        <f t="shared" si="2"/>
        <v>77542432.176000029</v>
      </c>
    </row>
    <row r="57" spans="3:9" x14ac:dyDescent="0.25">
      <c r="C57" s="5"/>
      <c r="D57" s="232"/>
      <c r="E57" s="229"/>
      <c r="F57" s="230"/>
      <c r="G57" s="229"/>
      <c r="H57" s="230"/>
      <c r="I57" s="229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70" workbookViewId="0">
      <selection activeCell="C6" sqref="C6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447" t="s">
        <v>465</v>
      </c>
      <c r="D4" s="447"/>
      <c r="E4" s="447"/>
      <c r="F4" s="447"/>
      <c r="G4" s="447"/>
      <c r="H4" s="447"/>
      <c r="I4" s="447"/>
      <c r="J4" s="447"/>
    </row>
    <row r="5" spans="3:10" ht="18.75" customHeight="1" x14ac:dyDescent="0.25">
      <c r="C5" s="454" t="s">
        <v>466</v>
      </c>
      <c r="D5" s="454"/>
      <c r="E5" s="454"/>
      <c r="F5" s="454"/>
      <c r="G5" s="454"/>
      <c r="H5" s="454"/>
      <c r="I5" s="454"/>
      <c r="J5" s="454"/>
    </row>
    <row r="6" spans="3:10" x14ac:dyDescent="0.25">
      <c r="C6" s="362" t="s">
        <v>792</v>
      </c>
      <c r="D6" s="392"/>
      <c r="E6" s="392"/>
      <c r="F6" s="392"/>
      <c r="G6" s="392"/>
      <c r="H6" s="392"/>
      <c r="I6" s="392"/>
      <c r="J6" s="363"/>
    </row>
    <row r="7" spans="3:10" x14ac:dyDescent="0.25">
      <c r="C7" s="357" t="s">
        <v>364</v>
      </c>
      <c r="D7" s="372"/>
      <c r="E7" s="372"/>
      <c r="F7" s="372"/>
      <c r="G7" s="372"/>
      <c r="H7" s="372"/>
      <c r="I7" s="372"/>
      <c r="J7" s="358"/>
    </row>
    <row r="8" spans="3:10" x14ac:dyDescent="0.25">
      <c r="C8" s="357" t="s">
        <v>467</v>
      </c>
      <c r="D8" s="372"/>
      <c r="E8" s="372"/>
      <c r="F8" s="372"/>
      <c r="G8" s="372"/>
      <c r="H8" s="372"/>
      <c r="I8" s="372"/>
      <c r="J8" s="358"/>
    </row>
    <row r="9" spans="3:10" x14ac:dyDescent="0.25">
      <c r="C9" s="357" t="s">
        <v>838</v>
      </c>
      <c r="D9" s="372"/>
      <c r="E9" s="372"/>
      <c r="F9" s="372"/>
      <c r="G9" s="372"/>
      <c r="H9" s="372"/>
      <c r="I9" s="372"/>
      <c r="J9" s="358"/>
    </row>
    <row r="10" spans="3:10" x14ac:dyDescent="0.25">
      <c r="C10" s="357" t="s">
        <v>1</v>
      </c>
      <c r="D10" s="372"/>
      <c r="E10" s="372"/>
      <c r="F10" s="372"/>
      <c r="G10" s="372"/>
      <c r="H10" s="372"/>
      <c r="I10" s="372"/>
      <c r="J10" s="358"/>
    </row>
    <row r="11" spans="3:10" x14ac:dyDescent="0.25">
      <c r="C11" s="408" t="s">
        <v>2</v>
      </c>
      <c r="D11" s="449"/>
      <c r="E11" s="450" t="s">
        <v>366</v>
      </c>
      <c r="F11" s="451"/>
      <c r="G11" s="451"/>
      <c r="H11" s="451"/>
      <c r="I11" s="452"/>
      <c r="J11" s="453" t="s">
        <v>454</v>
      </c>
    </row>
    <row r="12" spans="3:10" x14ac:dyDescent="0.25">
      <c r="C12" s="411"/>
      <c r="D12" s="358"/>
      <c r="E12" s="400" t="s">
        <v>228</v>
      </c>
      <c r="F12" s="77" t="s">
        <v>276</v>
      </c>
      <c r="G12" s="400" t="s">
        <v>278</v>
      </c>
      <c r="H12" s="400" t="s">
        <v>229</v>
      </c>
      <c r="I12" s="400" t="s">
        <v>231</v>
      </c>
      <c r="J12" s="419"/>
    </row>
    <row r="13" spans="3:10" x14ac:dyDescent="0.25">
      <c r="C13" s="411"/>
      <c r="D13" s="358"/>
      <c r="E13" s="420"/>
      <c r="F13" s="234" t="s">
        <v>277</v>
      </c>
      <c r="G13" s="420"/>
      <c r="H13" s="401"/>
      <c r="I13" s="420"/>
      <c r="J13" s="419"/>
    </row>
    <row r="14" spans="3:10" x14ac:dyDescent="0.25">
      <c r="C14" s="455"/>
      <c r="D14" s="456"/>
      <c r="E14" s="293"/>
      <c r="F14" s="260"/>
      <c r="G14" s="260"/>
      <c r="H14" s="73"/>
      <c r="I14" s="260"/>
      <c r="J14" s="260"/>
    </row>
    <row r="15" spans="3:10" x14ac:dyDescent="0.25">
      <c r="C15" s="424" t="s">
        <v>468</v>
      </c>
      <c r="D15" s="425"/>
      <c r="E15" s="68"/>
      <c r="F15" s="258"/>
      <c r="G15" s="258"/>
      <c r="H15" s="73"/>
      <c r="I15" s="258"/>
      <c r="J15" s="258"/>
    </row>
    <row r="16" spans="3:10" x14ac:dyDescent="0.25">
      <c r="C16" s="424" t="s">
        <v>469</v>
      </c>
      <c r="D16" s="425"/>
      <c r="E16" s="257">
        <f>SUM(E17:E24)</f>
        <v>229432454.01000002</v>
      </c>
      <c r="F16" s="253">
        <f t="shared" ref="F16:I16" si="0">SUM(F17:F24)</f>
        <v>917713.9</v>
      </c>
      <c r="G16" s="253">
        <f t="shared" si="0"/>
        <v>230350167.91000003</v>
      </c>
      <c r="H16" s="212">
        <f t="shared" si="0"/>
        <v>152807735.734</v>
      </c>
      <c r="I16" s="253">
        <f t="shared" si="0"/>
        <v>147752792.55000001</v>
      </c>
      <c r="J16" s="253">
        <f>+G16-H16</f>
        <v>77542432.176000029</v>
      </c>
    </row>
    <row r="17" spans="3:10" x14ac:dyDescent="0.25">
      <c r="C17" s="62"/>
      <c r="D17" s="63" t="s">
        <v>470</v>
      </c>
      <c r="E17" s="257">
        <v>0</v>
      </c>
      <c r="F17" s="253">
        <v>0</v>
      </c>
      <c r="G17" s="253">
        <v>0</v>
      </c>
      <c r="H17" s="212">
        <v>0</v>
      </c>
      <c r="I17" s="253">
        <v>0</v>
      </c>
      <c r="J17" s="253">
        <v>0</v>
      </c>
    </row>
    <row r="18" spans="3:10" x14ac:dyDescent="0.25">
      <c r="C18" s="62"/>
      <c r="D18" s="63" t="s">
        <v>471</v>
      </c>
      <c r="E18" s="257">
        <f>+'formato 6b'!D17</f>
        <v>229432454.01000002</v>
      </c>
      <c r="F18" s="253">
        <f>+'formato 6b'!E17</f>
        <v>917713.9</v>
      </c>
      <c r="G18" s="253">
        <f>+'formato 6b'!F15</f>
        <v>230350167.91000003</v>
      </c>
      <c r="H18" s="212">
        <f>+'formato 6b'!G17</f>
        <v>152807735.734</v>
      </c>
      <c r="I18" s="253">
        <f>+'formato 6b'!H17</f>
        <v>147752792.55000001</v>
      </c>
      <c r="J18" s="253">
        <f>+G18-H18</f>
        <v>77542432.176000029</v>
      </c>
    </row>
    <row r="19" spans="3:10" x14ac:dyDescent="0.25">
      <c r="C19" s="62"/>
      <c r="D19" s="63" t="s">
        <v>472</v>
      </c>
      <c r="E19" s="257">
        <v>0</v>
      </c>
      <c r="F19" s="253">
        <v>0</v>
      </c>
      <c r="G19" s="253">
        <v>0</v>
      </c>
      <c r="H19" s="212">
        <v>0</v>
      </c>
      <c r="I19" s="253">
        <v>0</v>
      </c>
      <c r="J19" s="253">
        <v>0</v>
      </c>
    </row>
    <row r="20" spans="3:10" x14ac:dyDescent="0.25">
      <c r="C20" s="62"/>
      <c r="D20" s="63" t="s">
        <v>473</v>
      </c>
      <c r="E20" s="257">
        <v>0</v>
      </c>
      <c r="F20" s="253">
        <v>0</v>
      </c>
      <c r="G20" s="253">
        <v>0</v>
      </c>
      <c r="H20" s="212">
        <v>0</v>
      </c>
      <c r="I20" s="253">
        <v>0</v>
      </c>
      <c r="J20" s="253">
        <v>0</v>
      </c>
    </row>
    <row r="21" spans="3:10" x14ac:dyDescent="0.25">
      <c r="C21" s="62"/>
      <c r="D21" s="63" t="s">
        <v>474</v>
      </c>
      <c r="E21" s="257">
        <v>0</v>
      </c>
      <c r="F21" s="253">
        <v>0</v>
      </c>
      <c r="G21" s="253">
        <v>0</v>
      </c>
      <c r="H21" s="212">
        <v>0</v>
      </c>
      <c r="I21" s="253">
        <v>0</v>
      </c>
      <c r="J21" s="253">
        <v>0</v>
      </c>
    </row>
    <row r="22" spans="3:10" x14ac:dyDescent="0.25">
      <c r="C22" s="62"/>
      <c r="D22" s="63" t="s">
        <v>475</v>
      </c>
      <c r="E22" s="257">
        <v>0</v>
      </c>
      <c r="F22" s="253">
        <v>0</v>
      </c>
      <c r="G22" s="253">
        <v>0</v>
      </c>
      <c r="H22" s="212">
        <v>0</v>
      </c>
      <c r="I22" s="253">
        <v>0</v>
      </c>
      <c r="J22" s="253">
        <v>0</v>
      </c>
    </row>
    <row r="23" spans="3:10" x14ac:dyDescent="0.25">
      <c r="C23" s="62"/>
      <c r="D23" s="63" t="s">
        <v>476</v>
      </c>
      <c r="E23" s="257">
        <v>0</v>
      </c>
      <c r="F23" s="253">
        <v>0</v>
      </c>
      <c r="G23" s="253">
        <v>0</v>
      </c>
      <c r="H23" s="212">
        <v>0</v>
      </c>
      <c r="I23" s="253">
        <v>0</v>
      </c>
      <c r="J23" s="253">
        <v>0</v>
      </c>
    </row>
    <row r="24" spans="3:10" x14ac:dyDescent="0.25">
      <c r="C24" s="62"/>
      <c r="D24" s="63" t="s">
        <v>477</v>
      </c>
      <c r="E24" s="257">
        <v>0</v>
      </c>
      <c r="F24" s="253">
        <v>0</v>
      </c>
      <c r="G24" s="253">
        <v>0</v>
      </c>
      <c r="H24" s="212">
        <v>0</v>
      </c>
      <c r="I24" s="253">
        <v>0</v>
      </c>
      <c r="J24" s="253">
        <v>0</v>
      </c>
    </row>
    <row r="25" spans="3:10" x14ac:dyDescent="0.25">
      <c r="C25" s="62"/>
      <c r="D25" s="63"/>
      <c r="E25" s="225"/>
      <c r="F25" s="217"/>
      <c r="G25" s="217"/>
      <c r="H25" s="218"/>
      <c r="I25" s="217"/>
      <c r="J25" s="217"/>
    </row>
    <row r="26" spans="3:10" x14ac:dyDescent="0.25">
      <c r="C26" s="424" t="s">
        <v>478</v>
      </c>
      <c r="D26" s="425"/>
      <c r="E26" s="257">
        <f>SUM(E28:E34)</f>
        <v>0</v>
      </c>
      <c r="F26" s="253">
        <f t="shared" ref="F26:J26" si="1">SUM(F28:F34)</f>
        <v>0</v>
      </c>
      <c r="G26" s="253">
        <f t="shared" si="1"/>
        <v>0</v>
      </c>
      <c r="H26" s="212">
        <f t="shared" si="1"/>
        <v>0</v>
      </c>
      <c r="I26" s="253">
        <f t="shared" si="1"/>
        <v>0</v>
      </c>
      <c r="J26" s="253">
        <f t="shared" si="1"/>
        <v>0</v>
      </c>
    </row>
    <row r="27" spans="3:10" x14ac:dyDescent="0.25">
      <c r="C27" s="62"/>
      <c r="D27" s="63" t="s">
        <v>479</v>
      </c>
      <c r="E27" s="257">
        <v>0</v>
      </c>
      <c r="F27" s="253">
        <v>0</v>
      </c>
      <c r="G27" s="253">
        <v>0</v>
      </c>
      <c r="H27" s="212">
        <v>0</v>
      </c>
      <c r="I27" s="253">
        <v>0</v>
      </c>
      <c r="J27" s="253">
        <v>0</v>
      </c>
    </row>
    <row r="28" spans="3:10" x14ac:dyDescent="0.25">
      <c r="C28" s="62"/>
      <c r="D28" s="63" t="s">
        <v>480</v>
      </c>
      <c r="E28" s="257">
        <v>0</v>
      </c>
      <c r="F28" s="253">
        <v>0</v>
      </c>
      <c r="G28" s="253">
        <v>0</v>
      </c>
      <c r="H28" s="212">
        <v>0</v>
      </c>
      <c r="I28" s="253">
        <v>0</v>
      </c>
      <c r="J28" s="253">
        <v>0</v>
      </c>
    </row>
    <row r="29" spans="3:10" x14ac:dyDescent="0.25">
      <c r="C29" s="62"/>
      <c r="D29" s="63" t="s">
        <v>481</v>
      </c>
      <c r="E29" s="257">
        <v>0</v>
      </c>
      <c r="F29" s="253">
        <v>0</v>
      </c>
      <c r="G29" s="253">
        <v>0</v>
      </c>
      <c r="H29" s="212">
        <v>0</v>
      </c>
      <c r="I29" s="253">
        <v>0</v>
      </c>
      <c r="J29" s="253">
        <v>0</v>
      </c>
    </row>
    <row r="30" spans="3:10" x14ac:dyDescent="0.25">
      <c r="C30" s="426"/>
      <c r="D30" s="63" t="s">
        <v>482</v>
      </c>
      <c r="E30" s="257">
        <v>0</v>
      </c>
      <c r="F30" s="253">
        <v>0</v>
      </c>
      <c r="G30" s="253">
        <v>0</v>
      </c>
      <c r="H30" s="212">
        <v>0</v>
      </c>
      <c r="I30" s="253">
        <v>0</v>
      </c>
      <c r="J30" s="253">
        <v>0</v>
      </c>
    </row>
    <row r="31" spans="3:10" x14ac:dyDescent="0.25">
      <c r="C31" s="426"/>
      <c r="D31" s="63" t="s">
        <v>483</v>
      </c>
      <c r="E31" s="257"/>
      <c r="F31" s="253"/>
      <c r="G31" s="253"/>
      <c r="H31" s="212"/>
      <c r="I31" s="253"/>
      <c r="J31" s="253"/>
    </row>
    <row r="32" spans="3:10" x14ac:dyDescent="0.25">
      <c r="C32" s="62"/>
      <c r="D32" s="63" t="s">
        <v>484</v>
      </c>
      <c r="E32" s="257">
        <v>0</v>
      </c>
      <c r="F32" s="253">
        <v>0</v>
      </c>
      <c r="G32" s="253">
        <v>0</v>
      </c>
      <c r="H32" s="212">
        <v>0</v>
      </c>
      <c r="I32" s="253">
        <v>0</v>
      </c>
      <c r="J32" s="253">
        <v>0</v>
      </c>
    </row>
    <row r="33" spans="3:10" x14ac:dyDescent="0.25">
      <c r="C33" s="62"/>
      <c r="D33" s="63" t="s">
        <v>485</v>
      </c>
      <c r="E33" s="257">
        <v>0</v>
      </c>
      <c r="F33" s="253">
        <v>0</v>
      </c>
      <c r="G33" s="253">
        <v>0</v>
      </c>
      <c r="H33" s="212">
        <v>0</v>
      </c>
      <c r="I33" s="253">
        <v>0</v>
      </c>
      <c r="J33" s="253">
        <v>0</v>
      </c>
    </row>
    <row r="34" spans="3:10" x14ac:dyDescent="0.25">
      <c r="C34" s="62"/>
      <c r="D34" s="63" t="s">
        <v>486</v>
      </c>
      <c r="E34" s="257">
        <v>0</v>
      </c>
      <c r="F34" s="253">
        <v>0</v>
      </c>
      <c r="G34" s="253">
        <v>0</v>
      </c>
      <c r="H34" s="212">
        <v>0</v>
      </c>
      <c r="I34" s="253">
        <v>0</v>
      </c>
      <c r="J34" s="253">
        <v>0</v>
      </c>
    </row>
    <row r="35" spans="3:10" x14ac:dyDescent="0.25">
      <c r="C35" s="62"/>
      <c r="D35" s="63"/>
      <c r="E35" s="225"/>
      <c r="F35" s="217"/>
      <c r="G35" s="217"/>
      <c r="H35" s="218"/>
      <c r="I35" s="217"/>
      <c r="J35" s="217"/>
    </row>
    <row r="36" spans="3:10" x14ac:dyDescent="0.25">
      <c r="C36" s="424" t="s">
        <v>487</v>
      </c>
      <c r="D36" s="425"/>
      <c r="E36" s="257">
        <f>SUM(E38:E47)</f>
        <v>0</v>
      </c>
      <c r="F36" s="253">
        <f t="shared" ref="F36:J36" si="2">SUM(F38:F47)</f>
        <v>0</v>
      </c>
      <c r="G36" s="253">
        <f t="shared" si="2"/>
        <v>0</v>
      </c>
      <c r="H36" s="254">
        <f t="shared" si="2"/>
        <v>0</v>
      </c>
      <c r="I36" s="253">
        <f t="shared" si="2"/>
        <v>0</v>
      </c>
      <c r="J36" s="253">
        <f t="shared" si="2"/>
        <v>0</v>
      </c>
    </row>
    <row r="37" spans="3:10" x14ac:dyDescent="0.25">
      <c r="C37" s="424" t="s">
        <v>488</v>
      </c>
      <c r="D37" s="425"/>
      <c r="E37" s="257"/>
      <c r="F37" s="253"/>
      <c r="G37" s="253"/>
      <c r="H37" s="254"/>
      <c r="I37" s="253"/>
      <c r="J37" s="253"/>
    </row>
    <row r="38" spans="3:10" x14ac:dyDescent="0.25">
      <c r="C38" s="426"/>
      <c r="D38" s="63" t="s">
        <v>489</v>
      </c>
      <c r="E38" s="257">
        <v>0</v>
      </c>
      <c r="F38" s="253">
        <v>0</v>
      </c>
      <c r="G38" s="253">
        <v>0</v>
      </c>
      <c r="H38" s="254">
        <v>0</v>
      </c>
      <c r="I38" s="253">
        <v>0</v>
      </c>
      <c r="J38" s="253">
        <v>0</v>
      </c>
    </row>
    <row r="39" spans="3:10" x14ac:dyDescent="0.25">
      <c r="C39" s="426"/>
      <c r="D39" s="63" t="s">
        <v>490</v>
      </c>
      <c r="E39" s="257"/>
      <c r="F39" s="253"/>
      <c r="G39" s="253"/>
      <c r="H39" s="254"/>
      <c r="I39" s="253"/>
      <c r="J39" s="253"/>
    </row>
    <row r="40" spans="3:10" x14ac:dyDescent="0.25">
      <c r="C40" s="62"/>
      <c r="D40" s="63" t="s">
        <v>491</v>
      </c>
      <c r="E40" s="257">
        <v>0</v>
      </c>
      <c r="F40" s="253">
        <v>0</v>
      </c>
      <c r="G40" s="253">
        <v>0</v>
      </c>
      <c r="H40" s="254">
        <v>0</v>
      </c>
      <c r="I40" s="253">
        <v>0</v>
      </c>
      <c r="J40" s="253">
        <v>0</v>
      </c>
    </row>
    <row r="41" spans="3:10" x14ac:dyDescent="0.25">
      <c r="C41" s="62"/>
      <c r="D41" s="63" t="s">
        <v>492</v>
      </c>
      <c r="E41" s="257">
        <v>0</v>
      </c>
      <c r="F41" s="253">
        <v>0</v>
      </c>
      <c r="G41" s="253">
        <v>0</v>
      </c>
      <c r="H41" s="254">
        <v>0</v>
      </c>
      <c r="I41" s="253">
        <v>0</v>
      </c>
      <c r="J41" s="253">
        <v>0</v>
      </c>
    </row>
    <row r="42" spans="3:10" x14ac:dyDescent="0.25">
      <c r="C42" s="62"/>
      <c r="D42" s="63" t="s">
        <v>493</v>
      </c>
      <c r="E42" s="257">
        <v>0</v>
      </c>
      <c r="F42" s="253">
        <v>0</v>
      </c>
      <c r="G42" s="253">
        <v>0</v>
      </c>
      <c r="H42" s="254">
        <v>0</v>
      </c>
      <c r="I42" s="253">
        <v>0</v>
      </c>
      <c r="J42" s="253">
        <v>0</v>
      </c>
    </row>
    <row r="43" spans="3:10" x14ac:dyDescent="0.25">
      <c r="C43" s="62"/>
      <c r="D43" s="63" t="s">
        <v>494</v>
      </c>
      <c r="E43" s="257">
        <v>0</v>
      </c>
      <c r="F43" s="253">
        <v>0</v>
      </c>
      <c r="G43" s="253">
        <v>0</v>
      </c>
      <c r="H43" s="254">
        <v>0</v>
      </c>
      <c r="I43" s="253">
        <v>0</v>
      </c>
      <c r="J43" s="253">
        <v>0</v>
      </c>
    </row>
    <row r="44" spans="3:10" x14ac:dyDescent="0.25">
      <c r="C44" s="62"/>
      <c r="D44" s="63" t="s">
        <v>495</v>
      </c>
      <c r="E44" s="257">
        <v>0</v>
      </c>
      <c r="F44" s="253">
        <v>0</v>
      </c>
      <c r="G44" s="253">
        <v>0</v>
      </c>
      <c r="H44" s="254">
        <v>0</v>
      </c>
      <c r="I44" s="253">
        <v>0</v>
      </c>
      <c r="J44" s="253">
        <v>0</v>
      </c>
    </row>
    <row r="45" spans="3:10" x14ac:dyDescent="0.25">
      <c r="C45" s="62"/>
      <c r="D45" s="63" t="s">
        <v>496</v>
      </c>
      <c r="E45" s="257">
        <v>0</v>
      </c>
      <c r="F45" s="253">
        <v>0</v>
      </c>
      <c r="G45" s="253">
        <v>0</v>
      </c>
      <c r="H45" s="254">
        <v>0</v>
      </c>
      <c r="I45" s="253">
        <v>0</v>
      </c>
      <c r="J45" s="253">
        <v>0</v>
      </c>
    </row>
    <row r="46" spans="3:10" x14ac:dyDescent="0.25">
      <c r="C46" s="62"/>
      <c r="D46" s="63" t="s">
        <v>497</v>
      </c>
      <c r="E46" s="257">
        <v>0</v>
      </c>
      <c r="F46" s="253">
        <v>0</v>
      </c>
      <c r="G46" s="253">
        <v>0</v>
      </c>
      <c r="H46" s="254">
        <v>0</v>
      </c>
      <c r="I46" s="253">
        <v>0</v>
      </c>
      <c r="J46" s="253">
        <v>0</v>
      </c>
    </row>
    <row r="47" spans="3:10" x14ac:dyDescent="0.25">
      <c r="C47" s="62"/>
      <c r="D47" s="63" t="s">
        <v>498</v>
      </c>
      <c r="E47" s="257">
        <v>0</v>
      </c>
      <c r="F47" s="253">
        <v>0</v>
      </c>
      <c r="G47" s="253">
        <v>0</v>
      </c>
      <c r="H47" s="254">
        <v>0</v>
      </c>
      <c r="I47" s="253">
        <v>0</v>
      </c>
      <c r="J47" s="253">
        <v>0</v>
      </c>
    </row>
    <row r="48" spans="3:10" x14ac:dyDescent="0.25">
      <c r="C48" s="251"/>
      <c r="D48" s="252"/>
      <c r="E48" s="254"/>
      <c r="F48" s="253"/>
      <c r="G48" s="253"/>
      <c r="H48" s="254"/>
      <c r="I48" s="253"/>
      <c r="J48" s="253"/>
    </row>
    <row r="49" spans="3:10" x14ac:dyDescent="0.25">
      <c r="C49" s="424" t="s">
        <v>499</v>
      </c>
      <c r="D49" s="457"/>
      <c r="E49" s="254">
        <f>SUM(E51:E56)</f>
        <v>0</v>
      </c>
      <c r="F49" s="253">
        <f t="shared" ref="F49:J49" si="3">SUM(F51:F56)</f>
        <v>0</v>
      </c>
      <c r="G49" s="253">
        <f t="shared" si="3"/>
        <v>0</v>
      </c>
      <c r="H49" s="254">
        <f t="shared" si="3"/>
        <v>0</v>
      </c>
      <c r="I49" s="253">
        <f t="shared" si="3"/>
        <v>0</v>
      </c>
      <c r="J49" s="253">
        <f t="shared" si="3"/>
        <v>0</v>
      </c>
    </row>
    <row r="50" spans="3:10" x14ac:dyDescent="0.25">
      <c r="C50" s="424" t="s">
        <v>500</v>
      </c>
      <c r="D50" s="457"/>
      <c r="E50" s="254"/>
      <c r="F50" s="253"/>
      <c r="G50" s="253"/>
      <c r="H50" s="254"/>
      <c r="I50" s="253"/>
      <c r="J50" s="253"/>
    </row>
    <row r="51" spans="3:10" x14ac:dyDescent="0.25">
      <c r="C51" s="426"/>
      <c r="D51" s="192" t="s">
        <v>501</v>
      </c>
      <c r="E51" s="254">
        <v>0</v>
      </c>
      <c r="F51" s="253">
        <v>0</v>
      </c>
      <c r="G51" s="253">
        <v>0</v>
      </c>
      <c r="H51" s="254">
        <v>0</v>
      </c>
      <c r="I51" s="253">
        <v>0</v>
      </c>
      <c r="J51" s="253">
        <v>0</v>
      </c>
    </row>
    <row r="52" spans="3:10" x14ac:dyDescent="0.25">
      <c r="C52" s="426"/>
      <c r="D52" s="192" t="s">
        <v>502</v>
      </c>
      <c r="E52" s="254"/>
      <c r="F52" s="253"/>
      <c r="G52" s="253"/>
      <c r="H52" s="254"/>
      <c r="I52" s="253"/>
      <c r="J52" s="253"/>
    </row>
    <row r="53" spans="3:10" x14ac:dyDescent="0.25">
      <c r="C53" s="426"/>
      <c r="D53" s="192" t="s">
        <v>503</v>
      </c>
      <c r="E53" s="254">
        <v>0</v>
      </c>
      <c r="F53" s="253">
        <v>0</v>
      </c>
      <c r="G53" s="253">
        <v>0</v>
      </c>
      <c r="H53" s="254">
        <v>0</v>
      </c>
      <c r="I53" s="253">
        <v>0</v>
      </c>
      <c r="J53" s="253">
        <v>0</v>
      </c>
    </row>
    <row r="54" spans="3:10" x14ac:dyDescent="0.25">
      <c r="C54" s="426"/>
      <c r="D54" s="192" t="s">
        <v>504</v>
      </c>
      <c r="E54" s="254"/>
      <c r="F54" s="253"/>
      <c r="G54" s="253"/>
      <c r="H54" s="254"/>
      <c r="I54" s="253"/>
      <c r="J54" s="253"/>
    </row>
    <row r="55" spans="3:10" x14ac:dyDescent="0.25">
      <c r="C55" s="251"/>
      <c r="D55" s="192" t="s">
        <v>505</v>
      </c>
      <c r="E55" s="254">
        <v>0</v>
      </c>
      <c r="F55" s="253">
        <v>0</v>
      </c>
      <c r="G55" s="253">
        <v>0</v>
      </c>
      <c r="H55" s="254">
        <v>0</v>
      </c>
      <c r="I55" s="253">
        <v>0</v>
      </c>
      <c r="J55" s="253">
        <v>0</v>
      </c>
    </row>
    <row r="56" spans="3:10" x14ac:dyDescent="0.25">
      <c r="C56" s="251"/>
      <c r="D56" s="192" t="s">
        <v>506</v>
      </c>
      <c r="E56" s="254">
        <v>0</v>
      </c>
      <c r="F56" s="253">
        <v>0</v>
      </c>
      <c r="G56" s="253">
        <v>0</v>
      </c>
      <c r="H56" s="254">
        <v>0</v>
      </c>
      <c r="I56" s="253">
        <v>0</v>
      </c>
      <c r="J56" s="253">
        <v>0</v>
      </c>
    </row>
    <row r="57" spans="3:10" x14ac:dyDescent="0.25">
      <c r="C57" s="251"/>
      <c r="D57" s="192"/>
      <c r="E57" s="218"/>
      <c r="F57" s="217"/>
      <c r="G57" s="217"/>
      <c r="H57" s="218"/>
      <c r="I57" s="217"/>
      <c r="J57" s="217"/>
    </row>
    <row r="58" spans="3:10" x14ac:dyDescent="0.25">
      <c r="C58" s="424" t="s">
        <v>507</v>
      </c>
      <c r="D58" s="457"/>
      <c r="E58" s="254">
        <f>SUM(E60:E67)</f>
        <v>0</v>
      </c>
      <c r="F58" s="253">
        <f t="shared" ref="F58:J58" si="4">SUM(F60:F67)</f>
        <v>0</v>
      </c>
      <c r="G58" s="253">
        <v>0</v>
      </c>
      <c r="H58" s="254">
        <f t="shared" si="4"/>
        <v>0</v>
      </c>
      <c r="I58" s="253">
        <f t="shared" si="4"/>
        <v>0</v>
      </c>
      <c r="J58" s="253">
        <f t="shared" si="4"/>
        <v>0</v>
      </c>
    </row>
    <row r="59" spans="3:10" x14ac:dyDescent="0.25">
      <c r="C59" s="424" t="s">
        <v>469</v>
      </c>
      <c r="D59" s="457"/>
      <c r="E59" s="254">
        <f>SUM(E61:E67)</f>
        <v>0</v>
      </c>
      <c r="F59" s="253">
        <f t="shared" ref="F59:I59" si="5">SUM(F61:F67)</f>
        <v>0</v>
      </c>
      <c r="G59" s="253">
        <v>0</v>
      </c>
      <c r="H59" s="254">
        <f t="shared" si="5"/>
        <v>0</v>
      </c>
      <c r="I59" s="253">
        <f t="shared" si="5"/>
        <v>0</v>
      </c>
      <c r="J59" s="253">
        <f>+G59</f>
        <v>0</v>
      </c>
    </row>
    <row r="60" spans="3:10" x14ac:dyDescent="0.25">
      <c r="C60" s="251"/>
      <c r="D60" s="192" t="s">
        <v>470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3:10" x14ac:dyDescent="0.25">
      <c r="C61" s="251"/>
      <c r="D61" s="192" t="s">
        <v>471</v>
      </c>
      <c r="E61" s="254">
        <v>0</v>
      </c>
      <c r="F61" s="253">
        <v>0</v>
      </c>
      <c r="G61" s="294">
        <v>0</v>
      </c>
      <c r="H61" s="254">
        <v>0</v>
      </c>
      <c r="I61" s="253">
        <v>0</v>
      </c>
      <c r="J61" s="253">
        <f>+G61</f>
        <v>0</v>
      </c>
    </row>
    <row r="62" spans="3:10" x14ac:dyDescent="0.25">
      <c r="C62" s="251"/>
      <c r="D62" s="192" t="s">
        <v>472</v>
      </c>
      <c r="E62" s="254">
        <v>0</v>
      </c>
      <c r="F62" s="253">
        <v>0</v>
      </c>
      <c r="G62" s="253">
        <v>0</v>
      </c>
      <c r="H62" s="254">
        <v>0</v>
      </c>
      <c r="I62" s="253">
        <v>0</v>
      </c>
      <c r="J62" s="253">
        <v>0</v>
      </c>
    </row>
    <row r="63" spans="3:10" x14ac:dyDescent="0.25">
      <c r="C63" s="251"/>
      <c r="D63" s="192" t="s">
        <v>473</v>
      </c>
      <c r="E63" s="254">
        <v>0</v>
      </c>
      <c r="F63" s="253">
        <v>0</v>
      </c>
      <c r="G63" s="253">
        <v>0</v>
      </c>
      <c r="H63" s="254">
        <v>0</v>
      </c>
      <c r="I63" s="253">
        <v>0</v>
      </c>
      <c r="J63" s="253">
        <v>0</v>
      </c>
    </row>
    <row r="64" spans="3:10" x14ac:dyDescent="0.25">
      <c r="C64" s="251"/>
      <c r="D64" s="192" t="s">
        <v>474</v>
      </c>
      <c r="E64" s="254">
        <v>0</v>
      </c>
      <c r="F64" s="253">
        <v>0</v>
      </c>
      <c r="G64" s="253">
        <v>0</v>
      </c>
      <c r="H64" s="254">
        <v>0</v>
      </c>
      <c r="I64" s="253">
        <v>0</v>
      </c>
      <c r="J64" s="253">
        <v>0</v>
      </c>
    </row>
    <row r="65" spans="3:10" x14ac:dyDescent="0.25">
      <c r="C65" s="251"/>
      <c r="D65" s="192" t="s">
        <v>475</v>
      </c>
      <c r="E65" s="254">
        <v>0</v>
      </c>
      <c r="F65" s="253">
        <v>0</v>
      </c>
      <c r="G65" s="253">
        <v>0</v>
      </c>
      <c r="H65" s="254">
        <v>0</v>
      </c>
      <c r="I65" s="253">
        <v>0</v>
      </c>
      <c r="J65" s="253">
        <v>0</v>
      </c>
    </row>
    <row r="66" spans="3:10" x14ac:dyDescent="0.25">
      <c r="C66" s="251"/>
      <c r="D66" s="192" t="s">
        <v>476</v>
      </c>
      <c r="E66" s="254">
        <v>0</v>
      </c>
      <c r="F66" s="253">
        <v>0</v>
      </c>
      <c r="G66" s="253">
        <v>0</v>
      </c>
      <c r="H66" s="254">
        <v>0</v>
      </c>
      <c r="I66" s="253">
        <v>0</v>
      </c>
      <c r="J66" s="253">
        <v>0</v>
      </c>
    </row>
    <row r="67" spans="3:10" x14ac:dyDescent="0.25">
      <c r="C67" s="251"/>
      <c r="D67" s="192" t="s">
        <v>477</v>
      </c>
      <c r="E67" s="254">
        <v>0</v>
      </c>
      <c r="F67" s="253">
        <v>0</v>
      </c>
      <c r="G67" s="253">
        <v>0</v>
      </c>
      <c r="H67" s="254">
        <v>0</v>
      </c>
      <c r="I67" s="253">
        <v>0</v>
      </c>
      <c r="J67" s="253">
        <v>0</v>
      </c>
    </row>
    <row r="68" spans="3:10" x14ac:dyDescent="0.25">
      <c r="C68" s="251"/>
      <c r="D68" s="192"/>
      <c r="E68" s="218"/>
      <c r="F68" s="217"/>
      <c r="G68" s="217"/>
      <c r="H68" s="218"/>
      <c r="I68" s="217"/>
      <c r="J68" s="217"/>
    </row>
    <row r="69" spans="3:10" x14ac:dyDescent="0.25">
      <c r="C69" s="424" t="s">
        <v>478</v>
      </c>
      <c r="D69" s="457"/>
      <c r="E69" s="254">
        <f>SUM(E70:E77)</f>
        <v>0</v>
      </c>
      <c r="F69" s="253">
        <f t="shared" ref="F69:J69" si="6">SUM(F70:F77)</f>
        <v>0</v>
      </c>
      <c r="G69" s="253">
        <f t="shared" si="6"/>
        <v>0</v>
      </c>
      <c r="H69" s="254">
        <f t="shared" si="6"/>
        <v>0</v>
      </c>
      <c r="I69" s="253">
        <f t="shared" si="6"/>
        <v>0</v>
      </c>
      <c r="J69" s="253">
        <f t="shared" si="6"/>
        <v>0</v>
      </c>
    </row>
    <row r="70" spans="3:10" x14ac:dyDescent="0.25">
      <c r="C70" s="251"/>
      <c r="D70" s="192" t="s">
        <v>479</v>
      </c>
      <c r="E70" s="254">
        <v>0</v>
      </c>
      <c r="F70" s="253">
        <v>0</v>
      </c>
      <c r="G70" s="253">
        <v>0</v>
      </c>
      <c r="H70" s="254">
        <v>0</v>
      </c>
      <c r="I70" s="253">
        <v>0</v>
      </c>
      <c r="J70" s="253">
        <v>0</v>
      </c>
    </row>
    <row r="71" spans="3:10" x14ac:dyDescent="0.25">
      <c r="C71" s="251"/>
      <c r="D71" s="192" t="s">
        <v>480</v>
      </c>
      <c r="E71" s="254">
        <v>0</v>
      </c>
      <c r="F71" s="253">
        <v>0</v>
      </c>
      <c r="G71" s="253">
        <v>0</v>
      </c>
      <c r="H71" s="254">
        <v>0</v>
      </c>
      <c r="I71" s="253">
        <v>0</v>
      </c>
      <c r="J71" s="253">
        <v>0</v>
      </c>
    </row>
    <row r="72" spans="3:10" x14ac:dyDescent="0.25">
      <c r="C72" s="251"/>
      <c r="D72" s="192" t="s">
        <v>481</v>
      </c>
      <c r="E72" s="254">
        <v>0</v>
      </c>
      <c r="F72" s="253">
        <v>0</v>
      </c>
      <c r="G72" s="253">
        <v>0</v>
      </c>
      <c r="H72" s="254">
        <v>0</v>
      </c>
      <c r="I72" s="253">
        <v>0</v>
      </c>
      <c r="J72" s="253">
        <v>0</v>
      </c>
    </row>
    <row r="73" spans="3:10" x14ac:dyDescent="0.25">
      <c r="C73" s="426"/>
      <c r="D73" s="192" t="s">
        <v>482</v>
      </c>
      <c r="E73" s="254">
        <v>0</v>
      </c>
      <c r="F73" s="253">
        <v>0</v>
      </c>
      <c r="G73" s="253">
        <v>0</v>
      </c>
      <c r="H73" s="254">
        <v>0</v>
      </c>
      <c r="I73" s="253">
        <v>0</v>
      </c>
      <c r="J73" s="253">
        <v>0</v>
      </c>
    </row>
    <row r="74" spans="3:10" x14ac:dyDescent="0.25">
      <c r="C74" s="426"/>
      <c r="D74" s="192" t="s">
        <v>483</v>
      </c>
      <c r="E74" s="254"/>
      <c r="F74" s="253"/>
      <c r="G74" s="253"/>
      <c r="H74" s="254"/>
      <c r="I74" s="253"/>
      <c r="J74" s="253"/>
    </row>
    <row r="75" spans="3:10" x14ac:dyDescent="0.25">
      <c r="C75" s="251"/>
      <c r="D75" s="192" t="s">
        <v>484</v>
      </c>
      <c r="E75" s="254">
        <v>0</v>
      </c>
      <c r="F75" s="253">
        <v>0</v>
      </c>
      <c r="G75" s="253">
        <v>0</v>
      </c>
      <c r="H75" s="254">
        <v>0</v>
      </c>
      <c r="I75" s="253">
        <v>0</v>
      </c>
      <c r="J75" s="253">
        <v>0</v>
      </c>
    </row>
    <row r="76" spans="3:10" x14ac:dyDescent="0.25">
      <c r="C76" s="251"/>
      <c r="D76" s="192" t="s">
        <v>485</v>
      </c>
      <c r="E76" s="254">
        <v>0</v>
      </c>
      <c r="F76" s="253">
        <v>0</v>
      </c>
      <c r="G76" s="253">
        <v>0</v>
      </c>
      <c r="H76" s="254">
        <v>0</v>
      </c>
      <c r="I76" s="253">
        <v>0</v>
      </c>
      <c r="J76" s="253">
        <v>0</v>
      </c>
    </row>
    <row r="77" spans="3:10" x14ac:dyDescent="0.25">
      <c r="C77" s="251"/>
      <c r="D77" s="192" t="s">
        <v>486</v>
      </c>
      <c r="E77" s="254">
        <v>0</v>
      </c>
      <c r="F77" s="253">
        <v>0</v>
      </c>
      <c r="G77" s="253">
        <v>0</v>
      </c>
      <c r="H77" s="254">
        <v>0</v>
      </c>
      <c r="I77" s="253">
        <v>0</v>
      </c>
      <c r="J77" s="253">
        <v>0</v>
      </c>
    </row>
    <row r="78" spans="3:10" x14ac:dyDescent="0.25">
      <c r="C78" s="251"/>
      <c r="D78" s="192"/>
      <c r="E78" s="218"/>
      <c r="F78" s="217"/>
      <c r="G78" s="217"/>
      <c r="H78" s="218"/>
      <c r="I78" s="217"/>
      <c r="J78" s="217"/>
    </row>
    <row r="79" spans="3:10" x14ac:dyDescent="0.25">
      <c r="C79" s="424" t="s">
        <v>487</v>
      </c>
      <c r="D79" s="457"/>
      <c r="E79" s="254">
        <f>SUM(E81:E90)</f>
        <v>0</v>
      </c>
      <c r="F79" s="253">
        <f t="shared" ref="F79:J79" si="7">SUM(F81:F90)</f>
        <v>0</v>
      </c>
      <c r="G79" s="253">
        <f t="shared" si="7"/>
        <v>0</v>
      </c>
      <c r="H79" s="254">
        <f t="shared" si="7"/>
        <v>0</v>
      </c>
      <c r="I79" s="253">
        <f t="shared" si="7"/>
        <v>0</v>
      </c>
      <c r="J79" s="253">
        <f t="shared" si="7"/>
        <v>0</v>
      </c>
    </row>
    <row r="80" spans="3:10" x14ac:dyDescent="0.25">
      <c r="C80" s="424" t="s">
        <v>488</v>
      </c>
      <c r="D80" s="457"/>
      <c r="E80" s="254"/>
      <c r="F80" s="253"/>
      <c r="G80" s="253"/>
      <c r="H80" s="254"/>
      <c r="I80" s="253"/>
      <c r="J80" s="253"/>
    </row>
    <row r="81" spans="3:10" x14ac:dyDescent="0.25">
      <c r="C81" s="426"/>
      <c r="D81" s="192" t="s">
        <v>489</v>
      </c>
      <c r="E81" s="254">
        <v>0</v>
      </c>
      <c r="F81" s="253">
        <v>0</v>
      </c>
      <c r="G81" s="253">
        <v>0</v>
      </c>
      <c r="H81" s="254">
        <v>0</v>
      </c>
      <c r="I81" s="253">
        <v>0</v>
      </c>
      <c r="J81" s="253">
        <v>0</v>
      </c>
    </row>
    <row r="82" spans="3:10" x14ac:dyDescent="0.25">
      <c r="C82" s="426"/>
      <c r="D82" s="192" t="s">
        <v>490</v>
      </c>
      <c r="E82" s="254"/>
      <c r="F82" s="253"/>
      <c r="G82" s="253"/>
      <c r="H82" s="254"/>
      <c r="I82" s="253"/>
      <c r="J82" s="253"/>
    </row>
    <row r="83" spans="3:10" x14ac:dyDescent="0.25">
      <c r="C83" s="251"/>
      <c r="D83" s="192" t="s">
        <v>491</v>
      </c>
      <c r="E83" s="254">
        <v>0</v>
      </c>
      <c r="F83" s="253">
        <v>0</v>
      </c>
      <c r="G83" s="253">
        <v>0</v>
      </c>
      <c r="H83" s="254">
        <v>0</v>
      </c>
      <c r="I83" s="253">
        <v>0</v>
      </c>
      <c r="J83" s="253">
        <v>0</v>
      </c>
    </row>
    <row r="84" spans="3:10" x14ac:dyDescent="0.25">
      <c r="C84" s="251"/>
      <c r="D84" s="192" t="s">
        <v>492</v>
      </c>
      <c r="E84" s="254">
        <v>0</v>
      </c>
      <c r="F84" s="253">
        <v>0</v>
      </c>
      <c r="G84" s="253">
        <v>0</v>
      </c>
      <c r="H84" s="254">
        <v>0</v>
      </c>
      <c r="I84" s="253">
        <v>0</v>
      </c>
      <c r="J84" s="253">
        <v>0</v>
      </c>
    </row>
    <row r="85" spans="3:10" x14ac:dyDescent="0.25">
      <c r="C85" s="251"/>
      <c r="D85" s="192" t="s">
        <v>493</v>
      </c>
      <c r="E85" s="254">
        <v>0</v>
      </c>
      <c r="F85" s="253">
        <v>0</v>
      </c>
      <c r="G85" s="253">
        <v>0</v>
      </c>
      <c r="H85" s="254">
        <v>0</v>
      </c>
      <c r="I85" s="253">
        <v>0</v>
      </c>
      <c r="J85" s="253">
        <v>0</v>
      </c>
    </row>
    <row r="86" spans="3:10" x14ac:dyDescent="0.25">
      <c r="C86" s="251"/>
      <c r="D86" s="192" t="s">
        <v>494</v>
      </c>
      <c r="E86" s="254">
        <v>0</v>
      </c>
      <c r="F86" s="253">
        <v>0</v>
      </c>
      <c r="G86" s="253">
        <v>0</v>
      </c>
      <c r="H86" s="254">
        <v>0</v>
      </c>
      <c r="I86" s="253">
        <v>0</v>
      </c>
      <c r="J86" s="253">
        <v>0</v>
      </c>
    </row>
    <row r="87" spans="3:10" x14ac:dyDescent="0.25">
      <c r="C87" s="251"/>
      <c r="D87" s="192" t="s">
        <v>495</v>
      </c>
      <c r="E87" s="254">
        <v>0</v>
      </c>
      <c r="F87" s="253">
        <v>0</v>
      </c>
      <c r="G87" s="253">
        <v>0</v>
      </c>
      <c r="H87" s="254">
        <v>0</v>
      </c>
      <c r="I87" s="253">
        <v>0</v>
      </c>
      <c r="J87" s="253">
        <v>0</v>
      </c>
    </row>
    <row r="88" spans="3:10" x14ac:dyDescent="0.25">
      <c r="C88" s="251"/>
      <c r="D88" s="192" t="s">
        <v>496</v>
      </c>
      <c r="E88" s="254">
        <v>0</v>
      </c>
      <c r="F88" s="253">
        <v>0</v>
      </c>
      <c r="G88" s="253">
        <v>0</v>
      </c>
      <c r="H88" s="254">
        <v>0</v>
      </c>
      <c r="I88" s="253">
        <v>0</v>
      </c>
      <c r="J88" s="253">
        <v>0</v>
      </c>
    </row>
    <row r="89" spans="3:10" x14ac:dyDescent="0.25">
      <c r="C89" s="251"/>
      <c r="D89" s="192" t="s">
        <v>497</v>
      </c>
      <c r="E89" s="254">
        <v>0</v>
      </c>
      <c r="F89" s="253">
        <v>0</v>
      </c>
      <c r="G89" s="253">
        <v>0</v>
      </c>
      <c r="H89" s="254">
        <v>0</v>
      </c>
      <c r="I89" s="253">
        <v>0</v>
      </c>
      <c r="J89" s="253">
        <v>0</v>
      </c>
    </row>
    <row r="90" spans="3:10" x14ac:dyDescent="0.25">
      <c r="C90" s="251"/>
      <c r="D90" s="192" t="s">
        <v>498</v>
      </c>
      <c r="E90" s="254">
        <v>0</v>
      </c>
      <c r="F90" s="253">
        <v>0</v>
      </c>
      <c r="G90" s="253">
        <v>0</v>
      </c>
      <c r="H90" s="254">
        <v>0</v>
      </c>
      <c r="I90" s="253">
        <v>0</v>
      </c>
      <c r="J90" s="253">
        <v>0</v>
      </c>
    </row>
    <row r="91" spans="3:10" x14ac:dyDescent="0.25">
      <c r="C91" s="251"/>
      <c r="D91" s="192"/>
      <c r="E91" s="218"/>
      <c r="F91" s="217"/>
      <c r="G91" s="217"/>
      <c r="H91" s="218"/>
      <c r="I91" s="217"/>
      <c r="J91" s="217"/>
    </row>
    <row r="92" spans="3:10" x14ac:dyDescent="0.25">
      <c r="C92" s="424" t="s">
        <v>499</v>
      </c>
      <c r="D92" s="457"/>
      <c r="E92" s="254">
        <f>SUM(E94:E100)</f>
        <v>0</v>
      </c>
      <c r="F92" s="253">
        <f t="shared" ref="F92:J92" si="8">SUM(F94:F100)</f>
        <v>0</v>
      </c>
      <c r="G92" s="253">
        <f t="shared" si="8"/>
        <v>0</v>
      </c>
      <c r="H92" s="254">
        <f t="shared" si="8"/>
        <v>0</v>
      </c>
      <c r="I92" s="253">
        <f t="shared" si="8"/>
        <v>0</v>
      </c>
      <c r="J92" s="253">
        <f t="shared" si="8"/>
        <v>0</v>
      </c>
    </row>
    <row r="93" spans="3:10" x14ac:dyDescent="0.25">
      <c r="C93" s="424" t="s">
        <v>500</v>
      </c>
      <c r="D93" s="457"/>
      <c r="E93" s="254"/>
      <c r="F93" s="253"/>
      <c r="G93" s="253"/>
      <c r="H93" s="254"/>
      <c r="I93" s="253"/>
      <c r="J93" s="253"/>
    </row>
    <row r="94" spans="3:10" x14ac:dyDescent="0.25">
      <c r="C94" s="426"/>
      <c r="D94" s="192" t="s">
        <v>501</v>
      </c>
      <c r="E94" s="254">
        <v>0</v>
      </c>
      <c r="F94" s="253">
        <v>0</v>
      </c>
      <c r="G94" s="253">
        <v>0</v>
      </c>
      <c r="H94" s="254">
        <v>0</v>
      </c>
      <c r="I94" s="253">
        <v>0</v>
      </c>
      <c r="J94" s="253">
        <v>0</v>
      </c>
    </row>
    <row r="95" spans="3:10" x14ac:dyDescent="0.25">
      <c r="C95" s="426"/>
      <c r="D95" s="192" t="s">
        <v>502</v>
      </c>
      <c r="E95" s="254"/>
      <c r="F95" s="253"/>
      <c r="G95" s="253"/>
      <c r="H95" s="254"/>
      <c r="I95" s="253"/>
      <c r="J95" s="253"/>
    </row>
    <row r="96" spans="3:10" x14ac:dyDescent="0.25">
      <c r="C96" s="426"/>
      <c r="D96" s="192" t="s">
        <v>503</v>
      </c>
      <c r="E96" s="254">
        <v>0</v>
      </c>
      <c r="F96" s="253">
        <v>0</v>
      </c>
      <c r="G96" s="253">
        <v>0</v>
      </c>
      <c r="H96" s="254">
        <v>0</v>
      </c>
      <c r="I96" s="253">
        <v>0</v>
      </c>
      <c r="J96" s="253">
        <v>0</v>
      </c>
    </row>
    <row r="97" spans="3:10" x14ac:dyDescent="0.25">
      <c r="C97" s="426"/>
      <c r="D97" s="192" t="s">
        <v>504</v>
      </c>
      <c r="E97" s="254"/>
      <c r="F97" s="253"/>
      <c r="G97" s="253"/>
      <c r="H97" s="254"/>
      <c r="I97" s="253"/>
      <c r="J97" s="253"/>
    </row>
    <row r="98" spans="3:10" x14ac:dyDescent="0.25">
      <c r="C98" s="251"/>
      <c r="D98" s="192" t="s">
        <v>505</v>
      </c>
      <c r="E98" s="254">
        <v>0</v>
      </c>
      <c r="F98" s="253">
        <v>0</v>
      </c>
      <c r="G98" s="253">
        <v>0</v>
      </c>
      <c r="H98" s="254">
        <v>0</v>
      </c>
      <c r="I98" s="253">
        <v>0</v>
      </c>
      <c r="J98" s="253">
        <v>0</v>
      </c>
    </row>
    <row r="99" spans="3:10" x14ac:dyDescent="0.25">
      <c r="C99" s="251"/>
      <c r="D99" s="192" t="s">
        <v>506</v>
      </c>
      <c r="E99" s="254">
        <v>0</v>
      </c>
      <c r="F99" s="253">
        <v>0</v>
      </c>
      <c r="G99" s="253">
        <v>0</v>
      </c>
      <c r="H99" s="254">
        <v>0</v>
      </c>
      <c r="I99" s="253">
        <v>0</v>
      </c>
      <c r="J99" s="253">
        <v>0</v>
      </c>
    </row>
    <row r="100" spans="3:10" x14ac:dyDescent="0.25">
      <c r="C100" s="251"/>
      <c r="D100" s="192"/>
      <c r="E100" s="254"/>
      <c r="F100" s="253"/>
      <c r="G100" s="253"/>
      <c r="H100" s="254"/>
      <c r="I100" s="253"/>
      <c r="J100" s="253"/>
    </row>
    <row r="101" spans="3:10" x14ac:dyDescent="0.25">
      <c r="C101" s="424" t="s">
        <v>508</v>
      </c>
      <c r="D101" s="457"/>
      <c r="E101" s="215">
        <f>+E58+E16</f>
        <v>229432454.01000002</v>
      </c>
      <c r="F101" s="214">
        <f t="shared" ref="F101:J101" si="9">+F58+F16</f>
        <v>917713.9</v>
      </c>
      <c r="G101" s="214">
        <f t="shared" si="9"/>
        <v>230350167.91000003</v>
      </c>
      <c r="H101" s="215">
        <f t="shared" si="9"/>
        <v>152807735.734</v>
      </c>
      <c r="I101" s="214">
        <f t="shared" si="9"/>
        <v>147752792.55000001</v>
      </c>
      <c r="J101" s="214">
        <f t="shared" si="9"/>
        <v>77542432.176000029</v>
      </c>
    </row>
    <row r="102" spans="3:10" x14ac:dyDescent="0.25">
      <c r="C102" s="81"/>
      <c r="D102" s="83"/>
      <c r="E102" s="82"/>
      <c r="F102" s="96"/>
      <c r="G102" s="96"/>
      <c r="H102" s="82"/>
      <c r="I102" s="96"/>
      <c r="J102" s="96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  <vt:lpstr>guia de 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CP FAUSTINO</cp:lastModifiedBy>
  <cp:lastPrinted>2017-10-11T15:06:03Z</cp:lastPrinted>
  <dcterms:created xsi:type="dcterms:W3CDTF">2016-11-25T14:52:45Z</dcterms:created>
  <dcterms:modified xsi:type="dcterms:W3CDTF">2017-10-11T17:38:22Z</dcterms:modified>
</cp:coreProperties>
</file>