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CTA CUENTA PUBLICA ARMONIZADA CUARTO TRIMESTRE 2018\"/>
    </mc:Choice>
  </mc:AlternateContent>
  <bookViews>
    <workbookView xWindow="0" yWindow="0" windowWidth="21840" windowHeight="9735" tabRatio="929" activeTab="12"/>
  </bookViews>
  <sheets>
    <sheet name="ESFD" sheetId="16" r:id="rId1"/>
    <sheet name="IADPOP " sheetId="2" r:id="rId2"/>
    <sheet name="IAODF" sheetId="3" r:id="rId3"/>
    <sheet name="BP" sheetId="4" r:id="rId4"/>
    <sheet name="EAID" sheetId="5" r:id="rId5"/>
    <sheet name="EAEPED (a)" sheetId="6" r:id="rId6"/>
    <sheet name="EAEPED (b)" sheetId="7" r:id="rId7"/>
    <sheet name="EAEPED (c)" sheetId="8" r:id="rId8"/>
    <sheet name="EAEPED (d)" sheetId="9" r:id="rId9"/>
    <sheet name="PRIE (a)" sheetId="17" r:id="rId10"/>
    <sheet name="PRIE (b)" sheetId="18" r:id="rId11"/>
    <sheet name="PRIE (c)" sheetId="19" r:id="rId12"/>
    <sheet name="PRIE (d)" sheetId="20" r:id="rId13"/>
    <sheet name="IEA " sheetId="14" r:id="rId14"/>
    <sheet name="GUIA CUMPLIMIENTO" sheetId="21" r:id="rId15"/>
  </sheets>
  <externalReferences>
    <externalReference r:id="rId16"/>
  </externalReferences>
  <definedNames>
    <definedName name="_xlnm.Print_Titles" localSheetId="3">BP!$1:$6</definedName>
    <definedName name="_xlnm.Print_Titles" localSheetId="5">'EAEPED (a)'!$1:$7</definedName>
    <definedName name="_xlnm.Print_Titles" localSheetId="7">'EAEPED (c)'!$1:$7</definedName>
    <definedName name="_xlnm.Print_Titles" localSheetId="8">'EAEPED (d)'!$1:$7</definedName>
    <definedName name="_xlnm.Print_Titles" localSheetId="4">EAID!$1:$7</definedName>
    <definedName name="_xlnm.Print_Titles" localSheetId="0">ESFD!$1:$5</definedName>
    <definedName name="_xlnm.Print_Titles" localSheetId="14">'GUIA CUMPLIMIENTO'!$1:$12</definedName>
    <definedName name="_xlnm.Print_Titles" localSheetId="13">'IEA '!$1:$3</definedName>
  </definedNames>
  <calcPr calcId="152511"/>
</workbook>
</file>

<file path=xl/calcChain.xml><?xml version="1.0" encoding="utf-8"?>
<calcChain xmlns="http://schemas.openxmlformats.org/spreadsheetml/2006/main">
  <c r="H16" i="21" l="1"/>
  <c r="H24" i="21" s="1"/>
  <c r="H29" i="21"/>
  <c r="H19" i="21"/>
  <c r="H27" i="21" s="1"/>
  <c r="D27" i="20"/>
  <c r="G16" i="20"/>
  <c r="F16" i="20"/>
  <c r="E16" i="20"/>
  <c r="D16" i="20"/>
  <c r="C16" i="20"/>
  <c r="B16" i="20"/>
  <c r="G5" i="20"/>
  <c r="G27" i="20" s="1"/>
  <c r="F5" i="20"/>
  <c r="F27" i="20" s="1"/>
  <c r="E5" i="20"/>
  <c r="E27" i="20" s="1"/>
  <c r="D5" i="20"/>
  <c r="C5" i="20"/>
  <c r="C27" i="20" s="1"/>
  <c r="B5" i="20"/>
  <c r="B27" i="20" s="1"/>
  <c r="G27" i="19"/>
  <c r="F27" i="19"/>
  <c r="E27" i="19"/>
  <c r="D27" i="19"/>
  <c r="C27" i="19"/>
  <c r="B27" i="19"/>
  <c r="G20" i="19"/>
  <c r="F20" i="19"/>
  <c r="E20" i="19"/>
  <c r="D20" i="19"/>
  <c r="C20" i="19"/>
  <c r="B20" i="19"/>
  <c r="G12" i="19"/>
  <c r="G6" i="19" s="1"/>
  <c r="G30" i="19" s="1"/>
  <c r="F6" i="19"/>
  <c r="F30" i="19" s="1"/>
  <c r="E6" i="19"/>
  <c r="E30" i="19" s="1"/>
  <c r="D6" i="19"/>
  <c r="D30" i="19" s="1"/>
  <c r="C6" i="19"/>
  <c r="C30" i="19" s="1"/>
  <c r="B6" i="19"/>
  <c r="B30" i="19" s="1"/>
  <c r="B16" i="18"/>
  <c r="B15" i="18"/>
  <c r="B14" i="18"/>
  <c r="B13" i="18"/>
  <c r="G7" i="18"/>
  <c r="G29" i="18" s="1"/>
  <c r="F7" i="18"/>
  <c r="F29" i="18" s="1"/>
  <c r="E7" i="18"/>
  <c r="E29" i="18" s="1"/>
  <c r="D7" i="18"/>
  <c r="D29" i="18" s="1"/>
  <c r="C7" i="18"/>
  <c r="C29" i="18" s="1"/>
  <c r="B14" i="17"/>
  <c r="B8" i="17" s="1"/>
  <c r="B32" i="17" s="1"/>
  <c r="G8" i="17"/>
  <c r="G32" i="17" s="1"/>
  <c r="F8" i="17"/>
  <c r="F32" i="17" s="1"/>
  <c r="E8" i="17"/>
  <c r="E32" i="17" s="1"/>
  <c r="D8" i="17"/>
  <c r="D32" i="17" s="1"/>
  <c r="C8" i="17"/>
  <c r="C32" i="17" s="1"/>
  <c r="B7" i="18" l="1"/>
  <c r="B29" i="18" s="1"/>
  <c r="I45" i="5"/>
  <c r="E38" i="6" l="1"/>
  <c r="E39" i="6"/>
  <c r="E40" i="6"/>
  <c r="E42" i="6"/>
  <c r="E43" i="6"/>
  <c r="E44" i="6"/>
  <c r="E45" i="6"/>
  <c r="E46" i="6"/>
  <c r="E30" i="6" l="1"/>
  <c r="G47" i="6"/>
  <c r="G37" i="6"/>
  <c r="F47" i="6"/>
  <c r="F17" i="6"/>
  <c r="F9" i="6"/>
  <c r="E28" i="6"/>
  <c r="E26" i="6"/>
  <c r="E24" i="6"/>
  <c r="E23" i="6"/>
  <c r="E22" i="6"/>
  <c r="E21" i="6"/>
  <c r="E20" i="6"/>
  <c r="E19" i="6"/>
  <c r="E18" i="6"/>
  <c r="E14" i="6"/>
  <c r="H14" i="6" s="1"/>
  <c r="E16" i="6"/>
  <c r="E13" i="6"/>
  <c r="E12" i="6"/>
  <c r="E11" i="6"/>
  <c r="H11" i="6" s="1"/>
  <c r="E10" i="6"/>
  <c r="D9" i="6" l="1"/>
  <c r="C9" i="6"/>
  <c r="I17" i="5"/>
  <c r="I15" i="5"/>
  <c r="E9" i="4"/>
  <c r="F67" i="16"/>
  <c r="E67" i="16"/>
  <c r="B8" i="16"/>
  <c r="B16" i="16"/>
  <c r="C8" i="16"/>
  <c r="F62" i="16"/>
  <c r="E62" i="16"/>
  <c r="C24" i="16"/>
  <c r="F8" i="16"/>
  <c r="E53" i="6" l="1"/>
  <c r="E48" i="6"/>
  <c r="E41" i="6"/>
  <c r="H41" i="6" s="1"/>
  <c r="E36" i="6"/>
  <c r="E35" i="6"/>
  <c r="E34" i="6"/>
  <c r="E33" i="6"/>
  <c r="E32" i="6"/>
  <c r="E31" i="6"/>
  <c r="E29" i="6"/>
  <c r="E25" i="6"/>
  <c r="E17" i="6" s="1"/>
  <c r="H16" i="6"/>
  <c r="E15" i="6"/>
  <c r="H13" i="6"/>
  <c r="H12" i="6"/>
  <c r="H10" i="6"/>
  <c r="H15" i="6"/>
  <c r="E56" i="6" l="1"/>
  <c r="H56" i="6" s="1"/>
  <c r="E55" i="6"/>
  <c r="H55" i="6" s="1"/>
  <c r="E54" i="6"/>
  <c r="H54" i="6" s="1"/>
  <c r="H53" i="6"/>
  <c r="E52" i="6"/>
  <c r="H52" i="6" s="1"/>
  <c r="E51" i="6"/>
  <c r="H51" i="6" s="1"/>
  <c r="E50" i="6"/>
  <c r="H50" i="6" s="1"/>
  <c r="E49" i="6"/>
  <c r="H49" i="6" s="1"/>
  <c r="H48" i="6"/>
  <c r="H46" i="6"/>
  <c r="H45" i="6"/>
  <c r="H44" i="6"/>
  <c r="H43" i="6"/>
  <c r="H42" i="6"/>
  <c r="H40" i="6"/>
  <c r="H39" i="6"/>
  <c r="H38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F15" i="5" l="1"/>
  <c r="H57" i="6" l="1"/>
  <c r="G57" i="6"/>
  <c r="F57" i="6"/>
  <c r="E57" i="6"/>
  <c r="D57" i="6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H15" i="5" l="1"/>
  <c r="D70" i="4"/>
  <c r="D55" i="4"/>
  <c r="E41" i="16" l="1"/>
  <c r="C83" i="6" l="1"/>
  <c r="H47" i="6" l="1"/>
  <c r="E47" i="6"/>
  <c r="E8" i="4" l="1"/>
  <c r="F74" i="16" l="1"/>
  <c r="F78" i="16" s="1"/>
  <c r="E74" i="16"/>
  <c r="E78" i="16" s="1"/>
  <c r="F56" i="16"/>
  <c r="E56" i="16"/>
  <c r="C59" i="16"/>
  <c r="B59" i="16"/>
  <c r="F41" i="16"/>
  <c r="C40" i="16"/>
  <c r="B40" i="16"/>
  <c r="F37" i="16"/>
  <c r="E37" i="16"/>
  <c r="B37" i="16"/>
  <c r="F30" i="16"/>
  <c r="E30" i="16"/>
  <c r="B30" i="16"/>
  <c r="F26" i="16"/>
  <c r="E26" i="16"/>
  <c r="B24" i="16"/>
  <c r="F22" i="16"/>
  <c r="E22" i="16"/>
  <c r="F18" i="16"/>
  <c r="E18" i="16"/>
  <c r="C16" i="16"/>
  <c r="C46" i="16" l="1"/>
  <c r="C61" i="16" s="1"/>
  <c r="E46" i="16"/>
  <c r="G17" i="2" s="1"/>
  <c r="B46" i="16"/>
  <c r="B61" i="16" s="1"/>
  <c r="F46" i="16"/>
  <c r="F58" i="16" s="1"/>
  <c r="F80" i="16"/>
  <c r="E58" i="16" l="1"/>
  <c r="E80" i="16" s="1"/>
  <c r="D46" i="8"/>
  <c r="E46" i="8"/>
  <c r="F46" i="8"/>
  <c r="G46" i="8"/>
  <c r="H46" i="8"/>
  <c r="C46" i="8"/>
  <c r="C10" i="8"/>
  <c r="C9" i="8" s="1"/>
  <c r="C83" i="8" l="1"/>
  <c r="C19" i="7"/>
  <c r="D19" i="7"/>
  <c r="E19" i="7"/>
  <c r="F19" i="7"/>
  <c r="G19" i="7"/>
  <c r="B19" i="7"/>
  <c r="B8" i="7"/>
  <c r="D37" i="6"/>
  <c r="F37" i="6"/>
  <c r="D27" i="6"/>
  <c r="F27" i="6"/>
  <c r="G27" i="6"/>
  <c r="D17" i="6"/>
  <c r="G17" i="6"/>
  <c r="C9" i="9"/>
  <c r="C31" i="9" s="1"/>
  <c r="E9" i="9"/>
  <c r="G9" i="6"/>
  <c r="B9" i="9"/>
  <c r="B31" i="9" s="1"/>
  <c r="F9" i="9" l="1"/>
  <c r="F31" i="9" s="1"/>
  <c r="G8" i="6"/>
  <c r="D8" i="6"/>
  <c r="E31" i="9"/>
  <c r="B30" i="7"/>
  <c r="H37" i="6"/>
  <c r="E27" i="6"/>
  <c r="H17" i="6"/>
  <c r="H27" i="6"/>
  <c r="C27" i="6"/>
  <c r="E37" i="6"/>
  <c r="H9" i="6" l="1"/>
  <c r="E9" i="6"/>
  <c r="D9" i="9" l="1"/>
  <c r="H8" i="6"/>
  <c r="G9" i="9"/>
  <c r="G31" i="9" s="1"/>
  <c r="C74" i="6"/>
  <c r="C70" i="6"/>
  <c r="C61" i="6"/>
  <c r="C57" i="6"/>
  <c r="C47" i="6"/>
  <c r="F8" i="6" s="1"/>
  <c r="C37" i="6"/>
  <c r="C17" i="6"/>
  <c r="D83" i="6"/>
  <c r="D159" i="6" s="1"/>
  <c r="C11" i="7" s="1"/>
  <c r="D11" i="7" s="1"/>
  <c r="E83" i="6"/>
  <c r="F83" i="6"/>
  <c r="G83" i="6"/>
  <c r="H83" i="6"/>
  <c r="E78" i="5"/>
  <c r="F78" i="5"/>
  <c r="G78" i="5"/>
  <c r="H78" i="5"/>
  <c r="I78" i="5"/>
  <c r="D78" i="5"/>
  <c r="E43" i="5"/>
  <c r="E73" i="5" s="1"/>
  <c r="F43" i="5"/>
  <c r="F73" i="5" s="1"/>
  <c r="G43" i="5"/>
  <c r="G73" i="5" s="1"/>
  <c r="H43" i="5"/>
  <c r="H73" i="5" s="1"/>
  <c r="I4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D17" i="4"/>
  <c r="E17" i="4"/>
  <c r="C17" i="4"/>
  <c r="D13" i="4"/>
  <c r="E13" i="4"/>
  <c r="C13" i="4"/>
  <c r="C8" i="4"/>
  <c r="C13" i="2"/>
  <c r="C9" i="2"/>
  <c r="C8" i="6" l="1"/>
  <c r="G26" i="2"/>
  <c r="D31" i="9"/>
  <c r="E21" i="4"/>
  <c r="E22" i="4" s="1"/>
  <c r="E23" i="4" s="1"/>
  <c r="E31" i="4" s="1"/>
  <c r="I73" i="5"/>
  <c r="C72" i="4"/>
  <c r="C73" i="4" s="1"/>
  <c r="H159" i="6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F11" i="7" s="1"/>
  <c r="D21" i="4"/>
  <c r="D22" i="4" s="1"/>
  <c r="D23" i="4" s="1"/>
  <c r="D31" i="4" s="1"/>
  <c r="C8" i="2"/>
  <c r="C19" i="2" s="1"/>
  <c r="G9" i="2"/>
  <c r="C159" i="6"/>
  <c r="F159" i="6"/>
  <c r="E11" i="7" s="1"/>
  <c r="E57" i="4"/>
  <c r="E58" i="4" s="1"/>
  <c r="D57" i="4"/>
  <c r="D58" i="4" s="1"/>
  <c r="G11" i="7" l="1"/>
  <c r="D11" i="8"/>
  <c r="C8" i="7"/>
  <c r="C30" i="7" s="1"/>
  <c r="D8" i="7"/>
  <c r="D30" i="7" s="1"/>
  <c r="F11" i="8"/>
  <c r="E8" i="7"/>
  <c r="E30" i="7" s="1"/>
  <c r="G8" i="2"/>
  <c r="G19" i="2" s="1"/>
  <c r="E8" i="6"/>
  <c r="E159" i="6" s="1"/>
  <c r="G8" i="7" l="1"/>
  <c r="G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F10" i="8"/>
  <c r="F9" i="8" s="1"/>
  <c r="F83" i="8" s="1"/>
  <c r="H11" i="8" l="1"/>
  <c r="H10" i="8" s="1"/>
  <c r="H9" i="8" s="1"/>
  <c r="H83" i="8" s="1"/>
</calcChain>
</file>

<file path=xl/sharedStrings.xml><?xml version="1.0" encoding="utf-8"?>
<sst xmlns="http://schemas.openxmlformats.org/spreadsheetml/2006/main" count="1215" uniqueCount="692">
  <si>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</si>
  <si>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</si>
  <si>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</si>
  <si>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</si>
  <si>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</si>
  <si>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</si>
  <si>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</si>
  <si>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</si>
  <si>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</si>
  <si>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</si>
  <si>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</si>
  <si>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</si>
  <si>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</si>
  <si>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</si>
  <si>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</si>
  <si>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</si>
  <si>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</si>
  <si>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</si>
  <si>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</si>
  <si>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</si>
  <si>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</si>
  <si>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</si>
  <si>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</si>
  <si>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</si>
  <si>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</si>
  <si>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</si>
  <si>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</si>
  <si>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</si>
  <si>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</si>
  <si>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</si>
  <si>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</si>
  <si>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</si>
  <si>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</si>
  <si>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</si>
  <si>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</si>
  <si>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</si>
  <si>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</si>
  <si>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</si>
  <si>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</si>
  <si>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</si>
  <si>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</si>
  <si>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</si>
  <si>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</si>
  <si>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</si>
  <si>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</si>
  <si>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</si>
  <si>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</si>
  <si>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</si>
  <si>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</si>
  <si>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</si>
  <si>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</si>
  <si>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</si>
  <si>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</si>
  <si>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</si>
  <si>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</si>
  <si>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</si>
  <si>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</si>
  <si>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</si>
  <si>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</si>
  <si>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</si>
  <si>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</si>
  <si>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</si>
  <si>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</si>
  <si>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</si>
  <si>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</si>
  <si>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</si>
  <si>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</si>
  <si>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</si>
  <si>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</si>
  <si>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</si>
  <si>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</si>
  <si>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</si>
  <si>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</si>
  <si>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</si>
  <si>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</si>
  <si>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</si>
  <si>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</si>
  <si>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</si>
  <si>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</si>
  <si>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</si>
  <si>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</si>
  <si>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</si>
  <si>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</si>
  <si>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</si>
  <si>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</si>
  <si>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</si>
  <si>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</si>
  <si>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</si>
  <si>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</si>
  <si>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</si>
  <si>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</si>
  <si>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</si>
  <si>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</si>
  <si>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</si>
  <si>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</si>
  <si>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</si>
  <si>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</si>
  <si>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</si>
  <si>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</si>
  <si>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</si>
  <si>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</si>
  <si>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</si>
  <si>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</si>
  <si>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</si>
  <si>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</si>
  <si>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</si>
  <si>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</si>
  <si>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</si>
  <si>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</si>
  <si>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</si>
  <si>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</si>
  <si>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</si>
  <si>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</si>
  <si>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</si>
  <si>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</si>
  <si>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</si>
  <si>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</si>
  <si>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</si>
  <si>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</si>
  <si>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</si>
  <si>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</si>
  <si>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</si>
  <si>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</si>
  <si>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</si>
  <si>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</si>
  <si>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</si>
  <si>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</si>
  <si>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</si>
  <si>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</si>
  <si>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</si>
  <si>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</si>
  <si>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</si>
  <si>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</si>
  <si>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</si>
  <si>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</si>
  <si>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</si>
  <si>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</si>
  <si>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</si>
  <si>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</si>
  <si>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</si>
  <si>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</si>
  <si>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</si>
  <si>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</si>
  <si>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</si>
  <si>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</si>
  <si>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</si>
  <si>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</si>
  <si>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</si>
  <si>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</si>
  <si>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</si>
  <si>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</si>
  <si>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</si>
  <si>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</si>
  <si>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</si>
  <si>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</si>
  <si>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</si>
  <si>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</si>
  <si>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</si>
  <si>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</si>
  <si>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</si>
  <si>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</si>
  <si>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</si>
  <si>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</si>
  <si>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</si>
  <si>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</si>
  <si>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</si>
  <si>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</si>
  <si>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</si>
  <si>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</si>
  <si>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</si>
  <si>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</si>
  <si>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</si>
  <si>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</si>
  <si>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</si>
  <si>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</si>
  <si>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</si>
  <si>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</si>
  <si>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</si>
  <si>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</si>
  <si>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</si>
  <si>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</si>
  <si>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</si>
  <si>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</si>
  <si>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</si>
  <si>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</si>
  <si>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</si>
  <si>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</si>
  <si>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</si>
  <si>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</si>
  <si>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</si>
  <si>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</si>
  <si>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</si>
  <si>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</si>
  <si>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</si>
  <si>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</si>
  <si>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</si>
  <si>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</si>
  <si>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</si>
  <si>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</si>
  <si>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</si>
  <si>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</si>
  <si>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</si>
  <si>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</si>
  <si>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</si>
  <si>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</si>
  <si>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</si>
  <si>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</si>
  <si>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</si>
  <si>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</si>
  <si>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</si>
  <si>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</si>
  <si>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</si>
  <si>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</si>
  <si>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</si>
  <si>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</si>
  <si>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</si>
  <si>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</si>
  <si>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</si>
  <si>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</si>
  <si>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</si>
  <si>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</si>
  <si>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</si>
  <si>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</si>
  <si>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</si>
  <si>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</si>
  <si>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</si>
  <si>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</si>
  <si>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</si>
  <si>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</si>
  <si>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</si>
  <si>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</si>
  <si>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</si>
  <si>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</si>
  <si>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</si>
  <si>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</si>
  <si>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</si>
  <si>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</si>
  <si>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</si>
  <si>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</si>
  <si>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</si>
  <si>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</si>
  <si>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</si>
  <si>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</si>
  <si>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</si>
  <si>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</si>
  <si>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</si>
  <si>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</si>
  <si>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</si>
  <si>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</si>
  <si>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</si>
  <si>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</si>
  <si>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</si>
  <si>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</si>
  <si>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</si>
  <si>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</si>
  <si>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</si>
  <si>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</si>
  <si>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</si>
  <si>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</si>
  <si>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</si>
  <si>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</si>
  <si>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</si>
  <si>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</si>
  <si>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</si>
  <si>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</si>
  <si>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</si>
  <si>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</si>
  <si>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</si>
  <si>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</si>
  <si>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</si>
  <si>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</si>
  <si>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</si>
  <si>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</si>
  <si>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</si>
  <si>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</si>
  <si>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</si>
  <si>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</si>
  <si>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</si>
  <si>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</si>
  <si>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</si>
  <si>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</si>
  <si>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</si>
  <si>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</si>
  <si>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</si>
  <si>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</si>
  <si>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</si>
  <si>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</si>
  <si>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</si>
  <si>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</si>
  <si>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</si>
  <si>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</si>
  <si>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</si>
  <si>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</si>
  <si>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</si>
  <si>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</si>
  <si>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</si>
  <si>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</si>
  <si>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</si>
  <si>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</si>
  <si>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</si>
  <si>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</si>
  <si>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</si>
  <si>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</si>
  <si>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</si>
  <si>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</si>
  <si>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</si>
  <si>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</si>
  <si>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</si>
  <si>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</si>
  <si>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</si>
  <si>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</si>
  <si>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</si>
  <si>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</si>
  <si>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</si>
  <si>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</si>
  <si>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</si>
  <si>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</si>
  <si>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</si>
  <si>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</si>
  <si>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</si>
  <si>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</si>
  <si>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</si>
  <si>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</si>
  <si>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</si>
  <si>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</si>
  <si>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</si>
  <si>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</si>
  <si>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</si>
  <si>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</si>
  <si>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</si>
  <si>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</si>
  <si>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</si>
  <si>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</si>
  <si>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</si>
  <si>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</si>
  <si>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</si>
  <si>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</si>
  <si>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</si>
  <si>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</si>
  <si>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</si>
  <si>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</si>
  <si>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</si>
  <si>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</si>
  <si>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</si>
  <si>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</si>
  <si>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</si>
  <si>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</si>
  <si>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</si>
  <si>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</si>
  <si>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</si>
  <si>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</si>
  <si>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</si>
  <si>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</si>
  <si>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</si>
  <si>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</si>
  <si>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</si>
  <si>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</si>
  <si>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</si>
  <si>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</si>
  <si>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</si>
  <si>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</si>
  <si>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</si>
  <si>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</si>
  <si>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</si>
  <si>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</si>
  <si>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</si>
  <si>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</si>
  <si>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</si>
  <si>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</si>
  <si>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</si>
  <si>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</si>
  <si>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</si>
  <si>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</si>
  <si>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</si>
  <si>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</si>
  <si>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</si>
  <si>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</si>
  <si>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</si>
  <si>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</si>
  <si>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</si>
  <si>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</si>
  <si>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</si>
  <si>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</si>
  <si>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</si>
  <si>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</si>
  <si>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</si>
  <si>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</si>
  <si>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</si>
  <si>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</si>
  <si>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</si>
  <si>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</si>
  <si>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</si>
  <si>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</si>
  <si>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</si>
  <si>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</si>
  <si>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</si>
  <si>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</si>
  <si>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</si>
  <si>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</si>
  <si>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</si>
  <si>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</si>
  <si>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</si>
  <si>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</si>
  <si>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</si>
  <si>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</si>
  <si>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</si>
  <si>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</si>
  <si>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</si>
  <si>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</si>
  <si>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</si>
  <si>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</si>
  <si>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</si>
  <si>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</si>
  <si>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</si>
  <si>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</si>
  <si>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</si>
  <si>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</si>
  <si>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</si>
  <si>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</si>
  <si>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</si>
  <si>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</si>
  <si>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</si>
  <si>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</si>
  <si>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</si>
  <si>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</si>
  <si>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</si>
  <si>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</si>
  <si>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</si>
  <si>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</si>
  <si>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</si>
  <si>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</si>
  <si>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</si>
  <si>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</si>
  <si>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</si>
  <si>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</si>
  <si>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</si>
  <si>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</si>
  <si>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</si>
  <si>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</si>
  <si>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</si>
  <si>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</si>
  <si>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</si>
  <si>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</si>
  <si>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</si>
  <si>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</si>
  <si>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</si>
  <si>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</si>
  <si>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</si>
  <si>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</si>
  <si>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</si>
  <si>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</si>
  <si>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</si>
  <si>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</si>
  <si>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</si>
  <si>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</si>
  <si>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</si>
  <si>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</si>
  <si>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</si>
  <si>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</si>
  <si>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</si>
  <si>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</si>
  <si>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</si>
  <si>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</si>
  <si>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</si>
  <si>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</si>
  <si>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</si>
  <si>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</si>
  <si>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</si>
  <si>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</si>
  <si>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</si>
  <si>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</si>
  <si>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</si>
  <si>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</si>
  <si>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</si>
  <si>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</si>
  <si>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</si>
  <si>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</si>
  <si>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</si>
  <si>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</si>
  <si>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</si>
  <si>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</si>
  <si>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</si>
  <si>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</si>
  <si>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</si>
  <si>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</si>
  <si>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</si>
  <si>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</si>
  <si>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</si>
  <si>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</si>
  <si>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CONGRESO DEL ESTADO DE TLAXCALA</t>
  </si>
  <si>
    <t xml:space="preserve">CONGRESO DEL ESTADO DE TLAXCALA </t>
  </si>
  <si>
    <t>31 de Diciembre de 2017</t>
  </si>
  <si>
    <t>al 31 de diciembre de 2017-1 (d)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</si>
  <si>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</si>
  <si>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</si>
  <si>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</si>
  <si>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Presidente del Comité de Administración</t>
  </si>
  <si>
    <t>Dip. Javier Rafael Ortega Blancas</t>
  </si>
  <si>
    <t>C.P. Nils Gunnar Jaime Robles Andersson</t>
  </si>
  <si>
    <t>Secretario Administrativo</t>
  </si>
  <si>
    <t>Al 31 de Diciembre de 2018 y al 31 de diciembre de 2017</t>
  </si>
  <si>
    <t>Al 31 de Diciembre de 2018 y al 31 de diciembre de 2017 (b)</t>
  </si>
  <si>
    <t>Del 1 de Enero al 31 de Diciembre de 2018 (b)</t>
  </si>
  <si>
    <t>Del 1 de Enero al 31  de Diciembre de 2018 (b)</t>
  </si>
  <si>
    <t>Del 1 de Enero Al 31 de diciembre de 2018 (b)</t>
  </si>
  <si>
    <t>Al 31 de Diciembre de 2017 y al 31 de Diciembre de 2018 (b)</t>
  </si>
  <si>
    <t>Proyecciones de Ingresos - LDF</t>
  </si>
  <si>
    <t xml:space="preserve">(CIFRAS NOMINALES) 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</si>
  <si>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</si>
  <si>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</si>
  <si>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</si>
  <si>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</si>
  <si>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</si>
  <si>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</si>
  <si>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</si>
  <si>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</si>
  <si>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</si>
  <si>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</si>
  <si>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</si>
  <si>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</si>
  <si>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</si>
  <si>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</si>
  <si>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</si>
  <si>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</si>
  <si>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</si>
  <si>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</si>
  <si>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</si>
  <si>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</si>
  <si>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</si>
  <si>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</si>
  <si>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</si>
  <si>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</si>
  <si>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</si>
  <si>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</si>
  <si>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</si>
  <si>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</si>
  <si>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</si>
  <si>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</si>
  <si>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</si>
  <si>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</si>
  <si>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</si>
  <si>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</si>
  <si>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</si>
  <si>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</si>
  <si>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</si>
  <si>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</si>
  <si>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</si>
  <si>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</si>
  <si>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</si>
  <si>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</si>
  <si>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</si>
  <si>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</si>
  <si>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</si>
  <si>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</si>
  <si>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</si>
  <si>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</si>
  <si>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</si>
  <si>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</si>
  <si>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</si>
  <si>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</si>
  <si>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</si>
  <si>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</si>
  <si>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</si>
  <si>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</si>
  <si>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</si>
  <si>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</si>
  <si>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</si>
  <si>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</si>
  <si>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</si>
  <si>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</si>
  <si>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</si>
  <si>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</si>
  <si>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</si>
  <si>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Fecha estimada de</t>
  </si>
  <si>
    <t>Monto o valor (f)</t>
  </si>
  <si>
    <t>Unidad (pesos/</t>
  </si>
  <si>
    <t>Verificación (d)</t>
  </si>
  <si>
    <t>cumplimiento (e)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</si>
  <si>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</si>
  <si>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</si>
  <si>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</si>
  <si>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</si>
  <si>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</si>
  <si>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</si>
  <si>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</si>
  <si>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pesos</t>
  </si>
  <si>
    <t>Art. 6 y 19 de la LDF</t>
  </si>
  <si>
    <t>y Proyecto de Presupuesto</t>
  </si>
  <si>
    <t>de Egresos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</si>
  <si>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</si>
  <si>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</si>
  <si>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</si>
  <si>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</si>
  <si>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</si>
  <si>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</si>
  <si>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</si>
  <si>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</si>
  <si>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</si>
  <si>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</si>
  <si>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no aplica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</si>
  <si>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</si>
  <si>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</si>
  <si>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</si>
  <si>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</si>
  <si>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</si>
  <si>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</si>
  <si>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</si>
  <si>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</si>
  <si>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</si>
  <si>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</si>
  <si>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Autorizaciones de recursos</t>
  </si>
  <si>
    <t>ejercicios previos, para infraestructura dañada por desastres naturales (n)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</si>
  <si>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</si>
  <si>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</si>
  <si>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</si>
  <si>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</si>
  <si>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</si>
  <si>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</si>
  <si>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</si>
  <si>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</si>
  <si>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</si>
  <si>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</si>
  <si>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</si>
  <si>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</si>
  <si>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</si>
  <si>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</si>
  <si>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</si>
  <si>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</si>
  <si>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</si>
  <si>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</si>
  <si>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</si>
  <si>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</si>
  <si>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</si>
  <si>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</si>
  <si>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</si>
  <si>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</si>
  <si>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</si>
  <si>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</si>
  <si>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</si>
  <si>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</si>
  <si>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</si>
  <si>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</si>
  <si>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</si>
  <si>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</si>
  <si>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</si>
  <si>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</si>
  <si>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</si>
  <si>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Iniciativa de Ley de Ingresos o</t>
  </si>
  <si>
    <t>Recursos Disponibles negativo (y)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</si>
  <si>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</si>
  <si>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</si>
  <si>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</si>
  <si>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</si>
  <si>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</si>
  <si>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Reporte Trim. y Cuenta Pública</t>
  </si>
  <si>
    <t>Balance Presupuestario de Recursos Disponibles (bb)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</si>
  <si>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</si>
  <si>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</si>
  <si>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</si>
  <si>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</si>
  <si>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</si>
  <si>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</si>
  <si>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</si>
  <si>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</si>
  <si>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</si>
  <si>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</si>
  <si>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</si>
  <si>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Cuenta Pública</t>
  </si>
  <si>
    <t>A.14, fracción I de la LDF (ff)</t>
  </si>
  <si>
    <t>A.14, fracción II, a) de la LDF (gg)</t>
  </si>
  <si>
    <t>A.14, fracción II, b) de la LDF (hh)</t>
  </si>
  <si>
    <t>Art. Noveno Transitorio de la</t>
  </si>
  <si>
    <t>artículo noveno transitorio de la LDF (ii)</t>
  </si>
  <si>
    <t>Análisis Costo-Beneficio para programas o proyectos de inversión</t>
  </si>
  <si>
    <t>Página de internet de la</t>
  </si>
  <si>
    <t>Art. 13 frac. III y 21 de la LDF</t>
  </si>
  <si>
    <t>mayores a 10 millones de UDIS (jj)</t>
  </si>
  <si>
    <t>Secretaría de Finanzas o</t>
  </si>
  <si>
    <t>Tesorería Municipal</t>
  </si>
  <si>
    <t>Análisis de conveniencia y análisis de transferencia de riesgos de los</t>
  </si>
  <si>
    <t>proyectos APPs (kk)</t>
  </si>
  <si>
    <t>Identificación de población objetivo, destino y temporalidad de subsidios</t>
  </si>
  <si>
    <t>Art. 13 frac. VII y 21 de la LDF</t>
  </si>
  <si>
    <t>(ll)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</si>
  <si>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</si>
  <si>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</si>
  <si>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</si>
  <si>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</si>
  <si>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</si>
  <si>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NA</t>
  </si>
  <si>
    <t>31 de Diciembre de 2018</t>
  </si>
  <si>
    <t>31 de Diciembre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</si>
</sst>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6"/>
      <color theme="1"/>
      <name val="Arial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2F2F2F"/>
      <name val="Times"/>
    </font>
    <font>
      <b/>
      <sz val="9"/>
      <color rgb="FF000000"/>
      <name val="Arial"/>
      <family val="2"/>
    </font>
    <font>
      <sz val="9"/>
      <color theme="0"/>
      <name val="Times New Roman"/>
      <family val="1"/>
    </font>
    <font>
      <sz val="9"/>
      <color theme="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2F2F2F"/>
      <name val="Times New Roman"/>
      <family val="1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8">
    <xf numFmtId="0" fontId="0" fillId="0" borderId="0" xfId="0"/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3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1" fontId="0" fillId="0" borderId="0" xfId="0" applyNumberFormat="1"/>
    <xf numFmtId="1" fontId="2" fillId="0" borderId="8" xfId="0" applyNumberFormat="1" applyFont="1" applyBorder="1" applyAlignment="1">
      <alignment horizontal="center" vertical="center"/>
    </xf>
    <xf numFmtId="0" fontId="8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3" fontId="0" fillId="0" borderId="0" xfId="1" applyFont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2" fillId="0" borderId="8" xfId="1" applyFont="1" applyBorder="1" applyAlignment="1">
      <alignment vertical="center" wrapText="1"/>
    </xf>
    <xf numFmtId="43" fontId="2" fillId="0" borderId="11" xfId="1" applyFont="1" applyBorder="1" applyAlignment="1">
      <alignment vertical="center" wrapText="1"/>
    </xf>
    <xf numFmtId="43" fontId="2" fillId="0" borderId="18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2" fillId="2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1" fontId="1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2" fillId="0" borderId="8" xfId="1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8" xfId="1" applyNumberFormat="1" applyFont="1" applyBorder="1" applyAlignment="1">
      <alignment horizontal="left" vertical="center" wrapText="1"/>
    </xf>
    <xf numFmtId="1" fontId="1" fillId="0" borderId="8" xfId="1" applyNumberFormat="1" applyFont="1" applyBorder="1" applyAlignment="1">
      <alignment horizontal="left" vertical="center" wrapText="1"/>
    </xf>
    <xf numFmtId="1" fontId="2" fillId="4" borderId="2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4" borderId="25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43" fontId="16" fillId="0" borderId="0" xfId="1" applyFont="1"/>
    <xf numFmtId="4" fontId="16" fillId="0" borderId="0" xfId="0" applyNumberFormat="1" applyFont="1"/>
    <xf numFmtId="1" fontId="16" fillId="0" borderId="0" xfId="0" applyNumberFormat="1" applyFont="1"/>
    <xf numFmtId="0" fontId="16" fillId="0" borderId="0" xfId="0" applyFont="1" applyBorder="1"/>
    <xf numFmtId="0" fontId="16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Fill="1"/>
    <xf numFmtId="43" fontId="16" fillId="0" borderId="0" xfId="0" applyNumberFormat="1" applyFont="1" applyFill="1"/>
    <xf numFmtId="43" fontId="15" fillId="0" borderId="0" xfId="1" applyFont="1" applyFill="1" applyBorder="1"/>
    <xf numFmtId="0" fontId="14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0" fillId="0" borderId="2" xfId="0" applyBorder="1"/>
    <xf numFmtId="1" fontId="1" fillId="0" borderId="0" xfId="0" applyNumberFormat="1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44" fontId="0" fillId="0" borderId="0" xfId="1" applyNumberFormat="1" applyFont="1"/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6" fillId="0" borderId="27" xfId="0" applyFont="1" applyBorder="1"/>
    <xf numFmtId="0" fontId="18" fillId="0" borderId="2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left" vertical="center" inden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wrapText="1" indent="3"/>
    </xf>
    <xf numFmtId="1" fontId="2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21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 indent="4"/>
    </xf>
    <xf numFmtId="0" fontId="2" fillId="0" borderId="2" xfId="0" applyFont="1" applyFill="1" applyBorder="1" applyAlignment="1">
      <alignment horizontal="left" vertical="center" indent="4"/>
    </xf>
    <xf numFmtId="0" fontId="2" fillId="0" borderId="3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1" fontId="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25" fillId="6" borderId="32" xfId="0" applyFont="1" applyFill="1" applyBorder="1" applyAlignment="1">
      <alignment horizontal="center" vertical="center"/>
    </xf>
    <xf numFmtId="0" fontId="25" fillId="6" borderId="39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23" fillId="7" borderId="33" xfId="0" applyFont="1" applyFill="1" applyBorder="1" applyAlignment="1">
      <alignment horizontal="center" vertical="center"/>
    </xf>
    <xf numFmtId="0" fontId="23" fillId="7" borderId="37" xfId="0" applyFont="1" applyFill="1" applyBorder="1" applyAlignment="1">
      <alignment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vertical="center"/>
    </xf>
    <xf numFmtId="0" fontId="26" fillId="7" borderId="35" xfId="0" applyFont="1" applyFill="1" applyBorder="1" applyAlignment="1">
      <alignment horizontal="center" vertical="center"/>
    </xf>
    <xf numFmtId="0" fontId="28" fillId="8" borderId="32" xfId="0" applyFont="1" applyFill="1" applyBorder="1" applyAlignment="1">
      <alignment horizontal="center" vertical="center"/>
    </xf>
    <xf numFmtId="0" fontId="28" fillId="8" borderId="30" xfId="0" applyFont="1" applyFill="1" applyBorder="1" applyAlignment="1">
      <alignment horizontal="center" vertical="center"/>
    </xf>
    <xf numFmtId="0" fontId="28" fillId="7" borderId="37" xfId="0" applyFont="1" applyFill="1" applyBorder="1" applyAlignment="1">
      <alignment horizontal="center" vertical="center"/>
    </xf>
    <xf numFmtId="0" fontId="28" fillId="7" borderId="37" xfId="0" applyFont="1" applyFill="1" applyBorder="1" applyAlignment="1">
      <alignment vertical="center"/>
    </xf>
    <xf numFmtId="0" fontId="28" fillId="7" borderId="34" xfId="0" applyFont="1" applyFill="1" applyBorder="1" applyAlignment="1">
      <alignment horizontal="center" vertical="center"/>
    </xf>
    <xf numFmtId="0" fontId="28" fillId="7" borderId="38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7" fillId="8" borderId="34" xfId="0" applyFont="1" applyFill="1" applyBorder="1" applyAlignment="1">
      <alignment horizontal="center" vertical="center"/>
    </xf>
    <xf numFmtId="0" fontId="27" fillId="8" borderId="34" xfId="0" applyFont="1" applyFill="1" applyBorder="1" applyAlignment="1">
      <alignment vertical="center"/>
    </xf>
    <xf numFmtId="0" fontId="28" fillId="0" borderId="40" xfId="0" applyFont="1" applyFill="1" applyBorder="1" applyAlignment="1">
      <alignment horizontal="center" vertical="center"/>
    </xf>
    <xf numFmtId="0" fontId="28" fillId="8" borderId="32" xfId="0" applyFont="1" applyFill="1" applyBorder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28" fillId="8" borderId="4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8" borderId="30" xfId="0" applyFont="1" applyFill="1" applyBorder="1" applyAlignment="1">
      <alignment vertical="center"/>
    </xf>
    <xf numFmtId="0" fontId="28" fillId="8" borderId="29" xfId="0" applyFont="1" applyFill="1" applyBorder="1" applyAlignment="1">
      <alignment horizontal="center" vertical="center"/>
    </xf>
    <xf numFmtId="0" fontId="28" fillId="8" borderId="39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vertical="center"/>
    </xf>
    <xf numFmtId="0" fontId="26" fillId="7" borderId="38" xfId="0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right" vertical="center"/>
    </xf>
    <xf numFmtId="0" fontId="27" fillId="7" borderId="34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vertical="center"/>
    </xf>
    <xf numFmtId="0" fontId="27" fillId="8" borderId="0" xfId="0" applyFont="1" applyFill="1" applyAlignment="1">
      <alignment vertical="center"/>
    </xf>
    <xf numFmtId="0" fontId="28" fillId="8" borderId="35" xfId="0" applyFont="1" applyFill="1" applyBorder="1" applyAlignment="1">
      <alignment horizontal="center" vertical="center"/>
    </xf>
    <xf numFmtId="0" fontId="27" fillId="8" borderId="29" xfId="0" applyFont="1" applyFill="1" applyBorder="1" applyAlignment="1">
      <alignment vertical="center"/>
    </xf>
    <xf numFmtId="0" fontId="29" fillId="0" borderId="0" xfId="0" applyFont="1" applyAlignment="1">
      <alignment horizontal="justify" vertical="center"/>
    </xf>
    <xf numFmtId="0" fontId="30" fillId="0" borderId="0" xfId="0" applyFont="1"/>
    <xf numFmtId="0" fontId="23" fillId="7" borderId="36" xfId="0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29" xfId="0" applyNumberFormat="1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horizontal="center" vertical="center"/>
    </xf>
    <xf numFmtId="0" fontId="28" fillId="7" borderId="34" xfId="0" applyFont="1" applyFill="1" applyBorder="1" applyAlignment="1">
      <alignment vertical="center"/>
    </xf>
    <xf numFmtId="0" fontId="28" fillId="7" borderId="35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vertical="center" wrapText="1"/>
    </xf>
    <xf numFmtId="0" fontId="23" fillId="7" borderId="29" xfId="0" applyFont="1" applyFill="1" applyBorder="1" applyAlignment="1">
      <alignment vertical="center"/>
    </xf>
    <xf numFmtId="0" fontId="23" fillId="7" borderId="34" xfId="0" applyFont="1" applyFill="1" applyBorder="1" applyAlignment="1">
      <alignment vertical="center"/>
    </xf>
    <xf numFmtId="0" fontId="27" fillId="8" borderId="33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center" vertical="center"/>
    </xf>
    <xf numFmtId="0" fontId="28" fillId="8" borderId="35" xfId="0" applyFont="1" applyFill="1" applyBorder="1" applyAlignment="1">
      <alignment vertical="center"/>
    </xf>
    <xf numFmtId="0" fontId="28" fillId="7" borderId="0" xfId="0" applyFont="1" applyFill="1" applyAlignment="1">
      <alignment horizontal="center" vertical="center"/>
    </xf>
    <xf numFmtId="0" fontId="28" fillId="7" borderId="40" xfId="0" applyFont="1" applyFill="1" applyBorder="1" applyAlignment="1">
      <alignment horizontal="center" vertical="center"/>
    </xf>
    <xf numFmtId="0" fontId="28" fillId="8" borderId="31" xfId="0" applyFont="1" applyFill="1" applyBorder="1" applyAlignment="1">
      <alignment horizontal="justify" vertical="center" wrapText="1"/>
    </xf>
    <xf numFmtId="0" fontId="26" fillId="8" borderId="0" xfId="0" applyFont="1" applyFill="1" applyAlignment="1">
      <alignment horizontal="justify" vertical="center" wrapText="1"/>
    </xf>
    <xf numFmtId="0" fontId="28" fillId="8" borderId="32" xfId="0" applyFont="1" applyFill="1" applyBorder="1" applyAlignment="1">
      <alignment horizontal="justify" vertical="center" wrapText="1"/>
    </xf>
    <xf numFmtId="4" fontId="28" fillId="8" borderId="0" xfId="0" applyNumberFormat="1" applyFont="1" applyFill="1" applyAlignment="1">
      <alignment horizontal="center" vertical="center"/>
    </xf>
    <xf numFmtId="0" fontId="24" fillId="6" borderId="42" xfId="0" applyFont="1" applyFill="1" applyBorder="1" applyAlignment="1">
      <alignment vertical="center"/>
    </xf>
    <xf numFmtId="0" fontId="23" fillId="8" borderId="36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38" xfId="0" applyFont="1" applyFill="1" applyBorder="1" applyAlignment="1">
      <alignment vertical="center"/>
    </xf>
    <xf numFmtId="0" fontId="28" fillId="0" borderId="42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28" fillId="8" borderId="42" xfId="0" applyFont="1" applyFill="1" applyBorder="1" applyAlignment="1">
      <alignment horizontal="center" vertical="center"/>
    </xf>
    <xf numFmtId="0" fontId="28" fillId="8" borderId="42" xfId="0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25" xfId="0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6" borderId="13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18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4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25" fillId="6" borderId="39" xfId="0" applyFont="1" applyFill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vertical="center"/>
    </xf>
    <xf numFmtId="0" fontId="10" fillId="6" borderId="37" xfId="0" applyFont="1" applyFill="1" applyBorder="1" applyAlignment="1">
      <alignment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10" fillId="6" borderId="30" xfId="0" applyFont="1" applyFill="1" applyBorder="1" applyAlignment="1">
      <alignment vertical="center"/>
    </xf>
    <xf numFmtId="0" fontId="10" fillId="6" borderId="31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32" xfId="0" applyFont="1" applyFill="1" applyBorder="1" applyAlignment="1">
      <alignment vertical="center"/>
    </xf>
    <xf numFmtId="0" fontId="10" fillId="6" borderId="33" xfId="0" applyFont="1" applyFill="1" applyBorder="1" applyAlignment="1">
      <alignment vertical="center"/>
    </xf>
    <xf numFmtId="0" fontId="10" fillId="6" borderId="34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7" fillId="8" borderId="29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7" fillId="8" borderId="34" xfId="0" applyFont="1" applyFill="1" applyBorder="1" applyAlignment="1">
      <alignment horizontal="center" vertical="center"/>
    </xf>
    <xf numFmtId="0" fontId="27" fillId="8" borderId="30" xfId="0" applyFont="1" applyFill="1" applyBorder="1" applyAlignment="1">
      <alignment vertical="center"/>
    </xf>
    <xf numFmtId="0" fontId="27" fillId="8" borderId="32" xfId="0" applyFont="1" applyFill="1" applyBorder="1" applyAlignment="1">
      <alignment vertical="center"/>
    </xf>
    <xf numFmtId="0" fontId="27" fillId="8" borderId="35" xfId="0" applyFont="1" applyFill="1" applyBorder="1" applyAlignment="1">
      <alignment vertical="center"/>
    </xf>
    <xf numFmtId="0" fontId="28" fillId="8" borderId="39" xfId="0" applyFont="1" applyFill="1" applyBorder="1" applyAlignment="1">
      <alignment horizontal="center" vertical="center"/>
    </xf>
    <xf numFmtId="0" fontId="28" fillId="8" borderId="40" xfId="0" applyFont="1" applyFill="1" applyBorder="1" applyAlignment="1">
      <alignment horizontal="center" vertical="center"/>
    </xf>
    <xf numFmtId="0" fontId="28" fillId="8" borderId="41" xfId="0" applyFont="1" applyFill="1" applyBorder="1" applyAlignment="1">
      <alignment horizontal="center" vertical="center"/>
    </xf>
    <xf numFmtId="0" fontId="28" fillId="8" borderId="39" xfId="0" applyFont="1" applyFill="1" applyBorder="1" applyAlignment="1">
      <alignment vertical="center"/>
    </xf>
    <xf numFmtId="0" fontId="28" fillId="8" borderId="40" xfId="0" applyFont="1" applyFill="1" applyBorder="1" applyAlignment="1">
      <alignment vertical="center"/>
    </xf>
    <xf numFmtId="0" fontId="28" fillId="8" borderId="41" xfId="0" applyFont="1" applyFill="1" applyBorder="1" applyAlignment="1">
      <alignment vertical="center"/>
    </xf>
    <xf numFmtId="4" fontId="28" fillId="8" borderId="39" xfId="0" applyNumberFormat="1" applyFont="1" applyFill="1" applyBorder="1" applyAlignment="1">
      <alignment horizontal="center" vertical="center"/>
    </xf>
    <xf numFmtId="4" fontId="28" fillId="8" borderId="40" xfId="0" applyNumberFormat="1" applyFont="1" applyFill="1" applyBorder="1" applyAlignment="1">
      <alignment horizontal="center" vertical="center"/>
    </xf>
    <xf numFmtId="4" fontId="28" fillId="8" borderId="41" xfId="0" applyNumberFormat="1" applyFont="1" applyFill="1" applyBorder="1" applyAlignment="1">
      <alignment horizontal="center" vertical="center"/>
    </xf>
    <xf numFmtId="15" fontId="28" fillId="8" borderId="39" xfId="0" applyNumberFormat="1" applyFont="1" applyFill="1" applyBorder="1" applyAlignment="1">
      <alignment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7" fillId="8" borderId="28" xfId="0" applyFont="1" applyFill="1" applyBorder="1" applyAlignment="1">
      <alignment horizontal="right" vertical="center"/>
    </xf>
    <xf numFmtId="0" fontId="27" fillId="8" borderId="33" xfId="0" applyFont="1" applyFill="1" applyBorder="1" applyAlignment="1">
      <alignment horizontal="right" vertical="center"/>
    </xf>
    <xf numFmtId="0" fontId="28" fillId="7" borderId="39" xfId="0" applyFont="1" applyFill="1" applyBorder="1" applyAlignment="1">
      <alignment horizontal="center" vertical="center"/>
    </xf>
    <xf numFmtId="0" fontId="28" fillId="7" borderId="41" xfId="0" applyFont="1" applyFill="1" applyBorder="1" applyAlignment="1">
      <alignment horizontal="center" vertical="center"/>
    </xf>
    <xf numFmtId="0" fontId="27" fillId="8" borderId="31" xfId="0" applyFont="1" applyFill="1" applyBorder="1" applyAlignment="1">
      <alignment horizontal="right" vertical="center"/>
    </xf>
    <xf numFmtId="0" fontId="28" fillId="0" borderId="40" xfId="0" applyFont="1" applyFill="1" applyBorder="1" applyAlignment="1">
      <alignment horizontal="center" vertical="center"/>
    </xf>
    <xf numFmtId="0" fontId="28" fillId="7" borderId="4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28" fillId="7" borderId="29" xfId="0" applyFont="1" applyFill="1" applyBorder="1" applyAlignment="1">
      <alignment horizontal="center" vertical="center"/>
    </xf>
    <xf numFmtId="0" fontId="28" fillId="7" borderId="34" xfId="0" applyFont="1" applyFill="1" applyBorder="1" applyAlignment="1">
      <alignment horizontal="center" vertical="center"/>
    </xf>
    <xf numFmtId="0" fontId="28" fillId="7" borderId="29" xfId="0" applyFont="1" applyFill="1" applyBorder="1" applyAlignment="1">
      <alignment vertical="center"/>
    </xf>
    <xf numFmtId="0" fontId="28" fillId="7" borderId="34" xfId="0" applyFont="1" applyFill="1" applyBorder="1" applyAlignment="1">
      <alignment vertical="center"/>
    </xf>
    <xf numFmtId="0" fontId="28" fillId="7" borderId="30" xfId="0" applyFont="1" applyFill="1" applyBorder="1" applyAlignment="1">
      <alignment horizontal="center" vertical="center"/>
    </xf>
    <xf numFmtId="0" fontId="28" fillId="7" borderId="35" xfId="0" applyFont="1" applyFill="1" applyBorder="1" applyAlignment="1">
      <alignment horizontal="center" vertical="center"/>
    </xf>
    <xf numFmtId="0" fontId="23" fillId="7" borderId="37" xfId="0" applyFont="1" applyFill="1" applyBorder="1" applyAlignment="1">
      <alignment vertical="center"/>
    </xf>
    <xf numFmtId="0" fontId="23" fillId="8" borderId="29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3" fillId="8" borderId="0" xfId="0" applyFont="1" applyFill="1" applyAlignment="1">
      <alignment vertical="center"/>
    </xf>
    <xf numFmtId="0" fontId="23" fillId="8" borderId="32" xfId="0" applyFont="1" applyFill="1" applyBorder="1" applyAlignment="1">
      <alignment vertical="center"/>
    </xf>
    <xf numFmtId="0" fontId="26" fillId="8" borderId="34" xfId="0" applyFont="1" applyFill="1" applyBorder="1" applyAlignment="1">
      <alignment vertical="center" wrapText="1"/>
    </xf>
    <xf numFmtId="0" fontId="26" fillId="8" borderId="35" xfId="0" applyFont="1" applyFill="1" applyBorder="1" applyAlignment="1">
      <alignment vertical="center" wrapText="1"/>
    </xf>
    <xf numFmtId="0" fontId="28" fillId="2" borderId="36" xfId="0" applyFont="1" applyFill="1" applyBorder="1" applyAlignment="1">
      <alignment vertical="center"/>
    </xf>
    <xf numFmtId="0" fontId="28" fillId="2" borderId="37" xfId="0" applyFont="1" applyFill="1" applyBorder="1" applyAlignment="1">
      <alignment vertical="center"/>
    </xf>
    <xf numFmtId="0" fontId="28" fillId="2" borderId="38" xfId="0" applyFont="1" applyFill="1" applyBorder="1" applyAlignment="1">
      <alignment vertical="center"/>
    </xf>
    <xf numFmtId="0" fontId="10" fillId="6" borderId="38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CONTABILIDAD%202018%20ROJA/CUENTA%20PUBLICA%20TRIMESTRAL%202018/2DO%20TRIMESTRE%202018/FORMATO%20LEY%20DISCIPLINA%20FINANCIERA%202DO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D"/>
      <sheetName val="IADPOP"/>
      <sheetName val="IAODF"/>
      <sheetName val="BP"/>
      <sheetName val="EAID"/>
      <sheetName val="EAEPED (a)"/>
      <sheetName val="EAEPED (b)"/>
      <sheetName val="EAEPED (c)"/>
      <sheetName val="EAEPED (d)"/>
      <sheetName val="PRIE (a)"/>
      <sheetName val="PRIE (b)"/>
      <sheetName val="PRIE (c)"/>
      <sheetName val="PRIE (d)"/>
      <sheetName val="IEA"/>
      <sheetName val="GUIA CUMPLIMIENTO"/>
    </sheetNames>
    <sheetDataSet>
      <sheetData sheetId="0"/>
      <sheetData sheetId="1"/>
      <sheetData sheetId="2"/>
      <sheetData sheetId="3"/>
      <sheetData sheetId="4">
        <row r="15">
          <cell r="F15">
            <v>240000</v>
          </cell>
        </row>
      </sheetData>
      <sheetData sheetId="5">
        <row r="57">
          <cell r="E57">
            <v>0</v>
          </cell>
        </row>
        <row r="61">
          <cell r="E61">
            <v>0</v>
          </cell>
        </row>
        <row r="70">
          <cell r="E70">
            <v>0</v>
          </cell>
        </row>
        <row r="74">
          <cell r="E74">
            <v>0</v>
          </cell>
        </row>
      </sheetData>
      <sheetData sheetId="6"/>
      <sheetData sheetId="7"/>
      <sheetData sheetId="8"/>
      <sheetData sheetId="9">
        <row r="14">
          <cell r="B14">
            <v>240000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Normal="100" workbookViewId="0">
      <selection activeCell="D18" sqref="D18"/>
    </sheetView>
  </sheetViews>
  <sheetFormatPr baseColWidth="10" defaultRowHeight="15"/>
  <cols>
    <col min="1" max="1" width="37.28515625" customWidth="1"/>
    <col min="2" max="3" width="11.7109375" bestFit="1" customWidth="1"/>
    <col min="4" max="4" width="39.28515625" customWidth="1"/>
    <col min="5" max="5" width="11.7109375" bestFit="1" customWidth="1"/>
    <col min="6" max="6" width="11.5703125" customWidth="1"/>
    <col min="7" max="7" width="13.140625" bestFit="1" customWidth="1"/>
    <col min="8" max="8" width="11.42578125" style="190"/>
    <col min="9" max="10" width="15.140625" style="190" bestFit="1" customWidth="1"/>
  </cols>
  <sheetData>
    <row r="1" spans="1:9">
      <c r="A1" s="313" t="s">
        <v>489</v>
      </c>
      <c r="B1" s="314"/>
      <c r="C1" s="314"/>
      <c r="D1" s="314"/>
      <c r="E1" s="314"/>
      <c r="F1" s="315"/>
      <c r="G1" s="1"/>
      <c r="H1" s="191"/>
      <c r="I1" s="191"/>
    </row>
    <row r="2" spans="1:9">
      <c r="A2" s="316" t="s">
        <v>0</v>
      </c>
      <c r="B2" s="317"/>
      <c r="C2" s="317"/>
      <c r="D2" s="317"/>
      <c r="E2" s="317"/>
      <c r="F2" s="318"/>
      <c r="G2" s="1"/>
      <c r="H2" s="191"/>
      <c r="I2" s="191"/>
    </row>
    <row r="3" spans="1:9">
      <c r="A3" s="316" t="s">
        <v>500</v>
      </c>
      <c r="B3" s="317"/>
      <c r="C3" s="317"/>
      <c r="D3" s="317"/>
      <c r="E3" s="317"/>
      <c r="F3" s="318"/>
      <c r="G3" s="1"/>
      <c r="H3" s="191"/>
      <c r="I3" s="191"/>
    </row>
    <row r="4" spans="1:9" ht="15.75" thickBot="1">
      <c r="A4" s="319" t="s">
        <v>1</v>
      </c>
      <c r="B4" s="320"/>
      <c r="C4" s="320"/>
      <c r="D4" s="320"/>
      <c r="E4" s="320"/>
      <c r="F4" s="321"/>
      <c r="G4" s="1"/>
      <c r="H4" s="191"/>
      <c r="I4" s="191"/>
    </row>
    <row r="5" spans="1:9" ht="34.5" thickBot="1">
      <c r="A5" s="205" t="s">
        <v>2</v>
      </c>
      <c r="B5" s="206" t="s">
        <v>690</v>
      </c>
      <c r="C5" s="206" t="s">
        <v>491</v>
      </c>
      <c r="D5" s="207" t="s">
        <v>2</v>
      </c>
      <c r="E5" s="206" t="s">
        <v>691</v>
      </c>
      <c r="F5" s="206" t="s">
        <v>491</v>
      </c>
    </row>
    <row r="6" spans="1:9">
      <c r="A6" s="3" t="s">
        <v>3</v>
      </c>
      <c r="B6" s="4"/>
      <c r="C6" s="4"/>
      <c r="D6" s="4" t="s">
        <v>4</v>
      </c>
      <c r="E6" s="133"/>
      <c r="F6" s="133"/>
    </row>
    <row r="7" spans="1:9">
      <c r="A7" s="3" t="s">
        <v>5</v>
      </c>
      <c r="B7" s="94"/>
      <c r="C7" s="94"/>
      <c r="D7" s="4" t="s">
        <v>6</v>
      </c>
      <c r="E7" s="134"/>
      <c r="F7" s="124"/>
    </row>
    <row r="8" spans="1:9" ht="22.5">
      <c r="A8" s="7" t="s">
        <v>7</v>
      </c>
      <c r="B8" s="124">
        <f>SUM(B9:B15)</f>
        <v>1786722</v>
      </c>
      <c r="C8" s="124">
        <f>SUM(C9:C15)</f>
        <v>17997926</v>
      </c>
      <c r="D8" s="196" t="s">
        <v>8</v>
      </c>
      <c r="E8" s="124">
        <v>9435151</v>
      </c>
      <c r="F8" s="124">
        <f>SUM(F9:F17)</f>
        <v>2706106</v>
      </c>
    </row>
    <row r="9" spans="1:9">
      <c r="A9" s="7" t="s">
        <v>9</v>
      </c>
      <c r="B9" s="124">
        <v>0</v>
      </c>
      <c r="C9" s="124"/>
      <c r="D9" s="196" t="s">
        <v>10</v>
      </c>
      <c r="E9" s="124">
        <v>0</v>
      </c>
      <c r="F9" s="124">
        <v>0</v>
      </c>
    </row>
    <row r="10" spans="1:9">
      <c r="A10" s="7" t="s">
        <v>11</v>
      </c>
      <c r="B10" s="124">
        <v>3873</v>
      </c>
      <c r="C10" s="124">
        <v>17997926</v>
      </c>
      <c r="D10" s="196" t="s">
        <v>12</v>
      </c>
      <c r="E10" s="124">
        <v>0</v>
      </c>
      <c r="F10" s="124">
        <v>0</v>
      </c>
    </row>
    <row r="11" spans="1:9" ht="22.5">
      <c r="A11" s="7" t="s">
        <v>13</v>
      </c>
      <c r="B11" s="124">
        <v>0</v>
      </c>
      <c r="C11" s="124">
        <v>0</v>
      </c>
      <c r="D11" s="196" t="s">
        <v>14</v>
      </c>
      <c r="E11" s="124">
        <v>0</v>
      </c>
      <c r="F11" s="124">
        <v>0</v>
      </c>
    </row>
    <row r="12" spans="1:9" ht="22.5">
      <c r="A12" s="7" t="s">
        <v>15</v>
      </c>
      <c r="B12" s="124">
        <v>1782849</v>
      </c>
      <c r="C12" s="124">
        <v>0</v>
      </c>
      <c r="D12" s="196" t="s">
        <v>16</v>
      </c>
      <c r="E12" s="124">
        <v>0</v>
      </c>
      <c r="F12" s="124">
        <v>0</v>
      </c>
    </row>
    <row r="13" spans="1:9" ht="22.5">
      <c r="A13" s="7" t="s">
        <v>17</v>
      </c>
      <c r="B13" s="124">
        <v>0</v>
      </c>
      <c r="C13" s="124">
        <v>0</v>
      </c>
      <c r="D13" s="196" t="s">
        <v>18</v>
      </c>
      <c r="E13" s="124">
        <v>0</v>
      </c>
      <c r="F13" s="124">
        <v>0</v>
      </c>
    </row>
    <row r="14" spans="1:9" ht="22.5">
      <c r="A14" s="7" t="s">
        <v>19</v>
      </c>
      <c r="B14" s="124">
        <v>0</v>
      </c>
      <c r="C14" s="124">
        <v>0</v>
      </c>
      <c r="D14" s="196" t="s">
        <v>20</v>
      </c>
      <c r="E14" s="124">
        <v>0</v>
      </c>
      <c r="F14" s="124">
        <v>0</v>
      </c>
    </row>
    <row r="15" spans="1:9" ht="22.5">
      <c r="A15" s="7" t="s">
        <v>21</v>
      </c>
      <c r="B15" s="124">
        <v>0</v>
      </c>
      <c r="C15" s="124">
        <v>0</v>
      </c>
      <c r="D15" s="196" t="s">
        <v>22</v>
      </c>
      <c r="E15" s="124">
        <v>9435151</v>
      </c>
      <c r="F15" s="124">
        <v>2706106</v>
      </c>
    </row>
    <row r="16" spans="1:9" ht="22.5">
      <c r="A16" s="7" t="s">
        <v>23</v>
      </c>
      <c r="B16" s="124">
        <f>SUM(B17:B23)</f>
        <v>33930</v>
      </c>
      <c r="C16" s="124">
        <f>SUM(C17:C23)</f>
        <v>0</v>
      </c>
      <c r="D16" s="196" t="s">
        <v>24</v>
      </c>
      <c r="E16" s="124">
        <v>0</v>
      </c>
      <c r="F16" s="124">
        <v>0</v>
      </c>
    </row>
    <row r="17" spans="1:6">
      <c r="A17" s="7" t="s">
        <v>25</v>
      </c>
      <c r="B17" s="124">
        <v>0</v>
      </c>
      <c r="C17" s="100">
        <v>0</v>
      </c>
      <c r="D17" s="196" t="s">
        <v>26</v>
      </c>
      <c r="E17" s="124">
        <v>0</v>
      </c>
      <c r="F17" s="124">
        <v>0</v>
      </c>
    </row>
    <row r="18" spans="1:6">
      <c r="A18" s="7" t="s">
        <v>27</v>
      </c>
      <c r="B18" s="124">
        <v>0</v>
      </c>
      <c r="C18" s="100">
        <v>0</v>
      </c>
      <c r="D18" s="196" t="s">
        <v>28</v>
      </c>
      <c r="E18" s="124">
        <f>+E19+E20+E21</f>
        <v>0</v>
      </c>
      <c r="F18" s="124">
        <f>+F19+F20+F21</f>
        <v>0</v>
      </c>
    </row>
    <row r="19" spans="1:6">
      <c r="A19" s="7" t="s">
        <v>29</v>
      </c>
      <c r="B19" s="124">
        <v>33930</v>
      </c>
      <c r="C19" s="100">
        <v>0</v>
      </c>
      <c r="D19" s="196" t="s">
        <v>30</v>
      </c>
      <c r="E19" s="124">
        <v>0</v>
      </c>
      <c r="F19" s="124">
        <v>0</v>
      </c>
    </row>
    <row r="20" spans="1:6" ht="22.5">
      <c r="A20" s="7" t="s">
        <v>31</v>
      </c>
      <c r="B20" s="124">
        <v>0</v>
      </c>
      <c r="C20" s="100">
        <v>0</v>
      </c>
      <c r="D20" s="196" t="s">
        <v>32</v>
      </c>
      <c r="E20" s="124">
        <v>0</v>
      </c>
      <c r="F20" s="124">
        <v>0</v>
      </c>
    </row>
    <row r="21" spans="1:6" ht="22.5">
      <c r="A21" s="7" t="s">
        <v>33</v>
      </c>
      <c r="B21" s="124">
        <v>0</v>
      </c>
      <c r="C21" s="100">
        <v>0</v>
      </c>
      <c r="D21" s="196" t="s">
        <v>34</v>
      </c>
      <c r="E21" s="124">
        <v>0</v>
      </c>
      <c r="F21" s="124">
        <v>0</v>
      </c>
    </row>
    <row r="22" spans="1:6" ht="22.5">
      <c r="A22" s="7" t="s">
        <v>35</v>
      </c>
      <c r="B22" s="124">
        <v>0</v>
      </c>
      <c r="C22" s="100">
        <v>0</v>
      </c>
      <c r="D22" s="196" t="s">
        <v>36</v>
      </c>
      <c r="E22" s="124">
        <f>+E23+E24</f>
        <v>0</v>
      </c>
      <c r="F22" s="124">
        <f>+F23+F24</f>
        <v>0</v>
      </c>
    </row>
    <row r="23" spans="1:6" ht="22.5">
      <c r="A23" s="7" t="s">
        <v>37</v>
      </c>
      <c r="B23" s="124">
        <v>0</v>
      </c>
      <c r="C23" s="100">
        <v>0</v>
      </c>
      <c r="D23" s="196" t="s">
        <v>38</v>
      </c>
      <c r="E23" s="124">
        <v>0</v>
      </c>
      <c r="F23" s="124">
        <v>0</v>
      </c>
    </row>
    <row r="24" spans="1:6" ht="22.5">
      <c r="A24" s="7" t="s">
        <v>39</v>
      </c>
      <c r="B24" s="124">
        <f>SUM(B25:B29)</f>
        <v>0</v>
      </c>
      <c r="C24" s="124">
        <f>SUM(C25:C29)</f>
        <v>9974269</v>
      </c>
      <c r="D24" s="196" t="s">
        <v>40</v>
      </c>
      <c r="E24" s="124">
        <v>0</v>
      </c>
      <c r="F24" s="124">
        <v>0</v>
      </c>
    </row>
    <row r="25" spans="1:6" ht="22.5">
      <c r="A25" s="7" t="s">
        <v>41</v>
      </c>
      <c r="B25" s="124">
        <v>0</v>
      </c>
      <c r="C25" s="100">
        <v>9974269</v>
      </c>
      <c r="D25" s="196" t="s">
        <v>42</v>
      </c>
      <c r="E25" s="124">
        <v>0</v>
      </c>
      <c r="F25" s="124">
        <v>0</v>
      </c>
    </row>
    <row r="26" spans="1:6" ht="22.5">
      <c r="A26" s="7" t="s">
        <v>43</v>
      </c>
      <c r="B26" s="124">
        <v>0</v>
      </c>
      <c r="C26" s="100">
        <v>0</v>
      </c>
      <c r="D26" s="196" t="s">
        <v>44</v>
      </c>
      <c r="E26" s="124">
        <f>+E27+E28+E29</f>
        <v>0</v>
      </c>
      <c r="F26" s="124">
        <f>+F27+F28+F29</f>
        <v>0</v>
      </c>
    </row>
    <row r="27" spans="1:6" ht="22.5">
      <c r="A27" s="7" t="s">
        <v>45</v>
      </c>
      <c r="B27" s="124">
        <v>0</v>
      </c>
      <c r="C27" s="100">
        <v>0</v>
      </c>
      <c r="D27" s="196" t="s">
        <v>46</v>
      </c>
      <c r="E27" s="124">
        <v>0</v>
      </c>
      <c r="F27" s="124">
        <v>0</v>
      </c>
    </row>
    <row r="28" spans="1:6" ht="22.5">
      <c r="A28" s="7" t="s">
        <v>47</v>
      </c>
      <c r="B28" s="124">
        <v>0</v>
      </c>
      <c r="C28" s="100">
        <v>0</v>
      </c>
      <c r="D28" s="196" t="s">
        <v>48</v>
      </c>
      <c r="E28" s="124">
        <v>0</v>
      </c>
      <c r="F28" s="124">
        <v>0</v>
      </c>
    </row>
    <row r="29" spans="1:6" ht="22.5">
      <c r="A29" s="7" t="s">
        <v>49</v>
      </c>
      <c r="B29" s="124">
        <v>0</v>
      </c>
      <c r="C29" s="100">
        <v>0</v>
      </c>
      <c r="D29" s="196" t="s">
        <v>50</v>
      </c>
      <c r="E29" s="124">
        <v>0</v>
      </c>
      <c r="F29" s="124">
        <v>0</v>
      </c>
    </row>
    <row r="30" spans="1:6" ht="22.5">
      <c r="A30" s="7" t="s">
        <v>51</v>
      </c>
      <c r="B30" s="124">
        <f>SUM(B31:B35)</f>
        <v>0</v>
      </c>
      <c r="C30" s="124">
        <v>0</v>
      </c>
      <c r="D30" s="196" t="s">
        <v>52</v>
      </c>
      <c r="E30" s="124">
        <f>+E31+E32+E33+E34+E35+E36</f>
        <v>0</v>
      </c>
      <c r="F30" s="124">
        <f>+F31+F32+F33+F34+F35+F36</f>
        <v>0</v>
      </c>
    </row>
    <row r="31" spans="1:6">
      <c r="A31" s="7" t="s">
        <v>53</v>
      </c>
      <c r="B31" s="124">
        <v>0</v>
      </c>
      <c r="C31" s="100">
        <v>0</v>
      </c>
      <c r="D31" s="196" t="s">
        <v>54</v>
      </c>
      <c r="E31" s="124">
        <v>0</v>
      </c>
      <c r="F31" s="124">
        <v>0</v>
      </c>
    </row>
    <row r="32" spans="1:6">
      <c r="A32" s="7" t="s">
        <v>55</v>
      </c>
      <c r="B32" s="124">
        <v>0</v>
      </c>
      <c r="C32" s="100">
        <v>0</v>
      </c>
      <c r="D32" s="196" t="s">
        <v>56</v>
      </c>
      <c r="E32" s="124">
        <v>0</v>
      </c>
      <c r="F32" s="124">
        <v>0</v>
      </c>
    </row>
    <row r="33" spans="1:6" ht="22.5">
      <c r="A33" s="7" t="s">
        <v>57</v>
      </c>
      <c r="B33" s="124">
        <v>0</v>
      </c>
      <c r="C33" s="100">
        <v>0</v>
      </c>
      <c r="D33" s="196" t="s">
        <v>58</v>
      </c>
      <c r="E33" s="124">
        <v>0</v>
      </c>
      <c r="F33" s="124">
        <v>0</v>
      </c>
    </row>
    <row r="34" spans="1:6" ht="22.5">
      <c r="A34" s="7" t="s">
        <v>59</v>
      </c>
      <c r="B34" s="124">
        <v>0</v>
      </c>
      <c r="C34" s="100">
        <v>0</v>
      </c>
      <c r="D34" s="196" t="s">
        <v>60</v>
      </c>
      <c r="E34" s="124">
        <v>0</v>
      </c>
      <c r="F34" s="124">
        <v>0</v>
      </c>
    </row>
    <row r="35" spans="1:6" ht="22.5">
      <c r="A35" s="7" t="s">
        <v>61</v>
      </c>
      <c r="B35" s="124">
        <v>0</v>
      </c>
      <c r="C35" s="100">
        <v>0</v>
      </c>
      <c r="D35" s="196" t="s">
        <v>62</v>
      </c>
      <c r="E35" s="124">
        <v>0</v>
      </c>
      <c r="F35" s="124">
        <v>0</v>
      </c>
    </row>
    <row r="36" spans="1:6">
      <c r="A36" s="7" t="s">
        <v>63</v>
      </c>
      <c r="B36" s="124">
        <v>0</v>
      </c>
      <c r="C36" s="124">
        <v>0</v>
      </c>
      <c r="D36" s="196" t="s">
        <v>64</v>
      </c>
      <c r="E36" s="124">
        <v>0</v>
      </c>
      <c r="F36" s="124">
        <v>0</v>
      </c>
    </row>
    <row r="37" spans="1:6" ht="22.5">
      <c r="A37" s="7" t="s">
        <v>65</v>
      </c>
      <c r="B37" s="124">
        <f>SUM(B38:B39)</f>
        <v>0</v>
      </c>
      <c r="C37" s="124">
        <v>0</v>
      </c>
      <c r="D37" s="196" t="s">
        <v>66</v>
      </c>
      <c r="E37" s="124">
        <f>+E38+E39+E40</f>
        <v>0</v>
      </c>
      <c r="F37" s="124">
        <f>+F38+F39+F40</f>
        <v>0</v>
      </c>
    </row>
    <row r="38" spans="1:6" ht="22.5">
      <c r="A38" s="7" t="s">
        <v>67</v>
      </c>
      <c r="B38" s="124">
        <v>0</v>
      </c>
      <c r="C38" s="124">
        <v>0</v>
      </c>
      <c r="D38" s="196" t="s">
        <v>68</v>
      </c>
      <c r="E38" s="124">
        <v>0</v>
      </c>
      <c r="F38" s="124">
        <v>0</v>
      </c>
    </row>
    <row r="39" spans="1:6">
      <c r="A39" s="7" t="s">
        <v>69</v>
      </c>
      <c r="B39" s="124">
        <v>0</v>
      </c>
      <c r="C39" s="124">
        <v>0</v>
      </c>
      <c r="D39" s="196" t="s">
        <v>70</v>
      </c>
      <c r="E39" s="124">
        <v>0</v>
      </c>
      <c r="F39" s="124">
        <v>0</v>
      </c>
    </row>
    <row r="40" spans="1:6">
      <c r="A40" s="7" t="s">
        <v>71</v>
      </c>
      <c r="B40" s="124">
        <f>SUM(B41:B44)</f>
        <v>0</v>
      </c>
      <c r="C40" s="124">
        <f>SUM(C41:C44)</f>
        <v>0</v>
      </c>
      <c r="D40" s="196" t="s">
        <v>72</v>
      </c>
      <c r="E40" s="124">
        <v>0</v>
      </c>
      <c r="F40" s="124">
        <v>0</v>
      </c>
    </row>
    <row r="41" spans="1:6">
      <c r="A41" s="7" t="s">
        <v>73</v>
      </c>
      <c r="B41" s="124">
        <v>0</v>
      </c>
      <c r="C41" s="124"/>
      <c r="D41" s="196" t="s">
        <v>74</v>
      </c>
      <c r="E41" s="124">
        <f>+E42+E43+E44</f>
        <v>0</v>
      </c>
      <c r="F41" s="124">
        <f>+F42+F43+F44</f>
        <v>0</v>
      </c>
    </row>
    <row r="42" spans="1:6" ht="22.5">
      <c r="A42" s="7" t="s">
        <v>75</v>
      </c>
      <c r="B42" s="124">
        <v>0</v>
      </c>
      <c r="C42" s="124"/>
      <c r="D42" s="196" t="s">
        <v>76</v>
      </c>
      <c r="E42" s="124">
        <v>0</v>
      </c>
      <c r="F42" s="124">
        <v>0</v>
      </c>
    </row>
    <row r="43" spans="1:6" ht="22.5">
      <c r="A43" s="7" t="s">
        <v>77</v>
      </c>
      <c r="B43" s="124">
        <v>0</v>
      </c>
      <c r="C43" s="135"/>
      <c r="D43" s="196" t="s">
        <v>78</v>
      </c>
      <c r="E43" s="124">
        <v>0</v>
      </c>
      <c r="F43" s="124">
        <v>0</v>
      </c>
    </row>
    <row r="44" spans="1:6">
      <c r="A44" s="7" t="s">
        <v>79</v>
      </c>
      <c r="B44" s="124">
        <v>0</v>
      </c>
      <c r="C44" s="135"/>
      <c r="D44" s="196" t="s">
        <v>80</v>
      </c>
      <c r="E44" s="124">
        <v>0</v>
      </c>
      <c r="F44" s="124">
        <v>0</v>
      </c>
    </row>
    <row r="45" spans="1:6">
      <c r="A45" s="7"/>
      <c r="B45" s="140"/>
      <c r="C45" s="135"/>
      <c r="D45" s="196"/>
      <c r="E45" s="124"/>
      <c r="F45" s="135"/>
    </row>
    <row r="46" spans="1:6" ht="22.5">
      <c r="A46" s="13" t="s">
        <v>81</v>
      </c>
      <c r="B46" s="123">
        <f>+B8+B16+B24+B30+B36+B37+B40</f>
        <v>1820652</v>
      </c>
      <c r="C46" s="123">
        <f>+C8+C16+C24+C30+C36+C37+C40</f>
        <v>27972195</v>
      </c>
      <c r="D46" s="195" t="s">
        <v>82</v>
      </c>
      <c r="E46" s="123">
        <f>+E8+E18+E22+E25+E26+E30+E37+E41</f>
        <v>9435151</v>
      </c>
      <c r="F46" s="123">
        <f>+F8+F18+F22+F25+F26+F30+F37+F41</f>
        <v>2706106</v>
      </c>
    </row>
    <row r="47" spans="1:6" ht="15.75" thickBot="1">
      <c r="A47" s="8"/>
      <c r="B47" s="136"/>
      <c r="C47" s="137"/>
      <c r="D47" s="197"/>
      <c r="E47" s="136"/>
      <c r="F47" s="137"/>
    </row>
    <row r="48" spans="1:6">
      <c r="A48" s="14" t="s">
        <v>83</v>
      </c>
      <c r="B48" s="138"/>
      <c r="C48" s="139"/>
      <c r="D48" s="15" t="s">
        <v>84</v>
      </c>
      <c r="E48" s="138"/>
      <c r="F48" s="139"/>
    </row>
    <row r="49" spans="1:6">
      <c r="A49" s="7" t="s">
        <v>85</v>
      </c>
      <c r="B49" s="124">
        <v>0</v>
      </c>
      <c r="C49" s="135"/>
      <c r="D49" s="196" t="s">
        <v>86</v>
      </c>
      <c r="E49" s="124">
        <v>0</v>
      </c>
      <c r="F49" s="124">
        <v>0</v>
      </c>
    </row>
    <row r="50" spans="1:6" ht="22.5">
      <c r="A50" s="7" t="s">
        <v>87</v>
      </c>
      <c r="B50" s="124">
        <v>0</v>
      </c>
      <c r="C50" s="135"/>
      <c r="D50" s="196" t="s">
        <v>88</v>
      </c>
      <c r="E50" s="124">
        <v>0</v>
      </c>
      <c r="F50" s="124">
        <v>0</v>
      </c>
    </row>
    <row r="51" spans="1:6" ht="22.5">
      <c r="A51" s="7" t="s">
        <v>89</v>
      </c>
      <c r="B51" s="124">
        <v>1405492</v>
      </c>
      <c r="C51" s="124">
        <v>1405492</v>
      </c>
      <c r="D51" s="196" t="s">
        <v>90</v>
      </c>
      <c r="E51" s="124">
        <v>0</v>
      </c>
      <c r="F51" s="124">
        <v>0</v>
      </c>
    </row>
    <row r="52" spans="1:6">
      <c r="A52" s="7" t="s">
        <v>91</v>
      </c>
      <c r="B52" s="124">
        <v>14833557</v>
      </c>
      <c r="C52" s="124">
        <v>11001921</v>
      </c>
      <c r="D52" s="196" t="s">
        <v>92</v>
      </c>
      <c r="E52" s="124">
        <v>0</v>
      </c>
      <c r="F52" s="124">
        <v>0</v>
      </c>
    </row>
    <row r="53" spans="1:6" ht="22.5">
      <c r="A53" s="7" t="s">
        <v>93</v>
      </c>
      <c r="B53" s="124">
        <v>271965</v>
      </c>
      <c r="C53" s="124">
        <v>545113</v>
      </c>
      <c r="D53" s="196" t="s">
        <v>94</v>
      </c>
      <c r="E53" s="124">
        <v>0</v>
      </c>
      <c r="F53" s="124">
        <v>0</v>
      </c>
    </row>
    <row r="54" spans="1:6" ht="22.5">
      <c r="A54" s="7" t="s">
        <v>95</v>
      </c>
      <c r="B54" s="124">
        <v>0</v>
      </c>
      <c r="C54" s="124"/>
      <c r="D54" s="196" t="s">
        <v>96</v>
      </c>
      <c r="E54" s="124">
        <v>0</v>
      </c>
      <c r="F54" s="124">
        <v>0</v>
      </c>
    </row>
    <row r="55" spans="1:6">
      <c r="A55" s="7" t="s">
        <v>97</v>
      </c>
      <c r="B55" s="124">
        <v>0</v>
      </c>
      <c r="C55" s="135"/>
      <c r="D55" s="195"/>
      <c r="E55" s="124"/>
      <c r="F55" s="124"/>
    </row>
    <row r="56" spans="1:6" ht="22.5">
      <c r="A56" s="7" t="s">
        <v>98</v>
      </c>
      <c r="B56" s="124">
        <v>0</v>
      </c>
      <c r="C56" s="135"/>
      <c r="D56" s="195" t="s">
        <v>99</v>
      </c>
      <c r="E56" s="124">
        <f>SUM(E49:E54)</f>
        <v>0</v>
      </c>
      <c r="F56" s="124">
        <f>SUM(F49:F54)</f>
        <v>0</v>
      </c>
    </row>
    <row r="57" spans="1:6">
      <c r="A57" s="7" t="s">
        <v>100</v>
      </c>
      <c r="B57" s="124">
        <v>0</v>
      </c>
      <c r="C57" s="135"/>
      <c r="D57" s="194"/>
      <c r="E57" s="140"/>
      <c r="F57" s="135"/>
    </row>
    <row r="58" spans="1:6">
      <c r="A58" s="7"/>
      <c r="B58" s="140"/>
      <c r="C58" s="135"/>
      <c r="D58" s="195" t="s">
        <v>101</v>
      </c>
      <c r="E58" s="123">
        <f>+E56+E46</f>
        <v>9435151</v>
      </c>
      <c r="F58" s="123">
        <f>+F56+F46</f>
        <v>2706106</v>
      </c>
    </row>
    <row r="59" spans="1:6" ht="22.5">
      <c r="A59" s="13" t="s">
        <v>102</v>
      </c>
      <c r="B59" s="123">
        <f>SUM(B49:B57)</f>
        <v>16511014</v>
      </c>
      <c r="C59" s="123">
        <f>SUM(C49:C57)</f>
        <v>12952526</v>
      </c>
      <c r="D59" s="196"/>
      <c r="E59" s="140"/>
      <c r="F59" s="135"/>
    </row>
    <row r="60" spans="1:6">
      <c r="A60" s="7"/>
      <c r="B60" s="140"/>
      <c r="C60" s="135"/>
      <c r="D60" s="195" t="s">
        <v>103</v>
      </c>
      <c r="E60" s="140"/>
      <c r="F60" s="135"/>
    </row>
    <row r="61" spans="1:6">
      <c r="A61" s="13" t="s">
        <v>104</v>
      </c>
      <c r="B61" s="123">
        <f>+B46+B59</f>
        <v>18331666</v>
      </c>
      <c r="C61" s="123">
        <f>+C46+C59</f>
        <v>40924721</v>
      </c>
      <c r="D61" s="195"/>
      <c r="E61" s="140"/>
      <c r="F61" s="135"/>
    </row>
    <row r="62" spans="1:6" ht="22.5">
      <c r="A62" s="7"/>
      <c r="B62" s="135"/>
      <c r="C62" s="135"/>
      <c r="D62" s="195" t="s">
        <v>105</v>
      </c>
      <c r="E62" s="123">
        <f>SUM(E63:E65)</f>
        <v>2834861</v>
      </c>
      <c r="F62" s="123">
        <f>SUM(F63:F65)</f>
        <v>9047430</v>
      </c>
    </row>
    <row r="63" spans="1:6">
      <c r="A63" s="7"/>
      <c r="B63" s="135"/>
      <c r="C63" s="135"/>
      <c r="D63" s="196" t="s">
        <v>106</v>
      </c>
      <c r="E63" s="140"/>
      <c r="F63" s="135"/>
    </row>
    <row r="64" spans="1:6">
      <c r="A64" s="7"/>
      <c r="B64" s="135"/>
      <c r="C64" s="135"/>
      <c r="D64" s="196" t="s">
        <v>107</v>
      </c>
      <c r="E64" s="124"/>
      <c r="F64" s="124"/>
    </row>
    <row r="65" spans="1:9">
      <c r="A65" s="7"/>
      <c r="B65" s="196"/>
      <c r="C65" s="196"/>
      <c r="D65" s="196" t="s">
        <v>108</v>
      </c>
      <c r="E65" s="124">
        <v>2834861</v>
      </c>
      <c r="F65" s="124">
        <v>9047430</v>
      </c>
    </row>
    <row r="66" spans="1:9">
      <c r="A66" s="7"/>
      <c r="B66" s="196"/>
      <c r="C66" s="196"/>
      <c r="D66" s="196"/>
      <c r="E66" s="124"/>
      <c r="F66" s="124"/>
    </row>
    <row r="67" spans="1:9" ht="22.5">
      <c r="A67" s="7"/>
      <c r="B67" s="196"/>
      <c r="C67" s="196"/>
      <c r="D67" s="195" t="s">
        <v>109</v>
      </c>
      <c r="E67" s="123">
        <f>SUM(E68:E72)</f>
        <v>6061654</v>
      </c>
      <c r="F67" s="123">
        <f>SUM(F68:F72)</f>
        <v>29171185</v>
      </c>
    </row>
    <row r="68" spans="1:9">
      <c r="A68" s="7"/>
      <c r="B68" s="196"/>
      <c r="C68" s="196"/>
      <c r="D68" s="196" t="s">
        <v>110</v>
      </c>
      <c r="E68" s="124">
        <v>-5969971</v>
      </c>
      <c r="F68" s="124">
        <v>27929045</v>
      </c>
    </row>
    <row r="69" spans="1:9">
      <c r="A69" s="7"/>
      <c r="B69" s="196"/>
      <c r="C69" s="196"/>
      <c r="D69" s="196" t="s">
        <v>111</v>
      </c>
      <c r="E69" s="124">
        <v>12031625</v>
      </c>
      <c r="F69" s="124">
        <v>1242140</v>
      </c>
    </row>
    <row r="70" spans="1:9">
      <c r="A70" s="7"/>
      <c r="B70" s="196"/>
      <c r="C70" s="196"/>
      <c r="D70" s="196" t="s">
        <v>112</v>
      </c>
      <c r="E70" s="124">
        <v>0</v>
      </c>
      <c r="F70" s="135"/>
    </row>
    <row r="71" spans="1:9">
      <c r="A71" s="7"/>
      <c r="B71" s="196"/>
      <c r="C71" s="196"/>
      <c r="D71" s="196" t="s">
        <v>113</v>
      </c>
      <c r="E71" s="124">
        <v>0</v>
      </c>
      <c r="F71" s="135"/>
    </row>
    <row r="72" spans="1:9" ht="22.5">
      <c r="A72" s="7"/>
      <c r="B72" s="196"/>
      <c r="C72" s="196"/>
      <c r="D72" s="196" t="s">
        <v>114</v>
      </c>
      <c r="E72" s="124">
        <v>0</v>
      </c>
      <c r="F72" s="135"/>
    </row>
    <row r="73" spans="1:9">
      <c r="A73" s="7"/>
      <c r="B73" s="196"/>
      <c r="C73" s="196"/>
      <c r="D73" s="196"/>
      <c r="E73" s="124"/>
      <c r="F73" s="124"/>
    </row>
    <row r="74" spans="1:9" ht="22.5">
      <c r="A74" s="7"/>
      <c r="B74" s="196"/>
      <c r="C74" s="196"/>
      <c r="D74" s="195" t="s">
        <v>115</v>
      </c>
      <c r="E74" s="124">
        <f>SUM(E75:E76)</f>
        <v>0</v>
      </c>
      <c r="F74" s="124">
        <f>SUM(F75:F76)</f>
        <v>0</v>
      </c>
    </row>
    <row r="75" spans="1:9">
      <c r="A75" s="7"/>
      <c r="B75" s="196"/>
      <c r="C75" s="196"/>
      <c r="D75" s="196" t="s">
        <v>116</v>
      </c>
      <c r="E75" s="124">
        <v>0</v>
      </c>
      <c r="F75" s="124"/>
    </row>
    <row r="76" spans="1:9">
      <c r="A76" s="7"/>
      <c r="B76" s="196"/>
      <c r="C76" s="196"/>
      <c r="D76" s="196" t="s">
        <v>117</v>
      </c>
      <c r="E76" s="124">
        <v>0</v>
      </c>
      <c r="F76" s="135"/>
    </row>
    <row r="77" spans="1:9">
      <c r="A77" s="7"/>
      <c r="B77" s="196"/>
      <c r="C77" s="196"/>
      <c r="D77" s="196"/>
      <c r="E77" s="140"/>
      <c r="F77" s="135"/>
    </row>
    <row r="78" spans="1:9" ht="22.5">
      <c r="A78" s="7"/>
      <c r="B78" s="196"/>
      <c r="C78" s="196"/>
      <c r="D78" s="195" t="s">
        <v>118</v>
      </c>
      <c r="E78" s="123">
        <f>+E62+E67+E74</f>
        <v>8896515</v>
      </c>
      <c r="F78" s="123">
        <f>+F62+F67+F74</f>
        <v>38218615</v>
      </c>
    </row>
    <row r="79" spans="1:9">
      <c r="A79" s="7"/>
      <c r="B79" s="196"/>
      <c r="C79" s="196"/>
      <c r="D79" s="196"/>
      <c r="E79" s="141"/>
      <c r="F79" s="141"/>
    </row>
    <row r="80" spans="1:9" ht="22.5">
      <c r="A80" s="7"/>
      <c r="B80" s="196"/>
      <c r="C80" s="196"/>
      <c r="D80" s="195" t="s">
        <v>119</v>
      </c>
      <c r="E80" s="123">
        <f>+E78+E58</f>
        <v>18331666</v>
      </c>
      <c r="F80" s="123">
        <f>+F78+F58</f>
        <v>40924721</v>
      </c>
      <c r="G80" s="67"/>
      <c r="H80" s="192"/>
      <c r="I80" s="192"/>
    </row>
    <row r="81" spans="1:7">
      <c r="A81" s="7"/>
      <c r="B81" s="196"/>
      <c r="C81" s="196"/>
      <c r="D81" s="196"/>
      <c r="E81" s="196"/>
      <c r="F81" s="196"/>
      <c r="G81" s="67"/>
    </row>
    <row r="82" spans="1:7">
      <c r="A82" s="7"/>
      <c r="B82" s="196"/>
      <c r="C82" s="196"/>
      <c r="D82" s="196"/>
      <c r="E82" s="196"/>
      <c r="F82" s="196"/>
    </row>
    <row r="83" spans="1:7" ht="15.75" thickBot="1">
      <c r="A83" s="8"/>
      <c r="B83" s="208"/>
      <c r="C83" s="208"/>
      <c r="D83" s="208"/>
      <c r="E83" s="208"/>
      <c r="F83" s="208"/>
    </row>
    <row r="84" spans="1:7">
      <c r="A84" s="16"/>
      <c r="B84" s="16"/>
      <c r="C84" s="16"/>
      <c r="D84" s="16"/>
      <c r="E84" s="16"/>
      <c r="F84" s="16"/>
    </row>
    <row r="85" spans="1:7">
      <c r="A85" s="16"/>
      <c r="B85" s="16"/>
      <c r="C85" s="16"/>
      <c r="D85" s="16"/>
      <c r="E85" s="16"/>
      <c r="F85" s="172"/>
      <c r="G85" s="172"/>
    </row>
    <row r="86" spans="1:7">
      <c r="A86" s="16"/>
      <c r="B86" s="16"/>
      <c r="C86" s="16"/>
      <c r="D86" s="16"/>
      <c r="E86" s="16"/>
      <c r="F86" s="16"/>
    </row>
    <row r="87" spans="1:7">
      <c r="A87" s="16"/>
      <c r="B87" s="16"/>
      <c r="C87" s="16"/>
      <c r="D87" s="16"/>
      <c r="E87" s="16"/>
      <c r="F87" s="16"/>
    </row>
    <row r="88" spans="1:7">
      <c r="A88" s="163"/>
      <c r="B88" s="163"/>
      <c r="C88" s="163"/>
      <c r="D88" s="163"/>
      <c r="E88" s="164"/>
      <c r="F88" s="164"/>
    </row>
    <row r="89" spans="1:7">
      <c r="A89" s="312" t="s">
        <v>497</v>
      </c>
      <c r="B89" s="312"/>
      <c r="C89" s="165"/>
      <c r="D89" s="312" t="s">
        <v>498</v>
      </c>
      <c r="E89" s="312"/>
      <c r="F89" s="166"/>
      <c r="G89" s="151"/>
    </row>
    <row r="90" spans="1:7">
      <c r="A90" s="311" t="s">
        <v>496</v>
      </c>
      <c r="B90" s="311"/>
      <c r="C90" s="165"/>
      <c r="D90" s="311" t="s">
        <v>499</v>
      </c>
      <c r="E90" s="311"/>
      <c r="F90" s="166"/>
      <c r="G90" s="151"/>
    </row>
    <row r="91" spans="1:7">
      <c r="A91" s="163"/>
      <c r="B91" s="163"/>
      <c r="C91" s="163"/>
      <c r="D91" s="166"/>
      <c r="E91" s="166"/>
      <c r="F91" s="166"/>
      <c r="G91" s="151"/>
    </row>
    <row r="92" spans="1:7">
      <c r="A92" s="163"/>
      <c r="B92" s="163"/>
      <c r="C92" s="163"/>
      <c r="D92" s="163"/>
      <c r="E92" s="163"/>
      <c r="F92" s="163"/>
    </row>
    <row r="93" spans="1:7">
      <c r="A93" s="163"/>
      <c r="B93" s="163"/>
      <c r="C93" s="163"/>
      <c r="D93" s="163"/>
      <c r="E93" s="163"/>
      <c r="F93" s="163"/>
    </row>
    <row r="94" spans="1:7">
      <c r="A94" s="150"/>
      <c r="B94" s="150"/>
      <c r="C94" s="150"/>
      <c r="D94" s="150"/>
      <c r="E94" s="150"/>
      <c r="F94" s="150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selection activeCell="G42" sqref="G42"/>
    </sheetView>
  </sheetViews>
  <sheetFormatPr baseColWidth="10" defaultRowHeight="15"/>
  <cols>
    <col min="1" max="1" width="53.140625" customWidth="1"/>
  </cols>
  <sheetData>
    <row r="1" spans="1:8">
      <c r="A1" s="384" t="s">
        <v>490</v>
      </c>
      <c r="B1" s="385"/>
      <c r="C1" s="385"/>
      <c r="D1" s="385"/>
      <c r="E1" s="385"/>
      <c r="F1" s="385"/>
      <c r="G1" s="385"/>
      <c r="H1" s="210"/>
    </row>
    <row r="2" spans="1:8">
      <c r="A2" s="378" t="s">
        <v>506</v>
      </c>
      <c r="B2" s="379"/>
      <c r="C2" s="379"/>
      <c r="D2" s="379"/>
      <c r="E2" s="379"/>
      <c r="F2" s="379"/>
      <c r="G2" s="379"/>
      <c r="H2" s="210"/>
    </row>
    <row r="3" spans="1:8">
      <c r="A3" s="378" t="s">
        <v>1</v>
      </c>
      <c r="B3" s="379"/>
      <c r="C3" s="379"/>
      <c r="D3" s="379"/>
      <c r="E3" s="379"/>
      <c r="F3" s="379"/>
      <c r="G3" s="379"/>
      <c r="H3" s="210"/>
    </row>
    <row r="4" spans="1:8" ht="15.75" thickBot="1">
      <c r="A4" s="380" t="s">
        <v>507</v>
      </c>
      <c r="B4" s="381"/>
      <c r="C4" s="381"/>
      <c r="D4" s="381"/>
      <c r="E4" s="381"/>
      <c r="F4" s="381"/>
      <c r="G4" s="381"/>
      <c r="H4" s="210"/>
    </row>
    <row r="5" spans="1:8">
      <c r="A5" s="358" t="s">
        <v>508</v>
      </c>
      <c r="B5" s="200">
        <v>2018</v>
      </c>
      <c r="C5" s="329">
        <v>2019</v>
      </c>
      <c r="D5" s="329">
        <v>2020</v>
      </c>
      <c r="E5" s="329">
        <v>2021</v>
      </c>
      <c r="F5" s="329">
        <v>2022</v>
      </c>
      <c r="G5" s="329">
        <v>2023</v>
      </c>
      <c r="H5" s="448"/>
    </row>
    <row r="6" spans="1:8" ht="15.75" thickBot="1">
      <c r="A6" s="359"/>
      <c r="B6" s="201"/>
      <c r="C6" s="331"/>
      <c r="D6" s="331"/>
      <c r="E6" s="331"/>
      <c r="F6" s="331"/>
      <c r="G6" s="331"/>
      <c r="H6" s="448"/>
    </row>
    <row r="7" spans="1:8" ht="15.75">
      <c r="A7" s="211"/>
      <c r="B7" s="212"/>
      <c r="C7" s="212"/>
      <c r="D7" s="212"/>
      <c r="E7" s="212"/>
      <c r="F7" s="212"/>
      <c r="G7" s="212"/>
      <c r="H7" s="213"/>
    </row>
    <row r="8" spans="1:8" ht="15.75">
      <c r="A8" s="214" t="s">
        <v>509</v>
      </c>
      <c r="B8" s="215">
        <f t="shared" ref="B8:G8" si="0">SUM(B9:B20)</f>
        <v>226560863</v>
      </c>
      <c r="C8" s="215">
        <f t="shared" si="0"/>
        <v>226560863</v>
      </c>
      <c r="D8" s="215">
        <f t="shared" si="0"/>
        <v>226560863</v>
      </c>
      <c r="E8" s="215">
        <f t="shared" si="0"/>
        <v>226560863</v>
      </c>
      <c r="F8" s="215">
        <f t="shared" si="0"/>
        <v>226560863</v>
      </c>
      <c r="G8" s="215">
        <f t="shared" si="0"/>
        <v>226560863</v>
      </c>
      <c r="H8" s="213"/>
    </row>
    <row r="9" spans="1:8" ht="15.75">
      <c r="A9" s="216" t="s">
        <v>510</v>
      </c>
      <c r="B9" s="212"/>
      <c r="C9" s="212"/>
      <c r="D9" s="212"/>
      <c r="E9" s="212"/>
      <c r="F9" s="212"/>
      <c r="G9" s="212"/>
      <c r="H9" s="213"/>
    </row>
    <row r="10" spans="1:8" ht="15.75">
      <c r="A10" s="217" t="s">
        <v>511</v>
      </c>
      <c r="B10" s="212"/>
      <c r="C10" s="212"/>
      <c r="D10" s="212"/>
      <c r="E10" s="212"/>
      <c r="F10" s="212"/>
      <c r="G10" s="212"/>
      <c r="H10" s="213"/>
    </row>
    <row r="11" spans="1:8" ht="15.75">
      <c r="A11" s="216" t="s">
        <v>512</v>
      </c>
      <c r="B11" s="212"/>
      <c r="C11" s="212"/>
      <c r="D11" s="212"/>
      <c r="E11" s="212"/>
      <c r="F11" s="212"/>
      <c r="G11" s="212"/>
      <c r="H11" s="213"/>
    </row>
    <row r="12" spans="1:8" ht="15.75">
      <c r="A12" s="217" t="s">
        <v>513</v>
      </c>
      <c r="B12" s="212"/>
      <c r="C12" s="212"/>
      <c r="D12" s="212"/>
      <c r="E12" s="212"/>
      <c r="F12" s="212"/>
      <c r="G12" s="212"/>
      <c r="H12" s="213"/>
    </row>
    <row r="13" spans="1:8" ht="15.75">
      <c r="A13" s="216" t="s">
        <v>514</v>
      </c>
      <c r="B13" s="212"/>
      <c r="C13" s="212"/>
      <c r="D13" s="212"/>
      <c r="E13" s="212"/>
      <c r="F13" s="212"/>
      <c r="G13" s="212"/>
      <c r="H13" s="213"/>
    </row>
    <row r="14" spans="1:8" ht="15.75">
      <c r="A14" s="217" t="s">
        <v>515</v>
      </c>
      <c r="B14" s="218">
        <f>+[1]EAID!F15</f>
        <v>240000</v>
      </c>
      <c r="C14" s="218">
        <v>240000</v>
      </c>
      <c r="D14" s="218">
        <v>240000</v>
      </c>
      <c r="E14" s="218">
        <v>240000</v>
      </c>
      <c r="F14" s="218">
        <v>240000</v>
      </c>
      <c r="G14" s="218">
        <v>240000</v>
      </c>
      <c r="H14" s="213"/>
    </row>
    <row r="15" spans="1:8" ht="15.75">
      <c r="A15" s="216" t="s">
        <v>516</v>
      </c>
      <c r="B15" s="212"/>
      <c r="C15" s="212"/>
      <c r="D15" s="212"/>
      <c r="E15" s="212"/>
      <c r="F15" s="212"/>
      <c r="G15" s="212"/>
      <c r="H15" s="213"/>
    </row>
    <row r="16" spans="1:8" ht="15.75">
      <c r="A16" s="217" t="s">
        <v>517</v>
      </c>
      <c r="B16" s="218">
        <v>226320863</v>
      </c>
      <c r="C16" s="218">
        <v>226320863</v>
      </c>
      <c r="D16" s="218">
        <v>226320863</v>
      </c>
      <c r="E16" s="218">
        <v>226320863</v>
      </c>
      <c r="F16" s="218">
        <v>226320863</v>
      </c>
      <c r="G16" s="218">
        <v>226320863</v>
      </c>
      <c r="H16" s="213"/>
    </row>
    <row r="17" spans="1:8" ht="15.75">
      <c r="A17" s="216" t="s">
        <v>518</v>
      </c>
      <c r="B17" s="212"/>
      <c r="C17" s="212"/>
      <c r="D17" s="212"/>
      <c r="E17" s="212"/>
      <c r="F17" s="212"/>
      <c r="G17" s="212"/>
      <c r="H17" s="213"/>
    </row>
    <row r="18" spans="1:8" ht="15.75">
      <c r="A18" s="217" t="s">
        <v>519</v>
      </c>
      <c r="B18" s="212"/>
      <c r="C18" s="212"/>
      <c r="D18" s="212"/>
      <c r="E18" s="212"/>
      <c r="F18" s="212"/>
      <c r="G18" s="212"/>
      <c r="H18" s="213"/>
    </row>
    <row r="19" spans="1:8" ht="15.75">
      <c r="A19" s="216" t="s">
        <v>520</v>
      </c>
      <c r="B19" s="212"/>
      <c r="C19" s="212"/>
      <c r="D19" s="212"/>
      <c r="E19" s="212"/>
      <c r="F19" s="212"/>
      <c r="G19" s="212"/>
      <c r="H19" s="213"/>
    </row>
    <row r="20" spans="1:8" ht="15.75">
      <c r="A20" s="217" t="s">
        <v>521</v>
      </c>
      <c r="B20" s="212"/>
      <c r="C20" s="212"/>
      <c r="D20" s="212"/>
      <c r="E20" s="212"/>
      <c r="F20" s="212"/>
      <c r="G20" s="212"/>
      <c r="H20" s="213"/>
    </row>
    <row r="21" spans="1:8" ht="15.75">
      <c r="A21" s="211"/>
      <c r="B21" s="212"/>
      <c r="C21" s="212"/>
      <c r="D21" s="212"/>
      <c r="E21" s="212"/>
      <c r="F21" s="212"/>
      <c r="G21" s="212"/>
      <c r="H21" s="213"/>
    </row>
    <row r="22" spans="1:8" ht="15.75">
      <c r="A22" s="214" t="s">
        <v>522</v>
      </c>
      <c r="B22" s="212"/>
      <c r="C22" s="212"/>
      <c r="D22" s="212"/>
      <c r="E22" s="212"/>
      <c r="F22" s="212"/>
      <c r="G22" s="212"/>
      <c r="H22" s="213"/>
    </row>
    <row r="23" spans="1:8" ht="15.75">
      <c r="A23" s="217" t="s">
        <v>523</v>
      </c>
      <c r="B23" s="212"/>
      <c r="C23" s="212"/>
      <c r="D23" s="212"/>
      <c r="E23" s="212"/>
      <c r="F23" s="212"/>
      <c r="G23" s="212"/>
      <c r="H23" s="213"/>
    </row>
    <row r="24" spans="1:8" ht="15.75">
      <c r="A24" s="216" t="s">
        <v>524</v>
      </c>
      <c r="B24" s="212"/>
      <c r="C24" s="212"/>
      <c r="D24" s="212"/>
      <c r="E24" s="212"/>
      <c r="F24" s="212"/>
      <c r="G24" s="212"/>
      <c r="H24" s="213"/>
    </row>
    <row r="25" spans="1:8" ht="15.75">
      <c r="A25" s="217" t="s">
        <v>525</v>
      </c>
      <c r="B25" s="212"/>
      <c r="C25" s="212"/>
      <c r="D25" s="212"/>
      <c r="E25" s="212"/>
      <c r="F25" s="212"/>
      <c r="G25" s="212"/>
      <c r="H25" s="213"/>
    </row>
    <row r="26" spans="1:8" ht="22.5">
      <c r="A26" s="217" t="s">
        <v>526</v>
      </c>
      <c r="B26" s="212"/>
      <c r="C26" s="212"/>
      <c r="D26" s="212"/>
      <c r="E26" s="212"/>
      <c r="F26" s="212"/>
      <c r="G26" s="212"/>
      <c r="H26" s="213"/>
    </row>
    <row r="27" spans="1:8" ht="15.75">
      <c r="A27" s="217" t="s">
        <v>527</v>
      </c>
      <c r="B27" s="212"/>
      <c r="C27" s="212"/>
      <c r="D27" s="212"/>
      <c r="E27" s="212"/>
      <c r="F27" s="212"/>
      <c r="G27" s="212"/>
      <c r="H27" s="213"/>
    </row>
    <row r="28" spans="1:8" ht="15.75">
      <c r="A28" s="211"/>
      <c r="B28" s="212"/>
      <c r="C28" s="212"/>
      <c r="D28" s="212"/>
      <c r="E28" s="212"/>
      <c r="F28" s="212"/>
      <c r="G28" s="212"/>
      <c r="H28" s="213"/>
    </row>
    <row r="29" spans="1:8" ht="15.75">
      <c r="A29" s="214" t="s">
        <v>528</v>
      </c>
      <c r="B29" s="212"/>
      <c r="C29" s="212"/>
      <c r="D29" s="212"/>
      <c r="E29" s="212"/>
      <c r="F29" s="212"/>
      <c r="G29" s="212"/>
      <c r="H29" s="213"/>
    </row>
    <row r="30" spans="1:8" ht="15.75">
      <c r="A30" s="217" t="s">
        <v>529</v>
      </c>
      <c r="B30" s="212"/>
      <c r="C30" s="212"/>
      <c r="D30" s="212"/>
      <c r="E30" s="212"/>
      <c r="F30" s="212"/>
      <c r="G30" s="212"/>
      <c r="H30" s="213"/>
    </row>
    <row r="31" spans="1:8" ht="15.75">
      <c r="A31" s="211"/>
      <c r="B31" s="212"/>
      <c r="C31" s="212"/>
      <c r="D31" s="212"/>
      <c r="E31" s="212"/>
      <c r="F31" s="212"/>
      <c r="G31" s="212"/>
      <c r="H31" s="213"/>
    </row>
    <row r="32" spans="1:8" ht="15.75">
      <c r="A32" s="214" t="s">
        <v>530</v>
      </c>
      <c r="B32" s="219">
        <f t="shared" ref="B32:G32" si="1">+B29+B22+B8</f>
        <v>226560863</v>
      </c>
      <c r="C32" s="219">
        <f t="shared" si="1"/>
        <v>226560863</v>
      </c>
      <c r="D32" s="219">
        <f t="shared" si="1"/>
        <v>226560863</v>
      </c>
      <c r="E32" s="219">
        <f t="shared" si="1"/>
        <v>226560863</v>
      </c>
      <c r="F32" s="219">
        <f t="shared" si="1"/>
        <v>226560863</v>
      </c>
      <c r="G32" s="219">
        <f t="shared" si="1"/>
        <v>226560863</v>
      </c>
      <c r="H32" s="213"/>
    </row>
    <row r="33" spans="1:8" ht="15.75">
      <c r="A33" s="211"/>
      <c r="B33" s="212"/>
      <c r="C33" s="212"/>
      <c r="D33" s="212"/>
      <c r="E33" s="212"/>
      <c r="F33" s="212"/>
      <c r="G33" s="212"/>
      <c r="H33" s="213"/>
    </row>
    <row r="34" spans="1:8" ht="15.75">
      <c r="A34" s="220" t="s">
        <v>294</v>
      </c>
      <c r="B34" s="212"/>
      <c r="C34" s="212"/>
      <c r="D34" s="212"/>
      <c r="E34" s="212"/>
      <c r="F34" s="212"/>
      <c r="G34" s="212"/>
      <c r="H34" s="213"/>
    </row>
    <row r="35" spans="1:8" ht="22.5">
      <c r="A35" s="221" t="s">
        <v>531</v>
      </c>
      <c r="B35" s="212"/>
      <c r="C35" s="212"/>
      <c r="D35" s="212"/>
      <c r="E35" s="212"/>
      <c r="F35" s="212"/>
      <c r="G35" s="212"/>
      <c r="H35" s="213"/>
    </row>
    <row r="36" spans="1:8" ht="22.5">
      <c r="A36" s="221" t="s">
        <v>532</v>
      </c>
      <c r="B36" s="212"/>
      <c r="C36" s="212"/>
      <c r="D36" s="212"/>
      <c r="E36" s="212"/>
      <c r="F36" s="212"/>
      <c r="G36" s="212"/>
      <c r="H36" s="213"/>
    </row>
    <row r="37" spans="1:8" ht="15.75">
      <c r="A37" s="222" t="s">
        <v>533</v>
      </c>
      <c r="B37" s="212"/>
      <c r="C37" s="212"/>
      <c r="D37" s="212"/>
      <c r="E37" s="212"/>
      <c r="F37" s="212"/>
      <c r="G37" s="212"/>
      <c r="H37" s="213"/>
    </row>
    <row r="38" spans="1:8" ht="16.5" thickBot="1">
      <c r="A38" s="223"/>
      <c r="B38" s="224"/>
      <c r="C38" s="224"/>
      <c r="D38" s="224"/>
      <c r="E38" s="224"/>
      <c r="F38" s="224"/>
      <c r="G38" s="224"/>
      <c r="H38" s="213"/>
    </row>
    <row r="44" spans="1:8">
      <c r="A44" s="155" t="s">
        <v>497</v>
      </c>
      <c r="B44" s="154"/>
      <c r="C44" s="154"/>
      <c r="D44" s="312" t="s">
        <v>498</v>
      </c>
      <c r="E44" s="312"/>
      <c r="F44" s="312"/>
      <c r="G44" s="154"/>
    </row>
    <row r="45" spans="1:8" ht="15" customHeight="1">
      <c r="A45" s="156" t="s">
        <v>496</v>
      </c>
      <c r="B45" s="154"/>
      <c r="C45" s="154"/>
      <c r="D45" s="311" t="s">
        <v>499</v>
      </c>
      <c r="E45" s="311"/>
      <c r="F45" s="311"/>
      <c r="G45" s="154"/>
    </row>
    <row r="46" spans="1:8">
      <c r="A46" s="154"/>
      <c r="B46" s="154"/>
      <c r="C46" s="154"/>
      <c r="D46" s="154"/>
      <c r="E46" s="154"/>
      <c r="F46" s="154"/>
      <c r="G46" s="154"/>
    </row>
    <row r="47" spans="1:8">
      <c r="A47" s="154"/>
      <c r="B47" s="154"/>
      <c r="C47" s="154"/>
      <c r="D47" s="154"/>
      <c r="E47" s="154"/>
      <c r="F47" s="154"/>
      <c r="G47" s="154"/>
    </row>
    <row r="48" spans="1:8">
      <c r="A48" s="154"/>
      <c r="B48" s="154"/>
      <c r="C48" s="154"/>
      <c r="D48" s="154"/>
      <c r="E48" s="154"/>
      <c r="F48" s="154"/>
      <c r="G48" s="154"/>
    </row>
  </sheetData>
  <mergeCells count="13">
    <mergeCell ref="H5:H6"/>
    <mergeCell ref="D44:F44"/>
    <mergeCell ref="D45:F45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D36" sqref="D36:F37"/>
    </sheetView>
  </sheetViews>
  <sheetFormatPr baseColWidth="10" defaultRowHeight="15"/>
  <cols>
    <col min="1" max="1" width="48.42578125" customWidth="1"/>
    <col min="2" max="2" width="11.85546875" bestFit="1" customWidth="1"/>
  </cols>
  <sheetData>
    <row r="1" spans="1:8">
      <c r="A1" s="384" t="s">
        <v>490</v>
      </c>
      <c r="B1" s="385"/>
      <c r="C1" s="385"/>
      <c r="D1" s="385"/>
      <c r="E1" s="385"/>
      <c r="F1" s="385"/>
      <c r="G1" s="385"/>
      <c r="H1" s="225"/>
    </row>
    <row r="2" spans="1:8">
      <c r="A2" s="378" t="s">
        <v>534</v>
      </c>
      <c r="B2" s="379"/>
      <c r="C2" s="379"/>
      <c r="D2" s="379"/>
      <c r="E2" s="379"/>
      <c r="F2" s="379"/>
      <c r="G2" s="379"/>
      <c r="H2" s="225"/>
    </row>
    <row r="3" spans="1:8">
      <c r="A3" s="378" t="s">
        <v>1</v>
      </c>
      <c r="B3" s="379"/>
      <c r="C3" s="379"/>
      <c r="D3" s="379"/>
      <c r="E3" s="379"/>
      <c r="F3" s="379"/>
      <c r="G3" s="379"/>
      <c r="H3" s="225"/>
    </row>
    <row r="4" spans="1:8" ht="15.75" thickBot="1">
      <c r="A4" s="380" t="s">
        <v>535</v>
      </c>
      <c r="B4" s="381"/>
      <c r="C4" s="381"/>
      <c r="D4" s="381"/>
      <c r="E4" s="381"/>
      <c r="F4" s="381"/>
      <c r="G4" s="381"/>
      <c r="H4" s="225"/>
    </row>
    <row r="5" spans="1:8">
      <c r="A5" s="358" t="s">
        <v>508</v>
      </c>
      <c r="B5" s="200">
        <v>2018</v>
      </c>
      <c r="C5" s="329">
        <v>2019</v>
      </c>
      <c r="D5" s="329">
        <v>2020</v>
      </c>
      <c r="E5" s="329">
        <v>2021</v>
      </c>
      <c r="F5" s="329">
        <v>2022</v>
      </c>
      <c r="G5" s="329">
        <v>2023</v>
      </c>
      <c r="H5" s="449"/>
    </row>
    <row r="6" spans="1:8" ht="15.75" thickBot="1">
      <c r="A6" s="359"/>
      <c r="B6" s="201"/>
      <c r="C6" s="331"/>
      <c r="D6" s="331"/>
      <c r="E6" s="331"/>
      <c r="F6" s="331"/>
      <c r="G6" s="331"/>
      <c r="H6" s="449"/>
    </row>
    <row r="7" spans="1:8">
      <c r="A7" s="226" t="s">
        <v>536</v>
      </c>
      <c r="B7" s="75">
        <f t="shared" ref="B7:G7" si="0">SUM(B8:B16)</f>
        <v>226560863</v>
      </c>
      <c r="C7" s="202">
        <f t="shared" si="0"/>
        <v>226560863</v>
      </c>
      <c r="D7" s="202">
        <f t="shared" si="0"/>
        <v>226560863</v>
      </c>
      <c r="E7" s="202">
        <f t="shared" si="0"/>
        <v>226560863</v>
      </c>
      <c r="F7" s="202">
        <f t="shared" si="0"/>
        <v>226560863</v>
      </c>
      <c r="G7" s="202">
        <f t="shared" si="0"/>
        <v>226560863</v>
      </c>
      <c r="H7" s="227"/>
    </row>
    <row r="8" spans="1:8">
      <c r="A8" s="228" t="s">
        <v>537</v>
      </c>
      <c r="B8" s="100">
        <v>90834826</v>
      </c>
      <c r="C8" s="100">
        <v>90834826</v>
      </c>
      <c r="D8" s="100">
        <v>90834826</v>
      </c>
      <c r="E8" s="100">
        <v>90834826</v>
      </c>
      <c r="F8" s="100">
        <v>90834826</v>
      </c>
      <c r="G8" s="100">
        <v>90834826</v>
      </c>
      <c r="H8" s="227"/>
    </row>
    <row r="9" spans="1:8">
      <c r="A9" s="229" t="s">
        <v>538</v>
      </c>
      <c r="B9" s="100">
        <v>17895938</v>
      </c>
      <c r="C9" s="100">
        <v>17895938</v>
      </c>
      <c r="D9" s="100">
        <v>17895938</v>
      </c>
      <c r="E9" s="100">
        <v>17895938</v>
      </c>
      <c r="F9" s="100">
        <v>17895938</v>
      </c>
      <c r="G9" s="100">
        <v>17895938</v>
      </c>
      <c r="H9" s="227"/>
    </row>
    <row r="10" spans="1:8">
      <c r="A10" s="228" t="s">
        <v>539</v>
      </c>
      <c r="B10" s="100">
        <v>32277642</v>
      </c>
      <c r="C10" s="100">
        <v>32277642</v>
      </c>
      <c r="D10" s="100">
        <v>32277642</v>
      </c>
      <c r="E10" s="100">
        <v>32277642</v>
      </c>
      <c r="F10" s="100">
        <v>32277642</v>
      </c>
      <c r="G10" s="100">
        <v>32277642</v>
      </c>
      <c r="H10" s="227"/>
    </row>
    <row r="11" spans="1:8" ht="22.5">
      <c r="A11" s="229" t="s">
        <v>540</v>
      </c>
      <c r="B11" s="100">
        <v>83907928</v>
      </c>
      <c r="C11" s="100">
        <v>83907928</v>
      </c>
      <c r="D11" s="100">
        <v>83907928</v>
      </c>
      <c r="E11" s="100">
        <v>83907928</v>
      </c>
      <c r="F11" s="100">
        <v>83907928</v>
      </c>
      <c r="G11" s="100">
        <v>83907928</v>
      </c>
      <c r="H11" s="227"/>
    </row>
    <row r="12" spans="1:8">
      <c r="A12" s="228" t="s">
        <v>541</v>
      </c>
      <c r="B12" s="100">
        <v>1644529</v>
      </c>
      <c r="C12" s="100">
        <v>1644529</v>
      </c>
      <c r="D12" s="100">
        <v>1644529</v>
      </c>
      <c r="E12" s="100">
        <v>1644529</v>
      </c>
      <c r="F12" s="100">
        <v>1644529</v>
      </c>
      <c r="G12" s="100">
        <v>1644529</v>
      </c>
      <c r="H12" s="227"/>
    </row>
    <row r="13" spans="1:8">
      <c r="A13" s="229" t="s">
        <v>542</v>
      </c>
      <c r="B13" s="100">
        <f>+'[1]EAEPED (a)'!E57</f>
        <v>0</v>
      </c>
      <c r="C13" s="5"/>
      <c r="D13" s="5"/>
      <c r="E13" s="5"/>
      <c r="F13" s="5"/>
      <c r="G13" s="5"/>
      <c r="H13" s="227"/>
    </row>
    <row r="14" spans="1:8">
      <c r="A14" s="228" t="s">
        <v>543</v>
      </c>
      <c r="B14" s="100">
        <f>+'[1]EAEPED (a)'!E61</f>
        <v>0</v>
      </c>
      <c r="C14" s="5"/>
      <c r="D14" s="5"/>
      <c r="E14" s="5"/>
      <c r="F14" s="5"/>
      <c r="G14" s="5"/>
      <c r="H14" s="227"/>
    </row>
    <row r="15" spans="1:8">
      <c r="A15" s="229" t="s">
        <v>544</v>
      </c>
      <c r="B15" s="100">
        <f>+'[1]EAEPED (a)'!E70</f>
        <v>0</v>
      </c>
      <c r="C15" s="5"/>
      <c r="D15" s="5"/>
      <c r="E15" s="5"/>
      <c r="F15" s="5"/>
      <c r="G15" s="5"/>
      <c r="H15" s="227"/>
    </row>
    <row r="16" spans="1:8">
      <c r="A16" s="228" t="s">
        <v>545</v>
      </c>
      <c r="B16" s="100">
        <f>+'[1]EAEPED (a)'!E74</f>
        <v>0</v>
      </c>
      <c r="C16" s="5"/>
      <c r="D16" s="5"/>
      <c r="E16" s="5"/>
      <c r="F16" s="5"/>
      <c r="G16" s="5"/>
      <c r="H16" s="227"/>
    </row>
    <row r="17" spans="1:8">
      <c r="A17" s="6"/>
      <c r="B17" s="5"/>
      <c r="C17" s="5"/>
      <c r="D17" s="5"/>
      <c r="E17" s="5"/>
      <c r="F17" s="5"/>
      <c r="G17" s="5"/>
      <c r="H17" s="227"/>
    </row>
    <row r="18" spans="1:8">
      <c r="A18" s="226" t="s">
        <v>546</v>
      </c>
      <c r="B18" s="5"/>
      <c r="C18" s="5"/>
      <c r="D18" s="5"/>
      <c r="E18" s="5"/>
      <c r="F18" s="5"/>
      <c r="G18" s="5"/>
      <c r="H18" s="227"/>
    </row>
    <row r="19" spans="1:8">
      <c r="A19" s="229" t="s">
        <v>537</v>
      </c>
      <c r="B19" s="5"/>
      <c r="C19" s="5"/>
      <c r="D19" s="5"/>
      <c r="E19" s="5"/>
      <c r="F19" s="5"/>
      <c r="G19" s="5"/>
      <c r="H19" s="227"/>
    </row>
    <row r="20" spans="1:8">
      <c r="A20" s="228" t="s">
        <v>538</v>
      </c>
      <c r="B20" s="5"/>
      <c r="C20" s="5"/>
      <c r="D20" s="5"/>
      <c r="E20" s="5"/>
      <c r="F20" s="5"/>
      <c r="G20" s="5"/>
      <c r="H20" s="227"/>
    </row>
    <row r="21" spans="1:8">
      <c r="A21" s="229" t="s">
        <v>539</v>
      </c>
      <c r="B21" s="5"/>
      <c r="C21" s="5"/>
      <c r="D21" s="5"/>
      <c r="E21" s="5"/>
      <c r="F21" s="5"/>
      <c r="G21" s="5"/>
      <c r="H21" s="227"/>
    </row>
    <row r="22" spans="1:8">
      <c r="A22" s="228" t="s">
        <v>540</v>
      </c>
      <c r="B22" s="5"/>
      <c r="C22" s="5"/>
      <c r="D22" s="5"/>
      <c r="E22" s="5"/>
      <c r="F22" s="5"/>
      <c r="G22" s="5"/>
      <c r="H22" s="227"/>
    </row>
    <row r="23" spans="1:8">
      <c r="A23" s="229" t="s">
        <v>541</v>
      </c>
      <c r="B23" s="5"/>
      <c r="C23" s="5"/>
      <c r="D23" s="5"/>
      <c r="E23" s="5"/>
      <c r="F23" s="5"/>
      <c r="G23" s="5"/>
      <c r="H23" s="227"/>
    </row>
    <row r="24" spans="1:8">
      <c r="A24" s="228" t="s">
        <v>542</v>
      </c>
      <c r="B24" s="5"/>
      <c r="C24" s="5"/>
      <c r="D24" s="5"/>
      <c r="E24" s="5"/>
      <c r="F24" s="5"/>
      <c r="G24" s="5"/>
      <c r="H24" s="227"/>
    </row>
    <row r="25" spans="1:8">
      <c r="A25" s="229" t="s">
        <v>543</v>
      </c>
      <c r="B25" s="5"/>
      <c r="C25" s="5"/>
      <c r="D25" s="5"/>
      <c r="E25" s="5"/>
      <c r="F25" s="5"/>
      <c r="G25" s="5"/>
      <c r="H25" s="227"/>
    </row>
    <row r="26" spans="1:8">
      <c r="A26" s="228" t="s">
        <v>547</v>
      </c>
      <c r="B26" s="5"/>
      <c r="C26" s="5"/>
      <c r="D26" s="5"/>
      <c r="E26" s="5"/>
      <c r="F26" s="5"/>
      <c r="G26" s="5"/>
      <c r="H26" s="227"/>
    </row>
    <row r="27" spans="1:8">
      <c r="A27" s="229" t="s">
        <v>545</v>
      </c>
      <c r="B27" s="5"/>
      <c r="C27" s="5"/>
      <c r="D27" s="5"/>
      <c r="E27" s="5"/>
      <c r="F27" s="5"/>
      <c r="G27" s="5"/>
      <c r="H27" s="227"/>
    </row>
    <row r="28" spans="1:8">
      <c r="A28" s="6"/>
      <c r="B28" s="5"/>
      <c r="C28" s="5"/>
      <c r="D28" s="5"/>
      <c r="E28" s="5"/>
      <c r="F28" s="5"/>
      <c r="G28" s="5"/>
      <c r="H28" s="227"/>
    </row>
    <row r="29" spans="1:8">
      <c r="A29" s="226" t="s">
        <v>548</v>
      </c>
      <c r="B29" s="75">
        <f t="shared" ref="B29:G29" si="1">+B7+B18</f>
        <v>226560863</v>
      </c>
      <c r="C29" s="75">
        <f t="shared" si="1"/>
        <v>226560863</v>
      </c>
      <c r="D29" s="75">
        <f t="shared" si="1"/>
        <v>226560863</v>
      </c>
      <c r="E29" s="75">
        <f t="shared" si="1"/>
        <v>226560863</v>
      </c>
      <c r="F29" s="75">
        <f t="shared" si="1"/>
        <v>226560863</v>
      </c>
      <c r="G29" s="75">
        <f t="shared" si="1"/>
        <v>226560863</v>
      </c>
      <c r="H29" s="227"/>
    </row>
    <row r="30" spans="1:8" ht="15.75" thickBot="1">
      <c r="A30" s="12"/>
      <c r="B30" s="9"/>
      <c r="C30" s="9"/>
      <c r="D30" s="9"/>
      <c r="E30" s="9"/>
      <c r="F30" s="9"/>
      <c r="G30" s="9"/>
      <c r="H30" s="227"/>
    </row>
    <row r="34" spans="1:7">
      <c r="A34" s="154"/>
      <c r="B34" s="154"/>
      <c r="C34" s="154"/>
      <c r="D34" s="154"/>
      <c r="E34" s="154"/>
      <c r="F34" s="154"/>
      <c r="G34" s="154"/>
    </row>
    <row r="35" spans="1:7">
      <c r="A35" s="154"/>
      <c r="B35" s="154"/>
      <c r="C35" s="154"/>
      <c r="D35" s="154"/>
      <c r="E35" s="154"/>
      <c r="F35" s="154"/>
      <c r="G35" s="154"/>
    </row>
    <row r="36" spans="1:7">
      <c r="A36" s="155" t="s">
        <v>497</v>
      </c>
      <c r="B36" s="154"/>
      <c r="C36" s="154"/>
      <c r="D36" s="312" t="s">
        <v>498</v>
      </c>
      <c r="E36" s="312"/>
      <c r="F36" s="312"/>
      <c r="G36" s="154"/>
    </row>
    <row r="37" spans="1:7" ht="15" customHeight="1">
      <c r="A37" s="156" t="s">
        <v>496</v>
      </c>
      <c r="B37" s="154"/>
      <c r="C37" s="154"/>
      <c r="D37" s="311" t="s">
        <v>499</v>
      </c>
      <c r="E37" s="311"/>
      <c r="F37" s="311"/>
      <c r="G37" s="154"/>
    </row>
    <row r="38" spans="1:7">
      <c r="A38" s="154"/>
      <c r="B38" s="154"/>
      <c r="C38" s="154"/>
      <c r="D38" s="154"/>
      <c r="E38" s="154"/>
      <c r="F38" s="154"/>
      <c r="G38" s="154"/>
    </row>
    <row r="39" spans="1:7">
      <c r="A39" s="154"/>
      <c r="B39" s="154"/>
      <c r="C39" s="154"/>
      <c r="D39" s="154"/>
      <c r="E39" s="154"/>
      <c r="F39" s="154"/>
      <c r="G39" s="154"/>
    </row>
  </sheetData>
  <mergeCells count="13">
    <mergeCell ref="H5:H6"/>
    <mergeCell ref="D36:F36"/>
    <mergeCell ref="D37:F37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activeCell="F30" sqref="F30"/>
    </sheetView>
  </sheetViews>
  <sheetFormatPr baseColWidth="10" defaultRowHeight="15"/>
  <cols>
    <col min="1" max="1" width="52.85546875" customWidth="1"/>
  </cols>
  <sheetData>
    <row r="1" spans="1:7">
      <c r="A1" s="384" t="s">
        <v>490</v>
      </c>
      <c r="B1" s="385"/>
      <c r="C1" s="385"/>
      <c r="D1" s="385"/>
      <c r="E1" s="385"/>
      <c r="F1" s="385"/>
      <c r="G1" s="386"/>
    </row>
    <row r="2" spans="1:7">
      <c r="A2" s="378" t="s">
        <v>549</v>
      </c>
      <c r="B2" s="379"/>
      <c r="C2" s="379"/>
      <c r="D2" s="379"/>
      <c r="E2" s="379"/>
      <c r="F2" s="379"/>
      <c r="G2" s="387"/>
    </row>
    <row r="3" spans="1:7" ht="15.75" thickBot="1">
      <c r="A3" s="380" t="s">
        <v>1</v>
      </c>
      <c r="B3" s="381"/>
      <c r="C3" s="381"/>
      <c r="D3" s="381"/>
      <c r="E3" s="381"/>
      <c r="F3" s="381"/>
      <c r="G3" s="388"/>
    </row>
    <row r="4" spans="1:7" ht="15.75" thickBot="1">
      <c r="A4" s="110" t="s">
        <v>508</v>
      </c>
      <c r="B4" s="199">
        <v>2013</v>
      </c>
      <c r="C4" s="199">
        <v>2014</v>
      </c>
      <c r="D4" s="199">
        <v>2015</v>
      </c>
      <c r="E4" s="199">
        <v>2016</v>
      </c>
      <c r="F4" s="199">
        <v>2017</v>
      </c>
      <c r="G4" s="199">
        <v>2018</v>
      </c>
    </row>
    <row r="5" spans="1:7">
      <c r="A5" s="211"/>
      <c r="B5" s="230"/>
      <c r="C5" s="230"/>
      <c r="D5" s="230"/>
      <c r="E5" s="230"/>
      <c r="F5" s="230"/>
      <c r="G5" s="230"/>
    </row>
    <row r="6" spans="1:7">
      <c r="A6" s="214" t="s">
        <v>550</v>
      </c>
      <c r="B6" s="215">
        <f t="shared" ref="B6:G6" si="0">SUM(B7:B18)</f>
        <v>0</v>
      </c>
      <c r="C6" s="215">
        <f t="shared" si="0"/>
        <v>0</v>
      </c>
      <c r="D6" s="215">
        <f t="shared" si="0"/>
        <v>0</v>
      </c>
      <c r="E6" s="215">
        <f t="shared" si="0"/>
        <v>0</v>
      </c>
      <c r="F6" s="215">
        <f t="shared" si="0"/>
        <v>215251001.95999998</v>
      </c>
      <c r="G6" s="215">
        <f t="shared" si="0"/>
        <v>226560863</v>
      </c>
    </row>
    <row r="7" spans="1:7">
      <c r="A7" s="231" t="s">
        <v>551</v>
      </c>
      <c r="B7" s="212">
        <v>0</v>
      </c>
      <c r="C7" s="212">
        <v>0</v>
      </c>
      <c r="D7" s="212">
        <v>0</v>
      </c>
      <c r="E7" s="212">
        <v>0</v>
      </c>
      <c r="F7" s="212">
        <v>0</v>
      </c>
      <c r="G7" s="212">
        <v>0</v>
      </c>
    </row>
    <row r="8" spans="1:7">
      <c r="A8" s="232" t="s">
        <v>552</v>
      </c>
      <c r="B8" s="212">
        <v>0</v>
      </c>
      <c r="C8" s="212">
        <v>0</v>
      </c>
      <c r="D8" s="212">
        <v>0</v>
      </c>
      <c r="E8" s="212">
        <v>0</v>
      </c>
      <c r="F8" s="212">
        <v>0</v>
      </c>
      <c r="G8" s="212">
        <v>0</v>
      </c>
    </row>
    <row r="9" spans="1:7">
      <c r="A9" s="231" t="s">
        <v>512</v>
      </c>
      <c r="B9" s="212">
        <v>0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</row>
    <row r="10" spans="1:7">
      <c r="A10" s="232" t="s">
        <v>513</v>
      </c>
      <c r="B10" s="212">
        <v>0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</row>
    <row r="11" spans="1:7">
      <c r="A11" s="231" t="s">
        <v>553</v>
      </c>
      <c r="B11" s="212">
        <v>0</v>
      </c>
      <c r="C11" s="212">
        <v>0</v>
      </c>
      <c r="D11" s="212">
        <v>0</v>
      </c>
      <c r="E11" s="212">
        <v>0</v>
      </c>
      <c r="F11" s="212">
        <v>0</v>
      </c>
      <c r="G11" s="212">
        <v>0</v>
      </c>
    </row>
    <row r="12" spans="1:7">
      <c r="A12" s="232" t="s">
        <v>554</v>
      </c>
      <c r="B12" s="212">
        <v>0</v>
      </c>
      <c r="C12" s="212">
        <v>0</v>
      </c>
      <c r="D12" s="212">
        <v>0</v>
      </c>
      <c r="E12" s="212">
        <v>0</v>
      </c>
      <c r="F12" s="218">
        <v>86247.7</v>
      </c>
      <c r="G12" s="218">
        <f>+'[1]PRIE (a)'!B14</f>
        <v>240000</v>
      </c>
    </row>
    <row r="13" spans="1:7">
      <c r="A13" s="231" t="s">
        <v>516</v>
      </c>
      <c r="B13" s="212">
        <v>0</v>
      </c>
      <c r="C13" s="212">
        <v>0</v>
      </c>
      <c r="D13" s="212">
        <v>0</v>
      </c>
      <c r="E13" s="212">
        <v>0</v>
      </c>
      <c r="F13" s="212">
        <v>0</v>
      </c>
      <c r="G13" s="218">
        <v>0</v>
      </c>
    </row>
    <row r="14" spans="1:7">
      <c r="A14" s="232" t="s">
        <v>517</v>
      </c>
      <c r="B14" s="212">
        <v>0</v>
      </c>
      <c r="C14" s="212">
        <v>0</v>
      </c>
      <c r="D14" s="212">
        <v>0</v>
      </c>
      <c r="E14" s="212">
        <v>0</v>
      </c>
      <c r="F14" s="218">
        <v>215164754.25999999</v>
      </c>
      <c r="G14" s="218">
        <v>226320863</v>
      </c>
    </row>
    <row r="15" spans="1:7">
      <c r="A15" s="231" t="s">
        <v>555</v>
      </c>
      <c r="B15" s="212">
        <v>0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</row>
    <row r="16" spans="1:7">
      <c r="A16" s="232" t="s">
        <v>556</v>
      </c>
      <c r="B16" s="212">
        <v>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</row>
    <row r="17" spans="1:7">
      <c r="A17" s="231" t="s">
        <v>557</v>
      </c>
      <c r="B17" s="212">
        <v>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</row>
    <row r="18" spans="1:7">
      <c r="A18" s="232" t="s">
        <v>521</v>
      </c>
      <c r="B18" s="212">
        <v>0</v>
      </c>
      <c r="C18" s="212">
        <v>0</v>
      </c>
      <c r="D18" s="212">
        <v>0</v>
      </c>
      <c r="E18" s="212">
        <v>0</v>
      </c>
      <c r="F18" s="212">
        <v>0</v>
      </c>
      <c r="G18" s="212">
        <v>0</v>
      </c>
    </row>
    <row r="19" spans="1:7">
      <c r="A19" s="221"/>
      <c r="B19" s="230"/>
      <c r="C19" s="230"/>
      <c r="D19" s="230"/>
      <c r="E19" s="230"/>
      <c r="F19" s="230"/>
      <c r="G19" s="230"/>
    </row>
    <row r="20" spans="1:7">
      <c r="A20" s="214" t="s">
        <v>558</v>
      </c>
      <c r="B20" s="215">
        <f t="shared" ref="B20:G20" si="1">SUM(B21:B25)</f>
        <v>0</v>
      </c>
      <c r="C20" s="215">
        <f t="shared" si="1"/>
        <v>0</v>
      </c>
      <c r="D20" s="215">
        <f t="shared" si="1"/>
        <v>0</v>
      </c>
      <c r="E20" s="215">
        <f t="shared" si="1"/>
        <v>0</v>
      </c>
      <c r="F20" s="215">
        <f t="shared" si="1"/>
        <v>0</v>
      </c>
      <c r="G20" s="215">
        <f t="shared" si="1"/>
        <v>0</v>
      </c>
    </row>
    <row r="21" spans="1:7">
      <c r="A21" s="231" t="s">
        <v>559</v>
      </c>
      <c r="B21" s="212">
        <v>0</v>
      </c>
      <c r="C21" s="212">
        <v>0</v>
      </c>
      <c r="D21" s="212">
        <v>0</v>
      </c>
      <c r="E21" s="212">
        <v>0</v>
      </c>
      <c r="F21" s="212">
        <v>0</v>
      </c>
      <c r="G21" s="212">
        <v>0</v>
      </c>
    </row>
    <row r="22" spans="1:7">
      <c r="A22" s="232" t="s">
        <v>524</v>
      </c>
      <c r="B22" s="212">
        <v>0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</row>
    <row r="23" spans="1:7">
      <c r="A23" s="231" t="s">
        <v>525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</row>
    <row r="24" spans="1:7" ht="22.5">
      <c r="A24" s="231" t="s">
        <v>526</v>
      </c>
      <c r="B24" s="212">
        <v>0</v>
      </c>
      <c r="C24" s="212">
        <v>0</v>
      </c>
      <c r="D24" s="212">
        <v>0</v>
      </c>
      <c r="E24" s="212">
        <v>0</v>
      </c>
      <c r="F24" s="212">
        <v>0</v>
      </c>
      <c r="G24" s="212">
        <v>0</v>
      </c>
    </row>
    <row r="25" spans="1:7">
      <c r="A25" s="231" t="s">
        <v>527</v>
      </c>
      <c r="B25" s="212">
        <v>0</v>
      </c>
      <c r="C25" s="212">
        <v>0</v>
      </c>
      <c r="D25" s="212">
        <v>0</v>
      </c>
      <c r="E25" s="212">
        <v>0</v>
      </c>
      <c r="F25" s="212">
        <v>0</v>
      </c>
      <c r="G25" s="212">
        <v>0</v>
      </c>
    </row>
    <row r="26" spans="1:7">
      <c r="A26" s="221"/>
      <c r="B26" s="230"/>
      <c r="C26" s="230"/>
      <c r="D26" s="230"/>
      <c r="E26" s="230"/>
      <c r="F26" s="230"/>
      <c r="G26" s="230"/>
    </row>
    <row r="27" spans="1:7">
      <c r="A27" s="214" t="s">
        <v>560</v>
      </c>
      <c r="B27" s="215">
        <f t="shared" ref="B27:G27" si="2">SUM(B28)</f>
        <v>0</v>
      </c>
      <c r="C27" s="215">
        <f t="shared" si="2"/>
        <v>0</v>
      </c>
      <c r="D27" s="215">
        <f t="shared" si="2"/>
        <v>0</v>
      </c>
      <c r="E27" s="215">
        <f t="shared" si="2"/>
        <v>0</v>
      </c>
      <c r="F27" s="215">
        <f t="shared" si="2"/>
        <v>0</v>
      </c>
      <c r="G27" s="215">
        <f t="shared" si="2"/>
        <v>0</v>
      </c>
    </row>
    <row r="28" spans="1:7">
      <c r="A28" s="221" t="s">
        <v>292</v>
      </c>
      <c r="B28" s="212">
        <v>0</v>
      </c>
      <c r="C28" s="212">
        <v>0</v>
      </c>
      <c r="D28" s="212">
        <v>0</v>
      </c>
      <c r="E28" s="212">
        <v>0</v>
      </c>
      <c r="F28" s="212">
        <v>0</v>
      </c>
      <c r="G28" s="212">
        <v>0</v>
      </c>
    </row>
    <row r="29" spans="1:7">
      <c r="A29" s="221"/>
      <c r="B29" s="212"/>
      <c r="C29" s="212"/>
      <c r="D29" s="212"/>
      <c r="E29" s="212"/>
      <c r="F29" s="212"/>
      <c r="G29" s="212"/>
    </row>
    <row r="30" spans="1:7">
      <c r="A30" s="214" t="s">
        <v>561</v>
      </c>
      <c r="B30" s="215">
        <f t="shared" ref="B30:G30" si="3">+B6+B20+B27</f>
        <v>0</v>
      </c>
      <c r="C30" s="215">
        <f t="shared" si="3"/>
        <v>0</v>
      </c>
      <c r="D30" s="215">
        <f t="shared" si="3"/>
        <v>0</v>
      </c>
      <c r="E30" s="215">
        <f t="shared" si="3"/>
        <v>0</v>
      </c>
      <c r="F30" s="215">
        <f t="shared" si="3"/>
        <v>215251001.95999998</v>
      </c>
      <c r="G30" s="215">
        <f t="shared" si="3"/>
        <v>226560863</v>
      </c>
    </row>
    <row r="31" spans="1:7">
      <c r="A31" s="221"/>
      <c r="B31" s="230"/>
      <c r="C31" s="230"/>
      <c r="D31" s="230"/>
      <c r="E31" s="230"/>
      <c r="F31" s="230"/>
      <c r="G31" s="230"/>
    </row>
    <row r="32" spans="1:7">
      <c r="A32" s="220" t="s">
        <v>294</v>
      </c>
      <c r="B32" s="230"/>
      <c r="C32" s="230"/>
      <c r="D32" s="230"/>
      <c r="E32" s="230"/>
      <c r="F32" s="230"/>
      <c r="G32" s="230"/>
    </row>
    <row r="33" spans="1:8" ht="22.5">
      <c r="A33" s="221" t="s">
        <v>531</v>
      </c>
      <c r="B33" s="230"/>
      <c r="C33" s="230"/>
      <c r="D33" s="230"/>
      <c r="E33" s="230"/>
      <c r="F33" s="230"/>
      <c r="G33" s="230"/>
    </row>
    <row r="34" spans="1:8" ht="22.5">
      <c r="A34" s="221" t="s">
        <v>532</v>
      </c>
      <c r="B34" s="230"/>
      <c r="C34" s="230"/>
      <c r="D34" s="230"/>
      <c r="E34" s="230"/>
      <c r="F34" s="230"/>
      <c r="G34" s="230"/>
    </row>
    <row r="35" spans="1:8">
      <c r="A35" s="222" t="s">
        <v>533</v>
      </c>
      <c r="B35" s="230"/>
      <c r="C35" s="230"/>
      <c r="D35" s="230"/>
      <c r="E35" s="230"/>
      <c r="F35" s="230"/>
      <c r="G35" s="230"/>
    </row>
    <row r="36" spans="1:8" ht="15.75" thickBot="1">
      <c r="A36" s="233"/>
      <c r="B36" s="234"/>
      <c r="C36" s="234"/>
      <c r="D36" s="234"/>
      <c r="E36" s="234"/>
      <c r="F36" s="234"/>
      <c r="G36" s="234"/>
    </row>
    <row r="40" spans="1:8">
      <c r="A40" s="154"/>
      <c r="B40" s="154"/>
      <c r="C40" s="154"/>
      <c r="D40" s="154"/>
      <c r="E40" s="154"/>
      <c r="F40" s="154"/>
      <c r="G40" s="154"/>
      <c r="H40" s="154"/>
    </row>
    <row r="41" spans="1:8">
      <c r="A41" s="154"/>
      <c r="B41" s="154"/>
      <c r="C41" s="154"/>
      <c r="D41" s="154"/>
      <c r="E41" s="154"/>
      <c r="F41" s="154"/>
      <c r="G41" s="154"/>
      <c r="H41" s="154"/>
    </row>
    <row r="42" spans="1:8">
      <c r="A42" s="155" t="s">
        <v>497</v>
      </c>
      <c r="B42" s="154"/>
      <c r="C42" s="154"/>
      <c r="D42" s="312" t="s">
        <v>498</v>
      </c>
      <c r="E42" s="312"/>
      <c r="F42" s="312"/>
      <c r="G42" s="154"/>
      <c r="H42" s="154"/>
    </row>
    <row r="43" spans="1:8" ht="15" customHeight="1">
      <c r="A43" s="156" t="s">
        <v>496</v>
      </c>
      <c r="B43" s="154"/>
      <c r="C43" s="154"/>
      <c r="D43" s="311" t="s">
        <v>499</v>
      </c>
      <c r="E43" s="311"/>
      <c r="F43" s="311"/>
      <c r="G43" s="154"/>
      <c r="H43" s="154"/>
    </row>
    <row r="44" spans="1:8">
      <c r="A44" s="154"/>
      <c r="B44" s="154"/>
      <c r="C44" s="154"/>
      <c r="D44" s="154"/>
      <c r="E44" s="154"/>
      <c r="F44" s="154"/>
      <c r="G44" s="154"/>
      <c r="H44" s="154"/>
    </row>
  </sheetData>
  <mergeCells count="5">
    <mergeCell ref="A1:G1"/>
    <mergeCell ref="A2:G2"/>
    <mergeCell ref="A3:G3"/>
    <mergeCell ref="D42:F42"/>
    <mergeCell ref="D43:F43"/>
  </mergeCells>
  <pageMargins left="0.7" right="0.7" top="0.75" bottom="0.75" header="0.3" footer="0.3"/>
  <pageSetup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4" workbookViewId="0">
      <selection activeCell="A31" sqref="A31:XFD33"/>
    </sheetView>
  </sheetViews>
  <sheetFormatPr baseColWidth="10" defaultRowHeight="15"/>
  <cols>
    <col min="1" max="1" width="52.85546875" customWidth="1"/>
  </cols>
  <sheetData>
    <row r="1" spans="1:8">
      <c r="A1" s="384" t="s">
        <v>490</v>
      </c>
      <c r="B1" s="385"/>
      <c r="C1" s="385"/>
      <c r="D1" s="385"/>
      <c r="E1" s="385"/>
      <c r="F1" s="385"/>
      <c r="G1" s="385"/>
      <c r="H1" s="210"/>
    </row>
    <row r="2" spans="1:8">
      <c r="A2" s="378" t="s">
        <v>562</v>
      </c>
      <c r="B2" s="379"/>
      <c r="C2" s="379"/>
      <c r="D2" s="379"/>
      <c r="E2" s="379"/>
      <c r="F2" s="379"/>
      <c r="G2" s="379"/>
      <c r="H2" s="210"/>
    </row>
    <row r="3" spans="1:8" ht="15.75" thickBot="1">
      <c r="A3" s="380" t="s">
        <v>1</v>
      </c>
      <c r="B3" s="381"/>
      <c r="C3" s="381"/>
      <c r="D3" s="381"/>
      <c r="E3" s="381"/>
      <c r="F3" s="381"/>
      <c r="G3" s="381"/>
      <c r="H3" s="210"/>
    </row>
    <row r="4" spans="1:8" ht="16.5" thickBot="1">
      <c r="A4" s="110" t="s">
        <v>508</v>
      </c>
      <c r="B4" s="198">
        <v>2013</v>
      </c>
      <c r="C4" s="198">
        <v>2014</v>
      </c>
      <c r="D4" s="198">
        <v>2015</v>
      </c>
      <c r="E4" s="198">
        <v>2016</v>
      </c>
      <c r="F4" s="198">
        <v>2017</v>
      </c>
      <c r="G4" s="199">
        <v>2018</v>
      </c>
      <c r="H4" s="235"/>
    </row>
    <row r="5" spans="1:8" ht="15.75">
      <c r="A5" s="46" t="s">
        <v>536</v>
      </c>
      <c r="B5" s="203">
        <f t="shared" ref="B5:G5" si="0">SUM(B6:B14)</f>
        <v>0</v>
      </c>
      <c r="C5" s="203">
        <f t="shared" si="0"/>
        <v>0</v>
      </c>
      <c r="D5" s="203">
        <f t="shared" si="0"/>
        <v>0</v>
      </c>
      <c r="E5" s="203">
        <f t="shared" si="0"/>
        <v>0</v>
      </c>
      <c r="F5" s="236">
        <f t="shared" si="0"/>
        <v>189640003.23000002</v>
      </c>
      <c r="G5" s="236">
        <f t="shared" si="0"/>
        <v>226560863</v>
      </c>
      <c r="H5" s="235"/>
    </row>
    <row r="6" spans="1:8" ht="15.75">
      <c r="A6" s="45" t="s">
        <v>537</v>
      </c>
      <c r="B6" s="204">
        <v>0</v>
      </c>
      <c r="C6" s="204">
        <v>0</v>
      </c>
      <c r="D6" s="204">
        <v>0</v>
      </c>
      <c r="E6" s="204">
        <v>0</v>
      </c>
      <c r="F6" s="72">
        <v>88498749.379999995</v>
      </c>
      <c r="G6" s="72">
        <v>90834826</v>
      </c>
      <c r="H6" s="235"/>
    </row>
    <row r="7" spans="1:8" ht="15.75">
      <c r="A7" s="45" t="s">
        <v>538</v>
      </c>
      <c r="B7" s="204">
        <v>0</v>
      </c>
      <c r="C7" s="204">
        <v>0</v>
      </c>
      <c r="D7" s="204">
        <v>0</v>
      </c>
      <c r="E7" s="204">
        <v>0</v>
      </c>
      <c r="F7" s="72">
        <v>18992900.309999999</v>
      </c>
      <c r="G7" s="72">
        <v>17895938</v>
      </c>
      <c r="H7" s="235"/>
    </row>
    <row r="8" spans="1:8" ht="15.75">
      <c r="A8" s="45" t="s">
        <v>539</v>
      </c>
      <c r="B8" s="204">
        <v>0</v>
      </c>
      <c r="C8" s="204">
        <v>0</v>
      </c>
      <c r="D8" s="204">
        <v>0</v>
      </c>
      <c r="E8" s="204">
        <v>0</v>
      </c>
      <c r="F8" s="72">
        <v>22464810.059999999</v>
      </c>
      <c r="G8" s="72">
        <v>32277642</v>
      </c>
      <c r="H8" s="235"/>
    </row>
    <row r="9" spans="1:8" ht="15.75">
      <c r="A9" s="45" t="s">
        <v>540</v>
      </c>
      <c r="B9" s="204">
        <v>0</v>
      </c>
      <c r="C9" s="204">
        <v>0</v>
      </c>
      <c r="D9" s="204">
        <v>0</v>
      </c>
      <c r="E9" s="204">
        <v>0</v>
      </c>
      <c r="F9" s="72">
        <v>57365496.93</v>
      </c>
      <c r="G9" s="72">
        <v>83907928</v>
      </c>
      <c r="H9" s="235"/>
    </row>
    <row r="10" spans="1:8" ht="15.75">
      <c r="A10" s="45" t="s">
        <v>541</v>
      </c>
      <c r="B10" s="204">
        <v>0</v>
      </c>
      <c r="C10" s="204">
        <v>0</v>
      </c>
      <c r="D10" s="204">
        <v>0</v>
      </c>
      <c r="E10" s="204">
        <v>0</v>
      </c>
      <c r="F10" s="72">
        <v>2318046.5499999998</v>
      </c>
      <c r="G10" s="72">
        <v>1644529</v>
      </c>
      <c r="H10" s="235"/>
    </row>
    <row r="11" spans="1:8" ht="15.75">
      <c r="A11" s="45" t="s">
        <v>542</v>
      </c>
      <c r="B11" s="204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35"/>
    </row>
    <row r="12" spans="1:8" ht="15.75">
      <c r="A12" s="45" t="s">
        <v>543</v>
      </c>
      <c r="B12" s="204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35"/>
    </row>
    <row r="13" spans="1:8" ht="15.75">
      <c r="A13" s="45" t="s">
        <v>544</v>
      </c>
      <c r="B13" s="204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35"/>
    </row>
    <row r="14" spans="1:8" ht="15.75">
      <c r="A14" s="45" t="s">
        <v>545</v>
      </c>
      <c r="B14" s="204">
        <v>0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35"/>
    </row>
    <row r="15" spans="1:8" ht="15.75">
      <c r="A15" s="45"/>
      <c r="B15" s="237"/>
      <c r="C15" s="237"/>
      <c r="D15" s="237"/>
      <c r="E15" s="237"/>
      <c r="F15" s="237"/>
      <c r="G15" s="237"/>
      <c r="H15" s="235"/>
    </row>
    <row r="16" spans="1:8" ht="15.75">
      <c r="A16" s="46" t="s">
        <v>546</v>
      </c>
      <c r="B16" s="203">
        <f t="shared" ref="B16:G16" si="1">SUM(B17:B25)</f>
        <v>0</v>
      </c>
      <c r="C16" s="203">
        <f t="shared" si="1"/>
        <v>0</v>
      </c>
      <c r="D16" s="203">
        <f t="shared" si="1"/>
        <v>0</v>
      </c>
      <c r="E16" s="203">
        <f t="shared" si="1"/>
        <v>0</v>
      </c>
      <c r="F16" s="203">
        <f t="shared" si="1"/>
        <v>0</v>
      </c>
      <c r="G16" s="203">
        <f t="shared" si="1"/>
        <v>0</v>
      </c>
      <c r="H16" s="235"/>
    </row>
    <row r="17" spans="1:8" ht="15.75">
      <c r="A17" s="45" t="s">
        <v>537</v>
      </c>
      <c r="B17" s="204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35"/>
    </row>
    <row r="18" spans="1:8" ht="15.75">
      <c r="A18" s="45" t="s">
        <v>538</v>
      </c>
      <c r="B18" s="204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35"/>
    </row>
    <row r="19" spans="1:8" ht="15.75">
      <c r="A19" s="45" t="s">
        <v>539</v>
      </c>
      <c r="B19" s="204">
        <v>0</v>
      </c>
      <c r="C19" s="204">
        <v>0</v>
      </c>
      <c r="D19" s="204">
        <v>0</v>
      </c>
      <c r="E19" s="204">
        <v>0</v>
      </c>
      <c r="F19" s="204">
        <v>0</v>
      </c>
      <c r="G19" s="204">
        <v>0</v>
      </c>
      <c r="H19" s="235"/>
    </row>
    <row r="20" spans="1:8" ht="15.75">
      <c r="A20" s="45" t="s">
        <v>540</v>
      </c>
      <c r="B20" s="204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35"/>
    </row>
    <row r="21" spans="1:8" ht="15.75">
      <c r="A21" s="45" t="s">
        <v>541</v>
      </c>
      <c r="B21" s="204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35"/>
    </row>
    <row r="22" spans="1:8" ht="15.75">
      <c r="A22" s="45" t="s">
        <v>542</v>
      </c>
      <c r="B22" s="204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35"/>
    </row>
    <row r="23" spans="1:8" ht="15.75">
      <c r="A23" s="45" t="s">
        <v>543</v>
      </c>
      <c r="B23" s="204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35"/>
    </row>
    <row r="24" spans="1:8" ht="15.75">
      <c r="A24" s="45" t="s">
        <v>547</v>
      </c>
      <c r="B24" s="204">
        <v>0</v>
      </c>
      <c r="C24" s="204">
        <v>0</v>
      </c>
      <c r="D24" s="204">
        <v>0</v>
      </c>
      <c r="E24" s="204">
        <v>0</v>
      </c>
      <c r="F24" s="204">
        <v>0</v>
      </c>
      <c r="G24" s="204">
        <v>0</v>
      </c>
      <c r="H24" s="235"/>
    </row>
    <row r="25" spans="1:8" ht="15.75">
      <c r="A25" s="45" t="s">
        <v>545</v>
      </c>
      <c r="B25" s="204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35"/>
    </row>
    <row r="26" spans="1:8" ht="15.75">
      <c r="A26" s="45"/>
      <c r="B26" s="237"/>
      <c r="C26" s="237"/>
      <c r="D26" s="237"/>
      <c r="E26" s="237"/>
      <c r="F26" s="237"/>
      <c r="G26" s="237"/>
      <c r="H26" s="235"/>
    </row>
    <row r="27" spans="1:8" ht="15.75">
      <c r="A27" s="46" t="s">
        <v>563</v>
      </c>
      <c r="B27" s="236">
        <f t="shared" ref="B27:G27" si="2">+B5+B16</f>
        <v>0</v>
      </c>
      <c r="C27" s="236">
        <f t="shared" si="2"/>
        <v>0</v>
      </c>
      <c r="D27" s="236">
        <f t="shared" si="2"/>
        <v>0</v>
      </c>
      <c r="E27" s="236">
        <f t="shared" si="2"/>
        <v>0</v>
      </c>
      <c r="F27" s="236">
        <f t="shared" si="2"/>
        <v>189640003.23000002</v>
      </c>
      <c r="G27" s="236">
        <f t="shared" si="2"/>
        <v>226560863</v>
      </c>
      <c r="H27" s="235"/>
    </row>
    <row r="28" spans="1:8" ht="16.5" thickBot="1">
      <c r="A28" s="238"/>
      <c r="B28" s="239"/>
      <c r="C28" s="239"/>
      <c r="D28" s="239"/>
      <c r="E28" s="239"/>
      <c r="F28" s="239"/>
      <c r="G28" s="239"/>
      <c r="H28" s="235"/>
    </row>
    <row r="36" spans="1:7">
      <c r="A36" s="154"/>
      <c r="B36" s="154"/>
      <c r="C36" s="154"/>
      <c r="D36" s="154"/>
      <c r="E36" s="154"/>
      <c r="F36" s="154"/>
      <c r="G36" s="154"/>
    </row>
    <row r="37" spans="1:7">
      <c r="A37" s="155" t="s">
        <v>497</v>
      </c>
      <c r="B37" s="154"/>
      <c r="C37" s="154"/>
      <c r="D37" s="312" t="s">
        <v>498</v>
      </c>
      <c r="E37" s="312"/>
      <c r="F37" s="312"/>
      <c r="G37" s="154"/>
    </row>
    <row r="38" spans="1:7" ht="15" customHeight="1">
      <c r="A38" s="156" t="s">
        <v>496</v>
      </c>
      <c r="B38" s="154"/>
      <c r="C38" s="154"/>
      <c r="D38" s="311" t="s">
        <v>499</v>
      </c>
      <c r="E38" s="311"/>
      <c r="F38" s="311"/>
      <c r="G38" s="154"/>
    </row>
    <row r="39" spans="1:7">
      <c r="A39" s="154"/>
      <c r="B39" s="154"/>
      <c r="C39" s="154"/>
      <c r="D39" s="154"/>
      <c r="E39" s="154"/>
      <c r="F39" s="154"/>
      <c r="G39" s="154"/>
    </row>
    <row r="40" spans="1:7">
      <c r="A40" s="154"/>
      <c r="B40" s="154"/>
      <c r="C40" s="154"/>
      <c r="D40" s="154"/>
      <c r="E40" s="154"/>
      <c r="F40" s="154"/>
      <c r="G40" s="154"/>
    </row>
    <row r="41" spans="1:7">
      <c r="A41" s="154"/>
      <c r="B41" s="154"/>
      <c r="C41" s="154"/>
      <c r="D41" s="154"/>
      <c r="E41" s="154"/>
      <c r="F41" s="154"/>
      <c r="G41" s="154"/>
    </row>
  </sheetData>
  <mergeCells count="5">
    <mergeCell ref="A1:G1"/>
    <mergeCell ref="A2:G2"/>
    <mergeCell ref="A3:G3"/>
    <mergeCell ref="D37:F37"/>
    <mergeCell ref="D38:F38"/>
  </mergeCells>
  <pageMargins left="0.7" right="0.7" top="0.75" bottom="0.75" header="0.3" footer="0.3"/>
  <pageSetup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opLeftCell="A43" workbookViewId="0">
      <selection activeCell="K84" sqref="K84"/>
    </sheetView>
  </sheetViews>
  <sheetFormatPr baseColWidth="10" defaultRowHeight="15"/>
  <cols>
    <col min="1" max="1" width="54.28515625" customWidth="1"/>
    <col min="2" max="2" width="11.42578125" customWidth="1"/>
  </cols>
  <sheetData>
    <row r="1" spans="1:6">
      <c r="A1" s="384" t="s">
        <v>490</v>
      </c>
      <c r="B1" s="385"/>
      <c r="C1" s="385"/>
      <c r="D1" s="385"/>
      <c r="E1" s="385"/>
      <c r="F1" s="418"/>
    </row>
    <row r="2" spans="1:6" ht="15.75" thickBot="1">
      <c r="A2" s="450" t="s">
        <v>443</v>
      </c>
      <c r="B2" s="451"/>
      <c r="C2" s="451"/>
      <c r="D2" s="451"/>
      <c r="E2" s="451"/>
      <c r="F2" s="452"/>
    </row>
    <row r="3" spans="1:6" ht="34.5" thickBot="1">
      <c r="A3" s="58"/>
      <c r="B3" s="60" t="s">
        <v>444</v>
      </c>
      <c r="C3" s="59" t="s">
        <v>445</v>
      </c>
      <c r="D3" s="60" t="s">
        <v>446</v>
      </c>
      <c r="E3" s="60" t="s">
        <v>447</v>
      </c>
      <c r="F3" s="60" t="s">
        <v>448</v>
      </c>
    </row>
    <row r="4" spans="1:6">
      <c r="A4" s="101" t="s">
        <v>449</v>
      </c>
      <c r="B4" s="78"/>
      <c r="C4" s="102"/>
      <c r="D4" s="78"/>
      <c r="E4" s="102"/>
      <c r="F4" s="78"/>
    </row>
    <row r="5" spans="1:6" ht="15" customHeight="1">
      <c r="A5" s="98" t="s">
        <v>450</v>
      </c>
      <c r="B5" s="79"/>
      <c r="C5" s="77"/>
      <c r="D5" s="79"/>
      <c r="E5" s="77"/>
      <c r="F5" s="79"/>
    </row>
    <row r="6" spans="1:6">
      <c r="A6" s="98" t="s">
        <v>451</v>
      </c>
      <c r="B6" s="79"/>
      <c r="C6" s="77"/>
      <c r="D6" s="79"/>
      <c r="E6" s="77"/>
      <c r="F6" s="79"/>
    </row>
    <row r="7" spans="1:6">
      <c r="A7" s="61"/>
      <c r="B7" s="79"/>
      <c r="C7" s="77"/>
      <c r="D7" s="79"/>
      <c r="E7" s="77"/>
      <c r="F7" s="79"/>
    </row>
    <row r="8" spans="1:6">
      <c r="A8" s="61" t="s">
        <v>452</v>
      </c>
      <c r="B8" s="63"/>
      <c r="C8" s="81"/>
      <c r="D8" s="63"/>
      <c r="E8" s="81"/>
      <c r="F8" s="63"/>
    </row>
    <row r="9" spans="1:6">
      <c r="A9" s="98" t="s">
        <v>453</v>
      </c>
      <c r="B9" s="63"/>
      <c r="C9" s="81"/>
      <c r="D9" s="63"/>
      <c r="E9" s="81"/>
      <c r="F9" s="63"/>
    </row>
    <row r="10" spans="1:6">
      <c r="A10" s="57" t="s">
        <v>454</v>
      </c>
      <c r="B10" s="63"/>
      <c r="C10" s="81"/>
      <c r="D10" s="63"/>
      <c r="E10" s="81"/>
      <c r="F10" s="63"/>
    </row>
    <row r="11" spans="1:6">
      <c r="A11" s="57" t="s">
        <v>455</v>
      </c>
      <c r="B11" s="63"/>
      <c r="C11" s="81"/>
      <c r="D11" s="63"/>
      <c r="E11" s="81"/>
      <c r="F11" s="63"/>
    </row>
    <row r="12" spans="1:6">
      <c r="A12" s="57" t="s">
        <v>456</v>
      </c>
      <c r="B12" s="63"/>
      <c r="C12" s="81"/>
      <c r="D12" s="63"/>
      <c r="E12" s="81"/>
      <c r="F12" s="63"/>
    </row>
    <row r="13" spans="1:6">
      <c r="A13" s="98" t="s">
        <v>457</v>
      </c>
      <c r="B13" s="63"/>
      <c r="C13" s="81"/>
      <c r="D13" s="63"/>
      <c r="E13" s="81"/>
      <c r="F13" s="63"/>
    </row>
    <row r="14" spans="1:6">
      <c r="A14" s="57" t="s">
        <v>454</v>
      </c>
      <c r="B14" s="63"/>
      <c r="C14" s="81"/>
      <c r="D14" s="63"/>
      <c r="E14" s="81"/>
      <c r="F14" s="63"/>
    </row>
    <row r="15" spans="1:6">
      <c r="A15" s="57" t="s">
        <v>455</v>
      </c>
      <c r="B15" s="63"/>
      <c r="C15" s="81"/>
      <c r="D15" s="63"/>
      <c r="E15" s="81"/>
      <c r="F15" s="63"/>
    </row>
    <row r="16" spans="1:6">
      <c r="A16" s="57" t="s">
        <v>456</v>
      </c>
      <c r="B16" s="63"/>
      <c r="C16" s="81"/>
      <c r="D16" s="63"/>
      <c r="E16" s="81"/>
      <c r="F16" s="63"/>
    </row>
    <row r="17" spans="1:6">
      <c r="A17" s="98" t="s">
        <v>458</v>
      </c>
      <c r="B17" s="63"/>
      <c r="C17" s="81"/>
      <c r="D17" s="63"/>
      <c r="E17" s="81"/>
      <c r="F17" s="63"/>
    </row>
    <row r="18" spans="1:6">
      <c r="A18" s="98" t="s">
        <v>459</v>
      </c>
      <c r="B18" s="63"/>
      <c r="C18" s="81"/>
      <c r="D18" s="63"/>
      <c r="E18" s="81"/>
      <c r="F18" s="63"/>
    </row>
    <row r="19" spans="1:6">
      <c r="A19" s="98" t="s">
        <v>460</v>
      </c>
      <c r="B19" s="63"/>
      <c r="C19" s="81"/>
      <c r="D19" s="63"/>
      <c r="E19" s="81"/>
      <c r="F19" s="63"/>
    </row>
    <row r="20" spans="1:6">
      <c r="A20" s="98" t="s">
        <v>461</v>
      </c>
      <c r="B20" s="63"/>
      <c r="C20" s="81"/>
      <c r="D20" s="63"/>
      <c r="E20" s="81"/>
      <c r="F20" s="63"/>
    </row>
    <row r="21" spans="1:6">
      <c r="A21" s="98" t="s">
        <v>462</v>
      </c>
      <c r="B21" s="63"/>
      <c r="C21" s="81"/>
      <c r="D21" s="63"/>
      <c r="E21" s="81"/>
      <c r="F21" s="63"/>
    </row>
    <row r="22" spans="1:6">
      <c r="A22" s="98" t="s">
        <v>463</v>
      </c>
      <c r="B22" s="63"/>
      <c r="C22" s="81"/>
      <c r="D22" s="63"/>
      <c r="E22" s="81"/>
      <c r="F22" s="63"/>
    </row>
    <row r="23" spans="1:6">
      <c r="A23" s="98" t="s">
        <v>464</v>
      </c>
      <c r="B23" s="63"/>
      <c r="C23" s="81"/>
      <c r="D23" s="63"/>
      <c r="E23" s="81"/>
      <c r="F23" s="63"/>
    </row>
    <row r="24" spans="1:6">
      <c r="A24" s="98" t="s">
        <v>465</v>
      </c>
      <c r="B24" s="63"/>
      <c r="C24" s="81"/>
      <c r="D24" s="63"/>
      <c r="E24" s="81"/>
      <c r="F24" s="63"/>
    </row>
    <row r="25" spans="1:6">
      <c r="A25" s="61"/>
      <c r="B25" s="62"/>
      <c r="C25" s="80"/>
      <c r="D25" s="62"/>
      <c r="E25" s="80"/>
      <c r="F25" s="62"/>
    </row>
    <row r="26" spans="1:6">
      <c r="A26" s="24" t="s">
        <v>466</v>
      </c>
      <c r="B26" s="63"/>
      <c r="C26" s="81"/>
      <c r="D26" s="63"/>
      <c r="E26" s="81"/>
      <c r="F26" s="63"/>
    </row>
    <row r="27" spans="1:6">
      <c r="A27" s="98" t="s">
        <v>467</v>
      </c>
      <c r="B27" s="63"/>
      <c r="C27" s="81"/>
      <c r="D27" s="63"/>
      <c r="E27" s="81"/>
      <c r="F27" s="63"/>
    </row>
    <row r="28" spans="1:6">
      <c r="A28" s="61"/>
      <c r="B28" s="62"/>
      <c r="C28" s="80"/>
      <c r="D28" s="62"/>
      <c r="E28" s="80"/>
      <c r="F28" s="62"/>
    </row>
    <row r="29" spans="1:6">
      <c r="A29" s="24" t="s">
        <v>468</v>
      </c>
      <c r="B29" s="63"/>
      <c r="C29" s="81"/>
      <c r="D29" s="63"/>
      <c r="E29" s="81"/>
      <c r="F29" s="63"/>
    </row>
    <row r="30" spans="1:6">
      <c r="A30" s="98" t="s">
        <v>453</v>
      </c>
      <c r="B30" s="63"/>
      <c r="C30" s="81"/>
      <c r="D30" s="63"/>
      <c r="E30" s="81"/>
      <c r="F30" s="63"/>
    </row>
    <row r="31" spans="1:6">
      <c r="A31" s="98" t="s">
        <v>457</v>
      </c>
      <c r="B31" s="63"/>
      <c r="C31" s="81"/>
      <c r="D31" s="63"/>
      <c r="E31" s="81"/>
      <c r="F31" s="63"/>
    </row>
    <row r="32" spans="1:6">
      <c r="A32" s="98" t="s">
        <v>469</v>
      </c>
      <c r="B32" s="63"/>
      <c r="C32" s="81"/>
      <c r="D32" s="63"/>
      <c r="E32" s="81"/>
      <c r="F32" s="63"/>
    </row>
    <row r="33" spans="1:6">
      <c r="A33" s="61"/>
      <c r="B33" s="62"/>
      <c r="C33" s="80"/>
      <c r="D33" s="62"/>
      <c r="E33" s="80"/>
      <c r="F33" s="62"/>
    </row>
    <row r="34" spans="1:6">
      <c r="A34" s="24" t="s">
        <v>470</v>
      </c>
      <c r="B34" s="63"/>
      <c r="C34" s="81"/>
      <c r="D34" s="63"/>
      <c r="E34" s="81"/>
      <c r="F34" s="63"/>
    </row>
    <row r="35" spans="1:6">
      <c r="A35" s="98" t="s">
        <v>471</v>
      </c>
      <c r="B35" s="63"/>
      <c r="C35" s="81"/>
      <c r="D35" s="63"/>
      <c r="E35" s="81"/>
      <c r="F35" s="63"/>
    </row>
    <row r="36" spans="1:6">
      <c r="A36" s="98" t="s">
        <v>472</v>
      </c>
      <c r="B36" s="63"/>
      <c r="C36" s="81"/>
      <c r="D36" s="63"/>
      <c r="E36" s="81"/>
      <c r="F36" s="63"/>
    </row>
    <row r="37" spans="1:6">
      <c r="A37" s="98" t="s">
        <v>473</v>
      </c>
      <c r="B37" s="63"/>
      <c r="C37" s="81"/>
      <c r="D37" s="63"/>
      <c r="E37" s="81"/>
      <c r="F37" s="63"/>
    </row>
    <row r="38" spans="1:6">
      <c r="A38" s="61"/>
      <c r="B38" s="62"/>
      <c r="C38" s="80"/>
      <c r="D38" s="62"/>
      <c r="E38" s="80"/>
      <c r="F38" s="62"/>
    </row>
    <row r="39" spans="1:6">
      <c r="A39" s="61" t="s">
        <v>474</v>
      </c>
      <c r="B39" s="63"/>
      <c r="C39" s="81"/>
      <c r="D39" s="63"/>
      <c r="E39" s="81"/>
      <c r="F39" s="63"/>
    </row>
    <row r="40" spans="1:6">
      <c r="A40" s="61"/>
      <c r="B40" s="62"/>
      <c r="C40" s="80"/>
      <c r="D40" s="62"/>
      <c r="E40" s="80"/>
      <c r="F40" s="62"/>
    </row>
    <row r="41" spans="1:6">
      <c r="A41" s="61" t="s">
        <v>475</v>
      </c>
      <c r="B41" s="63"/>
      <c r="C41" s="81"/>
      <c r="D41" s="63"/>
      <c r="E41" s="81"/>
      <c r="F41" s="63"/>
    </row>
    <row r="42" spans="1:6">
      <c r="A42" s="98" t="s">
        <v>476</v>
      </c>
      <c r="B42" s="63"/>
      <c r="C42" s="81"/>
      <c r="D42" s="63"/>
      <c r="E42" s="81"/>
      <c r="F42" s="63"/>
    </row>
    <row r="43" spans="1:6">
      <c r="A43" s="98" t="s">
        <v>477</v>
      </c>
      <c r="B43" s="63"/>
      <c r="C43" s="81"/>
      <c r="D43" s="63"/>
      <c r="E43" s="81"/>
      <c r="F43" s="63"/>
    </row>
    <row r="44" spans="1:6">
      <c r="A44" s="98" t="s">
        <v>478</v>
      </c>
      <c r="B44" s="63"/>
      <c r="C44" s="81"/>
      <c r="D44" s="63"/>
      <c r="E44" s="81"/>
      <c r="F44" s="63"/>
    </row>
    <row r="45" spans="1:6">
      <c r="A45" s="61"/>
      <c r="B45" s="62"/>
      <c r="C45" s="80"/>
      <c r="D45" s="62"/>
      <c r="E45" s="80"/>
      <c r="F45" s="62"/>
    </row>
    <row r="46" spans="1:6" ht="22.5">
      <c r="A46" s="66" t="s">
        <v>479</v>
      </c>
      <c r="B46" s="63"/>
      <c r="C46" s="81"/>
      <c r="D46" s="63"/>
      <c r="E46" s="81"/>
      <c r="F46" s="63"/>
    </row>
    <row r="47" spans="1:6">
      <c r="A47" s="98" t="s">
        <v>477</v>
      </c>
      <c r="B47" s="63"/>
      <c r="C47" s="81"/>
      <c r="D47" s="63"/>
      <c r="E47" s="81"/>
      <c r="F47" s="63"/>
    </row>
    <row r="48" spans="1:6">
      <c r="A48" s="98" t="s">
        <v>478</v>
      </c>
      <c r="B48" s="63"/>
      <c r="C48" s="81"/>
      <c r="D48" s="63"/>
      <c r="E48" s="81"/>
      <c r="F48" s="63"/>
    </row>
    <row r="49" spans="1:6">
      <c r="A49" s="61"/>
      <c r="B49" s="62"/>
      <c r="C49" s="80"/>
      <c r="D49" s="62"/>
      <c r="E49" s="80"/>
      <c r="F49" s="62"/>
    </row>
    <row r="50" spans="1:6">
      <c r="A50" s="61" t="s">
        <v>480</v>
      </c>
      <c r="B50" s="63"/>
      <c r="C50" s="81"/>
      <c r="D50" s="63"/>
      <c r="E50" s="81"/>
      <c r="F50" s="63"/>
    </row>
    <row r="51" spans="1:6">
      <c r="A51" s="98" t="s">
        <v>477</v>
      </c>
      <c r="B51" s="63"/>
      <c r="C51" s="81"/>
      <c r="D51" s="63"/>
      <c r="E51" s="81"/>
      <c r="F51" s="63"/>
    </row>
    <row r="52" spans="1:6">
      <c r="A52" s="98" t="s">
        <v>478</v>
      </c>
      <c r="B52" s="63"/>
      <c r="C52" s="81"/>
      <c r="D52" s="63"/>
      <c r="E52" s="81"/>
      <c r="F52" s="63"/>
    </row>
    <row r="53" spans="1:6">
      <c r="A53" s="98" t="s">
        <v>481</v>
      </c>
      <c r="B53" s="63"/>
      <c r="C53" s="81"/>
      <c r="D53" s="63"/>
      <c r="E53" s="81"/>
      <c r="F53" s="63"/>
    </row>
    <row r="54" spans="1:6">
      <c r="A54" s="61"/>
      <c r="B54" s="62"/>
      <c r="C54" s="80"/>
      <c r="D54" s="62"/>
      <c r="E54" s="80"/>
      <c r="F54" s="62"/>
    </row>
    <row r="55" spans="1:6">
      <c r="A55" s="61" t="s">
        <v>482</v>
      </c>
      <c r="B55" s="63"/>
      <c r="C55" s="81"/>
      <c r="D55" s="63"/>
      <c r="E55" s="81"/>
      <c r="F55" s="63"/>
    </row>
    <row r="56" spans="1:6">
      <c r="A56" s="98" t="s">
        <v>477</v>
      </c>
      <c r="B56" s="63"/>
      <c r="C56" s="81"/>
      <c r="D56" s="63"/>
      <c r="E56" s="81"/>
      <c r="F56" s="63"/>
    </row>
    <row r="57" spans="1:6">
      <c r="A57" s="98" t="s">
        <v>478</v>
      </c>
      <c r="B57" s="63"/>
      <c r="C57" s="81"/>
      <c r="D57" s="63"/>
      <c r="E57" s="81"/>
      <c r="F57" s="63"/>
    </row>
    <row r="58" spans="1:6">
      <c r="A58" s="61"/>
      <c r="B58" s="62"/>
      <c r="C58" s="80"/>
      <c r="D58" s="62"/>
      <c r="E58" s="80"/>
      <c r="F58" s="62"/>
    </row>
    <row r="59" spans="1:6">
      <c r="A59" s="61" t="s">
        <v>483</v>
      </c>
      <c r="B59" s="63"/>
      <c r="C59" s="81"/>
      <c r="D59" s="63"/>
      <c r="E59" s="81"/>
      <c r="F59" s="63"/>
    </row>
    <row r="60" spans="1:6">
      <c r="A60" s="98" t="s">
        <v>484</v>
      </c>
      <c r="B60" s="63"/>
      <c r="C60" s="81"/>
      <c r="D60" s="63"/>
      <c r="E60" s="81"/>
      <c r="F60" s="63"/>
    </row>
    <row r="61" spans="1:6">
      <c r="A61" s="98" t="s">
        <v>485</v>
      </c>
      <c r="B61" s="63"/>
      <c r="C61" s="81"/>
      <c r="D61" s="63"/>
      <c r="E61" s="81"/>
      <c r="F61" s="63"/>
    </row>
    <row r="62" spans="1:6">
      <c r="A62" s="61"/>
      <c r="B62" s="62"/>
      <c r="C62" s="80"/>
      <c r="D62" s="62"/>
      <c r="E62" s="80"/>
      <c r="F62" s="62"/>
    </row>
    <row r="63" spans="1:6">
      <c r="A63" s="61" t="s">
        <v>486</v>
      </c>
      <c r="B63" s="63"/>
      <c r="C63" s="81"/>
      <c r="D63" s="63"/>
      <c r="E63" s="81"/>
      <c r="F63" s="63"/>
    </row>
    <row r="64" spans="1:6">
      <c r="A64" s="98" t="s">
        <v>487</v>
      </c>
      <c r="B64" s="63"/>
      <c r="C64" s="81"/>
      <c r="D64" s="63"/>
      <c r="E64" s="81"/>
      <c r="F64" s="63"/>
    </row>
    <row r="65" spans="1:8">
      <c r="A65" s="98" t="s">
        <v>488</v>
      </c>
      <c r="B65" s="63"/>
      <c r="C65" s="81"/>
      <c r="D65" s="63"/>
      <c r="E65" s="81"/>
      <c r="F65" s="63"/>
    </row>
    <row r="66" spans="1:8" ht="15.75" thickBot="1">
      <c r="A66" s="64"/>
      <c r="B66" s="65"/>
      <c r="C66" s="82"/>
      <c r="D66" s="65"/>
      <c r="E66" s="82"/>
      <c r="F66" s="65"/>
    </row>
    <row r="70" spans="1:8">
      <c r="A70" s="154"/>
      <c r="B70" s="154"/>
      <c r="C70" s="154"/>
      <c r="D70" s="154"/>
      <c r="E70" s="154"/>
      <c r="F70" s="154"/>
      <c r="G70" s="154"/>
      <c r="H70" s="154"/>
    </row>
    <row r="71" spans="1:8">
      <c r="A71" s="154"/>
      <c r="B71" s="154"/>
      <c r="C71" s="154"/>
      <c r="D71" s="154"/>
      <c r="E71" s="154"/>
      <c r="F71" s="154"/>
      <c r="G71" s="154"/>
      <c r="H71" s="154"/>
    </row>
    <row r="72" spans="1:8">
      <c r="A72" s="155" t="s">
        <v>497</v>
      </c>
      <c r="B72" s="154"/>
      <c r="C72" s="154"/>
      <c r="D72" s="312" t="s">
        <v>498</v>
      </c>
      <c r="E72" s="312"/>
      <c r="F72" s="312"/>
      <c r="G72" s="154"/>
      <c r="H72" s="154"/>
    </row>
    <row r="73" spans="1:8">
      <c r="A73" s="156" t="s">
        <v>496</v>
      </c>
      <c r="B73" s="154"/>
      <c r="C73" s="154"/>
      <c r="D73" s="311" t="s">
        <v>499</v>
      </c>
      <c r="E73" s="311"/>
      <c r="F73" s="311"/>
      <c r="G73" s="154"/>
      <c r="H73" s="154"/>
    </row>
    <row r="74" spans="1:8">
      <c r="A74" s="154"/>
      <c r="B74" s="154"/>
      <c r="C74" s="154"/>
      <c r="D74" s="154"/>
      <c r="E74" s="154"/>
      <c r="F74" s="154"/>
      <c r="G74" s="154"/>
      <c r="H74" s="154"/>
    </row>
    <row r="75" spans="1:8">
      <c r="A75" s="154"/>
      <c r="B75" s="154"/>
      <c r="C75" s="154"/>
      <c r="D75" s="154"/>
      <c r="E75" s="154"/>
      <c r="F75" s="154"/>
      <c r="G75" s="154"/>
      <c r="H75" s="154"/>
    </row>
    <row r="76" spans="1:8">
      <c r="A76" s="154"/>
      <c r="B76" s="154"/>
      <c r="C76" s="154"/>
      <c r="D76" s="154"/>
      <c r="E76" s="154"/>
      <c r="F76" s="154"/>
      <c r="G76" s="154"/>
      <c r="H76" s="154"/>
    </row>
    <row r="77" spans="1:8">
      <c r="A77" s="154"/>
      <c r="B77" s="154"/>
      <c r="C77" s="154"/>
      <c r="D77" s="154"/>
      <c r="E77" s="154"/>
      <c r="F77" s="154"/>
      <c r="G77" s="154"/>
      <c r="H77" s="154"/>
    </row>
  </sheetData>
  <mergeCells count="4">
    <mergeCell ref="A1:F1"/>
    <mergeCell ref="A2:F2"/>
    <mergeCell ref="D72:F72"/>
    <mergeCell ref="D73:F73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opLeftCell="A115" workbookViewId="0">
      <selection activeCell="H129" sqref="H129"/>
    </sheetView>
  </sheetViews>
  <sheetFormatPr baseColWidth="10" defaultRowHeight="15"/>
  <cols>
    <col min="1" max="1" width="2" bestFit="1" customWidth="1"/>
    <col min="3" max="3" width="59" customWidth="1"/>
    <col min="4" max="4" width="5" customWidth="1"/>
    <col min="5" max="5" width="25.5703125" bestFit="1" customWidth="1"/>
    <col min="6" max="6" width="5" customWidth="1"/>
    <col min="7" max="7" width="15.5703125" customWidth="1"/>
    <col min="8" max="8" width="13.85546875" bestFit="1" customWidth="1"/>
    <col min="9" max="9" width="13.140625" bestFit="1" customWidth="1"/>
    <col min="10" max="10" width="23.140625" customWidth="1"/>
    <col min="11" max="11" width="13.42578125" bestFit="1" customWidth="1"/>
  </cols>
  <sheetData>
    <row r="1" spans="1:11">
      <c r="A1" s="240"/>
    </row>
    <row r="2" spans="1:11">
      <c r="A2" s="241"/>
    </row>
    <row r="3" spans="1:11">
      <c r="A3" s="241"/>
    </row>
    <row r="4" spans="1:11">
      <c r="A4" s="457"/>
      <c r="B4" s="458"/>
      <c r="C4" s="458"/>
      <c r="D4" s="458"/>
      <c r="E4" s="458"/>
      <c r="F4" s="458"/>
      <c r="G4" s="458"/>
      <c r="H4" s="458"/>
      <c r="I4" s="458"/>
      <c r="J4" s="458"/>
      <c r="K4" s="459"/>
    </row>
    <row r="5" spans="1:11">
      <c r="A5" s="460" t="s">
        <v>489</v>
      </c>
      <c r="B5" s="461"/>
      <c r="C5" s="461"/>
      <c r="D5" s="461"/>
      <c r="E5" s="461"/>
      <c r="F5" s="461"/>
      <c r="G5" s="461"/>
      <c r="H5" s="461"/>
      <c r="I5" s="461"/>
      <c r="J5" s="461"/>
      <c r="K5" s="462"/>
    </row>
    <row r="6" spans="1:11">
      <c r="A6" s="460" t="s">
        <v>564</v>
      </c>
      <c r="B6" s="461"/>
      <c r="C6" s="461"/>
      <c r="D6" s="461"/>
      <c r="E6" s="461"/>
      <c r="F6" s="461"/>
      <c r="G6" s="461"/>
      <c r="H6" s="461"/>
      <c r="I6" s="461"/>
      <c r="J6" s="461"/>
      <c r="K6" s="462"/>
    </row>
    <row r="7" spans="1:11">
      <c r="A7" s="460" t="s">
        <v>502</v>
      </c>
      <c r="B7" s="461"/>
      <c r="C7" s="461"/>
      <c r="D7" s="461"/>
      <c r="E7" s="461"/>
      <c r="F7" s="461"/>
      <c r="G7" s="461"/>
      <c r="H7" s="461"/>
      <c r="I7" s="461"/>
      <c r="J7" s="461"/>
      <c r="K7" s="462"/>
    </row>
    <row r="8" spans="1:11">
      <c r="A8" s="463"/>
      <c r="B8" s="464"/>
      <c r="C8" s="464"/>
      <c r="D8" s="464"/>
      <c r="E8" s="464"/>
      <c r="F8" s="464"/>
      <c r="G8" s="464"/>
      <c r="H8" s="464"/>
      <c r="I8" s="464"/>
      <c r="J8" s="464"/>
      <c r="K8" s="465"/>
    </row>
    <row r="9" spans="1:11">
      <c r="A9" s="466" t="s">
        <v>565</v>
      </c>
      <c r="B9" s="467"/>
      <c r="C9" s="468"/>
      <c r="D9" s="475" t="s">
        <v>566</v>
      </c>
      <c r="E9" s="476"/>
      <c r="F9" s="476"/>
      <c r="G9" s="477"/>
      <c r="H9" s="475" t="s">
        <v>567</v>
      </c>
      <c r="I9" s="477"/>
      <c r="J9" s="478" t="s">
        <v>568</v>
      </c>
      <c r="K9" s="478" t="s">
        <v>569</v>
      </c>
    </row>
    <row r="10" spans="1:11">
      <c r="A10" s="469"/>
      <c r="B10" s="470"/>
      <c r="C10" s="471"/>
      <c r="D10" s="475" t="s">
        <v>570</v>
      </c>
      <c r="E10" s="477"/>
      <c r="F10" s="475" t="s">
        <v>571</v>
      </c>
      <c r="G10" s="477"/>
      <c r="H10" s="242"/>
      <c r="I10" s="242"/>
      <c r="J10" s="479"/>
      <c r="K10" s="479"/>
    </row>
    <row r="11" spans="1:11">
      <c r="A11" s="469"/>
      <c r="B11" s="470"/>
      <c r="C11" s="471"/>
      <c r="D11" s="478"/>
      <c r="E11" s="243" t="s">
        <v>572</v>
      </c>
      <c r="F11" s="453"/>
      <c r="G11" s="243" t="s">
        <v>573</v>
      </c>
      <c r="H11" s="453" t="s">
        <v>574</v>
      </c>
      <c r="I11" s="244" t="s">
        <v>575</v>
      </c>
      <c r="J11" s="479"/>
      <c r="K11" s="479"/>
    </row>
    <row r="12" spans="1:11">
      <c r="A12" s="472"/>
      <c r="B12" s="473"/>
      <c r="C12" s="474"/>
      <c r="D12" s="480"/>
      <c r="E12" s="245" t="s">
        <v>576</v>
      </c>
      <c r="F12" s="454"/>
      <c r="G12" s="245" t="s">
        <v>577</v>
      </c>
      <c r="H12" s="454"/>
      <c r="I12" s="246" t="s">
        <v>578</v>
      </c>
      <c r="J12" s="480"/>
      <c r="K12" s="480"/>
    </row>
    <row r="13" spans="1:11">
      <c r="A13" s="455" t="s">
        <v>579</v>
      </c>
      <c r="B13" s="456"/>
      <c r="C13" s="456"/>
      <c r="D13" s="456"/>
      <c r="E13" s="456"/>
      <c r="F13" s="456"/>
      <c r="G13" s="456"/>
      <c r="H13" s="247"/>
      <c r="I13" s="247"/>
      <c r="J13" s="247"/>
      <c r="K13" s="248"/>
    </row>
    <row r="14" spans="1:11">
      <c r="A14" s="455" t="s">
        <v>580</v>
      </c>
      <c r="B14" s="456"/>
      <c r="C14" s="456"/>
      <c r="D14" s="456"/>
      <c r="E14" s="456"/>
      <c r="F14" s="456"/>
      <c r="G14" s="456"/>
      <c r="H14" s="249"/>
      <c r="I14" s="249"/>
      <c r="J14" s="249"/>
      <c r="K14" s="250"/>
    </row>
    <row r="15" spans="1:11">
      <c r="A15" s="251">
        <v>1</v>
      </c>
      <c r="B15" s="252" t="s">
        <v>581</v>
      </c>
      <c r="C15" s="252"/>
      <c r="D15" s="253"/>
      <c r="E15" s="254"/>
      <c r="F15" s="253"/>
      <c r="G15" s="254"/>
      <c r="H15" s="253"/>
      <c r="I15" s="253"/>
      <c r="J15" s="253"/>
      <c r="K15" s="255"/>
    </row>
    <row r="16" spans="1:11">
      <c r="A16" s="481"/>
      <c r="B16" s="484" t="s">
        <v>582</v>
      </c>
      <c r="C16" s="487" t="s">
        <v>583</v>
      </c>
      <c r="D16" s="490"/>
      <c r="E16" s="256" t="s">
        <v>584</v>
      </c>
      <c r="F16" s="490"/>
      <c r="G16" s="493"/>
      <c r="H16" s="496">
        <f>+H8</f>
        <v>0</v>
      </c>
      <c r="I16" s="490" t="s">
        <v>585</v>
      </c>
      <c r="J16" s="490" t="s">
        <v>586</v>
      </c>
      <c r="K16" s="490"/>
    </row>
    <row r="17" spans="1:11">
      <c r="A17" s="482"/>
      <c r="B17" s="485"/>
      <c r="C17" s="488"/>
      <c r="D17" s="491"/>
      <c r="E17" s="256" t="s">
        <v>587</v>
      </c>
      <c r="F17" s="491"/>
      <c r="G17" s="494"/>
      <c r="H17" s="497"/>
      <c r="I17" s="491"/>
      <c r="J17" s="491"/>
      <c r="K17" s="491"/>
    </row>
    <row r="18" spans="1:11">
      <c r="A18" s="483"/>
      <c r="B18" s="486"/>
      <c r="C18" s="489"/>
      <c r="D18" s="492"/>
      <c r="E18" s="256" t="s">
        <v>588</v>
      </c>
      <c r="F18" s="492"/>
      <c r="G18" s="495"/>
      <c r="H18" s="498"/>
      <c r="I18" s="492"/>
      <c r="J18" s="492"/>
      <c r="K18" s="492"/>
    </row>
    <row r="19" spans="1:11">
      <c r="A19" s="481"/>
      <c r="B19" s="484" t="s">
        <v>589</v>
      </c>
      <c r="C19" s="487" t="s">
        <v>203</v>
      </c>
      <c r="D19" s="490"/>
      <c r="E19" s="257" t="s">
        <v>590</v>
      </c>
      <c r="F19" s="490" t="s">
        <v>571</v>
      </c>
      <c r="G19" s="493"/>
      <c r="H19" s="496">
        <f>+H16</f>
        <v>0</v>
      </c>
      <c r="I19" s="490" t="s">
        <v>585</v>
      </c>
      <c r="J19" s="490" t="s">
        <v>586</v>
      </c>
      <c r="K19" s="490"/>
    </row>
    <row r="20" spans="1:11">
      <c r="A20" s="483"/>
      <c r="B20" s="486"/>
      <c r="C20" s="489"/>
      <c r="D20" s="492"/>
      <c r="E20" s="256" t="s">
        <v>591</v>
      </c>
      <c r="F20" s="492"/>
      <c r="G20" s="495"/>
      <c r="H20" s="498"/>
      <c r="I20" s="492"/>
      <c r="J20" s="492"/>
      <c r="K20" s="492"/>
    </row>
    <row r="21" spans="1:11">
      <c r="A21" s="481"/>
      <c r="B21" s="484" t="s">
        <v>592</v>
      </c>
      <c r="C21" s="487" t="s">
        <v>593</v>
      </c>
      <c r="D21" s="490"/>
      <c r="E21" s="257" t="s">
        <v>594</v>
      </c>
      <c r="F21" s="490" t="s">
        <v>571</v>
      </c>
      <c r="G21" s="499">
        <v>43830</v>
      </c>
      <c r="H21" s="496">
        <v>-7614499</v>
      </c>
      <c r="I21" s="490" t="s">
        <v>585</v>
      </c>
      <c r="J21" s="490" t="s">
        <v>586</v>
      </c>
      <c r="K21" s="490"/>
    </row>
    <row r="22" spans="1:11">
      <c r="A22" s="483"/>
      <c r="B22" s="486"/>
      <c r="C22" s="489"/>
      <c r="D22" s="492"/>
      <c r="E22" s="256" t="s">
        <v>595</v>
      </c>
      <c r="F22" s="492"/>
      <c r="G22" s="495"/>
      <c r="H22" s="498"/>
      <c r="I22" s="492"/>
      <c r="J22" s="492"/>
      <c r="K22" s="492"/>
    </row>
    <row r="23" spans="1:11">
      <c r="A23" s="251">
        <v>2</v>
      </c>
      <c r="B23" s="252" t="s">
        <v>596</v>
      </c>
      <c r="C23" s="252"/>
      <c r="D23" s="258"/>
      <c r="E23" s="258"/>
      <c r="F23" s="258"/>
      <c r="G23" s="259"/>
      <c r="H23" s="258"/>
      <c r="I23" s="258"/>
      <c r="J23" s="260"/>
      <c r="K23" s="261"/>
    </row>
    <row r="24" spans="1:11">
      <c r="A24" s="481"/>
      <c r="B24" s="484" t="s">
        <v>582</v>
      </c>
      <c r="C24" s="487" t="s">
        <v>583</v>
      </c>
      <c r="D24" s="490"/>
      <c r="E24" s="256" t="s">
        <v>584</v>
      </c>
      <c r="F24" s="490"/>
      <c r="G24" s="493"/>
      <c r="H24" s="496">
        <f>+H16</f>
        <v>0</v>
      </c>
      <c r="I24" s="490" t="s">
        <v>585</v>
      </c>
      <c r="J24" s="490" t="s">
        <v>586</v>
      </c>
      <c r="K24" s="490"/>
    </row>
    <row r="25" spans="1:11">
      <c r="A25" s="482"/>
      <c r="B25" s="485"/>
      <c r="C25" s="488"/>
      <c r="D25" s="491"/>
      <c r="E25" s="256" t="s">
        <v>587</v>
      </c>
      <c r="F25" s="491"/>
      <c r="G25" s="494"/>
      <c r="H25" s="497"/>
      <c r="I25" s="491"/>
      <c r="J25" s="491"/>
      <c r="K25" s="491"/>
    </row>
    <row r="26" spans="1:11">
      <c r="A26" s="483"/>
      <c r="B26" s="486"/>
      <c r="C26" s="489"/>
      <c r="D26" s="492"/>
      <c r="E26" s="256" t="s">
        <v>588</v>
      </c>
      <c r="F26" s="492"/>
      <c r="G26" s="495"/>
      <c r="H26" s="498"/>
      <c r="I26" s="492"/>
      <c r="J26" s="492"/>
      <c r="K26" s="492"/>
    </row>
    <row r="27" spans="1:11">
      <c r="A27" s="481"/>
      <c r="B27" s="484" t="s">
        <v>589</v>
      </c>
      <c r="C27" s="487" t="s">
        <v>203</v>
      </c>
      <c r="D27" s="490"/>
      <c r="E27" s="257" t="s">
        <v>590</v>
      </c>
      <c r="F27" s="490" t="s">
        <v>571</v>
      </c>
      <c r="G27" s="493"/>
      <c r="H27" s="496">
        <f>+H19</f>
        <v>0</v>
      </c>
      <c r="I27" s="490" t="s">
        <v>585</v>
      </c>
      <c r="J27" s="490" t="s">
        <v>586</v>
      </c>
      <c r="K27" s="490"/>
    </row>
    <row r="28" spans="1:11">
      <c r="A28" s="483"/>
      <c r="B28" s="486"/>
      <c r="C28" s="489"/>
      <c r="D28" s="492"/>
      <c r="E28" s="256" t="s">
        <v>591</v>
      </c>
      <c r="F28" s="492"/>
      <c r="G28" s="495"/>
      <c r="H28" s="498"/>
      <c r="I28" s="492"/>
      <c r="J28" s="492"/>
      <c r="K28" s="492"/>
    </row>
    <row r="29" spans="1:11">
      <c r="A29" s="481"/>
      <c r="B29" s="484" t="s">
        <v>592</v>
      </c>
      <c r="C29" s="487" t="s">
        <v>593</v>
      </c>
      <c r="D29" s="490"/>
      <c r="E29" s="257" t="s">
        <v>594</v>
      </c>
      <c r="F29" s="490" t="s">
        <v>571</v>
      </c>
      <c r="G29" s="499">
        <v>43830</v>
      </c>
      <c r="H29" s="496">
        <f>+H21</f>
        <v>-7614499</v>
      </c>
      <c r="I29" s="490" t="s">
        <v>585</v>
      </c>
      <c r="J29" s="490" t="s">
        <v>586</v>
      </c>
      <c r="K29" s="490"/>
    </row>
    <row r="30" spans="1:11">
      <c r="A30" s="483"/>
      <c r="B30" s="486"/>
      <c r="C30" s="489"/>
      <c r="D30" s="492"/>
      <c r="E30" s="256" t="s">
        <v>595</v>
      </c>
      <c r="F30" s="492"/>
      <c r="G30" s="495"/>
      <c r="H30" s="498"/>
      <c r="I30" s="492"/>
      <c r="J30" s="492"/>
      <c r="K30" s="492"/>
    </row>
    <row r="31" spans="1:11">
      <c r="A31" s="251">
        <v>3</v>
      </c>
      <c r="B31" s="252" t="s">
        <v>597</v>
      </c>
      <c r="C31" s="252"/>
      <c r="D31" s="258"/>
      <c r="E31" s="258"/>
      <c r="F31" s="258"/>
      <c r="G31" s="259"/>
      <c r="H31" s="258"/>
      <c r="I31" s="258"/>
      <c r="J31" s="260"/>
      <c r="K31" s="261"/>
    </row>
    <row r="32" spans="1:11">
      <c r="A32" s="262"/>
      <c r="B32" s="263" t="s">
        <v>582</v>
      </c>
      <c r="C32" s="264" t="s">
        <v>583</v>
      </c>
      <c r="D32" s="265" t="s">
        <v>689</v>
      </c>
      <c r="E32" s="256" t="s">
        <v>584</v>
      </c>
      <c r="F32" s="256"/>
      <c r="G32" s="266"/>
      <c r="H32" s="267">
        <v>0</v>
      </c>
      <c r="I32" s="268" t="s">
        <v>585</v>
      </c>
      <c r="J32" s="256" t="s">
        <v>598</v>
      </c>
      <c r="K32" s="256" t="s">
        <v>599</v>
      </c>
    </row>
    <row r="33" spans="1:11">
      <c r="A33" s="262"/>
      <c r="B33" s="263" t="s">
        <v>589</v>
      </c>
      <c r="C33" s="264" t="s">
        <v>203</v>
      </c>
      <c r="D33" s="269" t="s">
        <v>689</v>
      </c>
      <c r="E33" s="257" t="s">
        <v>600</v>
      </c>
      <c r="F33" s="257"/>
      <c r="G33" s="270"/>
      <c r="H33" s="271">
        <v>0</v>
      </c>
      <c r="I33" s="272" t="s">
        <v>585</v>
      </c>
      <c r="J33" s="257" t="s">
        <v>598</v>
      </c>
      <c r="K33" s="257" t="s">
        <v>599</v>
      </c>
    </row>
    <row r="34" spans="1:11">
      <c r="A34" s="481"/>
      <c r="B34" s="484" t="s">
        <v>592</v>
      </c>
      <c r="C34" s="487" t="s">
        <v>593</v>
      </c>
      <c r="D34" s="500" t="s">
        <v>689</v>
      </c>
      <c r="E34" s="257" t="s">
        <v>594</v>
      </c>
      <c r="F34" s="490"/>
      <c r="G34" s="493"/>
      <c r="H34" s="490">
        <v>0</v>
      </c>
      <c r="I34" s="490" t="s">
        <v>585</v>
      </c>
      <c r="J34" s="490" t="s">
        <v>598</v>
      </c>
      <c r="K34" s="490" t="s">
        <v>599</v>
      </c>
    </row>
    <row r="35" spans="1:11">
      <c r="A35" s="483"/>
      <c r="B35" s="486"/>
      <c r="C35" s="489"/>
      <c r="D35" s="501"/>
      <c r="E35" s="256" t="s">
        <v>595</v>
      </c>
      <c r="F35" s="492"/>
      <c r="G35" s="495"/>
      <c r="H35" s="492"/>
      <c r="I35" s="492"/>
      <c r="J35" s="492"/>
      <c r="K35" s="492"/>
    </row>
    <row r="36" spans="1:11">
      <c r="A36" s="251">
        <v>4</v>
      </c>
      <c r="B36" s="252" t="s">
        <v>601</v>
      </c>
      <c r="C36" s="274"/>
      <c r="D36" s="274"/>
      <c r="E36" s="274"/>
      <c r="F36" s="274"/>
      <c r="G36" s="275"/>
      <c r="H36" s="274"/>
      <c r="I36" s="274"/>
      <c r="J36" s="253"/>
      <c r="K36" s="276"/>
    </row>
    <row r="37" spans="1:11">
      <c r="A37" s="277"/>
      <c r="B37" s="278" t="s">
        <v>582</v>
      </c>
      <c r="C37" s="279" t="s">
        <v>602</v>
      </c>
      <c r="D37" s="253"/>
      <c r="E37" s="253"/>
      <c r="F37" s="253"/>
      <c r="G37" s="254"/>
      <c r="H37" s="253"/>
      <c r="I37" s="253"/>
      <c r="J37" s="253"/>
      <c r="K37" s="255"/>
    </row>
    <row r="38" spans="1:11">
      <c r="A38" s="262"/>
      <c r="B38" s="263"/>
      <c r="C38" s="264" t="s">
        <v>603</v>
      </c>
      <c r="D38" s="265" t="s">
        <v>689</v>
      </c>
      <c r="E38" s="256" t="s">
        <v>604</v>
      </c>
      <c r="F38" s="256"/>
      <c r="G38" s="266"/>
      <c r="H38" s="267">
        <v>0</v>
      </c>
      <c r="I38" s="268" t="s">
        <v>585</v>
      </c>
      <c r="J38" s="256" t="s">
        <v>605</v>
      </c>
      <c r="K38" s="256" t="s">
        <v>599</v>
      </c>
    </row>
    <row r="39" spans="1:11">
      <c r="A39" s="481"/>
      <c r="B39" s="484"/>
      <c r="C39" s="487" t="s">
        <v>606</v>
      </c>
      <c r="D39" s="500" t="s">
        <v>689</v>
      </c>
      <c r="E39" s="257" t="s">
        <v>607</v>
      </c>
      <c r="F39" s="490"/>
      <c r="G39" s="493"/>
      <c r="H39" s="490">
        <v>0</v>
      </c>
      <c r="I39" s="490" t="s">
        <v>585</v>
      </c>
      <c r="J39" s="490" t="s">
        <v>605</v>
      </c>
      <c r="K39" s="490" t="s">
        <v>599</v>
      </c>
    </row>
    <row r="40" spans="1:11">
      <c r="A40" s="483"/>
      <c r="B40" s="486"/>
      <c r="C40" s="489"/>
      <c r="D40" s="501"/>
      <c r="E40" s="256" t="s">
        <v>608</v>
      </c>
      <c r="F40" s="492"/>
      <c r="G40" s="495"/>
      <c r="H40" s="492"/>
      <c r="I40" s="492"/>
      <c r="J40" s="492"/>
      <c r="K40" s="492"/>
    </row>
    <row r="41" spans="1:11">
      <c r="A41" s="502"/>
      <c r="B41" s="484" t="s">
        <v>589</v>
      </c>
      <c r="C41" s="280" t="s">
        <v>609</v>
      </c>
      <c r="D41" s="500" t="s">
        <v>689</v>
      </c>
      <c r="E41" s="257" t="s">
        <v>610</v>
      </c>
      <c r="F41" s="504"/>
      <c r="G41" s="493"/>
      <c r="H41" s="490">
        <v>0</v>
      </c>
      <c r="I41" s="490" t="s">
        <v>585</v>
      </c>
      <c r="J41" s="490" t="s">
        <v>605</v>
      </c>
      <c r="K41" s="490" t="s">
        <v>599</v>
      </c>
    </row>
    <row r="42" spans="1:11">
      <c r="A42" s="503"/>
      <c r="B42" s="486"/>
      <c r="C42" s="264" t="s">
        <v>611</v>
      </c>
      <c r="D42" s="501"/>
      <c r="E42" s="256" t="s">
        <v>612</v>
      </c>
      <c r="F42" s="505"/>
      <c r="G42" s="495"/>
      <c r="H42" s="492"/>
      <c r="I42" s="492"/>
      <c r="J42" s="492"/>
      <c r="K42" s="492"/>
    </row>
    <row r="43" spans="1:11">
      <c r="A43" s="502"/>
      <c r="B43" s="484" t="s">
        <v>592</v>
      </c>
      <c r="C43" s="487" t="s">
        <v>613</v>
      </c>
      <c r="D43" s="500" t="s">
        <v>689</v>
      </c>
      <c r="E43" s="257" t="s">
        <v>614</v>
      </c>
      <c r="F43" s="504"/>
      <c r="G43" s="493"/>
      <c r="H43" s="490">
        <v>0</v>
      </c>
      <c r="I43" s="490" t="s">
        <v>585</v>
      </c>
      <c r="J43" s="490" t="s">
        <v>605</v>
      </c>
      <c r="K43" s="490" t="s">
        <v>599</v>
      </c>
    </row>
    <row r="44" spans="1:11">
      <c r="A44" s="503"/>
      <c r="B44" s="486"/>
      <c r="C44" s="489"/>
      <c r="D44" s="501"/>
      <c r="E44" s="281" t="s">
        <v>615</v>
      </c>
      <c r="F44" s="505"/>
      <c r="G44" s="495"/>
      <c r="H44" s="492"/>
      <c r="I44" s="492"/>
      <c r="J44" s="492"/>
      <c r="K44" s="492"/>
    </row>
    <row r="45" spans="1:11">
      <c r="A45" s="502"/>
      <c r="B45" s="484" t="s">
        <v>616</v>
      </c>
      <c r="C45" s="282" t="s">
        <v>617</v>
      </c>
      <c r="D45" s="500" t="s">
        <v>689</v>
      </c>
      <c r="E45" s="257" t="s">
        <v>610</v>
      </c>
      <c r="F45" s="504"/>
      <c r="G45" s="493"/>
      <c r="H45" s="490">
        <v>0</v>
      </c>
      <c r="I45" s="490" t="s">
        <v>585</v>
      </c>
      <c r="J45" s="490" t="s">
        <v>605</v>
      </c>
      <c r="K45" s="490" t="s">
        <v>599</v>
      </c>
    </row>
    <row r="46" spans="1:11">
      <c r="A46" s="503"/>
      <c r="B46" s="486"/>
      <c r="C46" s="264" t="s">
        <v>618</v>
      </c>
      <c r="D46" s="501"/>
      <c r="E46" s="281" t="s">
        <v>612</v>
      </c>
      <c r="F46" s="505"/>
      <c r="G46" s="495"/>
      <c r="H46" s="492"/>
      <c r="I46" s="492"/>
      <c r="J46" s="492"/>
      <c r="K46" s="492"/>
    </row>
    <row r="47" spans="1:11">
      <c r="A47" s="283"/>
      <c r="B47" s="284"/>
      <c r="C47" s="284"/>
      <c r="D47" s="284"/>
      <c r="E47" s="284"/>
      <c r="F47" s="284"/>
      <c r="G47" s="284"/>
      <c r="H47" s="284"/>
      <c r="I47" s="284"/>
      <c r="J47" s="284"/>
      <c r="K47" s="284"/>
    </row>
    <row r="48" spans="1:11">
      <c r="A48" s="285">
        <v>5</v>
      </c>
      <c r="B48" s="252" t="s">
        <v>619</v>
      </c>
      <c r="C48" s="252"/>
      <c r="D48" s="258"/>
      <c r="E48" s="258"/>
      <c r="F48" s="258"/>
      <c r="G48" s="259"/>
      <c r="H48" s="258"/>
      <c r="I48" s="258"/>
      <c r="J48" s="258"/>
      <c r="K48" s="261"/>
    </row>
    <row r="49" spans="1:11">
      <c r="A49" s="262"/>
      <c r="B49" s="263" t="s">
        <v>582</v>
      </c>
      <c r="C49" s="264" t="s">
        <v>620</v>
      </c>
      <c r="D49" s="268"/>
      <c r="E49" s="256" t="s">
        <v>621</v>
      </c>
      <c r="F49" s="256"/>
      <c r="G49" s="266"/>
      <c r="H49" s="286">
        <v>97723182</v>
      </c>
      <c r="I49" s="268" t="s">
        <v>585</v>
      </c>
      <c r="J49" s="256" t="s">
        <v>622</v>
      </c>
      <c r="K49" s="256"/>
    </row>
    <row r="50" spans="1:11">
      <c r="A50" s="262"/>
      <c r="B50" s="263" t="s">
        <v>589</v>
      </c>
      <c r="C50" s="264" t="s">
        <v>593</v>
      </c>
      <c r="D50" s="272"/>
      <c r="E50" s="257" t="s">
        <v>621</v>
      </c>
      <c r="F50" s="257"/>
      <c r="G50" s="270"/>
      <c r="H50" s="287">
        <v>98280491</v>
      </c>
      <c r="I50" s="272" t="s">
        <v>585</v>
      </c>
      <c r="J50" s="288" t="s">
        <v>623</v>
      </c>
      <c r="K50" s="257"/>
    </row>
    <row r="51" spans="1:11">
      <c r="A51" s="251">
        <v>6</v>
      </c>
      <c r="B51" s="252" t="s">
        <v>624</v>
      </c>
      <c r="C51" s="252"/>
      <c r="D51" s="274"/>
      <c r="E51" s="274"/>
      <c r="F51" s="274"/>
      <c r="G51" s="275"/>
      <c r="H51" s="274"/>
      <c r="I51" s="274"/>
      <c r="J51" s="253"/>
      <c r="K51" s="276"/>
    </row>
    <row r="52" spans="1:11">
      <c r="A52" s="262"/>
      <c r="B52" s="263" t="s">
        <v>582</v>
      </c>
      <c r="C52" s="264" t="s">
        <v>620</v>
      </c>
      <c r="D52" s="265" t="s">
        <v>689</v>
      </c>
      <c r="E52" s="256" t="s">
        <v>591</v>
      </c>
      <c r="F52" s="256"/>
      <c r="G52" s="266"/>
      <c r="H52" s="267">
        <v>0</v>
      </c>
      <c r="I52" s="268" t="s">
        <v>585</v>
      </c>
      <c r="J52" s="281" t="s">
        <v>625</v>
      </c>
      <c r="K52" s="256" t="s">
        <v>599</v>
      </c>
    </row>
    <row r="53" spans="1:11">
      <c r="A53" s="251">
        <v>7</v>
      </c>
      <c r="B53" s="252" t="s">
        <v>626</v>
      </c>
      <c r="C53" s="252"/>
      <c r="D53" s="273"/>
      <c r="E53" s="274"/>
      <c r="F53" s="274"/>
      <c r="G53" s="275"/>
      <c r="H53" s="274"/>
      <c r="I53" s="274"/>
      <c r="J53" s="253"/>
      <c r="K53" s="276"/>
    </row>
    <row r="54" spans="1:11">
      <c r="A54" s="481"/>
      <c r="B54" s="484" t="s">
        <v>582</v>
      </c>
      <c r="C54" s="487" t="s">
        <v>583</v>
      </c>
      <c r="D54" s="500"/>
      <c r="E54" s="256" t="s">
        <v>627</v>
      </c>
      <c r="F54" s="490"/>
      <c r="G54" s="493"/>
      <c r="H54" s="490">
        <v>0</v>
      </c>
      <c r="I54" s="490" t="s">
        <v>585</v>
      </c>
      <c r="J54" s="490" t="s">
        <v>628</v>
      </c>
      <c r="K54" s="490" t="s">
        <v>599</v>
      </c>
    </row>
    <row r="55" spans="1:11">
      <c r="A55" s="483"/>
      <c r="B55" s="486"/>
      <c r="C55" s="489"/>
      <c r="D55" s="501"/>
      <c r="E55" s="281" t="s">
        <v>300</v>
      </c>
      <c r="F55" s="492"/>
      <c r="G55" s="495"/>
      <c r="H55" s="492"/>
      <c r="I55" s="492"/>
      <c r="J55" s="492"/>
      <c r="K55" s="492"/>
    </row>
    <row r="56" spans="1:11">
      <c r="A56" s="262"/>
      <c r="B56" s="263" t="s">
        <v>589</v>
      </c>
      <c r="C56" s="264" t="s">
        <v>203</v>
      </c>
      <c r="D56" s="265"/>
      <c r="E56" s="256" t="s">
        <v>604</v>
      </c>
      <c r="F56" s="256"/>
      <c r="G56" s="266"/>
      <c r="H56" s="271">
        <v>0</v>
      </c>
      <c r="I56" s="268" t="s">
        <v>585</v>
      </c>
      <c r="J56" s="257" t="s">
        <v>628</v>
      </c>
      <c r="K56" s="257" t="s">
        <v>599</v>
      </c>
    </row>
    <row r="57" spans="1:11">
      <c r="A57" s="481"/>
      <c r="B57" s="484" t="s">
        <v>592</v>
      </c>
      <c r="C57" s="487" t="s">
        <v>593</v>
      </c>
      <c r="D57" s="500"/>
      <c r="E57" s="257" t="s">
        <v>607</v>
      </c>
      <c r="F57" s="490"/>
      <c r="G57" s="493"/>
      <c r="H57" s="271">
        <v>0</v>
      </c>
      <c r="I57" s="490" t="s">
        <v>585</v>
      </c>
      <c r="J57" s="490" t="s">
        <v>628</v>
      </c>
      <c r="K57" s="490" t="s">
        <v>599</v>
      </c>
    </row>
    <row r="58" spans="1:11">
      <c r="A58" s="483"/>
      <c r="B58" s="486"/>
      <c r="C58" s="489"/>
      <c r="D58" s="501"/>
      <c r="E58" s="281" t="s">
        <v>608</v>
      </c>
      <c r="F58" s="492"/>
      <c r="G58" s="495"/>
      <c r="H58" s="271"/>
      <c r="I58" s="492"/>
      <c r="J58" s="492"/>
      <c r="K58" s="492"/>
    </row>
    <row r="59" spans="1:11">
      <c r="A59" s="455" t="s">
        <v>629</v>
      </c>
      <c r="B59" s="456"/>
      <c r="C59" s="456"/>
      <c r="D59" s="456"/>
      <c r="E59" s="456"/>
      <c r="F59" s="456"/>
      <c r="G59" s="456"/>
      <c r="H59" s="249"/>
      <c r="I59" s="249"/>
      <c r="J59" s="249"/>
      <c r="K59" s="250"/>
    </row>
    <row r="60" spans="1:11">
      <c r="A60" s="251">
        <v>1</v>
      </c>
      <c r="B60" s="252" t="s">
        <v>630</v>
      </c>
      <c r="C60" s="252"/>
      <c r="D60" s="260"/>
      <c r="E60" s="289"/>
      <c r="F60" s="260"/>
      <c r="G60" s="289"/>
      <c r="H60" s="260"/>
      <c r="I60" s="260"/>
      <c r="J60" s="260"/>
      <c r="K60" s="290"/>
    </row>
    <row r="61" spans="1:11">
      <c r="A61" s="502"/>
      <c r="B61" s="484" t="s">
        <v>582</v>
      </c>
      <c r="C61" s="487" t="s">
        <v>631</v>
      </c>
      <c r="D61" s="500"/>
      <c r="E61" s="256" t="s">
        <v>632</v>
      </c>
      <c r="F61" s="490"/>
      <c r="G61" s="493"/>
      <c r="H61" s="504"/>
      <c r="I61" s="504"/>
      <c r="J61" s="490" t="s">
        <v>633</v>
      </c>
      <c r="K61" s="490"/>
    </row>
    <row r="62" spans="1:11">
      <c r="A62" s="506"/>
      <c r="B62" s="485"/>
      <c r="C62" s="488"/>
      <c r="D62" s="507"/>
      <c r="E62" s="256" t="s">
        <v>627</v>
      </c>
      <c r="F62" s="491"/>
      <c r="G62" s="494"/>
      <c r="H62" s="508"/>
      <c r="I62" s="508"/>
      <c r="J62" s="491"/>
      <c r="K62" s="491"/>
    </row>
    <row r="63" spans="1:11">
      <c r="A63" s="503"/>
      <c r="B63" s="486"/>
      <c r="C63" s="489"/>
      <c r="D63" s="501"/>
      <c r="E63" s="281" t="s">
        <v>300</v>
      </c>
      <c r="F63" s="492"/>
      <c r="G63" s="495"/>
      <c r="H63" s="505"/>
      <c r="I63" s="505"/>
      <c r="J63" s="492"/>
      <c r="K63" s="492"/>
    </row>
    <row r="64" spans="1:11">
      <c r="A64" s="502"/>
      <c r="B64" s="484" t="s">
        <v>589</v>
      </c>
      <c r="C64" s="487" t="s">
        <v>634</v>
      </c>
      <c r="D64" s="500"/>
      <c r="E64" s="256" t="s">
        <v>632</v>
      </c>
      <c r="F64" s="490"/>
      <c r="G64" s="493"/>
      <c r="H64" s="504"/>
      <c r="I64" s="504"/>
      <c r="J64" s="490" t="s">
        <v>633</v>
      </c>
      <c r="K64" s="490" t="s">
        <v>599</v>
      </c>
    </row>
    <row r="65" spans="1:11">
      <c r="A65" s="506"/>
      <c r="B65" s="485"/>
      <c r="C65" s="488"/>
      <c r="D65" s="507"/>
      <c r="E65" s="256" t="s">
        <v>627</v>
      </c>
      <c r="F65" s="491"/>
      <c r="G65" s="494"/>
      <c r="H65" s="508"/>
      <c r="I65" s="508"/>
      <c r="J65" s="491"/>
      <c r="K65" s="491"/>
    </row>
    <row r="66" spans="1:11">
      <c r="A66" s="503"/>
      <c r="B66" s="486"/>
      <c r="C66" s="489"/>
      <c r="D66" s="501"/>
      <c r="E66" s="281" t="s">
        <v>635</v>
      </c>
      <c r="F66" s="492"/>
      <c r="G66" s="495"/>
      <c r="H66" s="505"/>
      <c r="I66" s="505"/>
      <c r="J66" s="492"/>
      <c r="K66" s="492"/>
    </row>
    <row r="67" spans="1:11">
      <c r="A67" s="502"/>
      <c r="B67" s="484" t="s">
        <v>592</v>
      </c>
      <c r="C67" s="280" t="s">
        <v>636</v>
      </c>
      <c r="D67" s="500"/>
      <c r="E67" s="256" t="s">
        <v>632</v>
      </c>
      <c r="F67" s="490"/>
      <c r="G67" s="493"/>
      <c r="H67" s="504"/>
      <c r="I67" s="504"/>
      <c r="J67" s="490" t="s">
        <v>633</v>
      </c>
      <c r="K67" s="490" t="s">
        <v>599</v>
      </c>
    </row>
    <row r="68" spans="1:11">
      <c r="A68" s="506"/>
      <c r="B68" s="485"/>
      <c r="C68" s="280" t="s">
        <v>637</v>
      </c>
      <c r="D68" s="507"/>
      <c r="E68" s="256" t="s">
        <v>627</v>
      </c>
      <c r="F68" s="491"/>
      <c r="G68" s="494"/>
      <c r="H68" s="508"/>
      <c r="I68" s="508"/>
      <c r="J68" s="491"/>
      <c r="K68" s="491"/>
    </row>
    <row r="69" spans="1:11">
      <c r="A69" s="503"/>
      <c r="B69" s="486"/>
      <c r="C69" s="291"/>
      <c r="D69" s="501"/>
      <c r="E69" s="281" t="s">
        <v>300</v>
      </c>
      <c r="F69" s="492"/>
      <c r="G69" s="495"/>
      <c r="H69" s="505"/>
      <c r="I69" s="505"/>
      <c r="J69" s="492"/>
      <c r="K69" s="492"/>
    </row>
    <row r="70" spans="1:11">
      <c r="A70" s="502"/>
      <c r="B70" s="484" t="s">
        <v>616</v>
      </c>
      <c r="C70" s="280" t="s">
        <v>638</v>
      </c>
      <c r="D70" s="500"/>
      <c r="E70" s="256" t="s">
        <v>632</v>
      </c>
      <c r="F70" s="490"/>
      <c r="G70" s="493"/>
      <c r="H70" s="504"/>
      <c r="I70" s="504"/>
      <c r="J70" s="490" t="s">
        <v>633</v>
      </c>
      <c r="K70" s="490" t="s">
        <v>599</v>
      </c>
    </row>
    <row r="71" spans="1:11">
      <c r="A71" s="506"/>
      <c r="B71" s="485"/>
      <c r="C71" s="280" t="s">
        <v>639</v>
      </c>
      <c r="D71" s="507"/>
      <c r="E71" s="256" t="s">
        <v>627</v>
      </c>
      <c r="F71" s="491"/>
      <c r="G71" s="494"/>
      <c r="H71" s="508"/>
      <c r="I71" s="508"/>
      <c r="J71" s="491"/>
      <c r="K71" s="491"/>
    </row>
    <row r="72" spans="1:11">
      <c r="A72" s="503"/>
      <c r="B72" s="486"/>
      <c r="C72" s="291"/>
      <c r="D72" s="501"/>
      <c r="E72" s="281" t="s">
        <v>640</v>
      </c>
      <c r="F72" s="492"/>
      <c r="G72" s="495"/>
      <c r="H72" s="505"/>
      <c r="I72" s="505"/>
      <c r="J72" s="492"/>
      <c r="K72" s="492"/>
    </row>
    <row r="73" spans="1:11">
      <c r="A73" s="502"/>
      <c r="B73" s="484" t="s">
        <v>641</v>
      </c>
      <c r="C73" s="487" t="s">
        <v>642</v>
      </c>
      <c r="D73" s="500"/>
      <c r="E73" s="256" t="s">
        <v>627</v>
      </c>
      <c r="F73" s="490"/>
      <c r="G73" s="493"/>
      <c r="H73" s="504"/>
      <c r="I73" s="504"/>
      <c r="J73" s="490" t="s">
        <v>633</v>
      </c>
      <c r="K73" s="490" t="s">
        <v>599</v>
      </c>
    </row>
    <row r="74" spans="1:11">
      <c r="A74" s="503"/>
      <c r="B74" s="486"/>
      <c r="C74" s="489"/>
      <c r="D74" s="501"/>
      <c r="E74" s="281" t="s">
        <v>643</v>
      </c>
      <c r="F74" s="492"/>
      <c r="G74" s="495"/>
      <c r="H74" s="505"/>
      <c r="I74" s="505"/>
      <c r="J74" s="492"/>
      <c r="K74" s="492"/>
    </row>
    <row r="75" spans="1:11">
      <c r="A75" s="509">
        <v>2</v>
      </c>
      <c r="B75" s="292" t="s">
        <v>644</v>
      </c>
      <c r="C75" s="292"/>
      <c r="D75" s="511"/>
      <c r="E75" s="513"/>
      <c r="F75" s="511"/>
      <c r="G75" s="513"/>
      <c r="H75" s="511"/>
      <c r="I75" s="511"/>
      <c r="J75" s="511"/>
      <c r="K75" s="515"/>
    </row>
    <row r="76" spans="1:11">
      <c r="A76" s="510"/>
      <c r="B76" s="293" t="s">
        <v>645</v>
      </c>
      <c r="C76" s="293"/>
      <c r="D76" s="512"/>
      <c r="E76" s="514"/>
      <c r="F76" s="512"/>
      <c r="G76" s="514"/>
      <c r="H76" s="512"/>
      <c r="I76" s="512"/>
      <c r="J76" s="512"/>
      <c r="K76" s="516"/>
    </row>
    <row r="77" spans="1:11">
      <c r="A77" s="502"/>
      <c r="B77" s="484" t="s">
        <v>582</v>
      </c>
      <c r="C77" s="280" t="s">
        <v>646</v>
      </c>
      <c r="D77" s="500"/>
      <c r="E77" s="256" t="s">
        <v>647</v>
      </c>
      <c r="F77" s="490"/>
      <c r="G77" s="493"/>
      <c r="H77" s="504"/>
      <c r="I77" s="504"/>
      <c r="J77" s="490" t="s">
        <v>586</v>
      </c>
      <c r="K77" s="490" t="s">
        <v>599</v>
      </c>
    </row>
    <row r="78" spans="1:11">
      <c r="A78" s="506"/>
      <c r="B78" s="485"/>
      <c r="C78" s="280" t="s">
        <v>648</v>
      </c>
      <c r="D78" s="507"/>
      <c r="E78" s="256" t="s">
        <v>627</v>
      </c>
      <c r="F78" s="491"/>
      <c r="G78" s="494"/>
      <c r="H78" s="508"/>
      <c r="I78" s="508"/>
      <c r="J78" s="491"/>
      <c r="K78" s="491"/>
    </row>
    <row r="79" spans="1:11">
      <c r="A79" s="503"/>
      <c r="B79" s="486"/>
      <c r="C79" s="291"/>
      <c r="D79" s="501"/>
      <c r="E79" s="281" t="s">
        <v>300</v>
      </c>
      <c r="F79" s="492"/>
      <c r="G79" s="495"/>
      <c r="H79" s="505"/>
      <c r="I79" s="505"/>
      <c r="J79" s="492"/>
      <c r="K79" s="492"/>
    </row>
    <row r="80" spans="1:11">
      <c r="A80" s="502"/>
      <c r="B80" s="484" t="s">
        <v>589</v>
      </c>
      <c r="C80" s="280" t="s">
        <v>649</v>
      </c>
      <c r="D80" s="500"/>
      <c r="E80" s="256" t="s">
        <v>647</v>
      </c>
      <c r="F80" s="490"/>
      <c r="G80" s="493"/>
      <c r="H80" s="504"/>
      <c r="I80" s="504"/>
      <c r="J80" s="490" t="s">
        <v>586</v>
      </c>
      <c r="K80" s="490" t="s">
        <v>599</v>
      </c>
    </row>
    <row r="81" spans="1:11">
      <c r="A81" s="506"/>
      <c r="B81" s="485"/>
      <c r="C81" s="280" t="s">
        <v>650</v>
      </c>
      <c r="D81" s="507"/>
      <c r="E81" s="256" t="s">
        <v>627</v>
      </c>
      <c r="F81" s="491"/>
      <c r="G81" s="494"/>
      <c r="H81" s="508"/>
      <c r="I81" s="508"/>
      <c r="J81" s="491"/>
      <c r="K81" s="491"/>
    </row>
    <row r="82" spans="1:11">
      <c r="A82" s="503"/>
      <c r="B82" s="486"/>
      <c r="C82" s="291"/>
      <c r="D82" s="501"/>
      <c r="E82" s="281" t="s">
        <v>300</v>
      </c>
      <c r="F82" s="492"/>
      <c r="G82" s="495"/>
      <c r="H82" s="505"/>
      <c r="I82" s="505"/>
      <c r="J82" s="492"/>
      <c r="K82" s="492"/>
    </row>
    <row r="83" spans="1:11">
      <c r="A83" s="502"/>
      <c r="B83" s="484" t="s">
        <v>592</v>
      </c>
      <c r="C83" s="280" t="s">
        <v>651</v>
      </c>
      <c r="D83" s="500"/>
      <c r="E83" s="256" t="s">
        <v>647</v>
      </c>
      <c r="F83" s="490"/>
      <c r="G83" s="493"/>
      <c r="H83" s="504"/>
      <c r="I83" s="504"/>
      <c r="J83" s="490" t="s">
        <v>586</v>
      </c>
      <c r="K83" s="490" t="s">
        <v>599</v>
      </c>
    </row>
    <row r="84" spans="1:11">
      <c r="A84" s="506"/>
      <c r="B84" s="485"/>
      <c r="C84" s="280" t="s">
        <v>652</v>
      </c>
      <c r="D84" s="507"/>
      <c r="E84" s="256" t="s">
        <v>627</v>
      </c>
      <c r="F84" s="491"/>
      <c r="G84" s="494"/>
      <c r="H84" s="508"/>
      <c r="I84" s="508"/>
      <c r="J84" s="491"/>
      <c r="K84" s="491"/>
    </row>
    <row r="85" spans="1:11">
      <c r="A85" s="503"/>
      <c r="B85" s="486"/>
      <c r="C85" s="291"/>
      <c r="D85" s="501"/>
      <c r="E85" s="281" t="s">
        <v>300</v>
      </c>
      <c r="F85" s="492"/>
      <c r="G85" s="495"/>
      <c r="H85" s="505"/>
      <c r="I85" s="505"/>
      <c r="J85" s="492"/>
      <c r="K85" s="492"/>
    </row>
    <row r="86" spans="1:11">
      <c r="A86" s="502"/>
      <c r="B86" s="484" t="s">
        <v>616</v>
      </c>
      <c r="C86" s="282" t="s">
        <v>653</v>
      </c>
      <c r="D86" s="500"/>
      <c r="E86" s="490" t="s">
        <v>654</v>
      </c>
      <c r="F86" s="490"/>
      <c r="G86" s="493"/>
      <c r="H86" s="504"/>
      <c r="I86" s="504"/>
      <c r="J86" s="490" t="s">
        <v>586</v>
      </c>
      <c r="K86" s="490" t="s">
        <v>599</v>
      </c>
    </row>
    <row r="87" spans="1:11">
      <c r="A87" s="503"/>
      <c r="B87" s="486"/>
      <c r="C87" s="264" t="s">
        <v>655</v>
      </c>
      <c r="D87" s="501"/>
      <c r="E87" s="492"/>
      <c r="F87" s="492"/>
      <c r="G87" s="495"/>
      <c r="H87" s="505"/>
      <c r="I87" s="505"/>
      <c r="J87" s="492"/>
      <c r="K87" s="492"/>
    </row>
    <row r="88" spans="1:11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</row>
    <row r="89" spans="1:1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</row>
    <row r="90" spans="1:11">
      <c r="A90" s="285">
        <v>3</v>
      </c>
      <c r="B90" s="517" t="s">
        <v>656</v>
      </c>
      <c r="C90" s="517"/>
      <c r="D90" s="258"/>
      <c r="E90" s="259"/>
      <c r="F90" s="258"/>
      <c r="G90" s="259"/>
      <c r="H90" s="258"/>
      <c r="I90" s="258"/>
      <c r="J90" s="258"/>
      <c r="K90" s="261"/>
    </row>
    <row r="91" spans="1:11">
      <c r="A91" s="294"/>
      <c r="B91" s="263" t="s">
        <v>582</v>
      </c>
      <c r="C91" s="264" t="s">
        <v>657</v>
      </c>
      <c r="D91" s="295"/>
      <c r="E91" s="281" t="s">
        <v>658</v>
      </c>
      <c r="F91" s="281"/>
      <c r="G91" s="296"/>
      <c r="H91" s="297">
        <v>97723182</v>
      </c>
      <c r="I91" s="298" t="s">
        <v>585</v>
      </c>
      <c r="J91" s="256" t="s">
        <v>622</v>
      </c>
      <c r="K91" s="256" t="s">
        <v>599</v>
      </c>
    </row>
    <row r="92" spans="1:11">
      <c r="A92" s="502"/>
      <c r="B92" s="484" t="s">
        <v>589</v>
      </c>
      <c r="C92" s="280" t="s">
        <v>659</v>
      </c>
      <c r="D92" s="500"/>
      <c r="E92" s="490" t="s">
        <v>658</v>
      </c>
      <c r="F92" s="490"/>
      <c r="G92" s="493"/>
      <c r="H92" s="504"/>
      <c r="I92" s="504"/>
      <c r="J92" s="490" t="s">
        <v>622</v>
      </c>
      <c r="K92" s="490" t="s">
        <v>599</v>
      </c>
    </row>
    <row r="93" spans="1:11">
      <c r="A93" s="503"/>
      <c r="B93" s="486"/>
      <c r="C93" s="264" t="s">
        <v>660</v>
      </c>
      <c r="D93" s="501"/>
      <c r="E93" s="492"/>
      <c r="F93" s="492"/>
      <c r="G93" s="495"/>
      <c r="H93" s="505"/>
      <c r="I93" s="505"/>
      <c r="J93" s="492"/>
      <c r="K93" s="492"/>
    </row>
    <row r="94" spans="1:11">
      <c r="A94" s="299"/>
      <c r="B94" s="300"/>
      <c r="C94" s="300"/>
      <c r="D94" s="300"/>
      <c r="E94" s="300"/>
      <c r="F94" s="300"/>
      <c r="G94" s="300"/>
      <c r="H94" s="300"/>
      <c r="I94" s="300"/>
      <c r="J94" s="300"/>
      <c r="K94" s="301"/>
    </row>
    <row r="95" spans="1:11">
      <c r="A95" s="455" t="s">
        <v>661</v>
      </c>
      <c r="B95" s="456"/>
      <c r="C95" s="456"/>
      <c r="D95" s="456"/>
      <c r="E95" s="456"/>
      <c r="F95" s="456"/>
      <c r="G95" s="456"/>
      <c r="H95" s="247"/>
      <c r="I95" s="247"/>
      <c r="J95" s="247"/>
      <c r="K95" s="248"/>
    </row>
    <row r="96" spans="1:11">
      <c r="A96" s="455" t="s">
        <v>580</v>
      </c>
      <c r="B96" s="456"/>
      <c r="C96" s="456"/>
      <c r="D96" s="456"/>
      <c r="E96" s="456"/>
      <c r="F96" s="456"/>
      <c r="G96" s="456"/>
      <c r="H96" s="249"/>
      <c r="I96" s="249"/>
      <c r="J96" s="249"/>
      <c r="K96" s="250"/>
    </row>
    <row r="97" spans="1:11">
      <c r="A97" s="251">
        <v>1</v>
      </c>
      <c r="B97" s="517" t="s">
        <v>662</v>
      </c>
      <c r="C97" s="517"/>
      <c r="D97" s="260"/>
      <c r="E97" s="289"/>
      <c r="F97" s="260"/>
      <c r="G97" s="289"/>
      <c r="H97" s="260"/>
      <c r="I97" s="260"/>
      <c r="J97" s="260"/>
      <c r="K97" s="290"/>
    </row>
    <row r="98" spans="1:11">
      <c r="A98" s="262"/>
      <c r="B98" s="263" t="s">
        <v>582</v>
      </c>
      <c r="C98" s="264" t="s">
        <v>663</v>
      </c>
      <c r="D98" s="268"/>
      <c r="E98" s="256" t="s">
        <v>664</v>
      </c>
      <c r="F98" s="256"/>
      <c r="G98" s="266"/>
      <c r="H98" s="302">
        <v>47652028</v>
      </c>
      <c r="I98" s="268" t="s">
        <v>585</v>
      </c>
      <c r="J98" s="256" t="s">
        <v>665</v>
      </c>
      <c r="K98" s="256"/>
    </row>
    <row r="99" spans="1:11">
      <c r="A99" s="481"/>
      <c r="B99" s="484" t="s">
        <v>589</v>
      </c>
      <c r="C99" s="280" t="s">
        <v>666</v>
      </c>
      <c r="D99" s="490"/>
      <c r="E99" s="490" t="s">
        <v>667</v>
      </c>
      <c r="F99" s="490"/>
      <c r="G99" s="493"/>
      <c r="H99" s="490">
        <v>0</v>
      </c>
      <c r="I99" s="490" t="s">
        <v>585</v>
      </c>
      <c r="J99" s="490" t="s">
        <v>665</v>
      </c>
      <c r="K99" s="490" t="s">
        <v>599</v>
      </c>
    </row>
    <row r="100" spans="1:11">
      <c r="A100" s="483"/>
      <c r="B100" s="486"/>
      <c r="C100" s="264" t="s">
        <v>668</v>
      </c>
      <c r="D100" s="492"/>
      <c r="E100" s="492"/>
      <c r="F100" s="492"/>
      <c r="G100" s="495"/>
      <c r="H100" s="492"/>
      <c r="I100" s="492"/>
      <c r="J100" s="492"/>
      <c r="K100" s="492"/>
    </row>
    <row r="101" spans="1:11">
      <c r="A101" s="481"/>
      <c r="B101" s="484" t="s">
        <v>592</v>
      </c>
      <c r="C101" s="280" t="s">
        <v>666</v>
      </c>
      <c r="D101" s="490"/>
      <c r="E101" s="490" t="s">
        <v>667</v>
      </c>
      <c r="F101" s="490"/>
      <c r="G101" s="493"/>
      <c r="H101" s="490">
        <v>0</v>
      </c>
      <c r="I101" s="490" t="s">
        <v>585</v>
      </c>
      <c r="J101" s="490" t="s">
        <v>665</v>
      </c>
      <c r="K101" s="490" t="s">
        <v>599</v>
      </c>
    </row>
    <row r="102" spans="1:11">
      <c r="A102" s="483"/>
      <c r="B102" s="486"/>
      <c r="C102" s="264" t="s">
        <v>669</v>
      </c>
      <c r="D102" s="492"/>
      <c r="E102" s="492"/>
      <c r="F102" s="492"/>
      <c r="G102" s="495"/>
      <c r="H102" s="492"/>
      <c r="I102" s="492"/>
      <c r="J102" s="492"/>
      <c r="K102" s="492"/>
    </row>
    <row r="103" spans="1:11">
      <c r="A103" s="481"/>
      <c r="B103" s="484" t="s">
        <v>616</v>
      </c>
      <c r="C103" s="280" t="s">
        <v>666</v>
      </c>
      <c r="D103" s="490"/>
      <c r="E103" s="490" t="s">
        <v>667</v>
      </c>
      <c r="F103" s="490"/>
      <c r="G103" s="493"/>
      <c r="H103" s="490">
        <v>0</v>
      </c>
      <c r="I103" s="490" t="s">
        <v>585</v>
      </c>
      <c r="J103" s="490" t="s">
        <v>665</v>
      </c>
      <c r="K103" s="490" t="s">
        <v>599</v>
      </c>
    </row>
    <row r="104" spans="1:11">
      <c r="A104" s="483"/>
      <c r="B104" s="486"/>
      <c r="C104" s="264" t="s">
        <v>670</v>
      </c>
      <c r="D104" s="492"/>
      <c r="E104" s="492"/>
      <c r="F104" s="492"/>
      <c r="G104" s="495"/>
      <c r="H104" s="492"/>
      <c r="I104" s="492"/>
      <c r="J104" s="492"/>
      <c r="K104" s="492"/>
    </row>
    <row r="105" spans="1:11">
      <c r="A105" s="481"/>
      <c r="B105" s="484" t="s">
        <v>641</v>
      </c>
      <c r="C105" s="280" t="s">
        <v>666</v>
      </c>
      <c r="D105" s="490"/>
      <c r="E105" s="490"/>
      <c r="F105" s="490"/>
      <c r="G105" s="493"/>
      <c r="H105" s="490">
        <v>0</v>
      </c>
      <c r="I105" s="490" t="s">
        <v>585</v>
      </c>
      <c r="J105" s="257" t="s">
        <v>671</v>
      </c>
      <c r="K105" s="490"/>
    </row>
    <row r="106" spans="1:11">
      <c r="A106" s="483"/>
      <c r="B106" s="486"/>
      <c r="C106" s="264" t="s">
        <v>672</v>
      </c>
      <c r="D106" s="492"/>
      <c r="E106" s="492"/>
      <c r="F106" s="492"/>
      <c r="G106" s="495"/>
      <c r="H106" s="492"/>
      <c r="I106" s="492"/>
      <c r="J106" s="281" t="s">
        <v>595</v>
      </c>
      <c r="K106" s="492"/>
    </row>
    <row r="107" spans="1:11">
      <c r="A107" s="455" t="s">
        <v>629</v>
      </c>
      <c r="B107" s="456"/>
      <c r="C107" s="456"/>
      <c r="D107" s="456"/>
      <c r="E107" s="456"/>
      <c r="F107" s="456"/>
      <c r="G107" s="456"/>
      <c r="H107" s="249"/>
      <c r="I107" s="249"/>
      <c r="J107" s="249"/>
      <c r="K107" s="250"/>
    </row>
    <row r="108" spans="1:11">
      <c r="A108" s="481">
        <v>1</v>
      </c>
      <c r="B108" s="518" t="s">
        <v>673</v>
      </c>
      <c r="C108" s="519"/>
      <c r="D108" s="500" t="s">
        <v>689</v>
      </c>
      <c r="E108" s="256" t="s">
        <v>674</v>
      </c>
      <c r="F108" s="490"/>
      <c r="G108" s="493"/>
      <c r="H108" s="504">
        <v>0</v>
      </c>
      <c r="I108" s="504"/>
      <c r="J108" s="490" t="s">
        <v>675</v>
      </c>
      <c r="K108" s="490" t="s">
        <v>599</v>
      </c>
    </row>
    <row r="109" spans="1:11">
      <c r="A109" s="482"/>
      <c r="B109" s="520" t="s">
        <v>676</v>
      </c>
      <c r="C109" s="521"/>
      <c r="D109" s="507"/>
      <c r="E109" s="256" t="s">
        <v>677</v>
      </c>
      <c r="F109" s="491"/>
      <c r="G109" s="494"/>
      <c r="H109" s="508"/>
      <c r="I109" s="508"/>
      <c r="J109" s="491"/>
      <c r="K109" s="491"/>
    </row>
    <row r="110" spans="1:11">
      <c r="A110" s="483"/>
      <c r="B110" s="522"/>
      <c r="C110" s="523"/>
      <c r="D110" s="501"/>
      <c r="E110" s="256" t="s">
        <v>678</v>
      </c>
      <c r="F110" s="492"/>
      <c r="G110" s="495"/>
      <c r="H110" s="505"/>
      <c r="I110" s="505"/>
      <c r="J110" s="492"/>
      <c r="K110" s="492"/>
    </row>
    <row r="111" spans="1:11">
      <c r="A111" s="481">
        <v>2</v>
      </c>
      <c r="B111" s="518" t="s">
        <v>679</v>
      </c>
      <c r="C111" s="519"/>
      <c r="D111" s="500" t="s">
        <v>689</v>
      </c>
      <c r="E111" s="257" t="s">
        <v>674</v>
      </c>
      <c r="F111" s="490"/>
      <c r="G111" s="493"/>
      <c r="H111" s="504">
        <v>0</v>
      </c>
      <c r="I111" s="504"/>
      <c r="J111" s="490" t="s">
        <v>675</v>
      </c>
      <c r="K111" s="490" t="s">
        <v>599</v>
      </c>
    </row>
    <row r="112" spans="1:11">
      <c r="A112" s="482"/>
      <c r="B112" s="520" t="s">
        <v>680</v>
      </c>
      <c r="C112" s="521"/>
      <c r="D112" s="507"/>
      <c r="E112" s="256" t="s">
        <v>677</v>
      </c>
      <c r="F112" s="491"/>
      <c r="G112" s="494"/>
      <c r="H112" s="508"/>
      <c r="I112" s="508"/>
      <c r="J112" s="491"/>
      <c r="K112" s="491"/>
    </row>
    <row r="113" spans="1:11">
      <c r="A113" s="483"/>
      <c r="B113" s="522"/>
      <c r="C113" s="523"/>
      <c r="D113" s="501"/>
      <c r="E113" s="256" t="s">
        <v>678</v>
      </c>
      <c r="F113" s="492"/>
      <c r="G113" s="495"/>
      <c r="H113" s="505"/>
      <c r="I113" s="505"/>
      <c r="J113" s="492"/>
      <c r="K113" s="492"/>
    </row>
    <row r="114" spans="1:11">
      <c r="A114" s="481">
        <v>3</v>
      </c>
      <c r="B114" s="518" t="s">
        <v>681</v>
      </c>
      <c r="C114" s="519"/>
      <c r="D114" s="500" t="s">
        <v>689</v>
      </c>
      <c r="E114" s="257" t="s">
        <v>674</v>
      </c>
      <c r="F114" s="490"/>
      <c r="G114" s="493"/>
      <c r="H114" s="504">
        <v>0</v>
      </c>
      <c r="I114" s="504"/>
      <c r="J114" s="490" t="s">
        <v>682</v>
      </c>
      <c r="K114" s="490" t="s">
        <v>599</v>
      </c>
    </row>
    <row r="115" spans="1:11">
      <c r="A115" s="482"/>
      <c r="B115" s="520" t="s">
        <v>683</v>
      </c>
      <c r="C115" s="521"/>
      <c r="D115" s="507"/>
      <c r="E115" s="256" t="s">
        <v>677</v>
      </c>
      <c r="F115" s="491"/>
      <c r="G115" s="494"/>
      <c r="H115" s="508"/>
      <c r="I115" s="508"/>
      <c r="J115" s="491"/>
      <c r="K115" s="491"/>
    </row>
    <row r="116" spans="1:11">
      <c r="A116" s="483"/>
      <c r="B116" s="522"/>
      <c r="C116" s="523"/>
      <c r="D116" s="501"/>
      <c r="E116" s="281" t="s">
        <v>678</v>
      </c>
      <c r="F116" s="492"/>
      <c r="G116" s="495"/>
      <c r="H116" s="505"/>
      <c r="I116" s="505"/>
      <c r="J116" s="492"/>
      <c r="K116" s="492"/>
    </row>
    <row r="117" spans="1:11">
      <c r="A117" s="455" t="s">
        <v>684</v>
      </c>
      <c r="B117" s="456"/>
      <c r="C117" s="456"/>
      <c r="D117" s="456"/>
      <c r="E117" s="456"/>
      <c r="F117" s="456"/>
      <c r="G117" s="527"/>
      <c r="H117" s="303"/>
      <c r="I117" s="303"/>
      <c r="J117" s="303"/>
      <c r="K117" s="303"/>
    </row>
    <row r="118" spans="1:11">
      <c r="A118" s="524" t="s">
        <v>580</v>
      </c>
      <c r="B118" s="525"/>
      <c r="C118" s="525"/>
      <c r="D118" s="525"/>
      <c r="E118" s="525"/>
      <c r="F118" s="525"/>
      <c r="G118" s="525"/>
      <c r="H118" s="525"/>
      <c r="I118" s="525"/>
      <c r="J118" s="525"/>
      <c r="K118" s="526"/>
    </row>
    <row r="119" spans="1:11">
      <c r="A119" s="285">
        <v>1</v>
      </c>
      <c r="B119" s="517" t="s">
        <v>685</v>
      </c>
      <c r="C119" s="517"/>
      <c r="D119" s="258"/>
      <c r="E119" s="259"/>
      <c r="F119" s="258"/>
      <c r="G119" s="259"/>
      <c r="H119" s="258"/>
      <c r="I119" s="258"/>
      <c r="J119" s="258"/>
      <c r="K119" s="261"/>
    </row>
    <row r="120" spans="1:11">
      <c r="A120" s="304"/>
      <c r="B120" s="305" t="s">
        <v>582</v>
      </c>
      <c r="C120" s="306" t="s">
        <v>686</v>
      </c>
      <c r="D120" s="307" t="s">
        <v>689</v>
      </c>
      <c r="E120" s="308"/>
      <c r="F120" s="309"/>
      <c r="G120" s="310"/>
      <c r="H120" s="309">
        <v>0</v>
      </c>
      <c r="I120" s="309" t="s">
        <v>585</v>
      </c>
      <c r="J120" s="309" t="s">
        <v>687</v>
      </c>
      <c r="K120" s="309" t="s">
        <v>599</v>
      </c>
    </row>
    <row r="121" spans="1:11">
      <c r="A121" s="304"/>
      <c r="B121" s="305" t="s">
        <v>589</v>
      </c>
      <c r="C121" s="306" t="s">
        <v>688</v>
      </c>
      <c r="D121" s="307" t="s">
        <v>689</v>
      </c>
      <c r="E121" s="308"/>
      <c r="F121" s="309"/>
      <c r="G121" s="310"/>
      <c r="H121" s="309">
        <v>0</v>
      </c>
      <c r="I121" s="309" t="s">
        <v>585</v>
      </c>
      <c r="J121" s="309" t="s">
        <v>687</v>
      </c>
      <c r="K121" s="309" t="s">
        <v>599</v>
      </c>
    </row>
    <row r="129" spans="3:10">
      <c r="C129" s="154"/>
      <c r="H129" s="154"/>
      <c r="I129" s="154"/>
      <c r="J129" s="154"/>
    </row>
    <row r="130" spans="3:10">
      <c r="C130" s="155" t="s">
        <v>497</v>
      </c>
      <c r="H130" s="312" t="s">
        <v>498</v>
      </c>
      <c r="I130" s="312"/>
      <c r="J130" s="312"/>
    </row>
    <row r="131" spans="3:10">
      <c r="C131" s="156" t="s">
        <v>496</v>
      </c>
      <c r="H131" s="311" t="s">
        <v>499</v>
      </c>
      <c r="I131" s="311"/>
      <c r="J131" s="311"/>
    </row>
  </sheetData>
  <mergeCells count="331">
    <mergeCell ref="A118:K118"/>
    <mergeCell ref="B119:C119"/>
    <mergeCell ref="H130:J130"/>
    <mergeCell ref="H131:J131"/>
    <mergeCell ref="I114:I116"/>
    <mergeCell ref="J114:J116"/>
    <mergeCell ref="K114:K116"/>
    <mergeCell ref="B115:C115"/>
    <mergeCell ref="B116:C116"/>
    <mergeCell ref="A117:G117"/>
    <mergeCell ref="A114:A116"/>
    <mergeCell ref="B114:C114"/>
    <mergeCell ref="D114:D116"/>
    <mergeCell ref="F114:F116"/>
    <mergeCell ref="G114:G116"/>
    <mergeCell ref="H114:H116"/>
    <mergeCell ref="J111:J113"/>
    <mergeCell ref="K111:K113"/>
    <mergeCell ref="B112:C112"/>
    <mergeCell ref="B113:C113"/>
    <mergeCell ref="I108:I110"/>
    <mergeCell ref="J108:J110"/>
    <mergeCell ref="K108:K110"/>
    <mergeCell ref="B109:C109"/>
    <mergeCell ref="B110:C110"/>
    <mergeCell ref="K103:K104"/>
    <mergeCell ref="A105:A106"/>
    <mergeCell ref="B105:B106"/>
    <mergeCell ref="D105:D106"/>
    <mergeCell ref="E105:E106"/>
    <mergeCell ref="F105:F106"/>
    <mergeCell ref="G105:G106"/>
    <mergeCell ref="A111:A113"/>
    <mergeCell ref="B111:C111"/>
    <mergeCell ref="D111:D113"/>
    <mergeCell ref="F111:F113"/>
    <mergeCell ref="G111:G113"/>
    <mergeCell ref="H105:H106"/>
    <mergeCell ref="I105:I106"/>
    <mergeCell ref="K105:K106"/>
    <mergeCell ref="A107:G107"/>
    <mergeCell ref="A108:A110"/>
    <mergeCell ref="B108:C108"/>
    <mergeCell ref="D108:D110"/>
    <mergeCell ref="F108:F110"/>
    <mergeCell ref="G108:G110"/>
    <mergeCell ref="H108:H110"/>
    <mergeCell ref="H111:H113"/>
    <mergeCell ref="I111:I113"/>
    <mergeCell ref="A103:A104"/>
    <mergeCell ref="B103:B104"/>
    <mergeCell ref="D103:D104"/>
    <mergeCell ref="E103:E104"/>
    <mergeCell ref="F103:F104"/>
    <mergeCell ref="G103:G104"/>
    <mergeCell ref="H103:H104"/>
    <mergeCell ref="I103:I104"/>
    <mergeCell ref="J103:J104"/>
    <mergeCell ref="H99:H100"/>
    <mergeCell ref="I99:I100"/>
    <mergeCell ref="J99:J100"/>
    <mergeCell ref="K99:K100"/>
    <mergeCell ref="A101:A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A96:G96"/>
    <mergeCell ref="B97:C97"/>
    <mergeCell ref="A99:A100"/>
    <mergeCell ref="B99:B100"/>
    <mergeCell ref="D99:D100"/>
    <mergeCell ref="E99:E100"/>
    <mergeCell ref="F99:F100"/>
    <mergeCell ref="G99:G100"/>
    <mergeCell ref="G92:G93"/>
    <mergeCell ref="H92:H93"/>
    <mergeCell ref="I92:I93"/>
    <mergeCell ref="J92:J93"/>
    <mergeCell ref="K92:K93"/>
    <mergeCell ref="A95:G95"/>
    <mergeCell ref="H86:H87"/>
    <mergeCell ref="I86:I87"/>
    <mergeCell ref="J86:J87"/>
    <mergeCell ref="K86:K87"/>
    <mergeCell ref="B90:C90"/>
    <mergeCell ref="A92:A93"/>
    <mergeCell ref="B92:B93"/>
    <mergeCell ref="D92:D93"/>
    <mergeCell ref="E92:E93"/>
    <mergeCell ref="F92:F93"/>
    <mergeCell ref="A86:A87"/>
    <mergeCell ref="B86:B87"/>
    <mergeCell ref="D86:D87"/>
    <mergeCell ref="E86:E87"/>
    <mergeCell ref="F86:F87"/>
    <mergeCell ref="G86:G87"/>
    <mergeCell ref="A83:A85"/>
    <mergeCell ref="B83:B85"/>
    <mergeCell ref="D83:D85"/>
    <mergeCell ref="F83:F85"/>
    <mergeCell ref="G83:G85"/>
    <mergeCell ref="H83:H85"/>
    <mergeCell ref="I83:I85"/>
    <mergeCell ref="J83:J85"/>
    <mergeCell ref="K83:K85"/>
    <mergeCell ref="A80:A82"/>
    <mergeCell ref="B80:B82"/>
    <mergeCell ref="D80:D82"/>
    <mergeCell ref="F80:F82"/>
    <mergeCell ref="G80:G82"/>
    <mergeCell ref="H80:H82"/>
    <mergeCell ref="I80:I82"/>
    <mergeCell ref="J80:J82"/>
    <mergeCell ref="K80:K82"/>
    <mergeCell ref="A77:A79"/>
    <mergeCell ref="B77:B79"/>
    <mergeCell ref="D77:D79"/>
    <mergeCell ref="F77:F79"/>
    <mergeCell ref="G77:G79"/>
    <mergeCell ref="H77:H79"/>
    <mergeCell ref="I77:I79"/>
    <mergeCell ref="J77:J79"/>
    <mergeCell ref="K77:K79"/>
    <mergeCell ref="H73:H74"/>
    <mergeCell ref="I73:I74"/>
    <mergeCell ref="J73:J74"/>
    <mergeCell ref="K73:K74"/>
    <mergeCell ref="A75:A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F73:F74"/>
    <mergeCell ref="G73:G74"/>
    <mergeCell ref="I75:I76"/>
    <mergeCell ref="J75:J76"/>
    <mergeCell ref="K75:K76"/>
    <mergeCell ref="A70:A72"/>
    <mergeCell ref="B70:B72"/>
    <mergeCell ref="D70:D72"/>
    <mergeCell ref="F70:F72"/>
    <mergeCell ref="G70:G72"/>
    <mergeCell ref="H70:H72"/>
    <mergeCell ref="I70:I72"/>
    <mergeCell ref="J70:J72"/>
    <mergeCell ref="K70:K72"/>
    <mergeCell ref="A67:A69"/>
    <mergeCell ref="B67:B69"/>
    <mergeCell ref="D67:D69"/>
    <mergeCell ref="F67:F69"/>
    <mergeCell ref="G67:G69"/>
    <mergeCell ref="H67:H69"/>
    <mergeCell ref="I67:I69"/>
    <mergeCell ref="J67:J69"/>
    <mergeCell ref="K67:K69"/>
    <mergeCell ref="J61:J63"/>
    <mergeCell ref="K61:K63"/>
    <mergeCell ref="A64:A66"/>
    <mergeCell ref="B64:B66"/>
    <mergeCell ref="C64:C66"/>
    <mergeCell ref="D64:D66"/>
    <mergeCell ref="F64:F66"/>
    <mergeCell ref="G64:G66"/>
    <mergeCell ref="H64:H66"/>
    <mergeCell ref="I64:I66"/>
    <mergeCell ref="J64:J66"/>
    <mergeCell ref="K64:K66"/>
    <mergeCell ref="A59:G59"/>
    <mergeCell ref="A61:A63"/>
    <mergeCell ref="B61:B63"/>
    <mergeCell ref="C61:C63"/>
    <mergeCell ref="D61:D63"/>
    <mergeCell ref="F61:F63"/>
    <mergeCell ref="G61:G63"/>
    <mergeCell ref="H61:H63"/>
    <mergeCell ref="I61:I63"/>
    <mergeCell ref="K54:K55"/>
    <mergeCell ref="A57:A58"/>
    <mergeCell ref="B57:B58"/>
    <mergeCell ref="C57:C58"/>
    <mergeCell ref="D57:D58"/>
    <mergeCell ref="F57:F58"/>
    <mergeCell ref="G57:G58"/>
    <mergeCell ref="I57:I58"/>
    <mergeCell ref="J57:J58"/>
    <mergeCell ref="K57:K58"/>
    <mergeCell ref="A54:A55"/>
    <mergeCell ref="B54:B55"/>
    <mergeCell ref="C54:C55"/>
    <mergeCell ref="D54:D55"/>
    <mergeCell ref="F54:F55"/>
    <mergeCell ref="G54:G55"/>
    <mergeCell ref="H54:H55"/>
    <mergeCell ref="I54:I55"/>
    <mergeCell ref="J54:J55"/>
    <mergeCell ref="K43:K44"/>
    <mergeCell ref="A45:A46"/>
    <mergeCell ref="B45:B46"/>
    <mergeCell ref="D45:D46"/>
    <mergeCell ref="F45:F46"/>
    <mergeCell ref="G45:G46"/>
    <mergeCell ref="H45:H46"/>
    <mergeCell ref="I45:I46"/>
    <mergeCell ref="J45:J46"/>
    <mergeCell ref="K45:K46"/>
    <mergeCell ref="A43:A44"/>
    <mergeCell ref="B43:B44"/>
    <mergeCell ref="C43:C44"/>
    <mergeCell ref="D43:D44"/>
    <mergeCell ref="F43:F44"/>
    <mergeCell ref="G43:G44"/>
    <mergeCell ref="H43:H44"/>
    <mergeCell ref="I43:I44"/>
    <mergeCell ref="J43:J44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  <mergeCell ref="K34:K35"/>
    <mergeCell ref="A39:A40"/>
    <mergeCell ref="B39:B40"/>
    <mergeCell ref="C39:C40"/>
    <mergeCell ref="D39:D40"/>
    <mergeCell ref="F39:F40"/>
    <mergeCell ref="G39:G40"/>
    <mergeCell ref="H39:H40"/>
    <mergeCell ref="I39:I40"/>
    <mergeCell ref="J39:J40"/>
    <mergeCell ref="K39:K40"/>
    <mergeCell ref="A34:A35"/>
    <mergeCell ref="B34:B35"/>
    <mergeCell ref="C34:C35"/>
    <mergeCell ref="D34:D35"/>
    <mergeCell ref="F34:F35"/>
    <mergeCell ref="G34:G35"/>
    <mergeCell ref="H34:H35"/>
    <mergeCell ref="I34:I35"/>
    <mergeCell ref="J34:J35"/>
    <mergeCell ref="K27:K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1:K22"/>
    <mergeCell ref="A24:A26"/>
    <mergeCell ref="B24:B26"/>
    <mergeCell ref="C24:C26"/>
    <mergeCell ref="D24:D26"/>
    <mergeCell ref="F24:F26"/>
    <mergeCell ref="G24:G26"/>
    <mergeCell ref="H24:H26"/>
    <mergeCell ref="I24:I26"/>
    <mergeCell ref="J24:J26"/>
    <mergeCell ref="K24:K26"/>
    <mergeCell ref="A21:A22"/>
    <mergeCell ref="B21:B22"/>
    <mergeCell ref="C21:C22"/>
    <mergeCell ref="D21:D22"/>
    <mergeCell ref="F21:F22"/>
    <mergeCell ref="G21:G22"/>
    <mergeCell ref="H21:H22"/>
    <mergeCell ref="I21:I22"/>
    <mergeCell ref="J21:J22"/>
    <mergeCell ref="H16:H18"/>
    <mergeCell ref="I16:I18"/>
    <mergeCell ref="J16:J18"/>
    <mergeCell ref="K16:K18"/>
    <mergeCell ref="A19:A20"/>
    <mergeCell ref="B19:B20"/>
    <mergeCell ref="C19:C20"/>
    <mergeCell ref="D19:D20"/>
    <mergeCell ref="F19:F20"/>
    <mergeCell ref="G19:G20"/>
    <mergeCell ref="H19:H20"/>
    <mergeCell ref="I19:I20"/>
    <mergeCell ref="J19:J20"/>
    <mergeCell ref="K19:K20"/>
    <mergeCell ref="A14:G14"/>
    <mergeCell ref="A16:A18"/>
    <mergeCell ref="B16:B18"/>
    <mergeCell ref="C16:C18"/>
    <mergeCell ref="D16:D18"/>
    <mergeCell ref="F16:F18"/>
    <mergeCell ref="G16:G18"/>
    <mergeCell ref="D10:E10"/>
    <mergeCell ref="F10:G10"/>
    <mergeCell ref="D11:D12"/>
    <mergeCell ref="F11:F12"/>
    <mergeCell ref="H11:H12"/>
    <mergeCell ref="A13:G13"/>
    <mergeCell ref="A4:K4"/>
    <mergeCell ref="A5:K5"/>
    <mergeCell ref="A6:K6"/>
    <mergeCell ref="A7:K7"/>
    <mergeCell ref="A8:K8"/>
    <mergeCell ref="A9:C12"/>
    <mergeCell ref="D9:G9"/>
    <mergeCell ref="H9:I9"/>
    <mergeCell ref="J9:J12"/>
    <mergeCell ref="K9:K12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H20" sqref="H20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332" t="s">
        <v>489</v>
      </c>
      <c r="B1" s="333"/>
      <c r="C1" s="333"/>
      <c r="D1" s="333"/>
      <c r="E1" s="333"/>
      <c r="F1" s="333"/>
      <c r="G1" s="333"/>
      <c r="H1" s="333"/>
      <c r="I1" s="334"/>
    </row>
    <row r="2" spans="1:9" ht="15.75" thickBot="1">
      <c r="A2" s="335" t="s">
        <v>120</v>
      </c>
      <c r="B2" s="336"/>
      <c r="C2" s="336"/>
      <c r="D2" s="336"/>
      <c r="E2" s="336"/>
      <c r="F2" s="336"/>
      <c r="G2" s="336"/>
      <c r="H2" s="336"/>
      <c r="I2" s="337"/>
    </row>
    <row r="3" spans="1:9" ht="15.75" thickBot="1">
      <c r="A3" s="335" t="s">
        <v>501</v>
      </c>
      <c r="B3" s="336"/>
      <c r="C3" s="336"/>
      <c r="D3" s="336"/>
      <c r="E3" s="336"/>
      <c r="F3" s="336"/>
      <c r="G3" s="336"/>
      <c r="H3" s="336"/>
      <c r="I3" s="337"/>
    </row>
    <row r="4" spans="1:9" ht="15.75" thickBot="1">
      <c r="A4" s="335" t="s">
        <v>1</v>
      </c>
      <c r="B4" s="336"/>
      <c r="C4" s="336"/>
      <c r="D4" s="336"/>
      <c r="E4" s="336"/>
      <c r="F4" s="336"/>
      <c r="G4" s="336"/>
      <c r="H4" s="336"/>
      <c r="I4" s="337"/>
    </row>
    <row r="5" spans="1:9" ht="39" customHeight="1">
      <c r="A5" s="338" t="s">
        <v>121</v>
      </c>
      <c r="B5" s="339"/>
      <c r="C5" s="103" t="s">
        <v>122</v>
      </c>
      <c r="D5" s="329" t="s">
        <v>123</v>
      </c>
      <c r="E5" s="329" t="s">
        <v>124</v>
      </c>
      <c r="F5" s="329" t="s">
        <v>125</v>
      </c>
      <c r="G5" s="103" t="s">
        <v>126</v>
      </c>
      <c r="H5" s="329" t="s">
        <v>128</v>
      </c>
      <c r="I5" s="329" t="s">
        <v>129</v>
      </c>
    </row>
    <row r="6" spans="1:9" ht="36.75" customHeight="1" thickBot="1">
      <c r="A6" s="340"/>
      <c r="B6" s="341"/>
      <c r="C6" s="104" t="s">
        <v>492</v>
      </c>
      <c r="D6" s="331"/>
      <c r="E6" s="331"/>
      <c r="F6" s="331"/>
      <c r="G6" s="104" t="s">
        <v>127</v>
      </c>
      <c r="H6" s="331"/>
      <c r="I6" s="331"/>
    </row>
    <row r="7" spans="1:9">
      <c r="A7" s="323"/>
      <c r="B7" s="324"/>
      <c r="C7" s="4"/>
      <c r="D7" s="4"/>
      <c r="E7" s="4"/>
      <c r="F7" s="4"/>
      <c r="G7" s="4"/>
      <c r="H7" s="4"/>
      <c r="I7" s="4"/>
    </row>
    <row r="8" spans="1:9">
      <c r="A8" s="325" t="s">
        <v>130</v>
      </c>
      <c r="B8" s="326"/>
      <c r="C8" s="131">
        <f>SUM(C9,C13,)</f>
        <v>0</v>
      </c>
      <c r="D8" s="131">
        <v>0</v>
      </c>
      <c r="E8" s="131">
        <v>0</v>
      </c>
      <c r="F8" s="131">
        <v>0</v>
      </c>
      <c r="G8" s="131">
        <f>D8+C8+E8+F8</f>
        <v>0</v>
      </c>
      <c r="H8" s="131">
        <v>0</v>
      </c>
      <c r="I8" s="131">
        <v>0</v>
      </c>
    </row>
    <row r="9" spans="1:9">
      <c r="A9" s="325" t="s">
        <v>131</v>
      </c>
      <c r="B9" s="326"/>
      <c r="C9" s="120">
        <f>SUM(C10:C12)</f>
        <v>0</v>
      </c>
      <c r="D9" s="120">
        <f t="shared" ref="D9:I9" si="0">SUM(D10:D12)</f>
        <v>0</v>
      </c>
      <c r="E9" s="120">
        <f t="shared" si="0"/>
        <v>0</v>
      </c>
      <c r="F9" s="120">
        <f t="shared" si="0"/>
        <v>0</v>
      </c>
      <c r="G9" s="131">
        <f>D9+C9+E9+F9</f>
        <v>0</v>
      </c>
      <c r="H9" s="120">
        <f t="shared" si="0"/>
        <v>0</v>
      </c>
      <c r="I9" s="120">
        <f t="shared" si="0"/>
        <v>0</v>
      </c>
    </row>
    <row r="10" spans="1:9">
      <c r="A10" s="327" t="s">
        <v>132</v>
      </c>
      <c r="B10" s="328"/>
      <c r="C10" s="120"/>
      <c r="D10" s="120"/>
      <c r="E10" s="120"/>
      <c r="F10" s="120"/>
      <c r="G10" s="131"/>
      <c r="H10" s="120"/>
      <c r="I10" s="120"/>
    </row>
    <row r="11" spans="1:9">
      <c r="A11" s="327" t="s">
        <v>133</v>
      </c>
      <c r="B11" s="328"/>
      <c r="C11" s="121"/>
      <c r="D11" s="121"/>
      <c r="E11" s="121"/>
      <c r="F11" s="121"/>
      <c r="G11" s="131"/>
      <c r="H11" s="121"/>
      <c r="I11" s="121"/>
    </row>
    <row r="12" spans="1:9">
      <c r="A12" s="327" t="s">
        <v>134</v>
      </c>
      <c r="B12" s="328"/>
      <c r="C12" s="121"/>
      <c r="D12" s="121"/>
      <c r="E12" s="121"/>
      <c r="F12" s="121"/>
      <c r="G12" s="131"/>
      <c r="H12" s="121"/>
      <c r="I12" s="121"/>
    </row>
    <row r="13" spans="1:9">
      <c r="A13" s="325" t="s">
        <v>135</v>
      </c>
      <c r="B13" s="326"/>
      <c r="C13" s="120">
        <f>SUM(C14:C16)</f>
        <v>0</v>
      </c>
      <c r="D13" s="120">
        <f t="shared" ref="D13:I13" si="1">SUM(D14:D16)</f>
        <v>0</v>
      </c>
      <c r="E13" s="120">
        <f t="shared" si="1"/>
        <v>0</v>
      </c>
      <c r="F13" s="120">
        <f t="shared" si="1"/>
        <v>0</v>
      </c>
      <c r="G13" s="131">
        <f>D13+C13+E13+F13</f>
        <v>0</v>
      </c>
      <c r="H13" s="120">
        <f t="shared" si="1"/>
        <v>0</v>
      </c>
      <c r="I13" s="120">
        <f t="shared" si="1"/>
        <v>0</v>
      </c>
    </row>
    <row r="14" spans="1:9">
      <c r="A14" s="327" t="s">
        <v>136</v>
      </c>
      <c r="B14" s="328"/>
      <c r="C14" s="120"/>
      <c r="D14" s="120"/>
      <c r="E14" s="120"/>
      <c r="F14" s="120"/>
      <c r="G14" s="131"/>
      <c r="H14" s="120"/>
      <c r="I14" s="120"/>
    </row>
    <row r="15" spans="1:9">
      <c r="A15" s="327" t="s">
        <v>137</v>
      </c>
      <c r="B15" s="328"/>
      <c r="C15" s="121"/>
      <c r="D15" s="121"/>
      <c r="E15" s="121"/>
      <c r="F15" s="121"/>
      <c r="G15" s="131"/>
      <c r="H15" s="121"/>
      <c r="I15" s="121"/>
    </row>
    <row r="16" spans="1:9">
      <c r="A16" s="327" t="s">
        <v>138</v>
      </c>
      <c r="B16" s="328"/>
      <c r="C16" s="121"/>
      <c r="D16" s="121"/>
      <c r="E16" s="121"/>
      <c r="F16" s="121"/>
      <c r="G16" s="131"/>
      <c r="H16" s="121"/>
      <c r="I16" s="121"/>
    </row>
    <row r="17" spans="1:9">
      <c r="A17" s="325" t="s">
        <v>139</v>
      </c>
      <c r="B17" s="326"/>
      <c r="C17" s="124">
        <v>2706106</v>
      </c>
      <c r="D17" s="121">
        <v>0</v>
      </c>
      <c r="E17" s="121">
        <v>0</v>
      </c>
      <c r="F17" s="121">
        <v>0</v>
      </c>
      <c r="G17" s="124">
        <f>+ESFD!E46</f>
        <v>9435151</v>
      </c>
      <c r="H17" s="121">
        <v>0</v>
      </c>
      <c r="I17" s="121">
        <v>0</v>
      </c>
    </row>
    <row r="18" spans="1:9">
      <c r="A18" s="327"/>
      <c r="B18" s="328"/>
      <c r="C18" s="121"/>
      <c r="D18" s="121"/>
      <c r="E18" s="121"/>
      <c r="F18" s="121"/>
      <c r="G18" s="132">
        <f>D18+C18+E18+F18</f>
        <v>0</v>
      </c>
      <c r="H18" s="121"/>
      <c r="I18" s="121"/>
    </row>
    <row r="19" spans="1:9" ht="21.75" customHeight="1">
      <c r="A19" s="325" t="s">
        <v>140</v>
      </c>
      <c r="B19" s="326"/>
      <c r="C19" s="123">
        <f>C8+C17</f>
        <v>2706106</v>
      </c>
      <c r="D19" s="120">
        <f t="shared" ref="D19:I19" si="2">D8+D17</f>
        <v>0</v>
      </c>
      <c r="E19" s="120">
        <f t="shared" si="2"/>
        <v>0</v>
      </c>
      <c r="F19" s="120">
        <f t="shared" si="2"/>
        <v>0</v>
      </c>
      <c r="G19" s="123">
        <f t="shared" si="2"/>
        <v>9435151</v>
      </c>
      <c r="H19" s="120">
        <v>0</v>
      </c>
      <c r="I19" s="120">
        <f t="shared" si="2"/>
        <v>0</v>
      </c>
    </row>
    <row r="20" spans="1:9">
      <c r="A20" s="325"/>
      <c r="B20" s="326"/>
      <c r="C20" s="120"/>
      <c r="D20" s="120"/>
      <c r="E20" s="120"/>
      <c r="F20" s="120"/>
      <c r="G20" s="131"/>
      <c r="H20" s="120"/>
      <c r="I20" s="120"/>
    </row>
    <row r="21" spans="1:9" ht="23.25" customHeight="1">
      <c r="A21" s="325" t="s">
        <v>148</v>
      </c>
      <c r="B21" s="326"/>
      <c r="C21" s="120">
        <f>SUM(C22:C24)</f>
        <v>0</v>
      </c>
      <c r="D21" s="120">
        <f t="shared" ref="D21:I21" si="3">SUM(D22:D24)</f>
        <v>0</v>
      </c>
      <c r="E21" s="120">
        <f t="shared" si="3"/>
        <v>0</v>
      </c>
      <c r="F21" s="120">
        <f t="shared" si="3"/>
        <v>0</v>
      </c>
      <c r="G21" s="131">
        <f>D21+C21+E21+F21</f>
        <v>0</v>
      </c>
      <c r="H21" s="120">
        <f t="shared" si="3"/>
        <v>0</v>
      </c>
      <c r="I21" s="120">
        <f t="shared" si="3"/>
        <v>0</v>
      </c>
    </row>
    <row r="22" spans="1:9">
      <c r="A22" s="327" t="s">
        <v>141</v>
      </c>
      <c r="B22" s="328"/>
      <c r="C22" s="131"/>
      <c r="D22" s="131"/>
      <c r="E22" s="131"/>
      <c r="F22" s="131"/>
      <c r="G22" s="131"/>
      <c r="H22" s="131"/>
      <c r="I22" s="131"/>
    </row>
    <row r="23" spans="1:9">
      <c r="A23" s="327" t="s">
        <v>142</v>
      </c>
      <c r="B23" s="328"/>
      <c r="C23" s="131"/>
      <c r="D23" s="131"/>
      <c r="E23" s="131"/>
      <c r="F23" s="131"/>
      <c r="G23" s="131"/>
      <c r="H23" s="131"/>
      <c r="I23" s="131"/>
    </row>
    <row r="24" spans="1:9">
      <c r="A24" s="327" t="s">
        <v>143</v>
      </c>
      <c r="B24" s="328"/>
      <c r="C24" s="131"/>
      <c r="D24" s="131"/>
      <c r="E24" s="131"/>
      <c r="F24" s="131"/>
      <c r="G24" s="131"/>
      <c r="H24" s="131"/>
      <c r="I24" s="131"/>
    </row>
    <row r="25" spans="1:9">
      <c r="A25" s="344"/>
      <c r="B25" s="345"/>
      <c r="C25" s="131"/>
      <c r="D25" s="131"/>
      <c r="E25" s="131"/>
      <c r="F25" s="131"/>
      <c r="G25" s="131"/>
      <c r="H25" s="131"/>
      <c r="I25" s="131"/>
    </row>
    <row r="26" spans="1:9" ht="21.75" customHeight="1">
      <c r="A26" s="325" t="s">
        <v>144</v>
      </c>
      <c r="B26" s="326"/>
      <c r="C26" s="131">
        <f>SUM(C27:C29)</f>
        <v>0</v>
      </c>
      <c r="D26" s="131">
        <f t="shared" ref="D26:I26" si="4">SUM(D27:D29)</f>
        <v>0</v>
      </c>
      <c r="E26" s="131">
        <f t="shared" si="4"/>
        <v>0</v>
      </c>
      <c r="F26" s="131">
        <f t="shared" si="4"/>
        <v>0</v>
      </c>
      <c r="G26" s="131">
        <f>D26+C26+E26+F26</f>
        <v>0</v>
      </c>
      <c r="H26" s="131">
        <f t="shared" si="4"/>
        <v>0</v>
      </c>
      <c r="I26" s="131">
        <f t="shared" si="4"/>
        <v>0</v>
      </c>
    </row>
    <row r="27" spans="1:9" ht="16.5" customHeight="1">
      <c r="A27" s="327" t="s">
        <v>145</v>
      </c>
      <c r="B27" s="328"/>
      <c r="C27" s="11"/>
      <c r="D27" s="11"/>
      <c r="E27" s="11"/>
      <c r="F27" s="11"/>
      <c r="G27" s="11"/>
      <c r="H27" s="11"/>
      <c r="I27" s="11"/>
    </row>
    <row r="28" spans="1:9">
      <c r="A28" s="327" t="s">
        <v>146</v>
      </c>
      <c r="B28" s="328"/>
      <c r="C28" s="11"/>
      <c r="D28" s="11"/>
      <c r="E28" s="11"/>
      <c r="F28" s="11"/>
      <c r="G28" s="11"/>
      <c r="H28" s="11"/>
      <c r="I28" s="11"/>
    </row>
    <row r="29" spans="1:9">
      <c r="A29" s="327" t="s">
        <v>147</v>
      </c>
      <c r="B29" s="328"/>
      <c r="C29" s="11"/>
      <c r="D29" s="11"/>
      <c r="E29" s="11"/>
      <c r="F29" s="11"/>
      <c r="G29" s="11"/>
      <c r="H29" s="11"/>
      <c r="I29" s="11"/>
    </row>
    <row r="30" spans="1:9" ht="15.75" thickBot="1">
      <c r="A30" s="342"/>
      <c r="B30" s="343"/>
      <c r="C30" s="10"/>
      <c r="D30" s="10"/>
      <c r="E30" s="10"/>
      <c r="F30" s="10"/>
      <c r="G30" s="10"/>
      <c r="H30" s="10"/>
      <c r="I30" s="10"/>
    </row>
    <row r="31" spans="1:9" ht="15.75" thickBot="1"/>
    <row r="32" spans="1:9" ht="22.5">
      <c r="A32" s="329" t="s">
        <v>149</v>
      </c>
      <c r="B32" s="173" t="s">
        <v>150</v>
      </c>
      <c r="C32" s="173" t="s">
        <v>152</v>
      </c>
      <c r="D32" s="173" t="s">
        <v>155</v>
      </c>
      <c r="E32" s="329" t="s">
        <v>157</v>
      </c>
      <c r="F32" s="173" t="s">
        <v>158</v>
      </c>
    </row>
    <row r="33" spans="1:9">
      <c r="A33" s="330"/>
      <c r="B33" s="179" t="s">
        <v>151</v>
      </c>
      <c r="C33" s="179" t="s">
        <v>153</v>
      </c>
      <c r="D33" s="179" t="s">
        <v>156</v>
      </c>
      <c r="E33" s="330"/>
      <c r="F33" s="179" t="s">
        <v>159</v>
      </c>
    </row>
    <row r="34" spans="1:9" ht="15.75" thickBot="1">
      <c r="A34" s="331"/>
      <c r="B34" s="186"/>
      <c r="C34" s="174" t="s">
        <v>154</v>
      </c>
      <c r="D34" s="186"/>
      <c r="E34" s="331"/>
      <c r="F34" s="186"/>
    </row>
    <row r="35" spans="1:9" ht="45">
      <c r="A35" s="13" t="s">
        <v>160</v>
      </c>
      <c r="B35" s="5">
        <f>SUM(B37:B38)</f>
        <v>0</v>
      </c>
      <c r="C35" s="5"/>
      <c r="D35" s="5"/>
      <c r="E35" s="5"/>
      <c r="F35" s="5"/>
    </row>
    <row r="36" spans="1:9">
      <c r="A36" s="6" t="s">
        <v>161</v>
      </c>
      <c r="B36" s="5"/>
      <c r="C36" s="5"/>
      <c r="D36" s="5"/>
      <c r="E36" s="5"/>
      <c r="F36" s="5"/>
    </row>
    <row r="37" spans="1:9">
      <c r="A37" s="6" t="s">
        <v>162</v>
      </c>
      <c r="B37" s="5"/>
      <c r="C37" s="5"/>
      <c r="D37" s="5"/>
      <c r="E37" s="5"/>
      <c r="F37" s="5"/>
    </row>
    <row r="38" spans="1:9" ht="15.75" thickBot="1">
      <c r="A38" s="12" t="s">
        <v>163</v>
      </c>
      <c r="B38" s="9"/>
      <c r="C38" s="9"/>
      <c r="D38" s="9"/>
      <c r="E38" s="9"/>
      <c r="F38" s="9"/>
    </row>
    <row r="43" spans="1:9">
      <c r="A43" s="154"/>
      <c r="B43" s="154"/>
      <c r="C43" s="154"/>
      <c r="D43" s="154"/>
      <c r="E43" s="154"/>
      <c r="F43" s="154"/>
      <c r="G43" s="154"/>
      <c r="H43" s="154"/>
      <c r="I43" s="154"/>
    </row>
    <row r="44" spans="1:9">
      <c r="A44" s="322" t="s">
        <v>497</v>
      </c>
      <c r="B44" s="322"/>
      <c r="C44" s="322"/>
      <c r="D44" s="162"/>
      <c r="E44" s="322" t="s">
        <v>498</v>
      </c>
      <c r="F44" s="322"/>
      <c r="G44" s="322"/>
      <c r="H44" s="162"/>
      <c r="I44" s="162"/>
    </row>
    <row r="45" spans="1:9" ht="15" customHeight="1">
      <c r="A45" s="311" t="s">
        <v>496</v>
      </c>
      <c r="B45" s="311"/>
      <c r="C45" s="311"/>
      <c r="D45" s="162"/>
      <c r="E45" s="311" t="s">
        <v>499</v>
      </c>
      <c r="F45" s="311"/>
      <c r="G45" s="311"/>
      <c r="H45" s="162"/>
      <c r="I45" s="162"/>
    </row>
    <row r="46" spans="1:9" ht="15" customHeight="1">
      <c r="A46" s="162"/>
      <c r="B46" s="162"/>
      <c r="C46" s="162"/>
      <c r="D46" s="162"/>
      <c r="E46" s="162"/>
      <c r="F46" s="162"/>
      <c r="G46" s="162"/>
      <c r="H46" s="162"/>
      <c r="I46" s="162"/>
    </row>
    <row r="48" spans="1:9">
      <c r="C48" s="150"/>
    </row>
    <row r="49" spans="3:3">
      <c r="C49" s="150"/>
    </row>
    <row r="50" spans="3:3">
      <c r="C50" s="150"/>
    </row>
  </sheetData>
  <mergeCells count="40">
    <mergeCell ref="A25:B25"/>
    <mergeCell ref="A19:B19"/>
    <mergeCell ref="A18:B18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E7" sqref="E7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332" t="s">
        <v>489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</row>
    <row r="2" spans="1:11" ht="15.75" thickBot="1">
      <c r="A2" s="335" t="s">
        <v>164</v>
      </c>
      <c r="B2" s="336"/>
      <c r="C2" s="336"/>
      <c r="D2" s="336"/>
      <c r="E2" s="336"/>
      <c r="F2" s="336"/>
      <c r="G2" s="336"/>
      <c r="H2" s="336"/>
      <c r="I2" s="336"/>
      <c r="J2" s="336"/>
      <c r="K2" s="337"/>
    </row>
    <row r="3" spans="1:11" ht="15.75" thickBot="1">
      <c r="A3" s="335" t="s">
        <v>505</v>
      </c>
      <c r="B3" s="336"/>
      <c r="C3" s="336"/>
      <c r="D3" s="336"/>
      <c r="E3" s="336"/>
      <c r="F3" s="336"/>
      <c r="G3" s="336"/>
      <c r="H3" s="336"/>
      <c r="I3" s="336"/>
      <c r="J3" s="336"/>
      <c r="K3" s="337"/>
    </row>
    <row r="4" spans="1:11" ht="15.75" thickBot="1">
      <c r="A4" s="335" t="s">
        <v>1</v>
      </c>
      <c r="B4" s="336"/>
      <c r="C4" s="336"/>
      <c r="D4" s="336"/>
      <c r="E4" s="336"/>
      <c r="F4" s="336"/>
      <c r="G4" s="336"/>
      <c r="H4" s="336"/>
      <c r="I4" s="336"/>
      <c r="J4" s="336"/>
      <c r="K4" s="337"/>
    </row>
    <row r="5" spans="1:11" ht="113.25" thickBot="1">
      <c r="A5" s="105" t="s">
        <v>165</v>
      </c>
      <c r="B5" s="104" t="s">
        <v>166</v>
      </c>
      <c r="C5" s="104" t="s">
        <v>167</v>
      </c>
      <c r="D5" s="104" t="s">
        <v>168</v>
      </c>
      <c r="E5" s="104" t="s">
        <v>169</v>
      </c>
      <c r="F5" s="104" t="s">
        <v>170</v>
      </c>
      <c r="G5" s="104" t="s">
        <v>171</v>
      </c>
      <c r="H5" s="104" t="s">
        <v>172</v>
      </c>
      <c r="I5" s="104" t="s">
        <v>493</v>
      </c>
      <c r="J5" s="104" t="s">
        <v>494</v>
      </c>
      <c r="K5" s="104" t="s">
        <v>495</v>
      </c>
    </row>
    <row r="6" spans="1:1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67.5">
      <c r="A7" s="13" t="s">
        <v>173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>
      <c r="A8" s="18" t="s">
        <v>174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18" t="s">
        <v>175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18" t="s">
        <v>176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18" t="s">
        <v>177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45">
      <c r="A13" s="13" t="s">
        <v>178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33.75">
      <c r="A14" s="18" t="s">
        <v>179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3.75">
      <c r="A15" s="18" t="s">
        <v>180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33.75">
      <c r="A16" s="18" t="s">
        <v>181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ht="33.75">
      <c r="A17" s="18" t="s">
        <v>182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2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2" ht="67.5">
      <c r="A19" s="13" t="s">
        <v>183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2" ht="15.75" thickBot="1">
      <c r="A20" s="12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2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1:12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</row>
    <row r="25" spans="1:1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</row>
    <row r="26" spans="1:1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  <row r="27" spans="1:12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</row>
    <row r="28" spans="1:12">
      <c r="A28" s="161"/>
      <c r="B28" s="161"/>
      <c r="C28" s="161"/>
      <c r="D28" s="161"/>
      <c r="E28" s="161"/>
      <c r="F28" s="161"/>
      <c r="G28" s="161"/>
      <c r="H28" s="154"/>
      <c r="I28" s="154"/>
      <c r="J28" s="154"/>
      <c r="K28" s="154"/>
      <c r="L28" s="154"/>
    </row>
    <row r="29" spans="1:12">
      <c r="A29" s="161"/>
      <c r="B29" s="161"/>
      <c r="C29" s="312" t="s">
        <v>497</v>
      </c>
      <c r="D29" s="312"/>
      <c r="E29" s="312"/>
      <c r="F29" s="161"/>
      <c r="G29" s="161"/>
      <c r="H29" s="312" t="s">
        <v>498</v>
      </c>
      <c r="I29" s="312"/>
      <c r="J29" s="312"/>
      <c r="K29" s="154"/>
      <c r="L29" s="154"/>
    </row>
    <row r="30" spans="1:12" ht="27" customHeight="1">
      <c r="A30" s="154"/>
      <c r="B30" s="154"/>
      <c r="C30" s="311" t="s">
        <v>496</v>
      </c>
      <c r="D30" s="311"/>
      <c r="E30" s="311"/>
      <c r="F30" s="154"/>
      <c r="G30" s="154"/>
      <c r="H30" s="311" t="s">
        <v>499</v>
      </c>
      <c r="I30" s="311"/>
      <c r="J30" s="311"/>
      <c r="K30" s="154"/>
      <c r="L30" s="154"/>
    </row>
    <row r="31" spans="1:12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</row>
    <row r="32" spans="1:1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opLeftCell="A37" zoomScale="115" zoomScaleNormal="115" workbookViewId="0">
      <selection activeCell="D58" sqref="D58:D59"/>
    </sheetView>
  </sheetViews>
  <sheetFormatPr baseColWidth="10" defaultRowHeight="15"/>
  <cols>
    <col min="1" max="1" width="40.42578125" customWidth="1"/>
    <col min="2" max="2" width="39" customWidth="1"/>
    <col min="3" max="3" width="12.85546875" bestFit="1" customWidth="1"/>
    <col min="4" max="4" width="13.140625" bestFit="1" customWidth="1"/>
    <col min="5" max="5" width="13.28515625" bestFit="1" customWidth="1"/>
    <col min="8" max="8" width="14.7109375" style="193" bestFit="1" customWidth="1"/>
  </cols>
  <sheetData>
    <row r="1" spans="1:7">
      <c r="A1" s="378" t="s">
        <v>489</v>
      </c>
      <c r="B1" s="379"/>
      <c r="C1" s="379"/>
      <c r="D1" s="379"/>
      <c r="E1" s="379"/>
    </row>
    <row r="2" spans="1:7">
      <c r="A2" s="378" t="s">
        <v>184</v>
      </c>
      <c r="B2" s="379"/>
      <c r="C2" s="379"/>
      <c r="D2" s="379"/>
      <c r="E2" s="379"/>
    </row>
    <row r="3" spans="1:7">
      <c r="A3" s="378" t="s">
        <v>502</v>
      </c>
      <c r="B3" s="379"/>
      <c r="C3" s="379"/>
      <c r="D3" s="379"/>
      <c r="E3" s="379"/>
    </row>
    <row r="4" spans="1:7" ht="15.75" thickBot="1">
      <c r="A4" s="380" t="s">
        <v>1</v>
      </c>
      <c r="B4" s="381"/>
      <c r="C4" s="381"/>
      <c r="D4" s="381"/>
      <c r="E4" s="381"/>
    </row>
    <row r="5" spans="1:7">
      <c r="A5" s="354" t="s">
        <v>2</v>
      </c>
      <c r="B5" s="355"/>
      <c r="C5" s="106" t="s">
        <v>185</v>
      </c>
      <c r="D5" s="329" t="s">
        <v>187</v>
      </c>
      <c r="E5" s="106" t="s">
        <v>188</v>
      </c>
    </row>
    <row r="6" spans="1:7" ht="15.75" thickBot="1">
      <c r="A6" s="356"/>
      <c r="B6" s="357"/>
      <c r="C6" s="104" t="s">
        <v>186</v>
      </c>
      <c r="D6" s="331"/>
      <c r="E6" s="104" t="s">
        <v>189</v>
      </c>
    </row>
    <row r="7" spans="1:7">
      <c r="A7" s="360"/>
      <c r="B7" s="361"/>
      <c r="C7" s="20"/>
      <c r="D7" s="20"/>
      <c r="E7" s="20"/>
    </row>
    <row r="8" spans="1:7">
      <c r="A8" s="362" t="s">
        <v>190</v>
      </c>
      <c r="B8" s="363"/>
      <c r="C8" s="89">
        <f>SUM(C9:C11)</f>
        <v>178740000</v>
      </c>
      <c r="D8" s="89">
        <f>SUM(D9:D11)</f>
        <v>226392028</v>
      </c>
      <c r="E8" s="89">
        <f>SUM(E9:E11)</f>
        <v>226392028</v>
      </c>
    </row>
    <row r="9" spans="1:7">
      <c r="A9" s="366" t="s">
        <v>191</v>
      </c>
      <c r="B9" s="367"/>
      <c r="C9" s="94">
        <v>178740000</v>
      </c>
      <c r="D9" s="124">
        <v>226392028</v>
      </c>
      <c r="E9" s="124">
        <f>+D9</f>
        <v>226392028</v>
      </c>
    </row>
    <row r="10" spans="1:7">
      <c r="A10" s="366" t="s">
        <v>192</v>
      </c>
      <c r="B10" s="367"/>
      <c r="C10" s="94"/>
      <c r="D10" s="94"/>
      <c r="E10" s="94"/>
    </row>
    <row r="11" spans="1:7">
      <c r="A11" s="366" t="s">
        <v>193</v>
      </c>
      <c r="B11" s="367"/>
      <c r="C11" s="94"/>
      <c r="D11" s="94"/>
      <c r="E11" s="94"/>
      <c r="G11" s="71"/>
    </row>
    <row r="12" spans="1:7">
      <c r="A12" s="366"/>
      <c r="B12" s="367"/>
      <c r="C12" s="94"/>
      <c r="D12" s="94"/>
      <c r="E12" s="94"/>
    </row>
    <row r="13" spans="1:7">
      <c r="A13" s="362" t="s">
        <v>225</v>
      </c>
      <c r="B13" s="363"/>
      <c r="C13" s="89">
        <f>SUM(C14:C15)</f>
        <v>178740000</v>
      </c>
      <c r="D13" s="89">
        <f>SUM(D14:D15)</f>
        <v>234006527</v>
      </c>
      <c r="E13" s="89">
        <f>SUM(E14:E15)</f>
        <v>233733800</v>
      </c>
    </row>
    <row r="14" spans="1:7">
      <c r="A14" s="366" t="s">
        <v>194</v>
      </c>
      <c r="B14" s="367"/>
      <c r="C14" s="94">
        <v>178740000</v>
      </c>
      <c r="D14" s="111">
        <v>234006527</v>
      </c>
      <c r="E14" s="111">
        <v>233733800</v>
      </c>
      <c r="G14" s="71"/>
    </row>
    <row r="15" spans="1:7">
      <c r="A15" s="366" t="s">
        <v>195</v>
      </c>
      <c r="B15" s="367"/>
      <c r="C15" s="20"/>
      <c r="D15" s="20"/>
      <c r="E15" s="20"/>
    </row>
    <row r="16" spans="1:7">
      <c r="A16" s="366"/>
      <c r="B16" s="367"/>
      <c r="C16" s="20"/>
      <c r="D16" s="20"/>
      <c r="E16" s="20"/>
    </row>
    <row r="17" spans="1:7">
      <c r="A17" s="362" t="s">
        <v>196</v>
      </c>
      <c r="B17" s="363"/>
      <c r="C17" s="89">
        <f>SUM(C18:C19)</f>
        <v>0</v>
      </c>
      <c r="D17" s="89">
        <f>SUM(D18:D19)</f>
        <v>0</v>
      </c>
      <c r="E17" s="89">
        <f>SUM(E18:E19)</f>
        <v>0</v>
      </c>
    </row>
    <row r="18" spans="1:7">
      <c r="A18" s="366" t="s">
        <v>197</v>
      </c>
      <c r="B18" s="367"/>
      <c r="C18" s="126">
        <v>0</v>
      </c>
      <c r="D18" s="127">
        <v>0</v>
      </c>
      <c r="E18" s="126">
        <v>0</v>
      </c>
    </row>
    <row r="19" spans="1:7">
      <c r="A19" s="366" t="s">
        <v>198</v>
      </c>
      <c r="B19" s="367"/>
      <c r="C19" s="70"/>
      <c r="D19" s="70"/>
      <c r="E19" s="70"/>
    </row>
    <row r="20" spans="1:7">
      <c r="A20" s="366"/>
      <c r="B20" s="367"/>
      <c r="C20" s="20"/>
      <c r="D20" s="83"/>
      <c r="E20" s="83"/>
    </row>
    <row r="21" spans="1:7">
      <c r="A21" s="362" t="s">
        <v>199</v>
      </c>
      <c r="B21" s="363"/>
      <c r="C21" s="89">
        <f>C8-C13+C17</f>
        <v>0</v>
      </c>
      <c r="D21" s="89">
        <f>D8-D13+D17</f>
        <v>-7614499</v>
      </c>
      <c r="E21" s="117">
        <f>E8-E13+E17</f>
        <v>-7341772</v>
      </c>
      <c r="F21" s="71"/>
      <c r="G21" s="71"/>
    </row>
    <row r="22" spans="1:7">
      <c r="A22" s="362" t="s">
        <v>200</v>
      </c>
      <c r="B22" s="363"/>
      <c r="C22" s="89">
        <f>C21-C11</f>
        <v>0</v>
      </c>
      <c r="D22" s="89">
        <f>D21-D11</f>
        <v>-7614499</v>
      </c>
      <c r="E22" s="89">
        <f>E21-E11</f>
        <v>-7341772</v>
      </c>
    </row>
    <row r="23" spans="1:7" ht="15" customHeight="1">
      <c r="A23" s="362" t="s">
        <v>201</v>
      </c>
      <c r="B23" s="363"/>
      <c r="C23" s="382">
        <f>C22-C17</f>
        <v>0</v>
      </c>
      <c r="D23" s="89">
        <f>D22-D17</f>
        <v>-7614499</v>
      </c>
      <c r="E23" s="89">
        <f>E22-E17</f>
        <v>-7341772</v>
      </c>
      <c r="F23" s="71"/>
    </row>
    <row r="24" spans="1:7" ht="15.75" thickBot="1">
      <c r="A24" s="376"/>
      <c r="B24" s="377"/>
      <c r="C24" s="383"/>
      <c r="D24" s="94"/>
      <c r="E24" s="94"/>
    </row>
    <row r="25" spans="1:7" ht="15.75" thickBot="1">
      <c r="A25" s="352" t="s">
        <v>202</v>
      </c>
      <c r="B25" s="353"/>
      <c r="C25" s="107" t="s">
        <v>203</v>
      </c>
      <c r="D25" s="107" t="s">
        <v>187</v>
      </c>
      <c r="E25" s="107" t="s">
        <v>204</v>
      </c>
    </row>
    <row r="26" spans="1:7">
      <c r="A26" s="360"/>
      <c r="B26" s="361"/>
      <c r="C26" s="20"/>
      <c r="D26" s="20"/>
      <c r="E26" s="20"/>
    </row>
    <row r="27" spans="1:7">
      <c r="A27" s="362" t="s">
        <v>205</v>
      </c>
      <c r="B27" s="363"/>
      <c r="C27" s="116">
        <f>SUM(C28:C29)</f>
        <v>0</v>
      </c>
      <c r="D27" s="116">
        <f>SUM(D28:D29)</f>
        <v>0</v>
      </c>
      <c r="E27" s="116">
        <f>SUM(E28:E29)</f>
        <v>0</v>
      </c>
    </row>
    <row r="28" spans="1:7">
      <c r="A28" s="366" t="s">
        <v>206</v>
      </c>
      <c r="B28" s="367"/>
      <c r="C28" s="116"/>
      <c r="D28" s="116"/>
      <c r="E28" s="116"/>
    </row>
    <row r="29" spans="1:7">
      <c r="A29" s="366" t="s">
        <v>207</v>
      </c>
      <c r="B29" s="367"/>
      <c r="C29" s="116"/>
      <c r="D29" s="116"/>
      <c r="E29" s="116"/>
    </row>
    <row r="30" spans="1:7">
      <c r="A30" s="366"/>
      <c r="B30" s="367"/>
      <c r="C30" s="116"/>
      <c r="D30" s="116"/>
      <c r="E30" s="116"/>
    </row>
    <row r="31" spans="1:7">
      <c r="A31" s="362" t="s">
        <v>208</v>
      </c>
      <c r="B31" s="363"/>
      <c r="C31" s="114">
        <f>C23+C27</f>
        <v>0</v>
      </c>
      <c r="D31" s="123">
        <f>D23+D27</f>
        <v>-7614499</v>
      </c>
      <c r="E31" s="123">
        <f>E23+E27</f>
        <v>-7341772</v>
      </c>
    </row>
    <row r="32" spans="1:7" ht="15.75" thickBot="1">
      <c r="A32" s="368"/>
      <c r="B32" s="369"/>
      <c r="C32" s="21"/>
      <c r="D32" s="84"/>
      <c r="E32" s="84"/>
    </row>
    <row r="33" spans="1:5">
      <c r="A33" s="354" t="s">
        <v>202</v>
      </c>
      <c r="B33" s="355"/>
      <c r="C33" s="329" t="s">
        <v>209</v>
      </c>
      <c r="D33" s="358" t="s">
        <v>187</v>
      </c>
      <c r="E33" s="108" t="s">
        <v>188</v>
      </c>
    </row>
    <row r="34" spans="1:5" ht="15.75" thickBot="1">
      <c r="A34" s="356"/>
      <c r="B34" s="357"/>
      <c r="C34" s="331"/>
      <c r="D34" s="359"/>
      <c r="E34" s="109" t="s">
        <v>204</v>
      </c>
    </row>
    <row r="35" spans="1:5">
      <c r="A35" s="22"/>
      <c r="B35" s="23"/>
      <c r="C35" s="23"/>
      <c r="D35" s="23"/>
      <c r="E35" s="23"/>
    </row>
    <row r="36" spans="1:5">
      <c r="A36" s="372" t="s">
        <v>210</v>
      </c>
      <c r="B36" s="373"/>
      <c r="C36" s="116">
        <f>SUM(C37:C38)</f>
        <v>0</v>
      </c>
      <c r="D36" s="116">
        <f>SUM(D37:D38)</f>
        <v>0</v>
      </c>
      <c r="E36" s="116">
        <f>SUM(E37:E38)</f>
        <v>0</v>
      </c>
    </row>
    <row r="37" spans="1:5">
      <c r="A37" s="364" t="s">
        <v>211</v>
      </c>
      <c r="B37" s="365"/>
      <c r="C37" s="116"/>
      <c r="D37" s="116"/>
      <c r="E37" s="116"/>
    </row>
    <row r="38" spans="1:5">
      <c r="A38" s="364" t="s">
        <v>212</v>
      </c>
      <c r="B38" s="365"/>
      <c r="C38" s="116"/>
      <c r="D38" s="116"/>
      <c r="E38" s="116"/>
    </row>
    <row r="39" spans="1:5">
      <c r="A39" s="372" t="s">
        <v>213</v>
      </c>
      <c r="B39" s="373"/>
      <c r="C39" s="116">
        <f>SUM(C40:C41)</f>
        <v>0</v>
      </c>
      <c r="D39" s="116">
        <f>SUM(D40:D41)</f>
        <v>0</v>
      </c>
      <c r="E39" s="116">
        <f>SUM(E40:E41)</f>
        <v>0</v>
      </c>
    </row>
    <row r="40" spans="1:5">
      <c r="A40" s="364" t="s">
        <v>214</v>
      </c>
      <c r="B40" s="365"/>
      <c r="C40" s="116"/>
      <c r="D40" s="116"/>
      <c r="E40" s="116"/>
    </row>
    <row r="41" spans="1:5">
      <c r="A41" s="364" t="s">
        <v>215</v>
      </c>
      <c r="B41" s="365"/>
      <c r="C41" s="116"/>
      <c r="D41" s="116"/>
      <c r="E41" s="116"/>
    </row>
    <row r="42" spans="1:5">
      <c r="A42" s="364"/>
      <c r="B42" s="365"/>
      <c r="C42" s="116"/>
      <c r="D42" s="116"/>
      <c r="E42" s="116"/>
    </row>
    <row r="43" spans="1:5">
      <c r="A43" s="372" t="s">
        <v>216</v>
      </c>
      <c r="B43" s="373"/>
      <c r="C43" s="118">
        <f>C36-C39</f>
        <v>0</v>
      </c>
      <c r="D43" s="118">
        <f>D36-D39</f>
        <v>0</v>
      </c>
      <c r="E43" s="118">
        <f>E36-E39</f>
        <v>0</v>
      </c>
    </row>
    <row r="44" spans="1:5" ht="15.75" thickBot="1">
      <c r="A44" s="374"/>
      <c r="B44" s="375"/>
      <c r="C44" s="55"/>
      <c r="D44" s="55"/>
      <c r="E44" s="55"/>
    </row>
    <row r="45" spans="1:5">
      <c r="A45" s="354" t="s">
        <v>202</v>
      </c>
      <c r="B45" s="355"/>
      <c r="C45" s="108" t="s">
        <v>185</v>
      </c>
      <c r="D45" s="358" t="s">
        <v>187</v>
      </c>
      <c r="E45" s="108" t="s">
        <v>188</v>
      </c>
    </row>
    <row r="46" spans="1:5" ht="15.75" thickBot="1">
      <c r="A46" s="356"/>
      <c r="B46" s="357"/>
      <c r="C46" s="109" t="s">
        <v>203</v>
      </c>
      <c r="D46" s="359"/>
      <c r="E46" s="109" t="s">
        <v>204</v>
      </c>
    </row>
    <row r="47" spans="1:5">
      <c r="A47" s="370"/>
      <c r="B47" s="371"/>
      <c r="C47" s="23"/>
      <c r="D47" s="23"/>
      <c r="E47" s="23"/>
    </row>
    <row r="48" spans="1:5">
      <c r="A48" s="364" t="s">
        <v>217</v>
      </c>
      <c r="B48" s="365"/>
      <c r="C48" s="94">
        <f>C9</f>
        <v>178740000</v>
      </c>
      <c r="D48" s="94">
        <f>D9</f>
        <v>226392028</v>
      </c>
      <c r="E48" s="94">
        <f>E9</f>
        <v>226392028</v>
      </c>
    </row>
    <row r="49" spans="1:5">
      <c r="A49" s="364" t="s">
        <v>218</v>
      </c>
      <c r="B49" s="365"/>
      <c r="C49" s="94">
        <f>C37-C40</f>
        <v>0</v>
      </c>
      <c r="D49" s="94">
        <f>D37-D40</f>
        <v>0</v>
      </c>
      <c r="E49" s="94">
        <f>E37-E40</f>
        <v>0</v>
      </c>
    </row>
    <row r="50" spans="1:5">
      <c r="A50" s="364" t="s">
        <v>211</v>
      </c>
      <c r="B50" s="365"/>
      <c r="C50" s="94">
        <f>C37</f>
        <v>0</v>
      </c>
      <c r="D50" s="94">
        <f>D37</f>
        <v>0</v>
      </c>
      <c r="E50" s="94">
        <f>E37</f>
        <v>0</v>
      </c>
    </row>
    <row r="51" spans="1:5">
      <c r="A51" s="364" t="s">
        <v>214</v>
      </c>
      <c r="B51" s="365"/>
      <c r="C51" s="94">
        <f>C40</f>
        <v>0</v>
      </c>
      <c r="D51" s="94">
        <f>D40</f>
        <v>0</v>
      </c>
      <c r="E51" s="94">
        <f>E40</f>
        <v>0</v>
      </c>
    </row>
    <row r="52" spans="1:5">
      <c r="A52" s="364"/>
      <c r="B52" s="365"/>
      <c r="C52" s="94"/>
      <c r="D52" s="94"/>
      <c r="E52" s="94"/>
    </row>
    <row r="53" spans="1:5">
      <c r="A53" s="364" t="s">
        <v>194</v>
      </c>
      <c r="B53" s="365"/>
      <c r="C53" s="115">
        <f>C14</f>
        <v>178740000</v>
      </c>
      <c r="D53" s="129">
        <f>D14</f>
        <v>234006527</v>
      </c>
      <c r="E53" s="129">
        <f>E14</f>
        <v>233733800</v>
      </c>
    </row>
    <row r="54" spans="1:5">
      <c r="A54" s="364"/>
      <c r="B54" s="365"/>
      <c r="C54" s="116"/>
      <c r="D54" s="116"/>
      <c r="E54" s="116"/>
    </row>
    <row r="55" spans="1:5">
      <c r="A55" s="364" t="s">
        <v>197</v>
      </c>
      <c r="B55" s="365"/>
      <c r="C55" s="130">
        <f>C18</f>
        <v>0</v>
      </c>
      <c r="D55" s="130">
        <f>D18</f>
        <v>0</v>
      </c>
      <c r="E55" s="130">
        <f>E18</f>
        <v>0</v>
      </c>
    </row>
    <row r="56" spans="1:5">
      <c r="A56" s="364"/>
      <c r="B56" s="365"/>
      <c r="C56" s="116"/>
      <c r="D56" s="116"/>
      <c r="E56" s="116"/>
    </row>
    <row r="57" spans="1:5">
      <c r="A57" s="372" t="s">
        <v>219</v>
      </c>
      <c r="B57" s="373"/>
      <c r="C57" s="114">
        <f>C48+C49-C53-C55</f>
        <v>0</v>
      </c>
      <c r="D57" s="119">
        <f>D48+D49-D53-D55</f>
        <v>-7614499</v>
      </c>
      <c r="E57" s="119">
        <f>E48+E49-E53-E55</f>
        <v>-7341772</v>
      </c>
    </row>
    <row r="58" spans="1:5">
      <c r="A58" s="362" t="s">
        <v>220</v>
      </c>
      <c r="B58" s="363"/>
      <c r="C58" s="346">
        <f>C57-C49</f>
        <v>0</v>
      </c>
      <c r="D58" s="348">
        <f>D57-D49</f>
        <v>-7614499</v>
      </c>
      <c r="E58" s="348">
        <f>E57-E49</f>
        <v>-7341772</v>
      </c>
    </row>
    <row r="59" spans="1:5" ht="15.75" thickBot="1">
      <c r="A59" s="376"/>
      <c r="B59" s="377"/>
      <c r="C59" s="347"/>
      <c r="D59" s="349"/>
      <c r="E59" s="349"/>
    </row>
    <row r="60" spans="1:5">
      <c r="A60" s="354" t="s">
        <v>202</v>
      </c>
      <c r="B60" s="355"/>
      <c r="C60" s="329" t="s">
        <v>209</v>
      </c>
      <c r="D60" s="358" t="s">
        <v>187</v>
      </c>
      <c r="E60" s="108" t="s">
        <v>188</v>
      </c>
    </row>
    <row r="61" spans="1:5" ht="15.75" thickBot="1">
      <c r="A61" s="356"/>
      <c r="B61" s="357"/>
      <c r="C61" s="331"/>
      <c r="D61" s="359"/>
      <c r="E61" s="109" t="s">
        <v>204</v>
      </c>
    </row>
    <row r="62" spans="1:5">
      <c r="A62" s="370"/>
      <c r="B62" s="371"/>
      <c r="C62" s="23"/>
      <c r="D62" s="23"/>
      <c r="E62" s="23"/>
    </row>
    <row r="63" spans="1:5">
      <c r="A63" s="364" t="s">
        <v>192</v>
      </c>
      <c r="B63" s="365"/>
      <c r="C63" s="94">
        <f>C10</f>
        <v>0</v>
      </c>
      <c r="D63" s="94">
        <f>D10</f>
        <v>0</v>
      </c>
      <c r="E63" s="94">
        <f>E10</f>
        <v>0</v>
      </c>
    </row>
    <row r="64" spans="1:5">
      <c r="A64" s="364" t="s">
        <v>221</v>
      </c>
      <c r="B64" s="365"/>
      <c r="C64" s="94">
        <f>C38-C41</f>
        <v>0</v>
      </c>
      <c r="D64" s="94">
        <f>D38-D41</f>
        <v>0</v>
      </c>
      <c r="E64" s="94">
        <f>E38-E41</f>
        <v>0</v>
      </c>
    </row>
    <row r="65" spans="1:5">
      <c r="A65" s="364" t="s">
        <v>212</v>
      </c>
      <c r="B65" s="365"/>
      <c r="C65" s="94">
        <f>C38</f>
        <v>0</v>
      </c>
      <c r="D65" s="94">
        <f>D38</f>
        <v>0</v>
      </c>
      <c r="E65" s="94">
        <f>E38</f>
        <v>0</v>
      </c>
    </row>
    <row r="66" spans="1:5">
      <c r="A66" s="364" t="s">
        <v>215</v>
      </c>
      <c r="B66" s="365"/>
      <c r="C66" s="94">
        <f>C41</f>
        <v>0</v>
      </c>
      <c r="D66" s="94">
        <f>D41</f>
        <v>0</v>
      </c>
      <c r="E66" s="94">
        <f>E41</f>
        <v>0</v>
      </c>
    </row>
    <row r="67" spans="1:5">
      <c r="A67" s="364"/>
      <c r="B67" s="365"/>
      <c r="C67" s="94"/>
      <c r="D67" s="94"/>
      <c r="E67" s="94"/>
    </row>
    <row r="68" spans="1:5">
      <c r="A68" s="364" t="s">
        <v>222</v>
      </c>
      <c r="B68" s="365"/>
      <c r="C68" s="94">
        <f>C15</f>
        <v>0</v>
      </c>
      <c r="D68" s="94">
        <f>D15</f>
        <v>0</v>
      </c>
      <c r="E68" s="94">
        <f>E15</f>
        <v>0</v>
      </c>
    </row>
    <row r="69" spans="1:5">
      <c r="A69" s="364"/>
      <c r="B69" s="365"/>
      <c r="C69" s="23"/>
      <c r="D69" s="69"/>
      <c r="E69" s="69"/>
    </row>
    <row r="70" spans="1:5">
      <c r="A70" s="364" t="s">
        <v>198</v>
      </c>
      <c r="B70" s="365"/>
      <c r="C70" s="128">
        <f>C19</f>
        <v>0</v>
      </c>
      <c r="D70" s="128">
        <f>D19</f>
        <v>0</v>
      </c>
      <c r="E70" s="128">
        <f>E19</f>
        <v>0</v>
      </c>
    </row>
    <row r="71" spans="1:5">
      <c r="A71" s="364"/>
      <c r="B71" s="365"/>
      <c r="C71" s="112"/>
      <c r="D71" s="112"/>
      <c r="E71" s="112"/>
    </row>
    <row r="72" spans="1:5">
      <c r="A72" s="372" t="s">
        <v>223</v>
      </c>
      <c r="B72" s="373"/>
      <c r="C72" s="113">
        <f>C63+C64-C68+C70</f>
        <v>0</v>
      </c>
      <c r="D72" s="113">
        <f>D63+D64-D68+D70</f>
        <v>0</v>
      </c>
      <c r="E72" s="113">
        <f>E63+E64-E68+E70</f>
        <v>0</v>
      </c>
    </row>
    <row r="73" spans="1:5">
      <c r="A73" s="372" t="s">
        <v>224</v>
      </c>
      <c r="B73" s="373"/>
      <c r="C73" s="350">
        <f>C72-C64</f>
        <v>0</v>
      </c>
      <c r="D73" s="350">
        <f>D72-D64</f>
        <v>0</v>
      </c>
      <c r="E73" s="350">
        <f>E72-E64</f>
        <v>0</v>
      </c>
    </row>
    <row r="74" spans="1:5" ht="15.75" thickBot="1">
      <c r="A74" s="374"/>
      <c r="B74" s="375"/>
      <c r="C74" s="351"/>
      <c r="D74" s="351"/>
      <c r="E74" s="351"/>
    </row>
    <row r="77" spans="1:5">
      <c r="A77" s="154"/>
      <c r="B77" s="154"/>
      <c r="C77" s="154"/>
      <c r="D77" s="154"/>
      <c r="E77" s="154"/>
    </row>
    <row r="78" spans="1:5">
      <c r="A78" s="154"/>
      <c r="B78" s="154"/>
      <c r="C78" s="154"/>
      <c r="D78" s="154"/>
      <c r="E78" s="154"/>
    </row>
    <row r="79" spans="1:5">
      <c r="A79" s="154"/>
      <c r="B79" s="154"/>
      <c r="C79" s="154"/>
      <c r="D79" s="154"/>
      <c r="E79" s="154"/>
    </row>
    <row r="80" spans="1:5">
      <c r="A80" s="154"/>
      <c r="B80" s="154"/>
      <c r="C80" s="154"/>
      <c r="D80" s="154"/>
      <c r="E80" s="154"/>
    </row>
    <row r="81" spans="1:5">
      <c r="A81" s="154"/>
      <c r="B81" s="154"/>
      <c r="C81" s="154"/>
      <c r="D81" s="154"/>
      <c r="E81" s="154"/>
    </row>
    <row r="82" spans="1:5">
      <c r="A82" s="154"/>
      <c r="B82" s="154"/>
      <c r="C82" s="154"/>
      <c r="D82" s="154"/>
      <c r="E82" s="154"/>
    </row>
    <row r="83" spans="1:5">
      <c r="A83" s="154"/>
      <c r="B83" s="154"/>
      <c r="C83" s="154"/>
      <c r="D83" s="154"/>
      <c r="E83" s="154"/>
    </row>
    <row r="84" spans="1:5">
      <c r="A84" s="154"/>
      <c r="B84" s="154"/>
      <c r="C84" s="154"/>
      <c r="D84" s="154"/>
      <c r="E84" s="154"/>
    </row>
    <row r="85" spans="1:5">
      <c r="A85" s="154"/>
      <c r="B85" s="154"/>
      <c r="C85" s="154"/>
      <c r="D85" s="154"/>
      <c r="E85" s="154"/>
    </row>
    <row r="86" spans="1:5">
      <c r="A86" s="154"/>
      <c r="B86" s="154"/>
      <c r="C86" s="154"/>
      <c r="D86" s="154"/>
      <c r="E86" s="154"/>
    </row>
    <row r="87" spans="1:5">
      <c r="A87" s="154"/>
      <c r="B87" s="154"/>
      <c r="C87" s="154"/>
      <c r="D87" s="154"/>
      <c r="E87" s="154"/>
    </row>
    <row r="88" spans="1:5">
      <c r="A88" s="154"/>
      <c r="B88" s="154"/>
      <c r="C88" s="154"/>
      <c r="D88" s="154"/>
      <c r="E88" s="154"/>
    </row>
    <row r="89" spans="1:5">
      <c r="A89" s="154"/>
      <c r="B89" s="154"/>
      <c r="C89" s="154"/>
      <c r="D89" s="154"/>
      <c r="E89" s="154"/>
    </row>
    <row r="90" spans="1:5">
      <c r="A90" s="154"/>
      <c r="B90" s="154"/>
      <c r="C90" s="154"/>
      <c r="D90" s="154"/>
      <c r="E90" s="154"/>
    </row>
    <row r="91" spans="1:5">
      <c r="A91" s="154"/>
      <c r="B91" s="154"/>
      <c r="C91" s="154"/>
      <c r="D91" s="154"/>
      <c r="E91" s="154"/>
    </row>
    <row r="92" spans="1:5">
      <c r="A92" s="154"/>
      <c r="B92" s="154"/>
      <c r="C92" s="154"/>
      <c r="D92" s="154"/>
      <c r="E92" s="154"/>
    </row>
    <row r="93" spans="1:5">
      <c r="A93" s="209"/>
      <c r="B93" s="160"/>
      <c r="C93" s="209"/>
      <c r="D93" s="209"/>
      <c r="E93" s="209"/>
    </row>
    <row r="94" spans="1:5">
      <c r="A94" s="152" t="s">
        <v>497</v>
      </c>
      <c r="B94" s="154"/>
      <c r="C94" s="312" t="s">
        <v>498</v>
      </c>
      <c r="D94" s="312"/>
      <c r="E94" s="312"/>
    </row>
    <row r="95" spans="1:5">
      <c r="A95" s="153" t="s">
        <v>496</v>
      </c>
      <c r="B95" s="154"/>
      <c r="C95" s="311" t="s">
        <v>499</v>
      </c>
      <c r="D95" s="311"/>
      <c r="E95" s="311"/>
    </row>
    <row r="96" spans="1:5">
      <c r="A96" s="154"/>
      <c r="B96" s="154"/>
      <c r="C96" s="154"/>
      <c r="D96" s="154"/>
      <c r="E96" s="154"/>
    </row>
  </sheetData>
  <mergeCells count="80"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  <mergeCell ref="A36:B36"/>
    <mergeCell ref="A37:B37"/>
    <mergeCell ref="A48:B48"/>
    <mergeCell ref="A40:B40"/>
    <mergeCell ref="A42:B42"/>
    <mergeCell ref="A43:B44"/>
    <mergeCell ref="A47:B47"/>
    <mergeCell ref="A45:B46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25:B25"/>
    <mergeCell ref="A33:B34"/>
    <mergeCell ref="C33:C34"/>
    <mergeCell ref="D33:D34"/>
    <mergeCell ref="A26:B26"/>
    <mergeCell ref="A27:B27"/>
    <mergeCell ref="C94:E94"/>
    <mergeCell ref="C95:E95"/>
    <mergeCell ref="C58:C59"/>
    <mergeCell ref="D58:D59"/>
    <mergeCell ref="E58:E59"/>
    <mergeCell ref="E73:E74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opLeftCell="A22" workbookViewId="0">
      <selection activeCell="I45" sqref="I45"/>
    </sheetView>
  </sheetViews>
  <sheetFormatPr baseColWidth="10" defaultRowHeight="15"/>
  <cols>
    <col min="1" max="1" width="11.42578125" customWidth="1"/>
    <col min="3" max="3" width="42.42578125" customWidth="1"/>
    <col min="4" max="4" width="12.85546875" bestFit="1" customWidth="1"/>
    <col min="5" max="5" width="12.28515625" customWidth="1"/>
    <col min="6" max="8" width="12.85546875" bestFit="1" customWidth="1"/>
    <col min="9" max="9" width="12" bestFit="1" customWidth="1"/>
    <col min="11" max="11" width="14.7109375" style="193" bestFit="1" customWidth="1"/>
  </cols>
  <sheetData>
    <row r="1" spans="1:9">
      <c r="A1" s="384" t="s">
        <v>489</v>
      </c>
      <c r="B1" s="385"/>
      <c r="C1" s="385"/>
      <c r="D1" s="385"/>
      <c r="E1" s="385"/>
      <c r="F1" s="385"/>
      <c r="G1" s="385"/>
      <c r="H1" s="385"/>
      <c r="I1" s="386"/>
    </row>
    <row r="2" spans="1:9">
      <c r="A2" s="378" t="s">
        <v>226</v>
      </c>
      <c r="B2" s="379"/>
      <c r="C2" s="379"/>
      <c r="D2" s="379"/>
      <c r="E2" s="379"/>
      <c r="F2" s="379"/>
      <c r="G2" s="379"/>
      <c r="H2" s="379"/>
      <c r="I2" s="387"/>
    </row>
    <row r="3" spans="1:9">
      <c r="A3" s="378" t="s">
        <v>502</v>
      </c>
      <c r="B3" s="379"/>
      <c r="C3" s="379"/>
      <c r="D3" s="379"/>
      <c r="E3" s="379"/>
      <c r="F3" s="379"/>
      <c r="G3" s="379"/>
      <c r="H3" s="379"/>
      <c r="I3" s="387"/>
    </row>
    <row r="4" spans="1:9" ht="15.75" thickBot="1">
      <c r="A4" s="380" t="s">
        <v>1</v>
      </c>
      <c r="B4" s="381"/>
      <c r="C4" s="381"/>
      <c r="D4" s="381"/>
      <c r="E4" s="381"/>
      <c r="F4" s="381"/>
      <c r="G4" s="381"/>
      <c r="H4" s="381"/>
      <c r="I4" s="388"/>
    </row>
    <row r="5" spans="1:9" ht="15.75" thickBot="1">
      <c r="A5" s="384"/>
      <c r="B5" s="385"/>
      <c r="C5" s="386"/>
      <c r="D5" s="332" t="s">
        <v>227</v>
      </c>
      <c r="E5" s="333"/>
      <c r="F5" s="333"/>
      <c r="G5" s="333"/>
      <c r="H5" s="334"/>
      <c r="I5" s="358" t="s">
        <v>228</v>
      </c>
    </row>
    <row r="6" spans="1:9">
      <c r="A6" s="378" t="s">
        <v>202</v>
      </c>
      <c r="B6" s="379"/>
      <c r="C6" s="387"/>
      <c r="D6" s="358" t="s">
        <v>230</v>
      </c>
      <c r="E6" s="329" t="s">
        <v>231</v>
      </c>
      <c r="F6" s="358" t="s">
        <v>232</v>
      </c>
      <c r="G6" s="358" t="s">
        <v>187</v>
      </c>
      <c r="H6" s="358" t="s">
        <v>233</v>
      </c>
      <c r="I6" s="389"/>
    </row>
    <row r="7" spans="1:9" ht="15.75" thickBot="1">
      <c r="A7" s="380" t="s">
        <v>229</v>
      </c>
      <c r="B7" s="381"/>
      <c r="C7" s="388"/>
      <c r="D7" s="359"/>
      <c r="E7" s="331"/>
      <c r="F7" s="359"/>
      <c r="G7" s="359"/>
      <c r="H7" s="359"/>
      <c r="I7" s="359"/>
    </row>
    <row r="8" spans="1:9">
      <c r="A8" s="393"/>
      <c r="B8" s="394"/>
      <c r="C8" s="395"/>
      <c r="D8" s="26"/>
      <c r="E8" s="26"/>
      <c r="F8" s="26"/>
      <c r="G8" s="26"/>
      <c r="H8" s="26"/>
      <c r="I8" s="26"/>
    </row>
    <row r="9" spans="1:9">
      <c r="A9" s="396" t="s">
        <v>234</v>
      </c>
      <c r="B9" s="397"/>
      <c r="C9" s="398"/>
      <c r="D9" s="26"/>
      <c r="E9" s="26"/>
      <c r="F9" s="26"/>
      <c r="G9" s="26"/>
      <c r="H9" s="26"/>
      <c r="I9" s="26"/>
    </row>
    <row r="10" spans="1:9">
      <c r="A10" s="390" t="s">
        <v>235</v>
      </c>
      <c r="B10" s="391"/>
      <c r="C10" s="392"/>
      <c r="D10" s="26"/>
      <c r="E10" s="26"/>
      <c r="F10" s="26"/>
      <c r="G10" s="26"/>
      <c r="H10" s="26"/>
      <c r="I10" s="26"/>
    </row>
    <row r="11" spans="1:9">
      <c r="A11" s="390" t="s">
        <v>236</v>
      </c>
      <c r="B11" s="391"/>
      <c r="C11" s="392"/>
      <c r="D11" s="26"/>
      <c r="E11" s="26"/>
      <c r="F11" s="26"/>
      <c r="G11" s="26"/>
      <c r="H11" s="26"/>
      <c r="I11" s="26"/>
    </row>
    <row r="12" spans="1:9">
      <c r="A12" s="390" t="s">
        <v>237</v>
      </c>
      <c r="B12" s="391"/>
      <c r="C12" s="392"/>
      <c r="D12" s="26"/>
      <c r="E12" s="26"/>
      <c r="F12" s="26"/>
      <c r="G12" s="26"/>
      <c r="H12" s="26"/>
      <c r="I12" s="26"/>
    </row>
    <row r="13" spans="1:9">
      <c r="A13" s="390" t="s">
        <v>238</v>
      </c>
      <c r="B13" s="391"/>
      <c r="C13" s="392"/>
      <c r="D13" s="26"/>
      <c r="E13" s="26"/>
      <c r="F13" s="26"/>
      <c r="G13" s="26"/>
      <c r="H13" s="26"/>
      <c r="I13" s="26"/>
    </row>
    <row r="14" spans="1:9">
      <c r="A14" s="390" t="s">
        <v>239</v>
      </c>
      <c r="B14" s="391"/>
      <c r="C14" s="392"/>
      <c r="D14" s="26"/>
      <c r="E14" s="26"/>
      <c r="F14" s="26"/>
      <c r="G14" s="26"/>
      <c r="H14" s="26"/>
      <c r="I14" s="26"/>
    </row>
    <row r="15" spans="1:9">
      <c r="A15" s="390" t="s">
        <v>240</v>
      </c>
      <c r="B15" s="391"/>
      <c r="C15" s="392"/>
      <c r="D15" s="26">
        <v>240000</v>
      </c>
      <c r="E15" s="72">
        <v>0</v>
      </c>
      <c r="F15" s="72">
        <f>+D15+E15</f>
        <v>240000</v>
      </c>
      <c r="G15" s="72">
        <v>71165</v>
      </c>
      <c r="H15" s="72">
        <f>+G15</f>
        <v>71165</v>
      </c>
      <c r="I15" s="72">
        <f>G15-D15</f>
        <v>-168835</v>
      </c>
    </row>
    <row r="16" spans="1:9">
      <c r="A16" s="390" t="s">
        <v>241</v>
      </c>
      <c r="B16" s="391"/>
      <c r="C16" s="392"/>
      <c r="D16" s="26"/>
      <c r="E16" s="26"/>
      <c r="F16" s="26"/>
      <c r="G16" s="26"/>
      <c r="H16" s="26"/>
      <c r="I16" s="72"/>
    </row>
    <row r="17" spans="1:9">
      <c r="A17" s="390" t="s">
        <v>242</v>
      </c>
      <c r="B17" s="401"/>
      <c r="C17" s="392"/>
      <c r="D17" s="88">
        <v>178500000</v>
      </c>
      <c r="E17" s="72">
        <v>47820863</v>
      </c>
      <c r="F17" s="72">
        <v>226320863</v>
      </c>
      <c r="G17" s="72">
        <v>226320863</v>
      </c>
      <c r="H17" s="72">
        <v>226320863</v>
      </c>
      <c r="I17" s="72">
        <f>G17-D17</f>
        <v>47820863</v>
      </c>
    </row>
    <row r="18" spans="1:9">
      <c r="A18" s="22" t="s">
        <v>243</v>
      </c>
      <c r="B18" s="37"/>
      <c r="C18" s="38"/>
      <c r="D18" s="85"/>
      <c r="E18" s="86"/>
      <c r="F18" s="86"/>
      <c r="G18" s="86"/>
      <c r="H18" s="72"/>
      <c r="I18" s="86"/>
    </row>
    <row r="19" spans="1:9" ht="14.45" customHeight="1">
      <c r="A19" s="30"/>
      <c r="B19" s="399" t="s">
        <v>244</v>
      </c>
      <c r="C19" s="400"/>
      <c r="D19" s="88"/>
      <c r="E19" s="72"/>
      <c r="F19" s="72"/>
      <c r="G19" s="72"/>
      <c r="H19" s="72"/>
      <c r="I19" s="72"/>
    </row>
    <row r="20" spans="1:9">
      <c r="A20" s="30"/>
      <c r="B20" s="399" t="s">
        <v>245</v>
      </c>
      <c r="C20" s="400"/>
      <c r="D20" s="26"/>
      <c r="E20" s="26"/>
      <c r="F20" s="26"/>
      <c r="G20" s="26"/>
      <c r="H20" s="26"/>
      <c r="I20" s="26"/>
    </row>
    <row r="21" spans="1:9">
      <c r="A21" s="30"/>
      <c r="B21" s="399" t="s">
        <v>246</v>
      </c>
      <c r="C21" s="400"/>
      <c r="D21" s="26"/>
      <c r="E21" s="26"/>
      <c r="F21" s="26"/>
      <c r="G21" s="26"/>
      <c r="H21" s="26"/>
      <c r="I21" s="26"/>
    </row>
    <row r="22" spans="1:9">
      <c r="A22" s="30"/>
      <c r="B22" s="399" t="s">
        <v>247</v>
      </c>
      <c r="C22" s="400"/>
      <c r="D22" s="26"/>
      <c r="E22" s="26"/>
      <c r="F22" s="26"/>
      <c r="G22" s="26"/>
      <c r="H22" s="26"/>
      <c r="I22" s="26"/>
    </row>
    <row r="23" spans="1:9">
      <c r="A23" s="30"/>
      <c r="B23" s="399" t="s">
        <v>248</v>
      </c>
      <c r="C23" s="400"/>
      <c r="D23" s="26"/>
      <c r="E23" s="26"/>
      <c r="F23" s="26"/>
      <c r="G23" s="26"/>
      <c r="H23" s="26"/>
      <c r="I23" s="26"/>
    </row>
    <row r="24" spans="1:9">
      <c r="A24" s="30"/>
      <c r="B24" s="399" t="s">
        <v>249</v>
      </c>
      <c r="C24" s="400"/>
      <c r="D24" s="26"/>
      <c r="E24" s="26"/>
      <c r="F24" s="26"/>
      <c r="G24" s="26"/>
      <c r="H24" s="26"/>
      <c r="I24" s="26"/>
    </row>
    <row r="25" spans="1:9">
      <c r="A25" s="30"/>
      <c r="B25" s="399" t="s">
        <v>250</v>
      </c>
      <c r="C25" s="400"/>
      <c r="D25" s="26"/>
      <c r="E25" s="26"/>
      <c r="F25" s="26"/>
      <c r="G25" s="26"/>
      <c r="H25" s="26"/>
      <c r="I25" s="26"/>
    </row>
    <row r="26" spans="1:9">
      <c r="A26" s="30"/>
      <c r="B26" s="399" t="s">
        <v>251</v>
      </c>
      <c r="C26" s="400"/>
      <c r="D26" s="26"/>
      <c r="E26" s="26"/>
      <c r="F26" s="26"/>
      <c r="G26" s="26"/>
      <c r="H26" s="26"/>
      <c r="I26" s="26"/>
    </row>
    <row r="27" spans="1:9">
      <c r="A27" s="30"/>
      <c r="B27" s="399" t="s">
        <v>252</v>
      </c>
      <c r="C27" s="400"/>
      <c r="D27" s="26"/>
      <c r="E27" s="26"/>
      <c r="F27" s="26"/>
      <c r="G27" s="26"/>
      <c r="H27" s="26"/>
      <c r="I27" s="26"/>
    </row>
    <row r="28" spans="1:9">
      <c r="A28" s="30"/>
      <c r="B28" s="399" t="s">
        <v>253</v>
      </c>
      <c r="C28" s="400"/>
      <c r="D28" s="26"/>
      <c r="E28" s="26"/>
      <c r="F28" s="26"/>
      <c r="G28" s="26"/>
      <c r="H28" s="26"/>
      <c r="I28" s="26"/>
    </row>
    <row r="29" spans="1:9">
      <c r="A29" s="30"/>
      <c r="B29" s="399" t="s">
        <v>254</v>
      </c>
      <c r="C29" s="400"/>
      <c r="D29" s="26"/>
      <c r="E29" s="26"/>
      <c r="F29" s="26"/>
      <c r="G29" s="26"/>
      <c r="H29" s="26"/>
      <c r="I29" s="26"/>
    </row>
    <row r="30" spans="1:9">
      <c r="A30" s="407" t="s">
        <v>255</v>
      </c>
      <c r="B30" s="408"/>
      <c r="C30" s="400"/>
      <c r="D30" s="26"/>
      <c r="E30" s="26"/>
      <c r="F30" s="26"/>
      <c r="G30" s="26"/>
      <c r="H30" s="26"/>
      <c r="I30" s="26"/>
    </row>
    <row r="31" spans="1:9">
      <c r="A31" s="30"/>
      <c r="B31" s="399" t="s">
        <v>256</v>
      </c>
      <c r="C31" s="400"/>
      <c r="D31" s="26"/>
      <c r="E31" s="26"/>
      <c r="F31" s="26"/>
      <c r="G31" s="26"/>
      <c r="H31" s="26"/>
      <c r="I31" s="26"/>
    </row>
    <row r="32" spans="1:9">
      <c r="A32" s="30"/>
      <c r="B32" s="399" t="s">
        <v>257</v>
      </c>
      <c r="C32" s="400"/>
      <c r="D32" s="26"/>
      <c r="E32" s="26"/>
      <c r="F32" s="26"/>
      <c r="G32" s="26"/>
      <c r="H32" s="26"/>
      <c r="I32" s="26"/>
    </row>
    <row r="33" spans="1:9">
      <c r="A33" s="30"/>
      <c r="B33" s="399" t="s">
        <v>258</v>
      </c>
      <c r="C33" s="400"/>
      <c r="D33" s="26"/>
      <c r="E33" s="26"/>
      <c r="F33" s="26"/>
      <c r="G33" s="26"/>
      <c r="H33" s="26"/>
      <c r="I33" s="26"/>
    </row>
    <row r="34" spans="1:9">
      <c r="A34" s="30"/>
      <c r="B34" s="399" t="s">
        <v>259</v>
      </c>
      <c r="C34" s="400"/>
      <c r="D34" s="26"/>
      <c r="E34" s="26"/>
      <c r="F34" s="26"/>
      <c r="G34" s="26"/>
      <c r="H34" s="26"/>
      <c r="I34" s="26"/>
    </row>
    <row r="35" spans="1:9">
      <c r="A35" s="30"/>
      <c r="B35" s="399" t="s">
        <v>260</v>
      </c>
      <c r="C35" s="400"/>
      <c r="D35" s="26"/>
      <c r="E35" s="26"/>
      <c r="F35" s="26"/>
      <c r="G35" s="26"/>
      <c r="H35" s="26"/>
      <c r="I35" s="26"/>
    </row>
    <row r="36" spans="1:9">
      <c r="A36" s="407" t="s">
        <v>261</v>
      </c>
      <c r="B36" s="399"/>
      <c r="C36" s="400"/>
      <c r="D36" s="26"/>
      <c r="E36" s="26"/>
      <c r="F36" s="26"/>
      <c r="G36" s="26"/>
      <c r="H36" s="26"/>
      <c r="I36" s="26"/>
    </row>
    <row r="37" spans="1:9">
      <c r="A37" s="407" t="s">
        <v>262</v>
      </c>
      <c r="B37" s="408"/>
      <c r="C37" s="400"/>
      <c r="D37" s="26"/>
      <c r="E37" s="26"/>
      <c r="F37" s="26"/>
      <c r="G37" s="26"/>
      <c r="H37" s="26"/>
      <c r="I37" s="26"/>
    </row>
    <row r="38" spans="1:9">
      <c r="A38" s="30"/>
      <c r="B38" s="399" t="s">
        <v>263</v>
      </c>
      <c r="C38" s="400"/>
      <c r="D38" s="26"/>
      <c r="E38" s="26"/>
      <c r="F38" s="26"/>
      <c r="G38" s="26"/>
      <c r="H38" s="26"/>
      <c r="I38" s="26"/>
    </row>
    <row r="39" spans="1:9">
      <c r="A39" s="407" t="s">
        <v>264</v>
      </c>
      <c r="B39" s="408"/>
      <c r="C39" s="400"/>
      <c r="D39" s="26"/>
      <c r="E39" s="26"/>
      <c r="F39" s="26"/>
      <c r="G39" s="26"/>
      <c r="H39" s="26"/>
      <c r="I39" s="26"/>
    </row>
    <row r="40" spans="1:9">
      <c r="A40" s="30"/>
      <c r="B40" s="399" t="s">
        <v>265</v>
      </c>
      <c r="C40" s="400"/>
      <c r="D40" s="26"/>
      <c r="E40" s="26"/>
      <c r="F40" s="26"/>
      <c r="G40" s="26"/>
      <c r="H40" s="26"/>
      <c r="I40" s="26"/>
    </row>
    <row r="41" spans="1:9">
      <c r="A41" s="30"/>
      <c r="B41" s="399" t="s">
        <v>266</v>
      </c>
      <c r="C41" s="400"/>
      <c r="D41" s="26"/>
      <c r="E41" s="26"/>
      <c r="F41" s="26"/>
      <c r="G41" s="26"/>
      <c r="H41" s="26"/>
      <c r="I41" s="26"/>
    </row>
    <row r="42" spans="1:9">
      <c r="A42" s="32"/>
      <c r="B42" s="33"/>
      <c r="C42" s="34"/>
      <c r="D42" s="26"/>
      <c r="E42" s="26"/>
      <c r="F42" s="26"/>
      <c r="G42" s="26"/>
      <c r="H42" s="26"/>
      <c r="I42" s="26"/>
    </row>
    <row r="43" spans="1:9">
      <c r="A43" s="24" t="s">
        <v>267</v>
      </c>
      <c r="B43" s="39"/>
      <c r="C43" s="40"/>
      <c r="D43" s="404">
        <f t="shared" ref="D43:I43" si="0">SUM(D39,D36,D30,D17,D10:D16)</f>
        <v>178740000</v>
      </c>
      <c r="E43" s="404">
        <f t="shared" si="0"/>
        <v>47820863</v>
      </c>
      <c r="F43" s="402">
        <f t="shared" si="0"/>
        <v>226560863</v>
      </c>
      <c r="G43" s="403">
        <f t="shared" si="0"/>
        <v>226392028</v>
      </c>
      <c r="H43" s="403">
        <f t="shared" si="0"/>
        <v>226392028</v>
      </c>
      <c r="I43" s="403">
        <f t="shared" si="0"/>
        <v>47652028</v>
      </c>
    </row>
    <row r="44" spans="1:9">
      <c r="A44" s="24" t="s">
        <v>268</v>
      </c>
      <c r="B44" s="39"/>
      <c r="C44" s="40"/>
      <c r="D44" s="404"/>
      <c r="E44" s="404"/>
      <c r="F44" s="402"/>
      <c r="G44" s="403"/>
      <c r="H44" s="403"/>
      <c r="I44" s="403"/>
    </row>
    <row r="45" spans="1:9">
      <c r="A45" s="396" t="s">
        <v>269</v>
      </c>
      <c r="B45" s="397"/>
      <c r="C45" s="410"/>
      <c r="D45" s="87"/>
      <c r="E45" s="87"/>
      <c r="F45" s="87"/>
      <c r="G45" s="87"/>
      <c r="H45" s="87"/>
      <c r="I45" s="99">
        <f>+I43</f>
        <v>47652028</v>
      </c>
    </row>
    <row r="46" spans="1:9">
      <c r="A46" s="32"/>
      <c r="B46" s="33"/>
      <c r="C46" s="34"/>
      <c r="D46" s="88"/>
      <c r="E46" s="88"/>
      <c r="F46" s="88"/>
      <c r="G46" s="88"/>
      <c r="H46" s="88"/>
      <c r="I46" s="88"/>
    </row>
    <row r="47" spans="1:9">
      <c r="A47" s="396" t="s">
        <v>270</v>
      </c>
      <c r="B47" s="397"/>
      <c r="C47" s="410"/>
      <c r="D47" s="88"/>
      <c r="E47" s="88"/>
      <c r="F47" s="88"/>
      <c r="G47" s="88"/>
      <c r="H47" s="88"/>
      <c r="I47" s="88"/>
    </row>
    <row r="48" spans="1:9">
      <c r="A48" s="364" t="s">
        <v>271</v>
      </c>
      <c r="B48" s="415"/>
      <c r="C48" s="416"/>
      <c r="D48" s="26"/>
      <c r="E48" s="26"/>
      <c r="F48" s="26"/>
      <c r="G48" s="26"/>
      <c r="H48" s="26"/>
      <c r="I48" s="26"/>
    </row>
    <row r="49" spans="1:9">
      <c r="A49" s="390" t="s">
        <v>272</v>
      </c>
      <c r="B49" s="401"/>
      <c r="C49" s="392"/>
      <c r="D49" s="26"/>
      <c r="E49" s="26"/>
      <c r="F49" s="26"/>
      <c r="G49" s="26"/>
      <c r="H49" s="26"/>
      <c r="I49" s="26"/>
    </row>
    <row r="50" spans="1:9">
      <c r="A50" s="390" t="s">
        <v>273</v>
      </c>
      <c r="B50" s="401"/>
      <c r="C50" s="392"/>
      <c r="D50" s="26"/>
      <c r="E50" s="26"/>
      <c r="F50" s="26"/>
      <c r="G50" s="26"/>
      <c r="H50" s="26"/>
      <c r="I50" s="26"/>
    </row>
    <row r="51" spans="1:9">
      <c r="A51" s="390" t="s">
        <v>274</v>
      </c>
      <c r="B51" s="401"/>
      <c r="C51" s="392"/>
      <c r="D51" s="26"/>
      <c r="E51" s="26"/>
      <c r="F51" s="26"/>
      <c r="G51" s="26"/>
      <c r="H51" s="26"/>
      <c r="I51" s="26"/>
    </row>
    <row r="52" spans="1:9">
      <c r="A52" s="390" t="s">
        <v>275</v>
      </c>
      <c r="B52" s="401"/>
      <c r="C52" s="392"/>
      <c r="D52" s="26"/>
      <c r="E52" s="26"/>
      <c r="F52" s="26"/>
      <c r="G52" s="26"/>
      <c r="H52" s="26"/>
      <c r="I52" s="26"/>
    </row>
    <row r="53" spans="1:9">
      <c r="A53" s="390" t="s">
        <v>276</v>
      </c>
      <c r="B53" s="401"/>
      <c r="C53" s="392"/>
      <c r="D53" s="26"/>
      <c r="E53" s="26"/>
      <c r="F53" s="26"/>
      <c r="G53" s="26"/>
      <c r="H53" s="26"/>
      <c r="I53" s="26"/>
    </row>
    <row r="54" spans="1:9">
      <c r="A54" s="390" t="s">
        <v>277</v>
      </c>
      <c r="B54" s="401"/>
      <c r="C54" s="392"/>
      <c r="D54" s="26"/>
      <c r="E54" s="26"/>
      <c r="F54" s="26"/>
      <c r="G54" s="26"/>
      <c r="H54" s="26"/>
      <c r="I54" s="26"/>
    </row>
    <row r="55" spans="1:9">
      <c r="A55" s="390" t="s">
        <v>278</v>
      </c>
      <c r="B55" s="401"/>
      <c r="C55" s="392"/>
      <c r="D55" s="26"/>
      <c r="E55" s="26"/>
      <c r="F55" s="26"/>
      <c r="G55" s="26"/>
      <c r="H55" s="26"/>
      <c r="I55" s="26"/>
    </row>
    <row r="56" spans="1:9">
      <c r="A56" s="390" t="s">
        <v>279</v>
      </c>
      <c r="B56" s="401"/>
      <c r="C56" s="417"/>
      <c r="D56" s="26"/>
      <c r="E56" s="26"/>
      <c r="F56" s="26"/>
      <c r="G56" s="26"/>
      <c r="H56" s="26"/>
      <c r="I56" s="26"/>
    </row>
    <row r="57" spans="1:9">
      <c r="A57" s="364" t="s">
        <v>280</v>
      </c>
      <c r="B57" s="415"/>
      <c r="C57" s="416"/>
      <c r="D57" s="26"/>
      <c r="E57" s="26"/>
      <c r="F57" s="26"/>
      <c r="G57" s="26"/>
      <c r="H57" s="26"/>
      <c r="I57" s="26"/>
    </row>
    <row r="58" spans="1:9">
      <c r="A58" s="407" t="s">
        <v>281</v>
      </c>
      <c r="B58" s="399"/>
      <c r="C58" s="400"/>
      <c r="D58" s="26"/>
      <c r="E58" s="26"/>
      <c r="F58" s="26"/>
      <c r="G58" s="26"/>
      <c r="H58" s="26"/>
      <c r="I58" s="26"/>
    </row>
    <row r="59" spans="1:9">
      <c r="A59" s="407" t="s">
        <v>282</v>
      </c>
      <c r="B59" s="399"/>
      <c r="C59" s="400"/>
      <c r="D59" s="26"/>
      <c r="E59" s="26"/>
      <c r="F59" s="26"/>
      <c r="G59" s="26"/>
      <c r="H59" s="26"/>
      <c r="I59" s="26"/>
    </row>
    <row r="60" spans="1:9">
      <c r="A60" s="407" t="s">
        <v>283</v>
      </c>
      <c r="B60" s="399"/>
      <c r="C60" s="400"/>
      <c r="D60" s="26"/>
      <c r="E60" s="26"/>
      <c r="F60" s="26"/>
      <c r="G60" s="26"/>
      <c r="H60" s="26"/>
      <c r="I60" s="26"/>
    </row>
    <row r="61" spans="1:9">
      <c r="A61" s="407" t="s">
        <v>284</v>
      </c>
      <c r="B61" s="399"/>
      <c r="C61" s="400"/>
      <c r="D61" s="26"/>
      <c r="E61" s="26"/>
      <c r="F61" s="26"/>
      <c r="G61" s="26"/>
      <c r="H61" s="26"/>
      <c r="I61" s="26"/>
    </row>
    <row r="62" spans="1:9">
      <c r="A62" s="364" t="s">
        <v>285</v>
      </c>
      <c r="B62" s="415"/>
      <c r="C62" s="416"/>
      <c r="D62" s="26"/>
      <c r="E62" s="26"/>
      <c r="F62" s="26"/>
      <c r="G62" s="26"/>
      <c r="H62" s="26"/>
      <c r="I62" s="26"/>
    </row>
    <row r="63" spans="1:9">
      <c r="A63" s="407" t="s">
        <v>286</v>
      </c>
      <c r="B63" s="399"/>
      <c r="C63" s="400"/>
      <c r="D63" s="26"/>
      <c r="E63" s="26"/>
      <c r="F63" s="26"/>
      <c r="G63" s="26"/>
      <c r="H63" s="26"/>
      <c r="I63" s="26"/>
    </row>
    <row r="64" spans="1:9">
      <c r="A64" s="407" t="s">
        <v>287</v>
      </c>
      <c r="B64" s="399"/>
      <c r="C64" s="400"/>
      <c r="D64" s="26"/>
      <c r="E64" s="26"/>
      <c r="F64" s="26"/>
      <c r="G64" s="26"/>
      <c r="H64" s="26"/>
      <c r="I64" s="26"/>
    </row>
    <row r="65" spans="1:9">
      <c r="A65" s="364" t="s">
        <v>288</v>
      </c>
      <c r="B65" s="415"/>
      <c r="C65" s="416"/>
      <c r="D65" s="26"/>
      <c r="E65" s="26"/>
      <c r="F65" s="26"/>
      <c r="G65" s="26"/>
      <c r="H65" s="26"/>
      <c r="I65" s="26"/>
    </row>
    <row r="66" spans="1:9">
      <c r="A66" s="364" t="s">
        <v>289</v>
      </c>
      <c r="B66" s="415"/>
      <c r="C66" s="416"/>
      <c r="D66" s="26"/>
      <c r="E66" s="26"/>
      <c r="F66" s="26"/>
      <c r="G66" s="26"/>
      <c r="H66" s="26"/>
      <c r="I66" s="26"/>
    </row>
    <row r="67" spans="1:9">
      <c r="A67" s="32"/>
      <c r="B67" s="411"/>
      <c r="C67" s="412"/>
      <c r="D67" s="26"/>
      <c r="E67" s="26"/>
      <c r="F67" s="26"/>
      <c r="G67" s="26"/>
      <c r="H67" s="26"/>
      <c r="I67" s="26"/>
    </row>
    <row r="68" spans="1:9">
      <c r="A68" s="396" t="s">
        <v>290</v>
      </c>
      <c r="B68" s="397"/>
      <c r="C68" s="410"/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</row>
    <row r="69" spans="1:9">
      <c r="A69" s="32"/>
      <c r="B69" s="411"/>
      <c r="C69" s="412"/>
      <c r="D69" s="26"/>
      <c r="E69" s="26"/>
      <c r="F69" s="26"/>
      <c r="G69" s="26"/>
      <c r="H69" s="26"/>
      <c r="I69" s="26"/>
    </row>
    <row r="70" spans="1:9">
      <c r="A70" s="396" t="s">
        <v>291</v>
      </c>
      <c r="B70" s="397"/>
      <c r="C70" s="410"/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</row>
    <row r="71" spans="1:9">
      <c r="A71" s="364" t="s">
        <v>292</v>
      </c>
      <c r="B71" s="415"/>
      <c r="C71" s="416"/>
      <c r="D71" s="26"/>
      <c r="E71" s="26"/>
      <c r="F71" s="26"/>
      <c r="G71" s="26"/>
      <c r="H71" s="26"/>
      <c r="I71" s="26"/>
    </row>
    <row r="72" spans="1:9">
      <c r="A72" s="32"/>
      <c r="B72" s="411"/>
      <c r="C72" s="412"/>
      <c r="D72" s="26"/>
      <c r="E72" s="26"/>
      <c r="F72" s="26"/>
      <c r="G72" s="26"/>
      <c r="H72" s="94"/>
      <c r="I72" s="26"/>
    </row>
    <row r="73" spans="1:9">
      <c r="A73" s="396" t="s">
        <v>293</v>
      </c>
      <c r="B73" s="397"/>
      <c r="C73" s="410"/>
      <c r="D73" s="89">
        <f t="shared" ref="D73:I73" si="1">SUM(D70+D68+D43)</f>
        <v>178740000</v>
      </c>
      <c r="E73" s="89">
        <f t="shared" si="1"/>
        <v>47820863</v>
      </c>
      <c r="F73" s="89">
        <f t="shared" si="1"/>
        <v>226560863</v>
      </c>
      <c r="G73" s="89">
        <f t="shared" si="1"/>
        <v>226392028</v>
      </c>
      <c r="H73" s="89">
        <f t="shared" si="1"/>
        <v>226392028</v>
      </c>
      <c r="I73" s="89">
        <f t="shared" si="1"/>
        <v>47652028</v>
      </c>
    </row>
    <row r="74" spans="1:9">
      <c r="A74" s="32"/>
      <c r="B74" s="411"/>
      <c r="C74" s="412"/>
      <c r="D74" s="26"/>
      <c r="E74" s="26"/>
      <c r="F74" s="26"/>
      <c r="G74" s="26"/>
      <c r="H74" s="26"/>
      <c r="I74" s="26"/>
    </row>
    <row r="75" spans="1:9">
      <c r="A75" s="372" t="s">
        <v>294</v>
      </c>
      <c r="B75" s="413"/>
      <c r="C75" s="414"/>
      <c r="D75" s="26"/>
      <c r="E75" s="26"/>
      <c r="F75" s="26"/>
      <c r="G75" s="26"/>
      <c r="H75" s="26"/>
      <c r="I75" s="26"/>
    </row>
    <row r="76" spans="1:9">
      <c r="A76" s="407" t="s">
        <v>295</v>
      </c>
      <c r="B76" s="408"/>
      <c r="C76" s="400"/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</row>
    <row r="77" spans="1:9">
      <c r="A77" s="407" t="s">
        <v>296</v>
      </c>
      <c r="B77" s="408"/>
      <c r="C77" s="400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</row>
    <row r="78" spans="1:9">
      <c r="A78" s="396" t="s">
        <v>297</v>
      </c>
      <c r="B78" s="409"/>
      <c r="C78" s="410"/>
      <c r="D78" s="26">
        <f t="shared" ref="D78:I78" si="2">D76+D77</f>
        <v>0</v>
      </c>
      <c r="E78" s="68">
        <f t="shared" si="2"/>
        <v>0</v>
      </c>
      <c r="F78" s="68">
        <f t="shared" si="2"/>
        <v>0</v>
      </c>
      <c r="G78" s="68">
        <f t="shared" si="2"/>
        <v>0</v>
      </c>
      <c r="H78" s="68">
        <f t="shared" si="2"/>
        <v>0</v>
      </c>
      <c r="I78" s="68">
        <f t="shared" si="2"/>
        <v>0</v>
      </c>
    </row>
    <row r="79" spans="1:9" ht="15.75" thickBot="1">
      <c r="A79" s="36"/>
      <c r="B79" s="405"/>
      <c r="C79" s="406"/>
      <c r="D79" s="28"/>
      <c r="E79" s="28"/>
      <c r="F79" s="28"/>
      <c r="G79" s="28"/>
      <c r="H79" s="28"/>
      <c r="I79" s="28"/>
    </row>
    <row r="97" spans="3:8">
      <c r="C97" s="154"/>
      <c r="D97" s="154"/>
      <c r="E97" s="154"/>
      <c r="F97" s="154"/>
      <c r="G97" s="154"/>
      <c r="H97" s="154"/>
    </row>
    <row r="98" spans="3:8">
      <c r="C98" s="154"/>
      <c r="D98" s="154"/>
      <c r="E98" s="154"/>
      <c r="F98" s="154"/>
      <c r="G98" s="154"/>
      <c r="H98" s="154"/>
    </row>
    <row r="99" spans="3:8">
      <c r="C99" s="152" t="s">
        <v>497</v>
      </c>
      <c r="D99" s="154"/>
      <c r="E99" s="154"/>
      <c r="F99" s="312" t="s">
        <v>498</v>
      </c>
      <c r="G99" s="312"/>
      <c r="H99" s="312"/>
    </row>
    <row r="100" spans="3:8">
      <c r="C100" s="156" t="s">
        <v>496</v>
      </c>
      <c r="D100" s="154"/>
      <c r="E100" s="154"/>
      <c r="F100" s="311" t="s">
        <v>499</v>
      </c>
      <c r="G100" s="311"/>
      <c r="H100" s="311"/>
    </row>
    <row r="101" spans="3:8">
      <c r="C101" s="154"/>
      <c r="D101" s="154"/>
      <c r="E101" s="154"/>
      <c r="F101" s="154"/>
      <c r="G101" s="154"/>
      <c r="H101" s="154"/>
    </row>
    <row r="102" spans="3:8">
      <c r="C102" s="154"/>
      <c r="D102" s="154"/>
      <c r="E102" s="154"/>
      <c r="F102" s="154"/>
      <c r="G102" s="154"/>
      <c r="H102" s="154"/>
    </row>
  </sheetData>
  <mergeCells count="89">
    <mergeCell ref="A62:C62"/>
    <mergeCell ref="A63:C63"/>
    <mergeCell ref="A64:C64"/>
    <mergeCell ref="A65:C65"/>
    <mergeCell ref="A66:C66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F43:F44"/>
    <mergeCell ref="G43:G44"/>
    <mergeCell ref="H43:H44"/>
    <mergeCell ref="I43:I44"/>
    <mergeCell ref="D43:D44"/>
    <mergeCell ref="E43:E44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F99:H99"/>
    <mergeCell ref="F100:H10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opLeftCell="A3" zoomScaleNormal="100" workbookViewId="0">
      <selection activeCell="C9" sqref="C9"/>
    </sheetView>
  </sheetViews>
  <sheetFormatPr baseColWidth="10" defaultRowHeight="15"/>
  <cols>
    <col min="2" max="2" width="41.5703125" customWidth="1"/>
    <col min="3" max="3" width="15.140625" style="71" bestFit="1" customWidth="1"/>
    <col min="4" max="4" width="12.140625" customWidth="1"/>
    <col min="5" max="5" width="15.140625" style="71" bestFit="1" customWidth="1"/>
    <col min="6" max="7" width="14.140625" bestFit="1" customWidth="1"/>
    <col min="8" max="8" width="15.140625" bestFit="1" customWidth="1"/>
  </cols>
  <sheetData>
    <row r="1" spans="1:8">
      <c r="A1" s="384" t="s">
        <v>489</v>
      </c>
      <c r="B1" s="385"/>
      <c r="C1" s="385"/>
      <c r="D1" s="385"/>
      <c r="E1" s="385"/>
      <c r="F1" s="385"/>
      <c r="G1" s="385"/>
      <c r="H1" s="418"/>
    </row>
    <row r="2" spans="1:8">
      <c r="A2" s="378" t="s">
        <v>298</v>
      </c>
      <c r="B2" s="379"/>
      <c r="C2" s="379"/>
      <c r="D2" s="379"/>
      <c r="E2" s="379"/>
      <c r="F2" s="379"/>
      <c r="G2" s="379"/>
      <c r="H2" s="419"/>
    </row>
    <row r="3" spans="1:8">
      <c r="A3" s="378" t="s">
        <v>299</v>
      </c>
      <c r="B3" s="379"/>
      <c r="C3" s="379"/>
      <c r="D3" s="379"/>
      <c r="E3" s="379"/>
      <c r="F3" s="379"/>
      <c r="G3" s="379"/>
      <c r="H3" s="419"/>
    </row>
    <row r="4" spans="1:8">
      <c r="A4" s="378" t="s">
        <v>503</v>
      </c>
      <c r="B4" s="379"/>
      <c r="C4" s="379"/>
      <c r="D4" s="379"/>
      <c r="E4" s="379"/>
      <c r="F4" s="379"/>
      <c r="G4" s="379"/>
      <c r="H4" s="419"/>
    </row>
    <row r="5" spans="1:8" ht="15.75" thickBot="1">
      <c r="A5" s="380" t="s">
        <v>1</v>
      </c>
      <c r="B5" s="381"/>
      <c r="C5" s="381"/>
      <c r="D5" s="381"/>
      <c r="E5" s="381"/>
      <c r="F5" s="381"/>
      <c r="G5" s="381"/>
      <c r="H5" s="420"/>
    </row>
    <row r="6" spans="1:8" ht="15.75" thickBot="1">
      <c r="A6" s="384" t="s">
        <v>2</v>
      </c>
      <c r="B6" s="386"/>
      <c r="C6" s="332" t="s">
        <v>300</v>
      </c>
      <c r="D6" s="333"/>
      <c r="E6" s="333"/>
      <c r="F6" s="333"/>
      <c r="G6" s="334"/>
      <c r="H6" s="329" t="s">
        <v>301</v>
      </c>
    </row>
    <row r="7" spans="1:8" ht="34.5" thickBot="1">
      <c r="A7" s="380"/>
      <c r="B7" s="388"/>
      <c r="C7" s="187" t="s">
        <v>186</v>
      </c>
      <c r="D7" s="183" t="s">
        <v>302</v>
      </c>
      <c r="E7" s="188" t="s">
        <v>303</v>
      </c>
      <c r="F7" s="110" t="s">
        <v>187</v>
      </c>
      <c r="G7" s="109" t="s">
        <v>189</v>
      </c>
      <c r="H7" s="331"/>
    </row>
    <row r="8" spans="1:8">
      <c r="A8" s="421" t="s">
        <v>304</v>
      </c>
      <c r="B8" s="422"/>
      <c r="C8" s="91">
        <f>SUM(C9,C17,C27,C37,C47,C57,C61,C70,C74,)</f>
        <v>178740000</v>
      </c>
      <c r="D8" s="122">
        <f>SUM(D9,D17,D27,D37,D47,D57,D61,D70,D74,)</f>
        <v>47820863</v>
      </c>
      <c r="E8" s="95">
        <f>SUM(C8:D8)</f>
        <v>226560863</v>
      </c>
      <c r="F8" s="176">
        <f>SUM(F9,F17,F27,F37,F47,F57,F61,F70,F74,)</f>
        <v>234006527</v>
      </c>
      <c r="G8" s="95">
        <f>SUM(G9,G17,G27,G37,G47,G57,G61,G70,G74,)</f>
        <v>233733800</v>
      </c>
      <c r="H8" s="122">
        <f>SUM(H9,H17,H27,H37,H47,H57,H61,H70,H74,)</f>
        <v>-7445664</v>
      </c>
    </row>
    <row r="9" spans="1:8" s="73" customFormat="1">
      <c r="A9" s="372" t="s">
        <v>305</v>
      </c>
      <c r="B9" s="373"/>
      <c r="C9" s="177">
        <f t="shared" ref="C9:H9" si="0">SUM(C10:C16)</f>
        <v>97723182</v>
      </c>
      <c r="D9" s="123">
        <f t="shared" si="0"/>
        <v>-6888355</v>
      </c>
      <c r="E9" s="95">
        <f t="shared" si="0"/>
        <v>90834827</v>
      </c>
      <c r="F9" s="123">
        <f t="shared" si="0"/>
        <v>98280491</v>
      </c>
      <c r="G9" s="95">
        <f t="shared" si="0"/>
        <v>98007763</v>
      </c>
      <c r="H9" s="123">
        <f t="shared" si="0"/>
        <v>-7445664</v>
      </c>
    </row>
    <row r="10" spans="1:8">
      <c r="A10" s="407" t="s">
        <v>306</v>
      </c>
      <c r="B10" s="423"/>
      <c r="C10" s="142">
        <v>45870622</v>
      </c>
      <c r="D10" s="145">
        <v>-3620553</v>
      </c>
      <c r="E10" s="147">
        <f t="shared" ref="E10:E16" si="1">+C10+D10</f>
        <v>42250069</v>
      </c>
      <c r="F10" s="145">
        <v>47750069</v>
      </c>
      <c r="G10" s="189">
        <v>47750068</v>
      </c>
      <c r="H10" s="145">
        <f t="shared" ref="H10:H16" si="2">+E10-F10</f>
        <v>-5500000</v>
      </c>
    </row>
    <row r="11" spans="1:8">
      <c r="A11" s="407" t="s">
        <v>307</v>
      </c>
      <c r="B11" s="423"/>
      <c r="C11" s="142">
        <v>14468605</v>
      </c>
      <c r="D11" s="145">
        <v>1422213</v>
      </c>
      <c r="E11" s="147">
        <f t="shared" si="1"/>
        <v>15890818</v>
      </c>
      <c r="F11" s="145">
        <v>17836482</v>
      </c>
      <c r="G11" s="189">
        <v>17836482</v>
      </c>
      <c r="H11" s="145">
        <f>+E11-F11</f>
        <v>-1945664</v>
      </c>
    </row>
    <row r="12" spans="1:8">
      <c r="A12" s="407" t="s">
        <v>308</v>
      </c>
      <c r="B12" s="423"/>
      <c r="C12" s="142">
        <v>11327192</v>
      </c>
      <c r="D12" s="145">
        <v>-4771254</v>
      </c>
      <c r="E12" s="147">
        <f t="shared" si="1"/>
        <v>6555938</v>
      </c>
      <c r="F12" s="145">
        <v>6555938</v>
      </c>
      <c r="G12" s="189">
        <v>6555938</v>
      </c>
      <c r="H12" s="145">
        <f t="shared" si="2"/>
        <v>0</v>
      </c>
    </row>
    <row r="13" spans="1:8">
      <c r="A13" s="407" t="s">
        <v>309</v>
      </c>
      <c r="B13" s="423"/>
      <c r="C13" s="142">
        <v>140000</v>
      </c>
      <c r="D13" s="145">
        <v>164788</v>
      </c>
      <c r="E13" s="147">
        <f t="shared" si="1"/>
        <v>304788</v>
      </c>
      <c r="F13" s="145">
        <v>304788</v>
      </c>
      <c r="G13" s="189">
        <v>304788</v>
      </c>
      <c r="H13" s="145">
        <f t="shared" si="2"/>
        <v>0</v>
      </c>
    </row>
    <row r="14" spans="1:8">
      <c r="A14" s="407" t="s">
        <v>310</v>
      </c>
      <c r="B14" s="423"/>
      <c r="C14" s="142">
        <v>25916763</v>
      </c>
      <c r="D14" s="145">
        <v>-214999</v>
      </c>
      <c r="E14" s="147">
        <f t="shared" si="1"/>
        <v>25701764</v>
      </c>
      <c r="F14" s="145">
        <v>25701764</v>
      </c>
      <c r="G14" s="189">
        <v>25429037</v>
      </c>
      <c r="H14" s="145">
        <f>+E14-F14</f>
        <v>0</v>
      </c>
    </row>
    <row r="15" spans="1:8">
      <c r="A15" s="407" t="s">
        <v>311</v>
      </c>
      <c r="B15" s="423"/>
      <c r="C15" s="142">
        <v>0</v>
      </c>
      <c r="D15" s="145">
        <v>0</v>
      </c>
      <c r="E15" s="147">
        <f t="shared" si="1"/>
        <v>0</v>
      </c>
      <c r="F15" s="145">
        <v>0</v>
      </c>
      <c r="G15" s="189">
        <v>0</v>
      </c>
      <c r="H15" s="145">
        <f t="shared" si="2"/>
        <v>0</v>
      </c>
    </row>
    <row r="16" spans="1:8">
      <c r="A16" s="407" t="s">
        <v>312</v>
      </c>
      <c r="B16" s="423"/>
      <c r="C16" s="142">
        <v>0</v>
      </c>
      <c r="D16" s="145">
        <v>131450</v>
      </c>
      <c r="E16" s="147">
        <f t="shared" si="1"/>
        <v>131450</v>
      </c>
      <c r="F16" s="145">
        <v>131450</v>
      </c>
      <c r="G16" s="189">
        <v>131450</v>
      </c>
      <c r="H16" s="145">
        <f t="shared" si="2"/>
        <v>0</v>
      </c>
    </row>
    <row r="17" spans="1:8" s="73" customFormat="1">
      <c r="A17" s="372" t="s">
        <v>313</v>
      </c>
      <c r="B17" s="373"/>
      <c r="C17" s="177">
        <f t="shared" ref="C17:H17" si="3">SUM(C18:C26)</f>
        <v>17850576</v>
      </c>
      <c r="D17" s="123">
        <f t="shared" si="3"/>
        <v>45361</v>
      </c>
      <c r="E17" s="95">
        <f t="shared" si="3"/>
        <v>17895937</v>
      </c>
      <c r="F17" s="123">
        <f t="shared" si="3"/>
        <v>17895937</v>
      </c>
      <c r="G17" s="95">
        <f t="shared" si="3"/>
        <v>17895937</v>
      </c>
      <c r="H17" s="123">
        <f t="shared" si="3"/>
        <v>0</v>
      </c>
    </row>
    <row r="18" spans="1:8">
      <c r="A18" s="407" t="s">
        <v>314</v>
      </c>
      <c r="B18" s="423"/>
      <c r="C18" s="142">
        <v>11450076</v>
      </c>
      <c r="D18" s="145">
        <v>-448345</v>
      </c>
      <c r="E18" s="147">
        <f t="shared" ref="E18:E24" si="4">+C18+D18</f>
        <v>11001731</v>
      </c>
      <c r="F18" s="145">
        <v>11001731</v>
      </c>
      <c r="G18" s="189">
        <v>11001731</v>
      </c>
      <c r="H18" s="145">
        <f t="shared" ref="H18:H26" si="5">+E18-F18</f>
        <v>0</v>
      </c>
    </row>
    <row r="19" spans="1:8">
      <c r="A19" s="407" t="s">
        <v>315</v>
      </c>
      <c r="B19" s="423"/>
      <c r="C19" s="142">
        <v>2750000</v>
      </c>
      <c r="D19" s="145">
        <v>12169</v>
      </c>
      <c r="E19" s="147">
        <f t="shared" si="4"/>
        <v>2762169</v>
      </c>
      <c r="F19" s="145">
        <v>2762169</v>
      </c>
      <c r="G19" s="189">
        <v>2762169</v>
      </c>
      <c r="H19" s="145">
        <f t="shared" si="5"/>
        <v>0</v>
      </c>
    </row>
    <row r="20" spans="1:8">
      <c r="A20" s="407" t="s">
        <v>316</v>
      </c>
      <c r="B20" s="423"/>
      <c r="C20" s="142">
        <v>0</v>
      </c>
      <c r="D20" s="145">
        <v>0</v>
      </c>
      <c r="E20" s="147">
        <f t="shared" si="4"/>
        <v>0</v>
      </c>
      <c r="F20" s="145">
        <v>0</v>
      </c>
      <c r="G20" s="189">
        <v>0</v>
      </c>
      <c r="H20" s="145">
        <f t="shared" si="5"/>
        <v>0</v>
      </c>
    </row>
    <row r="21" spans="1:8">
      <c r="A21" s="407" t="s">
        <v>317</v>
      </c>
      <c r="B21" s="423"/>
      <c r="C21" s="142">
        <v>40000</v>
      </c>
      <c r="D21" s="145">
        <v>357329</v>
      </c>
      <c r="E21" s="147">
        <f t="shared" si="4"/>
        <v>397329</v>
      </c>
      <c r="F21" s="145">
        <v>397329</v>
      </c>
      <c r="G21" s="189">
        <v>397329</v>
      </c>
      <c r="H21" s="145">
        <f t="shared" si="5"/>
        <v>0</v>
      </c>
    </row>
    <row r="22" spans="1:8">
      <c r="A22" s="407" t="s">
        <v>318</v>
      </c>
      <c r="B22" s="423"/>
      <c r="C22" s="142">
        <v>0</v>
      </c>
      <c r="D22" s="145">
        <v>846</v>
      </c>
      <c r="E22" s="147">
        <f t="shared" si="4"/>
        <v>846</v>
      </c>
      <c r="F22" s="145">
        <v>846</v>
      </c>
      <c r="G22" s="189">
        <v>846</v>
      </c>
      <c r="H22" s="145">
        <f t="shared" si="5"/>
        <v>0</v>
      </c>
    </row>
    <row r="23" spans="1:8">
      <c r="A23" s="407" t="s">
        <v>319</v>
      </c>
      <c r="B23" s="423"/>
      <c r="C23" s="142">
        <v>3500000</v>
      </c>
      <c r="D23" s="145">
        <v>-122532</v>
      </c>
      <c r="E23" s="147">
        <f t="shared" si="4"/>
        <v>3377468</v>
      </c>
      <c r="F23" s="145">
        <v>3377468</v>
      </c>
      <c r="G23" s="189">
        <v>3377468</v>
      </c>
      <c r="H23" s="145">
        <f t="shared" si="5"/>
        <v>0</v>
      </c>
    </row>
    <row r="24" spans="1:8">
      <c r="A24" s="407" t="s">
        <v>320</v>
      </c>
      <c r="B24" s="423"/>
      <c r="C24" s="142">
        <v>0</v>
      </c>
      <c r="D24" s="145">
        <v>14461</v>
      </c>
      <c r="E24" s="147">
        <f t="shared" si="4"/>
        <v>14461</v>
      </c>
      <c r="F24" s="145">
        <v>14461</v>
      </c>
      <c r="G24" s="189">
        <v>14461</v>
      </c>
      <c r="H24" s="145">
        <f t="shared" si="5"/>
        <v>0</v>
      </c>
    </row>
    <row r="25" spans="1:8">
      <c r="A25" s="407" t="s">
        <v>321</v>
      </c>
      <c r="B25" s="423"/>
      <c r="C25" s="142">
        <v>0</v>
      </c>
      <c r="D25" s="145">
        <v>0</v>
      </c>
      <c r="E25" s="147">
        <f>+C25+D25</f>
        <v>0</v>
      </c>
      <c r="F25" s="145">
        <v>0</v>
      </c>
      <c r="G25" s="189">
        <v>0</v>
      </c>
      <c r="H25" s="145">
        <f t="shared" si="5"/>
        <v>0</v>
      </c>
    </row>
    <row r="26" spans="1:8">
      <c r="A26" s="407" t="s">
        <v>322</v>
      </c>
      <c r="B26" s="423"/>
      <c r="C26" s="142">
        <v>110500</v>
      </c>
      <c r="D26" s="145">
        <v>231433</v>
      </c>
      <c r="E26" s="147">
        <f>+C26+D26</f>
        <v>341933</v>
      </c>
      <c r="F26" s="145">
        <v>341933</v>
      </c>
      <c r="G26" s="189">
        <v>341933</v>
      </c>
      <c r="H26" s="145">
        <f t="shared" si="5"/>
        <v>0</v>
      </c>
    </row>
    <row r="27" spans="1:8" s="73" customFormat="1">
      <c r="A27" s="372" t="s">
        <v>323</v>
      </c>
      <c r="B27" s="373"/>
      <c r="C27" s="177">
        <f t="shared" ref="C27:H27" si="6">SUM(C28:C36)</f>
        <v>21163576</v>
      </c>
      <c r="D27" s="123">
        <f t="shared" si="6"/>
        <v>11114066</v>
      </c>
      <c r="E27" s="95">
        <f t="shared" si="6"/>
        <v>32277642</v>
      </c>
      <c r="F27" s="123">
        <f t="shared" si="6"/>
        <v>32277642</v>
      </c>
      <c r="G27" s="95">
        <f t="shared" si="6"/>
        <v>32277642</v>
      </c>
      <c r="H27" s="123">
        <f t="shared" si="6"/>
        <v>0</v>
      </c>
    </row>
    <row r="28" spans="1:8">
      <c r="A28" s="407" t="s">
        <v>324</v>
      </c>
      <c r="B28" s="423"/>
      <c r="C28" s="142">
        <v>1575500</v>
      </c>
      <c r="D28" s="145">
        <v>187413</v>
      </c>
      <c r="E28" s="147">
        <f>+C28+D28</f>
        <v>1762913</v>
      </c>
      <c r="F28" s="145">
        <v>1762913</v>
      </c>
      <c r="G28" s="189">
        <v>1762913</v>
      </c>
      <c r="H28" s="145">
        <f t="shared" ref="H28:H36" si="7">+E28-F28</f>
        <v>0</v>
      </c>
    </row>
    <row r="29" spans="1:8">
      <c r="A29" s="407" t="s">
        <v>325</v>
      </c>
      <c r="B29" s="423"/>
      <c r="C29" s="142">
        <v>462000</v>
      </c>
      <c r="D29" s="145">
        <v>47854</v>
      </c>
      <c r="E29" s="147">
        <f t="shared" ref="E29:E36" si="8">+C29+D29</f>
        <v>509854</v>
      </c>
      <c r="F29" s="145">
        <v>509854</v>
      </c>
      <c r="G29" s="189">
        <v>509854</v>
      </c>
      <c r="H29" s="145">
        <f t="shared" si="7"/>
        <v>0</v>
      </c>
    </row>
    <row r="30" spans="1:8">
      <c r="A30" s="407" t="s">
        <v>326</v>
      </c>
      <c r="B30" s="423"/>
      <c r="C30" s="142">
        <v>75000</v>
      </c>
      <c r="D30" s="145">
        <v>3943063</v>
      </c>
      <c r="E30" s="147">
        <f>+C30+D30</f>
        <v>4018063</v>
      </c>
      <c r="F30" s="145">
        <v>4018063</v>
      </c>
      <c r="G30" s="189">
        <v>4018063</v>
      </c>
      <c r="H30" s="145">
        <f t="shared" si="7"/>
        <v>0</v>
      </c>
    </row>
    <row r="31" spans="1:8">
      <c r="A31" s="407" t="s">
        <v>327</v>
      </c>
      <c r="B31" s="423"/>
      <c r="C31" s="142">
        <v>145500</v>
      </c>
      <c r="D31" s="145">
        <v>-136976</v>
      </c>
      <c r="E31" s="147">
        <f t="shared" si="8"/>
        <v>8524</v>
      </c>
      <c r="F31" s="145">
        <v>8524</v>
      </c>
      <c r="G31" s="189">
        <v>8524</v>
      </c>
      <c r="H31" s="145">
        <f t="shared" si="7"/>
        <v>0</v>
      </c>
    </row>
    <row r="32" spans="1:8">
      <c r="A32" s="407" t="s">
        <v>328</v>
      </c>
      <c r="B32" s="423"/>
      <c r="C32" s="142">
        <v>1304000</v>
      </c>
      <c r="D32" s="145">
        <v>275433</v>
      </c>
      <c r="E32" s="147">
        <f t="shared" si="8"/>
        <v>1579433</v>
      </c>
      <c r="F32" s="145">
        <v>1579433</v>
      </c>
      <c r="G32" s="189">
        <v>1579433</v>
      </c>
      <c r="H32" s="145">
        <f t="shared" si="7"/>
        <v>0</v>
      </c>
    </row>
    <row r="33" spans="1:8">
      <c r="A33" s="407" t="s">
        <v>329</v>
      </c>
      <c r="B33" s="423"/>
      <c r="C33" s="142">
        <v>1650000</v>
      </c>
      <c r="D33" s="145">
        <v>-266903</v>
      </c>
      <c r="E33" s="147">
        <f t="shared" si="8"/>
        <v>1383097</v>
      </c>
      <c r="F33" s="145">
        <v>1383097</v>
      </c>
      <c r="G33" s="189">
        <v>1383097</v>
      </c>
      <c r="H33" s="145">
        <f t="shared" si="7"/>
        <v>0</v>
      </c>
    </row>
    <row r="34" spans="1:8">
      <c r="A34" s="407" t="s">
        <v>330</v>
      </c>
      <c r="B34" s="423"/>
      <c r="C34" s="142">
        <v>448500</v>
      </c>
      <c r="D34" s="145">
        <v>389082</v>
      </c>
      <c r="E34" s="147">
        <f t="shared" si="8"/>
        <v>837582</v>
      </c>
      <c r="F34" s="145">
        <v>837582</v>
      </c>
      <c r="G34" s="189">
        <v>837582</v>
      </c>
      <c r="H34" s="145">
        <f t="shared" si="7"/>
        <v>0</v>
      </c>
    </row>
    <row r="35" spans="1:8">
      <c r="A35" s="407" t="s">
        <v>331</v>
      </c>
      <c r="B35" s="423"/>
      <c r="C35" s="142">
        <v>600000</v>
      </c>
      <c r="D35" s="145">
        <v>-27813</v>
      </c>
      <c r="E35" s="147">
        <f t="shared" si="8"/>
        <v>572187</v>
      </c>
      <c r="F35" s="145">
        <v>572187</v>
      </c>
      <c r="G35" s="189">
        <v>572187</v>
      </c>
      <c r="H35" s="145">
        <f t="shared" si="7"/>
        <v>0</v>
      </c>
    </row>
    <row r="36" spans="1:8">
      <c r="A36" s="407" t="s">
        <v>332</v>
      </c>
      <c r="B36" s="423"/>
      <c r="C36" s="142">
        <v>14903076</v>
      </c>
      <c r="D36" s="145">
        <v>6702913</v>
      </c>
      <c r="E36" s="147">
        <f t="shared" si="8"/>
        <v>21605989</v>
      </c>
      <c r="F36" s="145">
        <v>21605989</v>
      </c>
      <c r="G36" s="189">
        <v>21605989</v>
      </c>
      <c r="H36" s="145">
        <f t="shared" si="7"/>
        <v>0</v>
      </c>
    </row>
    <row r="37" spans="1:8" s="73" customFormat="1">
      <c r="A37" s="396" t="s">
        <v>333</v>
      </c>
      <c r="B37" s="398"/>
      <c r="C37" s="177">
        <f t="shared" ref="C37:H37" si="9">SUM(C38:C46)</f>
        <v>41870321</v>
      </c>
      <c r="D37" s="123">
        <f t="shared" si="9"/>
        <v>42037607</v>
      </c>
      <c r="E37" s="95">
        <f t="shared" si="9"/>
        <v>83907928</v>
      </c>
      <c r="F37" s="123">
        <f t="shared" si="9"/>
        <v>83907928</v>
      </c>
      <c r="G37" s="95">
        <f t="shared" si="9"/>
        <v>83907929</v>
      </c>
      <c r="H37" s="123">
        <f t="shared" si="9"/>
        <v>0</v>
      </c>
    </row>
    <row r="38" spans="1:8">
      <c r="A38" s="407" t="s">
        <v>334</v>
      </c>
      <c r="B38" s="423"/>
      <c r="C38" s="142"/>
      <c r="D38" s="145"/>
      <c r="E38" s="147">
        <f t="shared" ref="E38:E46" si="10">+C38+D38</f>
        <v>0</v>
      </c>
      <c r="F38" s="145"/>
      <c r="G38" s="147"/>
      <c r="H38" s="145">
        <f t="shared" ref="H38:H46" si="11">+E38-F38</f>
        <v>0</v>
      </c>
    </row>
    <row r="39" spans="1:8">
      <c r="A39" s="407" t="s">
        <v>335</v>
      </c>
      <c r="B39" s="423"/>
      <c r="C39" s="142"/>
      <c r="D39" s="145"/>
      <c r="E39" s="147">
        <f t="shared" si="10"/>
        <v>0</v>
      </c>
      <c r="F39" s="145"/>
      <c r="G39" s="147"/>
      <c r="H39" s="145">
        <f t="shared" si="11"/>
        <v>0</v>
      </c>
    </row>
    <row r="40" spans="1:8">
      <c r="A40" s="407" t="s">
        <v>336</v>
      </c>
      <c r="B40" s="423"/>
      <c r="C40" s="142"/>
      <c r="D40" s="145"/>
      <c r="E40" s="147">
        <f t="shared" si="10"/>
        <v>0</v>
      </c>
      <c r="F40" s="145"/>
      <c r="G40" s="147"/>
      <c r="H40" s="145">
        <f t="shared" si="11"/>
        <v>0</v>
      </c>
    </row>
    <row r="41" spans="1:8">
      <c r="A41" s="407" t="s">
        <v>337</v>
      </c>
      <c r="B41" s="423"/>
      <c r="C41" s="142">
        <v>41870321</v>
      </c>
      <c r="D41" s="145">
        <v>42037607</v>
      </c>
      <c r="E41" s="147">
        <f t="shared" si="10"/>
        <v>83907928</v>
      </c>
      <c r="F41" s="145">
        <v>83907928</v>
      </c>
      <c r="G41" s="189">
        <v>83907929</v>
      </c>
      <c r="H41" s="145">
        <f>+E41-F41</f>
        <v>0</v>
      </c>
    </row>
    <row r="42" spans="1:8">
      <c r="A42" s="407" t="s">
        <v>338</v>
      </c>
      <c r="B42" s="423"/>
      <c r="C42" s="142"/>
      <c r="D42" s="145"/>
      <c r="E42" s="147">
        <f t="shared" si="10"/>
        <v>0</v>
      </c>
      <c r="F42" s="145"/>
      <c r="G42" s="147"/>
      <c r="H42" s="145">
        <f t="shared" si="11"/>
        <v>0</v>
      </c>
    </row>
    <row r="43" spans="1:8">
      <c r="A43" s="407" t="s">
        <v>339</v>
      </c>
      <c r="B43" s="423"/>
      <c r="C43" s="142"/>
      <c r="D43" s="145"/>
      <c r="E43" s="147">
        <f t="shared" si="10"/>
        <v>0</v>
      </c>
      <c r="F43" s="145"/>
      <c r="G43" s="147"/>
      <c r="H43" s="145">
        <f t="shared" si="11"/>
        <v>0</v>
      </c>
    </row>
    <row r="44" spans="1:8">
      <c r="A44" s="407" t="s">
        <v>340</v>
      </c>
      <c r="B44" s="423"/>
      <c r="C44" s="142"/>
      <c r="D44" s="145"/>
      <c r="E44" s="147">
        <f t="shared" si="10"/>
        <v>0</v>
      </c>
      <c r="F44" s="145"/>
      <c r="G44" s="147"/>
      <c r="H44" s="145">
        <f t="shared" si="11"/>
        <v>0</v>
      </c>
    </row>
    <row r="45" spans="1:8">
      <c r="A45" s="407" t="s">
        <v>341</v>
      </c>
      <c r="B45" s="423"/>
      <c r="C45" s="142"/>
      <c r="D45" s="145"/>
      <c r="E45" s="147">
        <f t="shared" si="10"/>
        <v>0</v>
      </c>
      <c r="F45" s="145"/>
      <c r="G45" s="147"/>
      <c r="H45" s="145">
        <f t="shared" si="11"/>
        <v>0</v>
      </c>
    </row>
    <row r="46" spans="1:8">
      <c r="A46" s="407" t="s">
        <v>342</v>
      </c>
      <c r="B46" s="423"/>
      <c r="C46" s="142"/>
      <c r="D46" s="145"/>
      <c r="E46" s="147">
        <f t="shared" si="10"/>
        <v>0</v>
      </c>
      <c r="F46" s="145"/>
      <c r="G46" s="147"/>
      <c r="H46" s="145">
        <f t="shared" si="11"/>
        <v>0</v>
      </c>
    </row>
    <row r="47" spans="1:8" s="73" customFormat="1">
      <c r="A47" s="396" t="s">
        <v>343</v>
      </c>
      <c r="B47" s="398"/>
      <c r="C47" s="177">
        <f>SUM(C48:C56)</f>
        <v>132345</v>
      </c>
      <c r="D47" s="123">
        <v>1512184</v>
      </c>
      <c r="E47" s="95">
        <f>SUM(E48:E56)</f>
        <v>1644529</v>
      </c>
      <c r="F47" s="123">
        <f>SUM(F48:F56)</f>
        <v>1644529</v>
      </c>
      <c r="G47" s="95">
        <f>SUM(G48:G56)</f>
        <v>1644529</v>
      </c>
      <c r="H47" s="123">
        <f>SUM(H48:H56)</f>
        <v>0</v>
      </c>
    </row>
    <row r="48" spans="1:8">
      <c r="A48" s="407" t="s">
        <v>344</v>
      </c>
      <c r="B48" s="423"/>
      <c r="C48" s="142">
        <v>132345</v>
      </c>
      <c r="D48" s="145">
        <v>1492696</v>
      </c>
      <c r="E48" s="147">
        <f>+C48+D48</f>
        <v>1625041</v>
      </c>
      <c r="F48" s="145">
        <v>1625041</v>
      </c>
      <c r="G48" s="189">
        <v>1625041</v>
      </c>
      <c r="H48" s="145">
        <f t="shared" ref="H48:H56" si="12">+E48-F48</f>
        <v>0</v>
      </c>
    </row>
    <row r="49" spans="1:8">
      <c r="A49" s="407" t="s">
        <v>345</v>
      </c>
      <c r="B49" s="423"/>
      <c r="C49" s="142"/>
      <c r="D49" s="145">
        <v>0</v>
      </c>
      <c r="E49" s="147">
        <f t="shared" ref="E49:E56" si="13">+C49+D49</f>
        <v>0</v>
      </c>
      <c r="F49" s="145">
        <v>0</v>
      </c>
      <c r="G49" s="127">
        <v>0</v>
      </c>
      <c r="H49" s="145">
        <f t="shared" si="12"/>
        <v>0</v>
      </c>
    </row>
    <row r="50" spans="1:8">
      <c r="A50" s="407" t="s">
        <v>346</v>
      </c>
      <c r="B50" s="423"/>
      <c r="C50" s="142"/>
      <c r="D50" s="145">
        <v>0</v>
      </c>
      <c r="E50" s="147">
        <f t="shared" si="13"/>
        <v>0</v>
      </c>
      <c r="F50" s="145">
        <v>0</v>
      </c>
      <c r="G50" s="127">
        <v>0</v>
      </c>
      <c r="H50" s="145">
        <f t="shared" si="12"/>
        <v>0</v>
      </c>
    </row>
    <row r="51" spans="1:8">
      <c r="A51" s="407" t="s">
        <v>347</v>
      </c>
      <c r="B51" s="423"/>
      <c r="C51" s="142"/>
      <c r="D51" s="145">
        <v>0</v>
      </c>
      <c r="E51" s="147">
        <f t="shared" si="13"/>
        <v>0</v>
      </c>
      <c r="F51" s="145">
        <v>0</v>
      </c>
      <c r="G51" s="127">
        <v>0</v>
      </c>
      <c r="H51" s="145">
        <f t="shared" si="12"/>
        <v>0</v>
      </c>
    </row>
    <row r="52" spans="1:8">
      <c r="A52" s="407" t="s">
        <v>348</v>
      </c>
      <c r="B52" s="423"/>
      <c r="C52" s="142"/>
      <c r="D52" s="145">
        <v>0</v>
      </c>
      <c r="E52" s="147">
        <f t="shared" si="13"/>
        <v>0</v>
      </c>
      <c r="F52" s="145">
        <v>0</v>
      </c>
      <c r="G52" s="127">
        <v>0</v>
      </c>
      <c r="H52" s="145">
        <f t="shared" si="12"/>
        <v>0</v>
      </c>
    </row>
    <row r="53" spans="1:8">
      <c r="A53" s="407" t="s">
        <v>349</v>
      </c>
      <c r="B53" s="423"/>
      <c r="C53" s="142"/>
      <c r="D53" s="145">
        <v>19488</v>
      </c>
      <c r="E53" s="147">
        <f t="shared" si="13"/>
        <v>19488</v>
      </c>
      <c r="F53" s="145">
        <v>19488</v>
      </c>
      <c r="G53" s="189">
        <v>19488</v>
      </c>
      <c r="H53" s="145">
        <f t="shared" si="12"/>
        <v>0</v>
      </c>
    </row>
    <row r="54" spans="1:8">
      <c r="A54" s="407" t="s">
        <v>350</v>
      </c>
      <c r="B54" s="423"/>
      <c r="C54" s="142"/>
      <c r="D54" s="145">
        <v>0</v>
      </c>
      <c r="E54" s="147">
        <f t="shared" si="13"/>
        <v>0</v>
      </c>
      <c r="F54" s="145">
        <v>0</v>
      </c>
      <c r="G54" s="147">
        <v>0</v>
      </c>
      <c r="H54" s="145">
        <f t="shared" si="12"/>
        <v>0</v>
      </c>
    </row>
    <row r="55" spans="1:8">
      <c r="A55" s="407" t="s">
        <v>351</v>
      </c>
      <c r="B55" s="423"/>
      <c r="C55" s="142"/>
      <c r="D55" s="145">
        <v>0</v>
      </c>
      <c r="E55" s="147">
        <f t="shared" si="13"/>
        <v>0</v>
      </c>
      <c r="F55" s="145">
        <v>0</v>
      </c>
      <c r="G55" s="147">
        <v>0</v>
      </c>
      <c r="H55" s="145">
        <f t="shared" si="12"/>
        <v>0</v>
      </c>
    </row>
    <row r="56" spans="1:8">
      <c r="A56" s="407" t="s">
        <v>352</v>
      </c>
      <c r="B56" s="423"/>
      <c r="C56" s="142"/>
      <c r="D56" s="145">
        <v>0</v>
      </c>
      <c r="E56" s="147">
        <f t="shared" si="13"/>
        <v>0</v>
      </c>
      <c r="F56" s="145">
        <v>0</v>
      </c>
      <c r="G56" s="147">
        <v>0</v>
      </c>
      <c r="H56" s="145">
        <f t="shared" si="12"/>
        <v>0</v>
      </c>
    </row>
    <row r="57" spans="1:8">
      <c r="A57" s="364" t="s">
        <v>353</v>
      </c>
      <c r="B57" s="365"/>
      <c r="C57" s="92">
        <f t="shared" ref="C57:H57" si="14">SUM(C58:C60)</f>
        <v>0</v>
      </c>
      <c r="D57" s="124">
        <f t="shared" si="14"/>
        <v>0</v>
      </c>
      <c r="E57" s="178">
        <f t="shared" si="14"/>
        <v>0</v>
      </c>
      <c r="F57" s="124">
        <f t="shared" si="14"/>
        <v>0</v>
      </c>
      <c r="G57" s="178">
        <f t="shared" si="14"/>
        <v>0</v>
      </c>
      <c r="H57" s="124">
        <f t="shared" si="14"/>
        <v>0</v>
      </c>
    </row>
    <row r="58" spans="1:8">
      <c r="A58" s="407" t="s">
        <v>354</v>
      </c>
      <c r="B58" s="423"/>
      <c r="C58" s="92"/>
      <c r="D58" s="94"/>
      <c r="E58" s="178"/>
      <c r="F58" s="94"/>
      <c r="G58" s="96"/>
      <c r="H58" s="94"/>
    </row>
    <row r="59" spans="1:8">
      <c r="A59" s="407" t="s">
        <v>355</v>
      </c>
      <c r="B59" s="423"/>
      <c r="C59" s="92"/>
      <c r="D59" s="94"/>
      <c r="E59" s="178"/>
      <c r="F59" s="94"/>
      <c r="G59" s="96"/>
      <c r="H59" s="94"/>
    </row>
    <row r="60" spans="1:8">
      <c r="A60" s="407" t="s">
        <v>356</v>
      </c>
      <c r="B60" s="423"/>
      <c r="C60" s="92"/>
      <c r="D60" s="94"/>
      <c r="E60" s="178"/>
      <c r="F60" s="94"/>
      <c r="G60" s="96"/>
      <c r="H60" s="94"/>
    </row>
    <row r="61" spans="1:8">
      <c r="A61" s="407" t="s">
        <v>357</v>
      </c>
      <c r="B61" s="423"/>
      <c r="C61" s="92">
        <f t="shared" ref="C61:H61" si="15">SUM(C62:C69)</f>
        <v>0</v>
      </c>
      <c r="D61" s="124">
        <f t="shared" si="15"/>
        <v>0</v>
      </c>
      <c r="E61" s="178">
        <f t="shared" si="15"/>
        <v>0</v>
      </c>
      <c r="F61" s="124">
        <f t="shared" si="15"/>
        <v>0</v>
      </c>
      <c r="G61" s="178">
        <f t="shared" si="15"/>
        <v>0</v>
      </c>
      <c r="H61" s="124">
        <f t="shared" si="15"/>
        <v>0</v>
      </c>
    </row>
    <row r="62" spans="1:8">
      <c r="A62" s="407" t="s">
        <v>358</v>
      </c>
      <c r="B62" s="423"/>
      <c r="C62" s="92"/>
      <c r="D62" s="94"/>
      <c r="E62" s="178"/>
      <c r="F62" s="94"/>
      <c r="G62" s="96"/>
      <c r="H62" s="94"/>
    </row>
    <row r="63" spans="1:8">
      <c r="A63" s="407" t="s">
        <v>359</v>
      </c>
      <c r="B63" s="423"/>
      <c r="C63" s="92"/>
      <c r="D63" s="94"/>
      <c r="E63" s="178"/>
      <c r="F63" s="94"/>
      <c r="G63" s="96"/>
      <c r="H63" s="94"/>
    </row>
    <row r="64" spans="1:8">
      <c r="A64" s="407" t="s">
        <v>360</v>
      </c>
      <c r="B64" s="423"/>
      <c r="C64" s="92"/>
      <c r="D64" s="94"/>
      <c r="E64" s="178"/>
      <c r="F64" s="94"/>
      <c r="G64" s="96"/>
      <c r="H64" s="94"/>
    </row>
    <row r="65" spans="1:8">
      <c r="A65" s="407" t="s">
        <v>361</v>
      </c>
      <c r="B65" s="423"/>
      <c r="C65" s="92"/>
      <c r="D65" s="94"/>
      <c r="E65" s="178"/>
      <c r="F65" s="94"/>
      <c r="G65" s="96"/>
      <c r="H65" s="94"/>
    </row>
    <row r="66" spans="1:8">
      <c r="A66" s="407" t="s">
        <v>362</v>
      </c>
      <c r="B66" s="423"/>
      <c r="C66" s="92"/>
      <c r="D66" s="94"/>
      <c r="E66" s="178"/>
      <c r="F66" s="94"/>
      <c r="G66" s="96"/>
      <c r="H66" s="94"/>
    </row>
    <row r="67" spans="1:8">
      <c r="A67" s="407" t="s">
        <v>363</v>
      </c>
      <c r="B67" s="423"/>
      <c r="C67" s="92"/>
      <c r="D67" s="94"/>
      <c r="E67" s="178"/>
      <c r="F67" s="94"/>
      <c r="G67" s="96"/>
      <c r="H67" s="94"/>
    </row>
    <row r="68" spans="1:8">
      <c r="A68" s="407" t="s">
        <v>364</v>
      </c>
      <c r="B68" s="423"/>
      <c r="C68" s="92"/>
      <c r="D68" s="94"/>
      <c r="E68" s="178"/>
      <c r="F68" s="94"/>
      <c r="G68" s="96"/>
      <c r="H68" s="94"/>
    </row>
    <row r="69" spans="1:8">
      <c r="A69" s="407" t="s">
        <v>365</v>
      </c>
      <c r="B69" s="423"/>
      <c r="C69" s="92"/>
      <c r="D69" s="94"/>
      <c r="E69" s="178"/>
      <c r="F69" s="94"/>
      <c r="G69" s="96"/>
      <c r="H69" s="94"/>
    </row>
    <row r="70" spans="1:8">
      <c r="A70" s="364" t="s">
        <v>366</v>
      </c>
      <c r="B70" s="365"/>
      <c r="C70" s="92">
        <f t="shared" ref="C70:H70" si="16">SUM(C71:C73)</f>
        <v>0</v>
      </c>
      <c r="D70" s="124">
        <f t="shared" si="16"/>
        <v>0</v>
      </c>
      <c r="E70" s="178">
        <f t="shared" si="16"/>
        <v>0</v>
      </c>
      <c r="F70" s="124">
        <f t="shared" si="16"/>
        <v>0</v>
      </c>
      <c r="G70" s="178">
        <f t="shared" si="16"/>
        <v>0</v>
      </c>
      <c r="H70" s="124">
        <f t="shared" si="16"/>
        <v>0</v>
      </c>
    </row>
    <row r="71" spans="1:8">
      <c r="A71" s="407" t="s">
        <v>367</v>
      </c>
      <c r="B71" s="423"/>
      <c r="C71" s="92"/>
      <c r="D71" s="94"/>
      <c r="E71" s="178"/>
      <c r="F71" s="94"/>
      <c r="G71" s="96"/>
      <c r="H71" s="94"/>
    </row>
    <row r="72" spans="1:8">
      <c r="A72" s="407" t="s">
        <v>368</v>
      </c>
      <c r="B72" s="423"/>
      <c r="C72" s="92"/>
      <c r="D72" s="94"/>
      <c r="E72" s="178"/>
      <c r="F72" s="94"/>
      <c r="G72" s="96"/>
      <c r="H72" s="94"/>
    </row>
    <row r="73" spans="1:8">
      <c r="A73" s="407" t="s">
        <v>369</v>
      </c>
      <c r="B73" s="423"/>
      <c r="C73" s="92"/>
      <c r="D73" s="94"/>
      <c r="E73" s="178"/>
      <c r="F73" s="94"/>
      <c r="G73" s="96"/>
      <c r="H73" s="94"/>
    </row>
    <row r="74" spans="1:8">
      <c r="A74" s="364" t="s">
        <v>370</v>
      </c>
      <c r="B74" s="365"/>
      <c r="C74" s="92">
        <f t="shared" ref="C74:H74" si="17">SUM(C75:C81)</f>
        <v>0</v>
      </c>
      <c r="D74" s="124">
        <f t="shared" si="17"/>
        <v>0</v>
      </c>
      <c r="E74" s="178">
        <f t="shared" si="17"/>
        <v>0</v>
      </c>
      <c r="F74" s="124">
        <f t="shared" si="17"/>
        <v>0</v>
      </c>
      <c r="G74" s="178">
        <f t="shared" si="17"/>
        <v>0</v>
      </c>
      <c r="H74" s="124">
        <f t="shared" si="17"/>
        <v>0</v>
      </c>
    </row>
    <row r="75" spans="1:8">
      <c r="A75" s="407" t="s">
        <v>371</v>
      </c>
      <c r="B75" s="423"/>
      <c r="C75" s="92"/>
      <c r="D75" s="94"/>
      <c r="E75" s="178"/>
      <c r="F75" s="94"/>
      <c r="G75" s="96"/>
      <c r="H75" s="94"/>
    </row>
    <row r="76" spans="1:8">
      <c r="A76" s="407" t="s">
        <v>372</v>
      </c>
      <c r="B76" s="423"/>
      <c r="C76" s="92"/>
      <c r="D76" s="94"/>
      <c r="E76" s="178"/>
      <c r="F76" s="94"/>
      <c r="G76" s="96"/>
      <c r="H76" s="94"/>
    </row>
    <row r="77" spans="1:8">
      <c r="A77" s="407" t="s">
        <v>373</v>
      </c>
      <c r="B77" s="423"/>
      <c r="C77" s="92"/>
      <c r="D77" s="94"/>
      <c r="E77" s="178"/>
      <c r="F77" s="94"/>
      <c r="G77" s="96"/>
      <c r="H77" s="94"/>
    </row>
    <row r="78" spans="1:8">
      <c r="A78" s="407" t="s">
        <v>374</v>
      </c>
      <c r="B78" s="423"/>
      <c r="C78" s="92"/>
      <c r="D78" s="94"/>
      <c r="E78" s="178"/>
      <c r="F78" s="94"/>
      <c r="G78" s="96"/>
      <c r="H78" s="94"/>
    </row>
    <row r="79" spans="1:8">
      <c r="A79" s="407" t="s">
        <v>375</v>
      </c>
      <c r="B79" s="423"/>
      <c r="C79" s="92"/>
      <c r="D79" s="94"/>
      <c r="E79" s="178"/>
      <c r="F79" s="94"/>
      <c r="G79" s="96"/>
      <c r="H79" s="94"/>
    </row>
    <row r="80" spans="1:8">
      <c r="A80" s="407" t="s">
        <v>376</v>
      </c>
      <c r="B80" s="423"/>
      <c r="C80" s="92"/>
      <c r="D80" s="94"/>
      <c r="E80" s="178"/>
      <c r="F80" s="94"/>
      <c r="G80" s="96"/>
      <c r="H80" s="94"/>
    </row>
    <row r="81" spans="1:8">
      <c r="A81" s="407" t="s">
        <v>377</v>
      </c>
      <c r="B81" s="423"/>
      <c r="C81" s="92"/>
      <c r="D81" s="94"/>
      <c r="E81" s="178"/>
      <c r="F81" s="94"/>
      <c r="G81" s="96"/>
      <c r="H81" s="94"/>
    </row>
    <row r="82" spans="1:8" ht="15.75" thickBot="1">
      <c r="A82" s="431"/>
      <c r="B82" s="432"/>
      <c r="C82" s="93"/>
      <c r="D82" s="175"/>
      <c r="E82" s="178"/>
      <c r="F82" s="175"/>
      <c r="G82" s="97"/>
      <c r="H82" s="175"/>
    </row>
    <row r="83" spans="1:8">
      <c r="A83" s="421"/>
      <c r="B83" s="422"/>
      <c r="C83" s="425">
        <f t="shared" ref="C83:H83" si="18">SUM(C85,C93,C103,C113,C123,C133,C137,C146,C150,)</f>
        <v>0</v>
      </c>
      <c r="D83" s="424">
        <f t="shared" si="18"/>
        <v>0</v>
      </c>
      <c r="E83" s="427">
        <f t="shared" si="18"/>
        <v>0</v>
      </c>
      <c r="F83" s="424">
        <f t="shared" si="18"/>
        <v>0</v>
      </c>
      <c r="G83" s="429">
        <f t="shared" si="18"/>
        <v>0</v>
      </c>
      <c r="H83" s="424">
        <f t="shared" si="18"/>
        <v>0</v>
      </c>
    </row>
    <row r="84" spans="1:8">
      <c r="A84" s="372" t="s">
        <v>378</v>
      </c>
      <c r="B84" s="373"/>
      <c r="C84" s="426"/>
      <c r="D84" s="350"/>
      <c r="E84" s="428"/>
      <c r="F84" s="350"/>
      <c r="G84" s="430"/>
      <c r="H84" s="350"/>
    </row>
    <row r="85" spans="1:8">
      <c r="A85" s="364" t="s">
        <v>305</v>
      </c>
      <c r="B85" s="365"/>
      <c r="C85" s="92">
        <v>0</v>
      </c>
      <c r="D85" s="124">
        <v>0</v>
      </c>
      <c r="E85" s="178">
        <v>0</v>
      </c>
      <c r="F85" s="124">
        <v>0</v>
      </c>
      <c r="G85" s="178">
        <v>0</v>
      </c>
      <c r="H85" s="124">
        <v>0</v>
      </c>
    </row>
    <row r="86" spans="1:8">
      <c r="A86" s="407" t="s">
        <v>306</v>
      </c>
      <c r="B86" s="423"/>
      <c r="C86" s="92"/>
      <c r="D86" s="94"/>
      <c r="E86" s="178"/>
      <c r="F86" s="94"/>
      <c r="G86" s="96"/>
      <c r="H86" s="94"/>
    </row>
    <row r="87" spans="1:8">
      <c r="A87" s="407" t="s">
        <v>307</v>
      </c>
      <c r="B87" s="423"/>
      <c r="C87" s="92"/>
      <c r="D87" s="94"/>
      <c r="E87" s="178"/>
      <c r="F87" s="94"/>
      <c r="G87" s="96"/>
      <c r="H87" s="94"/>
    </row>
    <row r="88" spans="1:8">
      <c r="A88" s="407" t="s">
        <v>308</v>
      </c>
      <c r="B88" s="423"/>
      <c r="C88" s="92"/>
      <c r="D88" s="94"/>
      <c r="E88" s="178"/>
      <c r="F88" s="94"/>
      <c r="G88" s="96"/>
      <c r="H88" s="94"/>
    </row>
    <row r="89" spans="1:8">
      <c r="A89" s="407" t="s">
        <v>309</v>
      </c>
      <c r="B89" s="423"/>
      <c r="C89" s="92"/>
      <c r="D89" s="94"/>
      <c r="E89" s="178"/>
      <c r="F89" s="94"/>
      <c r="G89" s="96"/>
      <c r="H89" s="94"/>
    </row>
    <row r="90" spans="1:8">
      <c r="A90" s="407" t="s">
        <v>310</v>
      </c>
      <c r="B90" s="423"/>
      <c r="C90" s="92"/>
      <c r="D90" s="94"/>
      <c r="E90" s="178"/>
      <c r="F90" s="94"/>
      <c r="G90" s="96"/>
      <c r="H90" s="94"/>
    </row>
    <row r="91" spans="1:8">
      <c r="A91" s="407" t="s">
        <v>311</v>
      </c>
      <c r="B91" s="423"/>
      <c r="C91" s="92"/>
      <c r="D91" s="94"/>
      <c r="E91" s="178"/>
      <c r="F91" s="94"/>
      <c r="G91" s="96"/>
      <c r="H91" s="94"/>
    </row>
    <row r="92" spans="1:8">
      <c r="A92" s="407" t="s">
        <v>312</v>
      </c>
      <c r="B92" s="423"/>
      <c r="C92" s="92"/>
      <c r="D92" s="94"/>
      <c r="E92" s="178"/>
      <c r="F92" s="94"/>
      <c r="G92" s="96"/>
      <c r="H92" s="94"/>
    </row>
    <row r="93" spans="1:8">
      <c r="A93" s="364" t="s">
        <v>313</v>
      </c>
      <c r="B93" s="365"/>
      <c r="C93" s="92">
        <v>0</v>
      </c>
      <c r="D93" s="124">
        <v>0</v>
      </c>
      <c r="E93" s="178">
        <v>0</v>
      </c>
      <c r="F93" s="124">
        <v>0</v>
      </c>
      <c r="G93" s="178">
        <v>0</v>
      </c>
      <c r="H93" s="124">
        <v>0</v>
      </c>
    </row>
    <row r="94" spans="1:8">
      <c r="A94" s="407" t="s">
        <v>314</v>
      </c>
      <c r="B94" s="423"/>
      <c r="C94" s="92"/>
      <c r="D94" s="94"/>
      <c r="E94" s="178"/>
      <c r="F94" s="94"/>
      <c r="G94" s="96"/>
      <c r="H94" s="94"/>
    </row>
    <row r="95" spans="1:8">
      <c r="A95" s="407" t="s">
        <v>315</v>
      </c>
      <c r="B95" s="423"/>
      <c r="C95" s="92"/>
      <c r="D95" s="94"/>
      <c r="E95" s="144"/>
      <c r="F95" s="94"/>
      <c r="G95" s="96"/>
      <c r="H95" s="94"/>
    </row>
    <row r="96" spans="1:8">
      <c r="A96" s="407" t="s">
        <v>316</v>
      </c>
      <c r="B96" s="423"/>
      <c r="C96" s="92"/>
      <c r="D96" s="94"/>
      <c r="E96" s="144"/>
      <c r="F96" s="94"/>
      <c r="G96" s="96"/>
      <c r="H96" s="94"/>
    </row>
    <row r="97" spans="1:8">
      <c r="A97" s="407" t="s">
        <v>317</v>
      </c>
      <c r="B97" s="423"/>
      <c r="C97" s="92"/>
      <c r="D97" s="94"/>
      <c r="E97" s="144"/>
      <c r="F97" s="94"/>
      <c r="G97" s="96"/>
      <c r="H97" s="94"/>
    </row>
    <row r="98" spans="1:8">
      <c r="A98" s="407" t="s">
        <v>318</v>
      </c>
      <c r="B98" s="423"/>
      <c r="C98" s="92"/>
      <c r="D98" s="94"/>
      <c r="E98" s="144"/>
      <c r="F98" s="94"/>
      <c r="G98" s="96"/>
      <c r="H98" s="94"/>
    </row>
    <row r="99" spans="1:8">
      <c r="A99" s="407" t="s">
        <v>319</v>
      </c>
      <c r="B99" s="423"/>
      <c r="C99" s="92"/>
      <c r="D99" s="94"/>
      <c r="E99" s="144"/>
      <c r="F99" s="94"/>
      <c r="G99" s="96"/>
      <c r="H99" s="94"/>
    </row>
    <row r="100" spans="1:8">
      <c r="A100" s="407" t="s">
        <v>320</v>
      </c>
      <c r="B100" s="423"/>
      <c r="C100" s="92"/>
      <c r="D100" s="94"/>
      <c r="E100" s="144"/>
      <c r="F100" s="94"/>
      <c r="G100" s="96"/>
      <c r="H100" s="94"/>
    </row>
    <row r="101" spans="1:8">
      <c r="A101" s="407" t="s">
        <v>321</v>
      </c>
      <c r="B101" s="423"/>
      <c r="C101" s="92"/>
      <c r="D101" s="94"/>
      <c r="E101" s="144"/>
      <c r="F101" s="94"/>
      <c r="G101" s="96"/>
      <c r="H101" s="94"/>
    </row>
    <row r="102" spans="1:8">
      <c r="A102" s="407" t="s">
        <v>322</v>
      </c>
      <c r="B102" s="423"/>
      <c r="C102" s="92"/>
      <c r="D102" s="94"/>
      <c r="E102" s="144"/>
      <c r="F102" s="94"/>
      <c r="G102" s="96"/>
      <c r="H102" s="94"/>
    </row>
    <row r="103" spans="1:8">
      <c r="A103" s="364" t="s">
        <v>323</v>
      </c>
      <c r="B103" s="365"/>
      <c r="C103" s="92">
        <v>0</v>
      </c>
      <c r="D103" s="124">
        <v>0</v>
      </c>
      <c r="E103" s="144">
        <v>0</v>
      </c>
      <c r="F103" s="124">
        <v>0</v>
      </c>
      <c r="G103" s="144">
        <v>0</v>
      </c>
      <c r="H103" s="124">
        <v>0</v>
      </c>
    </row>
    <row r="104" spans="1:8">
      <c r="A104" s="407" t="s">
        <v>324</v>
      </c>
      <c r="B104" s="423"/>
      <c r="C104" s="92"/>
      <c r="D104" s="94"/>
      <c r="E104" s="144"/>
      <c r="F104" s="94"/>
      <c r="G104" s="96"/>
      <c r="H104" s="94"/>
    </row>
    <row r="105" spans="1:8">
      <c r="A105" s="407" t="s">
        <v>325</v>
      </c>
      <c r="B105" s="423"/>
      <c r="C105" s="92"/>
      <c r="D105" s="94"/>
      <c r="E105" s="144"/>
      <c r="F105" s="94"/>
      <c r="G105" s="96"/>
      <c r="H105" s="94"/>
    </row>
    <row r="106" spans="1:8">
      <c r="A106" s="407" t="s">
        <v>326</v>
      </c>
      <c r="B106" s="423"/>
      <c r="C106" s="92"/>
      <c r="D106" s="94"/>
      <c r="E106" s="144"/>
      <c r="F106" s="94"/>
      <c r="G106" s="96"/>
      <c r="H106" s="94"/>
    </row>
    <row r="107" spans="1:8">
      <c r="A107" s="407" t="s">
        <v>327</v>
      </c>
      <c r="B107" s="423"/>
      <c r="C107" s="92"/>
      <c r="D107" s="94"/>
      <c r="E107" s="144"/>
      <c r="F107" s="94"/>
      <c r="G107" s="96"/>
      <c r="H107" s="94"/>
    </row>
    <row r="108" spans="1:8">
      <c r="A108" s="407" t="s">
        <v>328</v>
      </c>
      <c r="B108" s="423"/>
      <c r="C108" s="92"/>
      <c r="D108" s="94"/>
      <c r="E108" s="144"/>
      <c r="F108" s="94"/>
      <c r="G108" s="96"/>
      <c r="H108" s="94"/>
    </row>
    <row r="109" spans="1:8">
      <c r="A109" s="407" t="s">
        <v>329</v>
      </c>
      <c r="B109" s="423"/>
      <c r="C109" s="92"/>
      <c r="D109" s="94"/>
      <c r="E109" s="144"/>
      <c r="F109" s="94"/>
      <c r="G109" s="96"/>
      <c r="H109" s="94"/>
    </row>
    <row r="110" spans="1:8">
      <c r="A110" s="407" t="s">
        <v>330</v>
      </c>
      <c r="B110" s="423"/>
      <c r="C110" s="92"/>
      <c r="D110" s="94"/>
      <c r="E110" s="144"/>
      <c r="F110" s="94"/>
      <c r="G110" s="96"/>
      <c r="H110" s="94"/>
    </row>
    <row r="111" spans="1:8">
      <c r="A111" s="407" t="s">
        <v>331</v>
      </c>
      <c r="B111" s="423"/>
      <c r="C111" s="92"/>
      <c r="D111" s="94"/>
      <c r="E111" s="144"/>
      <c r="F111" s="94"/>
      <c r="G111" s="96"/>
      <c r="H111" s="94"/>
    </row>
    <row r="112" spans="1:8">
      <c r="A112" s="407" t="s">
        <v>332</v>
      </c>
      <c r="B112" s="423"/>
      <c r="C112" s="92"/>
      <c r="D112" s="94"/>
      <c r="E112" s="144"/>
      <c r="F112" s="94"/>
      <c r="G112" s="96"/>
      <c r="H112" s="94"/>
    </row>
    <row r="113" spans="1:8">
      <c r="A113" s="407" t="s">
        <v>333</v>
      </c>
      <c r="B113" s="423"/>
      <c r="C113" s="92">
        <v>0</v>
      </c>
      <c r="D113" s="124">
        <v>0</v>
      </c>
      <c r="E113" s="144">
        <v>0</v>
      </c>
      <c r="F113" s="124">
        <v>0</v>
      </c>
      <c r="G113" s="144">
        <v>0</v>
      </c>
      <c r="H113" s="124">
        <v>0</v>
      </c>
    </row>
    <row r="114" spans="1:8">
      <c r="A114" s="407" t="s">
        <v>334</v>
      </c>
      <c r="B114" s="423"/>
      <c r="C114" s="92"/>
      <c r="D114" s="94"/>
      <c r="E114" s="144"/>
      <c r="F114" s="94"/>
      <c r="G114" s="96"/>
      <c r="H114" s="94"/>
    </row>
    <row r="115" spans="1:8">
      <c r="A115" s="407" t="s">
        <v>335</v>
      </c>
      <c r="B115" s="423"/>
      <c r="C115" s="92"/>
      <c r="D115" s="94"/>
      <c r="E115" s="144"/>
      <c r="F115" s="94"/>
      <c r="G115" s="96"/>
      <c r="H115" s="94"/>
    </row>
    <row r="116" spans="1:8">
      <c r="A116" s="407" t="s">
        <v>336</v>
      </c>
      <c r="B116" s="423"/>
      <c r="C116" s="92"/>
      <c r="D116" s="94"/>
      <c r="E116" s="144"/>
      <c r="F116" s="94"/>
      <c r="G116" s="96"/>
      <c r="H116" s="94"/>
    </row>
    <row r="117" spans="1:8">
      <c r="A117" s="407" t="s">
        <v>337</v>
      </c>
      <c r="B117" s="423"/>
      <c r="C117" s="92"/>
      <c r="D117" s="94"/>
      <c r="E117" s="144"/>
      <c r="F117" s="94"/>
      <c r="G117" s="96"/>
      <c r="H117" s="94"/>
    </row>
    <row r="118" spans="1:8">
      <c r="A118" s="407" t="s">
        <v>338</v>
      </c>
      <c r="B118" s="423"/>
      <c r="C118" s="92"/>
      <c r="D118" s="94"/>
      <c r="E118" s="144"/>
      <c r="F118" s="94"/>
      <c r="G118" s="96"/>
      <c r="H118" s="94"/>
    </row>
    <row r="119" spans="1:8">
      <c r="A119" s="407" t="s">
        <v>339</v>
      </c>
      <c r="B119" s="423"/>
      <c r="C119" s="92"/>
      <c r="D119" s="94"/>
      <c r="E119" s="144"/>
      <c r="F119" s="94"/>
      <c r="G119" s="96"/>
      <c r="H119" s="94"/>
    </row>
    <row r="120" spans="1:8">
      <c r="A120" s="407" t="s">
        <v>340</v>
      </c>
      <c r="B120" s="423"/>
      <c r="C120" s="92"/>
      <c r="D120" s="94"/>
      <c r="E120" s="144"/>
      <c r="F120" s="94"/>
      <c r="G120" s="96"/>
      <c r="H120" s="94"/>
    </row>
    <row r="121" spans="1:8">
      <c r="A121" s="407" t="s">
        <v>341</v>
      </c>
      <c r="B121" s="423"/>
      <c r="C121" s="92"/>
      <c r="D121" s="94"/>
      <c r="E121" s="144"/>
      <c r="F121" s="94"/>
      <c r="G121" s="96"/>
      <c r="H121" s="94"/>
    </row>
    <row r="122" spans="1:8">
      <c r="A122" s="407" t="s">
        <v>342</v>
      </c>
      <c r="B122" s="423"/>
      <c r="C122" s="92"/>
      <c r="D122" s="94"/>
      <c r="E122" s="144"/>
      <c r="F122" s="94"/>
      <c r="G122" s="96"/>
      <c r="H122" s="94"/>
    </row>
    <row r="123" spans="1:8">
      <c r="A123" s="407" t="s">
        <v>343</v>
      </c>
      <c r="B123" s="423"/>
      <c r="C123" s="92">
        <v>0</v>
      </c>
      <c r="D123" s="124">
        <v>0</v>
      </c>
      <c r="E123" s="144">
        <v>0</v>
      </c>
      <c r="F123" s="124">
        <v>0</v>
      </c>
      <c r="G123" s="144">
        <v>0</v>
      </c>
      <c r="H123" s="124">
        <v>0</v>
      </c>
    </row>
    <row r="124" spans="1:8">
      <c r="A124" s="407" t="s">
        <v>344</v>
      </c>
      <c r="B124" s="423"/>
      <c r="C124" s="92"/>
      <c r="D124" s="94"/>
      <c r="E124" s="144"/>
      <c r="F124" s="94"/>
      <c r="G124" s="96"/>
      <c r="H124" s="94"/>
    </row>
    <row r="125" spans="1:8">
      <c r="A125" s="407" t="s">
        <v>345</v>
      </c>
      <c r="B125" s="423"/>
      <c r="C125" s="92"/>
      <c r="D125" s="94"/>
      <c r="E125" s="144"/>
      <c r="F125" s="94"/>
      <c r="G125" s="96"/>
      <c r="H125" s="94"/>
    </row>
    <row r="126" spans="1:8">
      <c r="A126" s="407" t="s">
        <v>346</v>
      </c>
      <c r="B126" s="423"/>
      <c r="C126" s="92"/>
      <c r="D126" s="94"/>
      <c r="E126" s="144"/>
      <c r="F126" s="94"/>
      <c r="G126" s="96"/>
      <c r="H126" s="94"/>
    </row>
    <row r="127" spans="1:8">
      <c r="A127" s="407" t="s">
        <v>347</v>
      </c>
      <c r="B127" s="423"/>
      <c r="C127" s="92"/>
      <c r="D127" s="94"/>
      <c r="E127" s="144"/>
      <c r="F127" s="94"/>
      <c r="G127" s="96"/>
      <c r="H127" s="94"/>
    </row>
    <row r="128" spans="1:8">
      <c r="A128" s="407" t="s">
        <v>348</v>
      </c>
      <c r="B128" s="423"/>
      <c r="C128" s="92"/>
      <c r="D128" s="94"/>
      <c r="E128" s="144"/>
      <c r="F128" s="94"/>
      <c r="G128" s="96"/>
      <c r="H128" s="94"/>
    </row>
    <row r="129" spans="1:8">
      <c r="A129" s="407" t="s">
        <v>349</v>
      </c>
      <c r="B129" s="423"/>
      <c r="C129" s="92"/>
      <c r="D129" s="94"/>
      <c r="E129" s="144"/>
      <c r="F129" s="94"/>
      <c r="G129" s="96"/>
      <c r="H129" s="94"/>
    </row>
    <row r="130" spans="1:8">
      <c r="A130" s="407" t="s">
        <v>350</v>
      </c>
      <c r="B130" s="423"/>
      <c r="C130" s="92"/>
      <c r="D130" s="94"/>
      <c r="E130" s="144"/>
      <c r="F130" s="94"/>
      <c r="G130" s="96"/>
      <c r="H130" s="94"/>
    </row>
    <row r="131" spans="1:8">
      <c r="A131" s="407" t="s">
        <v>351</v>
      </c>
      <c r="B131" s="423"/>
      <c r="C131" s="92"/>
      <c r="D131" s="94"/>
      <c r="E131" s="144"/>
      <c r="F131" s="94"/>
      <c r="G131" s="96"/>
      <c r="H131" s="94"/>
    </row>
    <row r="132" spans="1:8">
      <c r="A132" s="407" t="s">
        <v>352</v>
      </c>
      <c r="B132" s="423"/>
      <c r="C132" s="92"/>
      <c r="D132" s="94"/>
      <c r="E132" s="144"/>
      <c r="F132" s="94"/>
      <c r="G132" s="96"/>
      <c r="H132" s="94"/>
    </row>
    <row r="133" spans="1:8">
      <c r="A133" s="364" t="s">
        <v>353</v>
      </c>
      <c r="B133" s="365"/>
      <c r="C133" s="92">
        <v>0</v>
      </c>
      <c r="D133" s="124">
        <v>0</v>
      </c>
      <c r="E133" s="144">
        <v>0</v>
      </c>
      <c r="F133" s="124">
        <v>0</v>
      </c>
      <c r="G133" s="144">
        <v>0</v>
      </c>
      <c r="H133" s="124">
        <v>0</v>
      </c>
    </row>
    <row r="134" spans="1:8">
      <c r="A134" s="407" t="s">
        <v>354</v>
      </c>
      <c r="B134" s="423"/>
      <c r="C134" s="92"/>
      <c r="D134" s="94"/>
      <c r="E134" s="144"/>
      <c r="F134" s="94"/>
      <c r="G134" s="96"/>
      <c r="H134" s="94"/>
    </row>
    <row r="135" spans="1:8">
      <c r="A135" s="407" t="s">
        <v>355</v>
      </c>
      <c r="B135" s="423"/>
      <c r="C135" s="92"/>
      <c r="D135" s="94"/>
      <c r="E135" s="144"/>
      <c r="F135" s="94"/>
      <c r="G135" s="96"/>
      <c r="H135" s="94"/>
    </row>
    <row r="136" spans="1:8">
      <c r="A136" s="407" t="s">
        <v>356</v>
      </c>
      <c r="B136" s="423"/>
      <c r="C136" s="92"/>
      <c r="D136" s="94"/>
      <c r="E136" s="144"/>
      <c r="F136" s="94"/>
      <c r="G136" s="96"/>
      <c r="H136" s="94"/>
    </row>
    <row r="137" spans="1:8">
      <c r="A137" s="407" t="s">
        <v>357</v>
      </c>
      <c r="B137" s="423"/>
      <c r="C137" s="92">
        <v>0</v>
      </c>
      <c r="D137" s="124">
        <v>0</v>
      </c>
      <c r="E137" s="144">
        <v>0</v>
      </c>
      <c r="F137" s="124">
        <v>0</v>
      </c>
      <c r="G137" s="144">
        <v>0</v>
      </c>
      <c r="H137" s="124">
        <v>0</v>
      </c>
    </row>
    <row r="138" spans="1:8">
      <c r="A138" s="407" t="s">
        <v>358</v>
      </c>
      <c r="B138" s="423"/>
      <c r="C138" s="92"/>
      <c r="D138" s="94"/>
      <c r="E138" s="144"/>
      <c r="F138" s="94"/>
      <c r="G138" s="96"/>
      <c r="H138" s="94"/>
    </row>
    <row r="139" spans="1:8">
      <c r="A139" s="407" t="s">
        <v>359</v>
      </c>
      <c r="B139" s="423"/>
      <c r="C139" s="92"/>
      <c r="D139" s="94"/>
      <c r="E139" s="144"/>
      <c r="F139" s="94"/>
      <c r="G139" s="96"/>
      <c r="H139" s="94"/>
    </row>
    <row r="140" spans="1:8">
      <c r="A140" s="407" t="s">
        <v>360</v>
      </c>
      <c r="B140" s="423"/>
      <c r="C140" s="92"/>
      <c r="D140" s="94"/>
      <c r="E140" s="144"/>
      <c r="F140" s="94"/>
      <c r="G140" s="96"/>
      <c r="H140" s="94"/>
    </row>
    <row r="141" spans="1:8">
      <c r="A141" s="407" t="s">
        <v>361</v>
      </c>
      <c r="B141" s="423"/>
      <c r="C141" s="92"/>
      <c r="D141" s="94"/>
      <c r="E141" s="144"/>
      <c r="F141" s="94"/>
      <c r="G141" s="96"/>
      <c r="H141" s="94"/>
    </row>
    <row r="142" spans="1:8">
      <c r="A142" s="407" t="s">
        <v>362</v>
      </c>
      <c r="B142" s="423"/>
      <c r="C142" s="92"/>
      <c r="D142" s="94"/>
      <c r="E142" s="144"/>
      <c r="F142" s="94"/>
      <c r="G142" s="96"/>
      <c r="H142" s="94"/>
    </row>
    <row r="143" spans="1:8">
      <c r="A143" s="407" t="s">
        <v>363</v>
      </c>
      <c r="B143" s="423"/>
      <c r="C143" s="92"/>
      <c r="D143" s="94"/>
      <c r="E143" s="144"/>
      <c r="F143" s="94"/>
      <c r="G143" s="96"/>
      <c r="H143" s="94"/>
    </row>
    <row r="144" spans="1:8">
      <c r="A144" s="407" t="s">
        <v>364</v>
      </c>
      <c r="B144" s="423"/>
      <c r="C144" s="92"/>
      <c r="D144" s="94"/>
      <c r="E144" s="144"/>
      <c r="F144" s="94"/>
      <c r="G144" s="96"/>
      <c r="H144" s="94"/>
    </row>
    <row r="145" spans="1:8">
      <c r="A145" s="407" t="s">
        <v>365</v>
      </c>
      <c r="B145" s="423"/>
      <c r="C145" s="92"/>
      <c r="D145" s="94"/>
      <c r="E145" s="144"/>
      <c r="F145" s="94"/>
      <c r="G145" s="96"/>
      <c r="H145" s="94"/>
    </row>
    <row r="146" spans="1:8">
      <c r="A146" s="364" t="s">
        <v>366</v>
      </c>
      <c r="B146" s="365"/>
      <c r="C146" s="92">
        <v>0</v>
      </c>
      <c r="D146" s="124">
        <v>0</v>
      </c>
      <c r="E146" s="144">
        <v>0</v>
      </c>
      <c r="F146" s="124">
        <v>0</v>
      </c>
      <c r="G146" s="144">
        <v>0</v>
      </c>
      <c r="H146" s="124">
        <v>0</v>
      </c>
    </row>
    <row r="147" spans="1:8">
      <c r="A147" s="407" t="s">
        <v>367</v>
      </c>
      <c r="B147" s="423"/>
      <c r="C147" s="92"/>
      <c r="D147" s="94"/>
      <c r="E147" s="144"/>
      <c r="F147" s="94"/>
      <c r="G147" s="96"/>
      <c r="H147" s="94"/>
    </row>
    <row r="148" spans="1:8">
      <c r="A148" s="407" t="s">
        <v>368</v>
      </c>
      <c r="B148" s="423"/>
      <c r="C148" s="92"/>
      <c r="D148" s="94"/>
      <c r="E148" s="144"/>
      <c r="F148" s="94"/>
      <c r="G148" s="96"/>
      <c r="H148" s="94"/>
    </row>
    <row r="149" spans="1:8">
      <c r="A149" s="407" t="s">
        <v>369</v>
      </c>
      <c r="B149" s="423"/>
      <c r="C149" s="92"/>
      <c r="D149" s="94"/>
      <c r="E149" s="144"/>
      <c r="F149" s="94"/>
      <c r="G149" s="96"/>
      <c r="H149" s="94"/>
    </row>
    <row r="150" spans="1:8">
      <c r="A150" s="364" t="s">
        <v>370</v>
      </c>
      <c r="B150" s="365"/>
      <c r="C150" s="92">
        <v>0</v>
      </c>
      <c r="D150" s="124">
        <v>0</v>
      </c>
      <c r="E150" s="144">
        <v>0</v>
      </c>
      <c r="F150" s="124">
        <v>0</v>
      </c>
      <c r="G150" s="144">
        <v>0</v>
      </c>
      <c r="H150" s="124">
        <v>0</v>
      </c>
    </row>
    <row r="151" spans="1:8">
      <c r="A151" s="407" t="s">
        <v>371</v>
      </c>
      <c r="B151" s="423"/>
      <c r="C151" s="92"/>
      <c r="D151" s="94"/>
      <c r="E151" s="144"/>
      <c r="F151" s="94"/>
      <c r="G151" s="96"/>
      <c r="H151" s="94"/>
    </row>
    <row r="152" spans="1:8">
      <c r="A152" s="407" t="s">
        <v>372</v>
      </c>
      <c r="B152" s="423"/>
      <c r="C152" s="92"/>
      <c r="D152" s="94"/>
      <c r="E152" s="144"/>
      <c r="F152" s="94"/>
      <c r="G152" s="96"/>
      <c r="H152" s="94"/>
    </row>
    <row r="153" spans="1:8">
      <c r="A153" s="407" t="s">
        <v>373</v>
      </c>
      <c r="B153" s="423"/>
      <c r="C153" s="92"/>
      <c r="D153" s="94"/>
      <c r="E153" s="144"/>
      <c r="F153" s="94"/>
      <c r="G153" s="96"/>
      <c r="H153" s="94"/>
    </row>
    <row r="154" spans="1:8">
      <c r="A154" s="407" t="s">
        <v>374</v>
      </c>
      <c r="B154" s="423"/>
      <c r="C154" s="92"/>
      <c r="D154" s="94"/>
      <c r="E154" s="144"/>
      <c r="F154" s="94"/>
      <c r="G154" s="96"/>
      <c r="H154" s="94"/>
    </row>
    <row r="155" spans="1:8">
      <c r="A155" s="407" t="s">
        <v>375</v>
      </c>
      <c r="B155" s="423"/>
      <c r="C155" s="92"/>
      <c r="D155" s="94"/>
      <c r="E155" s="144"/>
      <c r="F155" s="94"/>
      <c r="G155" s="96"/>
      <c r="H155" s="94"/>
    </row>
    <row r="156" spans="1:8">
      <c r="A156" s="407" t="s">
        <v>376</v>
      </c>
      <c r="B156" s="423"/>
      <c r="C156" s="92"/>
      <c r="D156" s="94"/>
      <c r="E156" s="144"/>
      <c r="F156" s="94"/>
      <c r="G156" s="96"/>
      <c r="H156" s="94"/>
    </row>
    <row r="157" spans="1:8">
      <c r="A157" s="407" t="s">
        <v>377</v>
      </c>
      <c r="B157" s="423"/>
      <c r="C157" s="92"/>
      <c r="D157" s="94"/>
      <c r="E157" s="144"/>
      <c r="F157" s="94"/>
      <c r="G157" s="96"/>
      <c r="H157" s="94"/>
    </row>
    <row r="158" spans="1:8">
      <c r="A158" s="30"/>
      <c r="B158" s="31"/>
      <c r="C158" s="92"/>
      <c r="D158" s="94"/>
      <c r="E158" s="144"/>
      <c r="F158" s="94"/>
      <c r="G158" s="96"/>
      <c r="H158" s="94"/>
    </row>
    <row r="159" spans="1:8">
      <c r="A159" s="372" t="s">
        <v>379</v>
      </c>
      <c r="B159" s="373"/>
      <c r="C159" s="91">
        <f t="shared" ref="C159:H159" si="19">SUM(C83,C8)</f>
        <v>178740000</v>
      </c>
      <c r="D159" s="123">
        <f t="shared" si="19"/>
        <v>47820863</v>
      </c>
      <c r="E159" s="95">
        <f t="shared" si="19"/>
        <v>226560863</v>
      </c>
      <c r="F159" s="123">
        <f t="shared" si="19"/>
        <v>234006527</v>
      </c>
      <c r="G159" s="95">
        <f t="shared" si="19"/>
        <v>233733800</v>
      </c>
      <c r="H159" s="123">
        <f t="shared" si="19"/>
        <v>-7445664</v>
      </c>
    </row>
    <row r="160" spans="1:8" ht="15.75" thickBot="1">
      <c r="A160" s="41"/>
      <c r="B160" s="42"/>
      <c r="C160" s="143"/>
      <c r="D160" s="146"/>
      <c r="E160" s="148"/>
      <c r="F160" s="146"/>
      <c r="G160" s="149"/>
      <c r="H160" s="146"/>
    </row>
    <row r="162" spans="1:9">
      <c r="C162" s="76"/>
      <c r="D162" s="76"/>
      <c r="E162" s="76"/>
      <c r="F162" s="90"/>
      <c r="G162" s="90"/>
      <c r="H162" s="76"/>
    </row>
    <row r="163" spans="1:9">
      <c r="A163" s="154"/>
      <c r="B163" s="154"/>
      <c r="C163" s="157"/>
      <c r="D163" s="157"/>
      <c r="E163" s="157"/>
      <c r="F163" s="158"/>
      <c r="G163" s="158"/>
      <c r="H163" s="157"/>
      <c r="I163" s="154"/>
    </row>
    <row r="164" spans="1:9">
      <c r="A164" s="154"/>
      <c r="B164" s="154"/>
      <c r="C164" s="157"/>
      <c r="D164" s="157"/>
      <c r="E164" s="157"/>
      <c r="F164" s="158"/>
      <c r="G164" s="158"/>
      <c r="H164" s="157"/>
      <c r="I164" s="154"/>
    </row>
    <row r="165" spans="1:9">
      <c r="A165" s="154"/>
      <c r="B165" s="154"/>
      <c r="C165" s="157"/>
      <c r="D165" s="157"/>
      <c r="E165" s="157"/>
      <c r="F165" s="158"/>
      <c r="G165" s="158"/>
      <c r="H165" s="157"/>
      <c r="I165" s="154"/>
    </row>
    <row r="166" spans="1:9">
      <c r="A166" s="154"/>
      <c r="B166" s="154"/>
      <c r="C166" s="157"/>
      <c r="D166" s="157"/>
      <c r="E166" s="157"/>
      <c r="F166" s="158"/>
      <c r="G166" s="158"/>
      <c r="H166" s="157"/>
      <c r="I166" s="154"/>
    </row>
    <row r="167" spans="1:9">
      <c r="A167" s="154"/>
      <c r="B167" s="154"/>
      <c r="C167" s="157"/>
      <c r="D167" s="157"/>
      <c r="E167" s="157"/>
      <c r="F167" s="158"/>
      <c r="G167" s="158"/>
      <c r="H167" s="157"/>
      <c r="I167" s="154"/>
    </row>
    <row r="168" spans="1:9">
      <c r="A168" s="154"/>
      <c r="B168" s="154"/>
      <c r="C168" s="157"/>
      <c r="D168" s="157"/>
      <c r="E168" s="157"/>
      <c r="F168" s="158"/>
      <c r="G168" s="158"/>
      <c r="H168" s="157"/>
      <c r="I168" s="154"/>
    </row>
    <row r="169" spans="1:9">
      <c r="A169" s="154"/>
      <c r="B169" s="154"/>
      <c r="C169" s="157"/>
      <c r="D169" s="157"/>
      <c r="E169" s="157"/>
      <c r="F169" s="158"/>
      <c r="G169" s="158"/>
      <c r="H169" s="157"/>
      <c r="I169" s="154"/>
    </row>
    <row r="170" spans="1:9">
      <c r="A170" s="154"/>
      <c r="B170" s="154"/>
      <c r="C170" s="157"/>
      <c r="D170" s="157"/>
      <c r="E170" s="157"/>
      <c r="F170" s="158"/>
      <c r="G170" s="158"/>
      <c r="H170" s="157"/>
      <c r="I170" s="154"/>
    </row>
    <row r="171" spans="1:9">
      <c r="A171" s="154"/>
      <c r="B171" s="154"/>
      <c r="C171" s="157"/>
      <c r="D171" s="157"/>
      <c r="E171" s="157"/>
      <c r="F171" s="158"/>
      <c r="G171" s="158"/>
      <c r="H171" s="157"/>
      <c r="I171" s="154"/>
    </row>
    <row r="172" spans="1:9">
      <c r="A172" s="154"/>
      <c r="B172" s="154"/>
      <c r="C172" s="157"/>
      <c r="D172" s="157"/>
      <c r="E172" s="157"/>
      <c r="F172" s="158"/>
      <c r="G172" s="158"/>
      <c r="H172" s="157"/>
      <c r="I172" s="154"/>
    </row>
    <row r="173" spans="1:9">
      <c r="A173" s="154"/>
      <c r="B173" s="154"/>
      <c r="C173" s="157"/>
      <c r="D173" s="157"/>
      <c r="E173" s="157"/>
      <c r="F173" s="158"/>
      <c r="G173" s="158"/>
      <c r="H173" s="157"/>
      <c r="I173" s="154"/>
    </row>
    <row r="174" spans="1:9">
      <c r="A174" s="154"/>
      <c r="B174" s="154"/>
      <c r="C174" s="157"/>
      <c r="D174" s="157"/>
      <c r="E174" s="157"/>
      <c r="F174" s="158"/>
      <c r="G174" s="158"/>
      <c r="H174" s="157"/>
      <c r="I174" s="154"/>
    </row>
    <row r="175" spans="1:9">
      <c r="A175" s="154"/>
      <c r="B175" s="154"/>
      <c r="C175" s="157"/>
      <c r="D175" s="157"/>
      <c r="E175" s="157"/>
      <c r="F175" s="158"/>
      <c r="G175" s="158"/>
      <c r="H175" s="157"/>
      <c r="I175" s="154"/>
    </row>
    <row r="176" spans="1:9">
      <c r="A176" s="154"/>
      <c r="B176" s="154"/>
      <c r="C176" s="159"/>
      <c r="D176" s="154"/>
      <c r="E176" s="159"/>
      <c r="F176" s="157"/>
      <c r="G176" s="157"/>
      <c r="H176" s="154"/>
      <c r="I176" s="154"/>
    </row>
    <row r="177" spans="1:9">
      <c r="A177" s="154"/>
      <c r="B177" s="155" t="s">
        <v>497</v>
      </c>
      <c r="C177" s="159"/>
      <c r="D177" s="154"/>
      <c r="E177" s="312" t="s">
        <v>498</v>
      </c>
      <c r="F177" s="312"/>
      <c r="G177" s="312"/>
      <c r="H177" s="154"/>
      <c r="I177" s="154"/>
    </row>
    <row r="178" spans="1:9">
      <c r="A178" s="154"/>
      <c r="B178" s="156" t="s">
        <v>496</v>
      </c>
      <c r="C178" s="159"/>
      <c r="D178" s="154"/>
      <c r="E178" s="311" t="s">
        <v>499</v>
      </c>
      <c r="F178" s="311"/>
      <c r="G178" s="311"/>
      <c r="H178" s="154"/>
      <c r="I178" s="154"/>
    </row>
    <row r="179" spans="1:9">
      <c r="A179" s="154"/>
      <c r="B179" s="154"/>
      <c r="C179" s="159"/>
      <c r="D179" s="154"/>
      <c r="E179" s="159"/>
      <c r="F179" s="154"/>
      <c r="G179" s="154"/>
      <c r="H179" s="154"/>
      <c r="I179" s="154"/>
    </row>
    <row r="180" spans="1:9">
      <c r="A180" s="154"/>
      <c r="B180" s="154"/>
      <c r="C180" s="159"/>
      <c r="D180" s="154"/>
      <c r="E180" s="159"/>
      <c r="F180" s="154"/>
      <c r="G180" s="154"/>
      <c r="H180" s="154"/>
      <c r="I180" s="154"/>
    </row>
    <row r="181" spans="1:9">
      <c r="A181" s="154"/>
      <c r="B181" s="154"/>
      <c r="C181" s="159"/>
      <c r="D181" s="154"/>
      <c r="E181" s="159"/>
      <c r="F181" s="154"/>
      <c r="G181" s="154"/>
      <c r="H181" s="154"/>
      <c r="I181" s="154"/>
    </row>
    <row r="182" spans="1:9">
      <c r="A182" s="154"/>
      <c r="B182" s="154"/>
      <c r="C182" s="159"/>
      <c r="D182" s="154"/>
      <c r="E182" s="159"/>
      <c r="F182" s="154"/>
      <c r="G182" s="154"/>
      <c r="H182" s="154"/>
      <c r="I182" s="154"/>
    </row>
  </sheetData>
  <mergeCells count="167"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B8" sqref="B8:B9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338" t="s">
        <v>489</v>
      </c>
      <c r="B1" s="439"/>
      <c r="C1" s="439"/>
      <c r="D1" s="439"/>
      <c r="E1" s="439"/>
      <c r="F1" s="439"/>
      <c r="G1" s="339"/>
    </row>
    <row r="2" spans="1:7">
      <c r="A2" s="440" t="s">
        <v>298</v>
      </c>
      <c r="B2" s="441"/>
      <c r="C2" s="441"/>
      <c r="D2" s="441"/>
      <c r="E2" s="441"/>
      <c r="F2" s="441"/>
      <c r="G2" s="442"/>
    </row>
    <row r="3" spans="1:7">
      <c r="A3" s="440" t="s">
        <v>380</v>
      </c>
      <c r="B3" s="441"/>
      <c r="C3" s="441"/>
      <c r="D3" s="441"/>
      <c r="E3" s="441"/>
      <c r="F3" s="441"/>
      <c r="G3" s="442"/>
    </row>
    <row r="4" spans="1:7">
      <c r="A4" s="440" t="s">
        <v>502</v>
      </c>
      <c r="B4" s="441"/>
      <c r="C4" s="441"/>
      <c r="D4" s="441"/>
      <c r="E4" s="441"/>
      <c r="F4" s="441"/>
      <c r="G4" s="442"/>
    </row>
    <row r="5" spans="1:7" ht="15.75" thickBot="1">
      <c r="A5" s="340" t="s">
        <v>1</v>
      </c>
      <c r="B5" s="443"/>
      <c r="C5" s="443"/>
      <c r="D5" s="443"/>
      <c r="E5" s="443"/>
      <c r="F5" s="443"/>
      <c r="G5" s="341"/>
    </row>
    <row r="6" spans="1:7" ht="15.75" thickBot="1">
      <c r="A6" s="329" t="s">
        <v>2</v>
      </c>
      <c r="B6" s="335" t="s">
        <v>300</v>
      </c>
      <c r="C6" s="336"/>
      <c r="D6" s="336"/>
      <c r="E6" s="336"/>
      <c r="F6" s="336"/>
      <c r="G6" s="329" t="s">
        <v>301</v>
      </c>
    </row>
    <row r="7" spans="1:7" ht="45.75" thickBot="1">
      <c r="A7" s="331"/>
      <c r="B7" s="170" t="s">
        <v>186</v>
      </c>
      <c r="C7" s="183" t="s">
        <v>231</v>
      </c>
      <c r="D7" s="170" t="s">
        <v>232</v>
      </c>
      <c r="E7" s="183" t="s">
        <v>187</v>
      </c>
      <c r="F7" s="170" t="s">
        <v>204</v>
      </c>
      <c r="G7" s="331"/>
    </row>
    <row r="8" spans="1:7">
      <c r="A8" s="3" t="s">
        <v>381</v>
      </c>
      <c r="B8" s="433">
        <f t="shared" ref="B8:G8" si="0">SUM(B11:B17)</f>
        <v>178740000</v>
      </c>
      <c r="C8" s="434">
        <f t="shared" si="0"/>
        <v>47820863</v>
      </c>
      <c r="D8" s="436">
        <f t="shared" si="0"/>
        <v>226560863</v>
      </c>
      <c r="E8" s="434">
        <f t="shared" si="0"/>
        <v>234006527</v>
      </c>
      <c r="F8" s="436">
        <f t="shared" si="0"/>
        <v>233733800</v>
      </c>
      <c r="G8" s="434">
        <f t="shared" si="0"/>
        <v>-7445664</v>
      </c>
    </row>
    <row r="9" spans="1:7">
      <c r="A9" s="3" t="s">
        <v>382</v>
      </c>
      <c r="B9" s="362"/>
      <c r="C9" s="435"/>
      <c r="D9" s="437"/>
      <c r="E9" s="435"/>
      <c r="F9" s="437"/>
      <c r="G9" s="435"/>
    </row>
    <row r="10" spans="1:7">
      <c r="A10" s="7" t="s">
        <v>383</v>
      </c>
      <c r="C10" s="184"/>
      <c r="E10" s="184"/>
      <c r="G10" s="184"/>
    </row>
    <row r="11" spans="1:7">
      <c r="A11" s="7" t="s">
        <v>384</v>
      </c>
      <c r="B11" s="180">
        <v>178740000</v>
      </c>
      <c r="C11" s="124">
        <f>+'EAEPED (a)'!D159</f>
        <v>47820863</v>
      </c>
      <c r="D11" s="169">
        <f>B11+C11</f>
        <v>226560863</v>
      </c>
      <c r="E11" s="124">
        <f>+'EAEPED (a)'!F159</f>
        <v>234006527</v>
      </c>
      <c r="F11" s="169">
        <f>+'EAEPED (a)'!G159</f>
        <v>233733800</v>
      </c>
      <c r="G11" s="124">
        <f>D11-E11</f>
        <v>-7445664</v>
      </c>
    </row>
    <row r="12" spans="1:7">
      <c r="A12" s="43" t="s">
        <v>385</v>
      </c>
      <c r="B12" s="180"/>
      <c r="C12" s="167"/>
      <c r="D12" s="180"/>
      <c r="E12" s="167"/>
      <c r="F12" s="180"/>
      <c r="G12" s="167"/>
    </row>
    <row r="13" spans="1:7">
      <c r="A13" s="7" t="s">
        <v>386</v>
      </c>
      <c r="B13" s="180"/>
      <c r="C13" s="167"/>
      <c r="D13" s="180"/>
      <c r="E13" s="167"/>
      <c r="F13" s="180"/>
      <c r="G13" s="167"/>
    </row>
    <row r="14" spans="1:7">
      <c r="A14" s="43" t="s">
        <v>387</v>
      </c>
      <c r="B14" s="180"/>
      <c r="C14" s="167"/>
      <c r="D14" s="180"/>
      <c r="E14" s="167"/>
      <c r="F14" s="180"/>
      <c r="G14" s="167"/>
    </row>
    <row r="15" spans="1:7">
      <c r="A15" s="7" t="s">
        <v>388</v>
      </c>
      <c r="B15" s="180"/>
      <c r="C15" s="167"/>
      <c r="D15" s="180"/>
      <c r="E15" s="167"/>
      <c r="F15" s="180"/>
      <c r="G15" s="167"/>
    </row>
    <row r="16" spans="1:7">
      <c r="A16" s="43" t="s">
        <v>389</v>
      </c>
      <c r="B16" s="180"/>
      <c r="C16" s="167"/>
      <c r="D16" s="180"/>
      <c r="E16" s="167"/>
      <c r="F16" s="180"/>
      <c r="G16" s="167"/>
    </row>
    <row r="17" spans="1:7">
      <c r="A17" s="7" t="s">
        <v>390</v>
      </c>
      <c r="B17" s="180"/>
      <c r="C17" s="167"/>
      <c r="D17" s="180"/>
      <c r="E17" s="167"/>
      <c r="F17" s="180"/>
      <c r="G17" s="167"/>
    </row>
    <row r="18" spans="1:7">
      <c r="A18" s="43"/>
      <c r="B18" s="180"/>
      <c r="C18" s="167"/>
      <c r="D18" s="180"/>
      <c r="E18" s="167"/>
      <c r="F18" s="180"/>
      <c r="G18" s="167"/>
    </row>
    <row r="19" spans="1:7">
      <c r="A19" s="44" t="s">
        <v>391</v>
      </c>
      <c r="B19" s="366">
        <f t="shared" ref="B19:G19" si="1">SUM(B21:B28)</f>
        <v>0</v>
      </c>
      <c r="C19" s="382">
        <f t="shared" si="1"/>
        <v>0</v>
      </c>
      <c r="D19" s="438">
        <f t="shared" si="1"/>
        <v>0</v>
      </c>
      <c r="E19" s="382">
        <f t="shared" si="1"/>
        <v>0</v>
      </c>
      <c r="F19" s="438">
        <f t="shared" si="1"/>
        <v>0</v>
      </c>
      <c r="G19" s="382">
        <f t="shared" si="1"/>
        <v>0</v>
      </c>
    </row>
    <row r="20" spans="1:7">
      <c r="A20" s="13" t="s">
        <v>392</v>
      </c>
      <c r="B20" s="366"/>
      <c r="C20" s="382"/>
      <c r="D20" s="438"/>
      <c r="E20" s="382"/>
      <c r="F20" s="438"/>
      <c r="G20" s="382"/>
    </row>
    <row r="21" spans="1:7">
      <c r="A21" s="43" t="s">
        <v>383</v>
      </c>
      <c r="B21" s="180"/>
      <c r="C21" s="167"/>
      <c r="D21" s="180"/>
      <c r="E21" s="167"/>
      <c r="F21" s="180"/>
      <c r="G21" s="167"/>
    </row>
    <row r="22" spans="1:7">
      <c r="A22" s="7" t="s">
        <v>384</v>
      </c>
      <c r="B22" s="180"/>
      <c r="C22" s="167"/>
      <c r="D22" s="180"/>
      <c r="E22" s="167"/>
      <c r="F22" s="180"/>
      <c r="G22" s="167"/>
    </row>
    <row r="23" spans="1:7">
      <c r="A23" s="43" t="s">
        <v>385</v>
      </c>
      <c r="B23" s="180"/>
      <c r="C23" s="167"/>
      <c r="D23" s="180"/>
      <c r="E23" s="167"/>
      <c r="F23" s="180"/>
      <c r="G23" s="167"/>
    </row>
    <row r="24" spans="1:7">
      <c r="A24" s="7" t="s">
        <v>386</v>
      </c>
      <c r="B24" s="180"/>
      <c r="C24" s="167"/>
      <c r="D24" s="180"/>
      <c r="E24" s="167"/>
      <c r="F24" s="180"/>
      <c r="G24" s="167"/>
    </row>
    <row r="25" spans="1:7">
      <c r="A25" s="43" t="s">
        <v>387</v>
      </c>
      <c r="B25" s="180"/>
      <c r="C25" s="167"/>
      <c r="D25" s="180"/>
      <c r="E25" s="167"/>
      <c r="F25" s="180"/>
      <c r="G25" s="167"/>
    </row>
    <row r="26" spans="1:7">
      <c r="A26" s="7" t="s">
        <v>388</v>
      </c>
      <c r="B26" s="180"/>
      <c r="C26" s="167"/>
      <c r="D26" s="180"/>
      <c r="E26" s="167"/>
      <c r="F26" s="180"/>
      <c r="G26" s="167"/>
    </row>
    <row r="27" spans="1:7">
      <c r="A27" s="43" t="s">
        <v>389</v>
      </c>
      <c r="B27" s="180"/>
      <c r="C27" s="167"/>
      <c r="D27" s="180"/>
      <c r="E27" s="167"/>
      <c r="F27" s="180"/>
      <c r="G27" s="167"/>
    </row>
    <row r="28" spans="1:7">
      <c r="A28" s="7" t="s">
        <v>390</v>
      </c>
      <c r="B28" s="180"/>
      <c r="C28" s="167"/>
      <c r="D28" s="180"/>
      <c r="E28" s="167"/>
      <c r="F28" s="180"/>
      <c r="G28" s="167"/>
    </row>
    <row r="29" spans="1:7">
      <c r="A29" s="45"/>
      <c r="B29" s="180"/>
      <c r="C29" s="167"/>
      <c r="D29" s="180"/>
      <c r="E29" s="167"/>
      <c r="F29" s="180"/>
      <c r="G29" s="167"/>
    </row>
    <row r="30" spans="1:7">
      <c r="A30" s="46" t="s">
        <v>379</v>
      </c>
      <c r="B30" s="181">
        <f t="shared" ref="B30:G30" si="2">SUM(B19,B8)</f>
        <v>178740000</v>
      </c>
      <c r="C30" s="171">
        <f t="shared" si="2"/>
        <v>47820863</v>
      </c>
      <c r="D30" s="185">
        <f t="shared" si="2"/>
        <v>226560863</v>
      </c>
      <c r="E30" s="171">
        <f t="shared" si="2"/>
        <v>234006527</v>
      </c>
      <c r="F30" s="185">
        <f t="shared" si="2"/>
        <v>233733800</v>
      </c>
      <c r="G30" s="171">
        <f t="shared" si="2"/>
        <v>-7445664</v>
      </c>
    </row>
    <row r="31" spans="1:7" ht="15.75" thickBot="1">
      <c r="A31" s="12"/>
      <c r="B31" s="182"/>
      <c r="C31" s="168"/>
      <c r="D31" s="182"/>
      <c r="E31" s="168"/>
      <c r="F31" s="182"/>
      <c r="G31" s="168"/>
    </row>
    <row r="43" spans="1:8">
      <c r="A43" s="154"/>
      <c r="B43" s="154"/>
      <c r="C43" s="154"/>
      <c r="D43" s="154"/>
      <c r="E43" s="154"/>
      <c r="F43" s="154"/>
      <c r="G43" s="154"/>
      <c r="H43" s="154"/>
    </row>
    <row r="44" spans="1:8">
      <c r="A44" s="155" t="s">
        <v>497</v>
      </c>
      <c r="B44" s="154"/>
      <c r="C44" s="154"/>
      <c r="D44" s="154"/>
      <c r="E44" s="312" t="s">
        <v>498</v>
      </c>
      <c r="F44" s="312"/>
      <c r="G44" s="312"/>
      <c r="H44" s="154"/>
    </row>
    <row r="45" spans="1:8">
      <c r="A45" s="156" t="s">
        <v>496</v>
      </c>
      <c r="B45" s="154"/>
      <c r="C45" s="154"/>
      <c r="D45" s="154"/>
      <c r="E45" s="311" t="s">
        <v>499</v>
      </c>
      <c r="F45" s="311"/>
      <c r="G45" s="311"/>
      <c r="H45" s="154"/>
    </row>
    <row r="46" spans="1:8">
      <c r="A46" s="154"/>
      <c r="B46" s="154"/>
      <c r="C46" s="154"/>
      <c r="D46" s="154"/>
      <c r="E46" s="154"/>
      <c r="F46" s="154"/>
      <c r="G46" s="154"/>
      <c r="H46" s="154"/>
    </row>
  </sheetData>
  <mergeCells count="22">
    <mergeCell ref="F19:F20"/>
    <mergeCell ref="A1:G1"/>
    <mergeCell ref="A2:G2"/>
    <mergeCell ref="A3:G3"/>
    <mergeCell ref="A4:G4"/>
    <mergeCell ref="A5:G5"/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opLeftCell="A40" workbookViewId="0">
      <selection activeCell="H11" sqref="H11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384" t="s">
        <v>489</v>
      </c>
      <c r="B1" s="385"/>
      <c r="C1" s="385"/>
      <c r="D1" s="385"/>
      <c r="E1" s="385"/>
      <c r="F1" s="385"/>
      <c r="G1" s="385"/>
      <c r="H1" s="418"/>
    </row>
    <row r="2" spans="1:8">
      <c r="A2" s="378" t="s">
        <v>298</v>
      </c>
      <c r="B2" s="379"/>
      <c r="C2" s="379"/>
      <c r="D2" s="379"/>
      <c r="E2" s="379"/>
      <c r="F2" s="379"/>
      <c r="G2" s="379"/>
      <c r="H2" s="419"/>
    </row>
    <row r="3" spans="1:8">
      <c r="A3" s="378" t="s">
        <v>393</v>
      </c>
      <c r="B3" s="379"/>
      <c r="C3" s="379"/>
      <c r="D3" s="379"/>
      <c r="E3" s="379"/>
      <c r="F3" s="379"/>
      <c r="G3" s="379"/>
      <c r="H3" s="419"/>
    </row>
    <row r="4" spans="1:8">
      <c r="A4" s="378" t="s">
        <v>504</v>
      </c>
      <c r="B4" s="379"/>
      <c r="C4" s="379"/>
      <c r="D4" s="379"/>
      <c r="E4" s="379"/>
      <c r="F4" s="379"/>
      <c r="G4" s="379"/>
      <c r="H4" s="419"/>
    </row>
    <row r="5" spans="1:8" ht="15.75" thickBot="1">
      <c r="A5" s="380" t="s">
        <v>1</v>
      </c>
      <c r="B5" s="381"/>
      <c r="C5" s="381"/>
      <c r="D5" s="381"/>
      <c r="E5" s="381"/>
      <c r="F5" s="381"/>
      <c r="G5" s="381"/>
      <c r="H5" s="420"/>
    </row>
    <row r="6" spans="1:8" ht="15.75" thickBot="1">
      <c r="A6" s="384" t="s">
        <v>2</v>
      </c>
      <c r="B6" s="386"/>
      <c r="C6" s="335" t="s">
        <v>300</v>
      </c>
      <c r="D6" s="336"/>
      <c r="E6" s="336"/>
      <c r="F6" s="336"/>
      <c r="G6" s="337"/>
      <c r="H6" s="329" t="s">
        <v>301</v>
      </c>
    </row>
    <row r="7" spans="1:8" ht="23.25" thickBot="1">
      <c r="A7" s="380"/>
      <c r="B7" s="388"/>
      <c r="C7" s="104" t="s">
        <v>186</v>
      </c>
      <c r="D7" s="104" t="s">
        <v>302</v>
      </c>
      <c r="E7" s="104" t="s">
        <v>303</v>
      </c>
      <c r="F7" s="104" t="s">
        <v>187</v>
      </c>
      <c r="G7" s="104" t="s">
        <v>204</v>
      </c>
      <c r="H7" s="331"/>
    </row>
    <row r="8" spans="1:8">
      <c r="A8" s="323"/>
      <c r="B8" s="444"/>
      <c r="C8" s="17"/>
      <c r="D8" s="17"/>
      <c r="E8" s="17"/>
      <c r="F8" s="17"/>
      <c r="G8" s="17"/>
      <c r="H8" s="17"/>
    </row>
    <row r="9" spans="1:8" ht="16.5" customHeight="1">
      <c r="A9" s="325" t="s">
        <v>394</v>
      </c>
      <c r="B9" s="445"/>
      <c r="C9" s="17">
        <f t="shared" ref="C9:H9" si="0">SUM(C10,C20,C29,C40)</f>
        <v>178740000</v>
      </c>
      <c r="D9" s="100">
        <f t="shared" si="0"/>
        <v>47820863</v>
      </c>
      <c r="E9" s="100">
        <f t="shared" si="0"/>
        <v>226560863</v>
      </c>
      <c r="F9" s="100">
        <f t="shared" si="0"/>
        <v>234006527</v>
      </c>
      <c r="G9" s="100">
        <f t="shared" si="0"/>
        <v>233733800</v>
      </c>
      <c r="H9" s="100">
        <f t="shared" si="0"/>
        <v>-7445664</v>
      </c>
    </row>
    <row r="10" spans="1:8">
      <c r="A10" s="396" t="s">
        <v>395</v>
      </c>
      <c r="B10" s="398"/>
      <c r="C10" s="26">
        <f t="shared" ref="C10:H10" si="1">SUM(C11:C18)</f>
        <v>178740000</v>
      </c>
      <c r="D10" s="72">
        <f t="shared" si="1"/>
        <v>47820863</v>
      </c>
      <c r="E10" s="72">
        <f t="shared" si="1"/>
        <v>226560863</v>
      </c>
      <c r="F10" s="72">
        <f t="shared" si="1"/>
        <v>234006527</v>
      </c>
      <c r="G10" s="72">
        <f t="shared" si="1"/>
        <v>233733800</v>
      </c>
      <c r="H10" s="72">
        <f t="shared" si="1"/>
        <v>-7445664</v>
      </c>
    </row>
    <row r="11" spans="1:8">
      <c r="A11" s="30"/>
      <c r="B11" s="35" t="s">
        <v>396</v>
      </c>
      <c r="C11" s="26">
        <v>178740000</v>
      </c>
      <c r="D11" s="72">
        <f>+'EAEPED (b)'!C11</f>
        <v>47820863</v>
      </c>
      <c r="E11" s="72">
        <f>+C11+D11</f>
        <v>226560863</v>
      </c>
      <c r="F11" s="72">
        <f>+'EAEPED (b)'!E11</f>
        <v>234006527</v>
      </c>
      <c r="G11" s="72">
        <f>+'EAEPED (b)'!F11</f>
        <v>233733800</v>
      </c>
      <c r="H11" s="72">
        <f>E11-F11</f>
        <v>-7445664</v>
      </c>
    </row>
    <row r="12" spans="1:8">
      <c r="A12" s="30"/>
      <c r="B12" s="35" t="s">
        <v>397</v>
      </c>
      <c r="C12" s="26"/>
      <c r="D12" s="26"/>
      <c r="E12" s="26"/>
      <c r="F12" s="26"/>
      <c r="G12" s="26"/>
      <c r="H12" s="26"/>
    </row>
    <row r="13" spans="1:8">
      <c r="A13" s="30"/>
      <c r="B13" s="35" t="s">
        <v>398</v>
      </c>
      <c r="C13" s="26"/>
      <c r="D13" s="26"/>
      <c r="E13" s="26"/>
      <c r="F13" s="26"/>
      <c r="G13" s="26"/>
      <c r="H13" s="26"/>
    </row>
    <row r="14" spans="1:8">
      <c r="A14" s="30"/>
      <c r="B14" s="35" t="s">
        <v>399</v>
      </c>
      <c r="C14" s="26"/>
      <c r="D14" s="26"/>
      <c r="E14" s="26"/>
      <c r="F14" s="26"/>
      <c r="G14" s="26"/>
      <c r="H14" s="26"/>
    </row>
    <row r="15" spans="1:8">
      <c r="A15" s="30"/>
      <c r="B15" s="35" t="s">
        <v>400</v>
      </c>
      <c r="C15" s="26"/>
      <c r="D15" s="26"/>
      <c r="E15" s="26"/>
      <c r="F15" s="26"/>
      <c r="G15" s="26"/>
      <c r="H15" s="26"/>
    </row>
    <row r="16" spans="1:8">
      <c r="A16" s="30"/>
      <c r="B16" s="35" t="s">
        <v>401</v>
      </c>
      <c r="C16" s="26"/>
      <c r="D16" s="26"/>
      <c r="E16" s="26"/>
      <c r="F16" s="26"/>
      <c r="G16" s="26"/>
      <c r="H16" s="26"/>
    </row>
    <row r="17" spans="1:8">
      <c r="A17" s="30"/>
      <c r="B17" s="35" t="s">
        <v>402</v>
      </c>
      <c r="C17" s="26"/>
      <c r="D17" s="26"/>
      <c r="E17" s="26"/>
      <c r="F17" s="26"/>
      <c r="G17" s="26"/>
      <c r="H17" s="26"/>
    </row>
    <row r="18" spans="1:8">
      <c r="A18" s="30"/>
      <c r="B18" s="35" t="s">
        <v>403</v>
      </c>
      <c r="C18" s="26"/>
      <c r="D18" s="26"/>
      <c r="E18" s="26"/>
      <c r="F18" s="26"/>
      <c r="G18" s="26"/>
      <c r="H18" s="26"/>
    </row>
    <row r="19" spans="1:8">
      <c r="A19" s="47"/>
      <c r="B19" s="48"/>
      <c r="C19" s="27"/>
      <c r="D19" s="27"/>
      <c r="E19" s="27"/>
      <c r="F19" s="27"/>
      <c r="G19" s="27"/>
      <c r="H19" s="27"/>
    </row>
    <row r="20" spans="1:8">
      <c r="A20" s="396" t="s">
        <v>404</v>
      </c>
      <c r="B20" s="398"/>
      <c r="C20" s="26"/>
      <c r="D20" s="26"/>
      <c r="E20" s="26"/>
      <c r="F20" s="26"/>
      <c r="G20" s="26"/>
      <c r="H20" s="26"/>
    </row>
    <row r="21" spans="1:8">
      <c r="A21" s="30"/>
      <c r="B21" s="35" t="s">
        <v>405</v>
      </c>
      <c r="C21" s="26"/>
      <c r="D21" s="26"/>
      <c r="E21" s="26"/>
      <c r="F21" s="26"/>
      <c r="G21" s="26"/>
      <c r="H21" s="26"/>
    </row>
    <row r="22" spans="1:8">
      <c r="A22" s="30"/>
      <c r="B22" s="35" t="s">
        <v>406</v>
      </c>
      <c r="C22" s="26"/>
      <c r="D22" s="26"/>
      <c r="E22" s="26"/>
      <c r="F22" s="26"/>
      <c r="G22" s="26"/>
      <c r="H22" s="26"/>
    </row>
    <row r="23" spans="1:8">
      <c r="A23" s="30"/>
      <c r="B23" s="35" t="s">
        <v>407</v>
      </c>
      <c r="C23" s="26"/>
      <c r="D23" s="26"/>
      <c r="E23" s="26"/>
      <c r="F23" s="26"/>
      <c r="G23" s="26"/>
      <c r="H23" s="26"/>
    </row>
    <row r="24" spans="1:8">
      <c r="A24" s="30"/>
      <c r="B24" s="35" t="s">
        <v>408</v>
      </c>
      <c r="C24" s="26"/>
      <c r="D24" s="26"/>
      <c r="E24" s="26"/>
      <c r="F24" s="26"/>
      <c r="G24" s="26"/>
      <c r="H24" s="26"/>
    </row>
    <row r="25" spans="1:8">
      <c r="A25" s="30"/>
      <c r="B25" s="35" t="s">
        <v>409</v>
      </c>
      <c r="C25" s="26"/>
      <c r="D25" s="26"/>
      <c r="E25" s="26"/>
      <c r="F25" s="26"/>
      <c r="G25" s="26"/>
      <c r="H25" s="26"/>
    </row>
    <row r="26" spans="1:8">
      <c r="A26" s="30"/>
      <c r="B26" s="35" t="s">
        <v>410</v>
      </c>
      <c r="C26" s="26"/>
      <c r="D26" s="26"/>
      <c r="E26" s="26"/>
      <c r="F26" s="26"/>
      <c r="G26" s="26"/>
      <c r="H26" s="26"/>
    </row>
    <row r="27" spans="1:8">
      <c r="A27" s="30"/>
      <c r="B27" s="35" t="s">
        <v>411</v>
      </c>
      <c r="C27" s="26"/>
      <c r="D27" s="26"/>
      <c r="E27" s="26"/>
      <c r="F27" s="26"/>
      <c r="G27" s="26"/>
      <c r="H27" s="26"/>
    </row>
    <row r="28" spans="1:8">
      <c r="A28" s="47"/>
      <c r="B28" s="48"/>
      <c r="C28" s="27"/>
      <c r="D28" s="27"/>
      <c r="E28" s="27"/>
      <c r="F28" s="27"/>
      <c r="G28" s="27"/>
      <c r="H28" s="27"/>
    </row>
    <row r="29" spans="1:8">
      <c r="A29" s="396" t="s">
        <v>412</v>
      </c>
      <c r="B29" s="398"/>
      <c r="C29" s="26"/>
      <c r="D29" s="26"/>
      <c r="E29" s="26"/>
      <c r="F29" s="26"/>
      <c r="G29" s="26"/>
      <c r="H29" s="26"/>
    </row>
    <row r="30" spans="1:8">
      <c r="A30" s="446" t="s">
        <v>413</v>
      </c>
      <c r="B30" s="447"/>
      <c r="C30" s="26"/>
      <c r="D30" s="26"/>
      <c r="E30" s="26"/>
      <c r="F30" s="26"/>
      <c r="G30" s="26"/>
      <c r="H30" s="26"/>
    </row>
    <row r="31" spans="1:8">
      <c r="A31" s="30"/>
      <c r="B31" s="35" t="s">
        <v>414</v>
      </c>
      <c r="C31" s="26"/>
      <c r="D31" s="26"/>
      <c r="E31" s="26"/>
      <c r="F31" s="26"/>
      <c r="G31" s="26"/>
      <c r="H31" s="26"/>
    </row>
    <row r="32" spans="1:8">
      <c r="A32" s="30"/>
      <c r="B32" s="35" t="s">
        <v>415</v>
      </c>
      <c r="C32" s="26"/>
      <c r="D32" s="26"/>
      <c r="E32" s="26"/>
      <c r="F32" s="26"/>
      <c r="G32" s="26"/>
      <c r="H32" s="26"/>
    </row>
    <row r="33" spans="1:8">
      <c r="A33" s="30"/>
      <c r="B33" s="35" t="s">
        <v>416</v>
      </c>
      <c r="C33" s="26"/>
      <c r="D33" s="26"/>
      <c r="E33" s="26"/>
      <c r="F33" s="26"/>
      <c r="G33" s="26"/>
      <c r="H33" s="26"/>
    </row>
    <row r="34" spans="1:8">
      <c r="A34" s="30"/>
      <c r="B34" s="35" t="s">
        <v>417</v>
      </c>
      <c r="C34" s="26"/>
      <c r="D34" s="26"/>
      <c r="E34" s="26"/>
      <c r="F34" s="26"/>
      <c r="G34" s="26"/>
      <c r="H34" s="26"/>
    </row>
    <row r="35" spans="1:8">
      <c r="A35" s="30"/>
      <c r="B35" s="35" t="s">
        <v>418</v>
      </c>
      <c r="C35" s="26"/>
      <c r="D35" s="26"/>
      <c r="E35" s="26"/>
      <c r="F35" s="26"/>
      <c r="G35" s="26"/>
      <c r="H35" s="26"/>
    </row>
    <row r="36" spans="1:8">
      <c r="A36" s="30"/>
      <c r="B36" s="35" t="s">
        <v>419</v>
      </c>
      <c r="C36" s="26"/>
      <c r="D36" s="26"/>
      <c r="E36" s="26"/>
      <c r="F36" s="26"/>
      <c r="G36" s="26"/>
      <c r="H36" s="26"/>
    </row>
    <row r="37" spans="1:8">
      <c r="A37" s="30"/>
      <c r="B37" s="35" t="s">
        <v>420</v>
      </c>
      <c r="C37" s="26"/>
      <c r="D37" s="26"/>
      <c r="E37" s="26"/>
      <c r="F37" s="26"/>
      <c r="G37" s="26"/>
      <c r="H37" s="26"/>
    </row>
    <row r="38" spans="1:8">
      <c r="A38" s="30"/>
      <c r="B38" s="35" t="s">
        <v>421</v>
      </c>
      <c r="C38" s="26"/>
      <c r="D38" s="26"/>
      <c r="E38" s="26"/>
      <c r="F38" s="26"/>
      <c r="G38" s="26"/>
      <c r="H38" s="26"/>
    </row>
    <row r="39" spans="1:8">
      <c r="A39" s="47"/>
      <c r="B39" s="48"/>
      <c r="C39" s="27"/>
      <c r="D39" s="27"/>
      <c r="E39" s="27"/>
      <c r="F39" s="27"/>
      <c r="G39" s="27"/>
      <c r="H39" s="27"/>
    </row>
    <row r="40" spans="1:8">
      <c r="A40" s="396" t="s">
        <v>422</v>
      </c>
      <c r="B40" s="398"/>
      <c r="C40" s="26"/>
      <c r="D40" s="26"/>
      <c r="E40" s="26"/>
      <c r="F40" s="26"/>
      <c r="G40" s="26"/>
      <c r="H40" s="26"/>
    </row>
    <row r="41" spans="1:8">
      <c r="A41" s="446" t="s">
        <v>423</v>
      </c>
      <c r="B41" s="447"/>
      <c r="C41" s="26"/>
      <c r="D41" s="26"/>
      <c r="E41" s="26"/>
      <c r="F41" s="26"/>
      <c r="G41" s="26"/>
      <c r="H41" s="26"/>
    </row>
    <row r="42" spans="1:8">
      <c r="A42" s="407" t="s">
        <v>424</v>
      </c>
      <c r="B42" s="423"/>
      <c r="C42" s="26"/>
      <c r="D42" s="26"/>
      <c r="E42" s="26"/>
      <c r="F42" s="26"/>
      <c r="G42" s="26"/>
      <c r="H42" s="26"/>
    </row>
    <row r="43" spans="1:8">
      <c r="A43" s="30"/>
      <c r="B43" s="35" t="s">
        <v>425</v>
      </c>
      <c r="C43" s="26"/>
      <c r="D43" s="26"/>
      <c r="E43" s="26"/>
      <c r="F43" s="26"/>
      <c r="G43" s="26"/>
      <c r="H43" s="26"/>
    </row>
    <row r="44" spans="1:8">
      <c r="A44" s="30"/>
      <c r="B44" s="35" t="s">
        <v>426</v>
      </c>
      <c r="C44" s="26"/>
      <c r="D44" s="26"/>
      <c r="E44" s="26"/>
      <c r="F44" s="26"/>
      <c r="G44" s="26"/>
      <c r="H44" s="26"/>
    </row>
    <row r="45" spans="1:8">
      <c r="A45" s="47"/>
      <c r="B45" s="48"/>
      <c r="C45" s="27"/>
      <c r="D45" s="27"/>
      <c r="E45" s="27"/>
      <c r="F45" s="27"/>
      <c r="G45" s="27"/>
      <c r="H45" s="27"/>
    </row>
    <row r="46" spans="1:8">
      <c r="A46" s="396" t="s">
        <v>427</v>
      </c>
      <c r="B46" s="398"/>
      <c r="C46" s="26">
        <f t="shared" ref="C46:H46" si="2">SUM(C47,,C57,C66,C77)</f>
        <v>0</v>
      </c>
      <c r="D46" s="68">
        <f t="shared" si="2"/>
        <v>0</v>
      </c>
      <c r="E46" s="68">
        <f t="shared" si="2"/>
        <v>0</v>
      </c>
      <c r="F46" s="68">
        <f t="shared" si="2"/>
        <v>0</v>
      </c>
      <c r="G46" s="68">
        <f t="shared" si="2"/>
        <v>0</v>
      </c>
      <c r="H46" s="68">
        <f t="shared" si="2"/>
        <v>0</v>
      </c>
    </row>
    <row r="47" spans="1:8">
      <c r="A47" s="396" t="s">
        <v>395</v>
      </c>
      <c r="B47" s="398"/>
      <c r="C47" s="26"/>
      <c r="D47" s="26"/>
      <c r="E47" s="26"/>
      <c r="F47" s="26"/>
      <c r="G47" s="26"/>
      <c r="H47" s="26"/>
    </row>
    <row r="48" spans="1:8">
      <c r="A48" s="30"/>
      <c r="B48" s="35" t="s">
        <v>396</v>
      </c>
      <c r="C48" s="26"/>
      <c r="D48" s="26"/>
      <c r="E48" s="26"/>
      <c r="F48" s="26"/>
      <c r="G48" s="26"/>
      <c r="H48" s="26"/>
    </row>
    <row r="49" spans="1:8">
      <c r="A49" s="30"/>
      <c r="B49" s="35" t="s">
        <v>397</v>
      </c>
      <c r="C49" s="26"/>
      <c r="D49" s="26"/>
      <c r="E49" s="26"/>
      <c r="F49" s="26"/>
      <c r="G49" s="26"/>
      <c r="H49" s="26"/>
    </row>
    <row r="50" spans="1:8">
      <c r="A50" s="30"/>
      <c r="B50" s="35" t="s">
        <v>398</v>
      </c>
      <c r="C50" s="26"/>
      <c r="D50" s="26"/>
      <c r="E50" s="26"/>
      <c r="F50" s="26"/>
      <c r="G50" s="26"/>
      <c r="H50" s="26"/>
    </row>
    <row r="51" spans="1:8">
      <c r="A51" s="30"/>
      <c r="B51" s="35" t="s">
        <v>399</v>
      </c>
      <c r="C51" s="26"/>
      <c r="D51" s="26"/>
      <c r="E51" s="26"/>
      <c r="F51" s="26"/>
      <c r="G51" s="26"/>
      <c r="H51" s="26"/>
    </row>
    <row r="52" spans="1:8">
      <c r="A52" s="30"/>
      <c r="B52" s="35" t="s">
        <v>400</v>
      </c>
      <c r="C52" s="26"/>
      <c r="D52" s="26"/>
      <c r="E52" s="26"/>
      <c r="F52" s="26"/>
      <c r="G52" s="26"/>
      <c r="H52" s="26"/>
    </row>
    <row r="53" spans="1:8">
      <c r="A53" s="30"/>
      <c r="B53" s="35" t="s">
        <v>401</v>
      </c>
      <c r="C53" s="26"/>
      <c r="D53" s="26"/>
      <c r="E53" s="26"/>
      <c r="F53" s="26"/>
      <c r="G53" s="26"/>
      <c r="H53" s="26"/>
    </row>
    <row r="54" spans="1:8">
      <c r="A54" s="30"/>
      <c r="B54" s="35" t="s">
        <v>402</v>
      </c>
      <c r="C54" s="26"/>
      <c r="D54" s="26"/>
      <c r="E54" s="26"/>
      <c r="F54" s="26"/>
      <c r="G54" s="26"/>
      <c r="H54" s="26"/>
    </row>
    <row r="55" spans="1:8">
      <c r="A55" s="30"/>
      <c r="B55" s="35" t="s">
        <v>403</v>
      </c>
      <c r="C55" s="26"/>
      <c r="D55" s="26"/>
      <c r="E55" s="26"/>
      <c r="F55" s="26"/>
      <c r="G55" s="26"/>
      <c r="H55" s="26"/>
    </row>
    <row r="56" spans="1:8">
      <c r="A56" s="47"/>
      <c r="B56" s="48"/>
      <c r="C56" s="27"/>
      <c r="D56" s="27"/>
      <c r="E56" s="27"/>
      <c r="F56" s="27"/>
      <c r="G56" s="27"/>
      <c r="H56" s="27"/>
    </row>
    <row r="57" spans="1:8">
      <c r="A57" s="396" t="s">
        <v>404</v>
      </c>
      <c r="B57" s="398"/>
      <c r="C57" s="26"/>
      <c r="D57" s="26"/>
      <c r="E57" s="26"/>
      <c r="F57" s="26"/>
      <c r="G57" s="26"/>
      <c r="H57" s="26"/>
    </row>
    <row r="58" spans="1:8">
      <c r="A58" s="30"/>
      <c r="B58" s="35" t="s">
        <v>405</v>
      </c>
      <c r="C58" s="26"/>
      <c r="D58" s="26"/>
      <c r="E58" s="26"/>
      <c r="F58" s="26"/>
      <c r="G58" s="26"/>
      <c r="H58" s="26"/>
    </row>
    <row r="59" spans="1:8">
      <c r="A59" s="30"/>
      <c r="B59" s="35" t="s">
        <v>406</v>
      </c>
      <c r="C59" s="26"/>
      <c r="D59" s="26"/>
      <c r="E59" s="26"/>
      <c r="F59" s="26"/>
      <c r="G59" s="26"/>
      <c r="H59" s="26"/>
    </row>
    <row r="60" spans="1:8">
      <c r="A60" s="30"/>
      <c r="B60" s="35" t="s">
        <v>407</v>
      </c>
      <c r="C60" s="26"/>
      <c r="D60" s="26"/>
      <c r="E60" s="26"/>
      <c r="F60" s="26"/>
      <c r="G60" s="26"/>
      <c r="H60" s="26"/>
    </row>
    <row r="61" spans="1:8">
      <c r="A61" s="30"/>
      <c r="B61" s="35" t="s">
        <v>408</v>
      </c>
      <c r="C61" s="26"/>
      <c r="D61" s="26"/>
      <c r="E61" s="26"/>
      <c r="F61" s="26"/>
      <c r="G61" s="26"/>
      <c r="H61" s="26"/>
    </row>
    <row r="62" spans="1:8">
      <c r="A62" s="30"/>
      <c r="B62" s="35" t="s">
        <v>409</v>
      </c>
      <c r="C62" s="26"/>
      <c r="D62" s="26"/>
      <c r="E62" s="26"/>
      <c r="F62" s="26"/>
      <c r="G62" s="26"/>
      <c r="H62" s="26"/>
    </row>
    <row r="63" spans="1:8">
      <c r="A63" s="30"/>
      <c r="B63" s="35" t="s">
        <v>410</v>
      </c>
      <c r="C63" s="26"/>
      <c r="D63" s="26"/>
      <c r="E63" s="26"/>
      <c r="F63" s="26"/>
      <c r="G63" s="26"/>
      <c r="H63" s="26"/>
    </row>
    <row r="64" spans="1:8">
      <c r="A64" s="30"/>
      <c r="B64" s="35" t="s">
        <v>411</v>
      </c>
      <c r="C64" s="26"/>
      <c r="D64" s="26"/>
      <c r="E64" s="26"/>
      <c r="F64" s="26"/>
      <c r="G64" s="26"/>
      <c r="H64" s="26"/>
    </row>
    <row r="65" spans="1:8">
      <c r="A65" s="47"/>
      <c r="B65" s="48"/>
      <c r="C65" s="27"/>
      <c r="D65" s="27"/>
      <c r="E65" s="27"/>
      <c r="F65" s="27"/>
      <c r="G65" s="27"/>
      <c r="H65" s="27"/>
    </row>
    <row r="66" spans="1:8">
      <c r="A66" s="396" t="s">
        <v>412</v>
      </c>
      <c r="B66" s="398"/>
      <c r="C66" s="26"/>
      <c r="D66" s="26"/>
      <c r="E66" s="26"/>
      <c r="F66" s="26"/>
      <c r="G66" s="26"/>
      <c r="H66" s="26"/>
    </row>
    <row r="67" spans="1:8">
      <c r="A67" s="446" t="s">
        <v>413</v>
      </c>
      <c r="B67" s="447"/>
      <c r="C67" s="26"/>
      <c r="D67" s="26"/>
      <c r="E67" s="26"/>
      <c r="F67" s="26"/>
      <c r="G67" s="26"/>
      <c r="H67" s="26"/>
    </row>
    <row r="68" spans="1:8">
      <c r="A68" s="30"/>
      <c r="B68" s="35" t="s">
        <v>414</v>
      </c>
      <c r="C68" s="26"/>
      <c r="D68" s="26"/>
      <c r="E68" s="26"/>
      <c r="F68" s="26"/>
      <c r="G68" s="26"/>
      <c r="H68" s="26"/>
    </row>
    <row r="69" spans="1:8">
      <c r="A69" s="30"/>
      <c r="B69" s="35" t="s">
        <v>415</v>
      </c>
      <c r="C69" s="26"/>
      <c r="D69" s="26"/>
      <c r="E69" s="26"/>
      <c r="F69" s="26"/>
      <c r="G69" s="26"/>
      <c r="H69" s="26"/>
    </row>
    <row r="70" spans="1:8">
      <c r="A70" s="30"/>
      <c r="B70" s="35" t="s">
        <v>416</v>
      </c>
      <c r="C70" s="26"/>
      <c r="D70" s="26"/>
      <c r="E70" s="26"/>
      <c r="F70" s="26"/>
      <c r="G70" s="26"/>
      <c r="H70" s="26"/>
    </row>
    <row r="71" spans="1:8">
      <c r="A71" s="30"/>
      <c r="B71" s="35" t="s">
        <v>417</v>
      </c>
      <c r="C71" s="26"/>
      <c r="D71" s="26"/>
      <c r="E71" s="26"/>
      <c r="F71" s="26"/>
      <c r="G71" s="26"/>
      <c r="H71" s="26"/>
    </row>
    <row r="72" spans="1:8">
      <c r="A72" s="30"/>
      <c r="B72" s="35" t="s">
        <v>418</v>
      </c>
      <c r="C72" s="26"/>
      <c r="D72" s="26"/>
      <c r="E72" s="26"/>
      <c r="F72" s="26"/>
      <c r="G72" s="26"/>
      <c r="H72" s="26"/>
    </row>
    <row r="73" spans="1:8">
      <c r="A73" s="30"/>
      <c r="B73" s="35" t="s">
        <v>419</v>
      </c>
      <c r="C73" s="26"/>
      <c r="D73" s="26"/>
      <c r="E73" s="26"/>
      <c r="F73" s="26"/>
      <c r="G73" s="26"/>
      <c r="H73" s="26"/>
    </row>
    <row r="74" spans="1:8">
      <c r="A74" s="30"/>
      <c r="B74" s="35" t="s">
        <v>420</v>
      </c>
      <c r="C74" s="26"/>
      <c r="D74" s="26"/>
      <c r="E74" s="26"/>
      <c r="F74" s="26"/>
      <c r="G74" s="26"/>
      <c r="H74" s="26"/>
    </row>
    <row r="75" spans="1:8">
      <c r="A75" s="30"/>
      <c r="B75" s="35" t="s">
        <v>421</v>
      </c>
      <c r="C75" s="26"/>
      <c r="D75" s="26"/>
      <c r="E75" s="26"/>
      <c r="F75" s="26"/>
      <c r="G75" s="26"/>
      <c r="H75" s="26"/>
    </row>
    <row r="76" spans="1:8">
      <c r="A76" s="47"/>
      <c r="B76" s="48"/>
      <c r="C76" s="27"/>
      <c r="D76" s="27"/>
      <c r="E76" s="27"/>
      <c r="F76" s="27"/>
      <c r="G76" s="27"/>
      <c r="H76" s="27"/>
    </row>
    <row r="77" spans="1:8">
      <c r="A77" s="396" t="s">
        <v>422</v>
      </c>
      <c r="B77" s="398"/>
      <c r="C77" s="26"/>
      <c r="D77" s="26"/>
      <c r="E77" s="26"/>
      <c r="F77" s="26"/>
      <c r="G77" s="26"/>
      <c r="H77" s="26"/>
    </row>
    <row r="78" spans="1:8">
      <c r="A78" s="446" t="s">
        <v>423</v>
      </c>
      <c r="B78" s="447"/>
      <c r="C78" s="26"/>
      <c r="D78" s="26"/>
      <c r="E78" s="26"/>
      <c r="F78" s="26"/>
      <c r="G78" s="26"/>
      <c r="H78" s="26"/>
    </row>
    <row r="79" spans="1:8">
      <c r="A79" s="407" t="s">
        <v>424</v>
      </c>
      <c r="B79" s="423"/>
      <c r="C79" s="26"/>
      <c r="D79" s="26"/>
      <c r="E79" s="26"/>
      <c r="F79" s="26"/>
      <c r="G79" s="26"/>
      <c r="H79" s="26"/>
    </row>
    <row r="80" spans="1:8">
      <c r="A80" s="30"/>
      <c r="B80" s="35" t="s">
        <v>425</v>
      </c>
      <c r="C80" s="26"/>
      <c r="D80" s="26"/>
      <c r="E80" s="26"/>
      <c r="F80" s="26"/>
      <c r="G80" s="26"/>
      <c r="H80" s="26"/>
    </row>
    <row r="81" spans="1:8">
      <c r="A81" s="30"/>
      <c r="B81" s="35" t="s">
        <v>426</v>
      </c>
      <c r="C81" s="26"/>
      <c r="D81" s="26"/>
      <c r="E81" s="26"/>
      <c r="F81" s="26"/>
      <c r="G81" s="26"/>
      <c r="H81" s="26"/>
    </row>
    <row r="82" spans="1:8">
      <c r="A82" s="47"/>
      <c r="B82" s="48"/>
      <c r="C82" s="27"/>
      <c r="D82" s="27"/>
      <c r="E82" s="27"/>
      <c r="F82" s="27"/>
      <c r="G82" s="27"/>
      <c r="H82" s="27"/>
    </row>
    <row r="83" spans="1:8">
      <c r="A83" s="396" t="s">
        <v>379</v>
      </c>
      <c r="B83" s="398"/>
      <c r="C83" s="26">
        <f t="shared" ref="C83:H83" si="3">SUM(C46,C9)</f>
        <v>178740000</v>
      </c>
      <c r="D83" s="72">
        <f t="shared" si="3"/>
        <v>47820863</v>
      </c>
      <c r="E83" s="72">
        <f t="shared" si="3"/>
        <v>226560863</v>
      </c>
      <c r="F83" s="72">
        <f t="shared" si="3"/>
        <v>234006527</v>
      </c>
      <c r="G83" s="72">
        <f t="shared" si="3"/>
        <v>233733800</v>
      </c>
      <c r="H83" s="72">
        <f t="shared" si="3"/>
        <v>-7445664</v>
      </c>
    </row>
    <row r="84" spans="1:8" ht="15.75" thickBot="1">
      <c r="A84" s="49"/>
      <c r="B84" s="50"/>
      <c r="C84" s="29"/>
      <c r="D84" s="29"/>
      <c r="E84" s="29"/>
      <c r="F84" s="29"/>
      <c r="G84" s="29"/>
      <c r="H84" s="29"/>
    </row>
    <row r="99" spans="1:11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</row>
    <row r="100" spans="1:11">
      <c r="A100" s="154"/>
      <c r="B100" s="155" t="s">
        <v>497</v>
      </c>
      <c r="C100" s="154"/>
      <c r="D100" s="154"/>
      <c r="E100" s="312" t="s">
        <v>498</v>
      </c>
      <c r="F100" s="312"/>
      <c r="G100" s="312"/>
      <c r="H100" s="154"/>
      <c r="I100" s="154"/>
      <c r="J100" s="154"/>
      <c r="K100" s="154"/>
    </row>
    <row r="101" spans="1:11">
      <c r="A101" s="154"/>
      <c r="B101" s="156" t="s">
        <v>496</v>
      </c>
      <c r="C101" s="154"/>
      <c r="D101" s="154"/>
      <c r="E101" s="311" t="s">
        <v>499</v>
      </c>
      <c r="F101" s="311"/>
      <c r="G101" s="311"/>
      <c r="H101" s="154"/>
      <c r="I101" s="154"/>
      <c r="J101" s="154"/>
      <c r="K101" s="154"/>
    </row>
    <row r="102" spans="1:11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</row>
    <row r="103" spans="1:11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</row>
    <row r="104" spans="1:11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</row>
    <row r="105" spans="1:11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</row>
  </sheetData>
  <mergeCells count="28">
    <mergeCell ref="A41:B41"/>
    <mergeCell ref="A42:B42"/>
    <mergeCell ref="A67:B67"/>
    <mergeCell ref="A78:B78"/>
    <mergeCell ref="A79:B79"/>
    <mergeCell ref="A46:B46"/>
    <mergeCell ref="A9:B9"/>
    <mergeCell ref="A10:B10"/>
    <mergeCell ref="A20:B20"/>
    <mergeCell ref="A29:B29"/>
    <mergeCell ref="A40:B40"/>
    <mergeCell ref="A30:B30"/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E9" sqref="E9"/>
    </sheetView>
  </sheetViews>
  <sheetFormatPr baseColWidth="10" defaultRowHeight="15"/>
  <cols>
    <col min="1" max="1" width="50" customWidth="1"/>
    <col min="3" max="3" width="12.42578125" customWidth="1"/>
  </cols>
  <sheetData>
    <row r="1" spans="1:9">
      <c r="A1" s="384" t="s">
        <v>489</v>
      </c>
      <c r="B1" s="385"/>
      <c r="C1" s="385"/>
      <c r="D1" s="385"/>
      <c r="E1" s="385"/>
      <c r="F1" s="385"/>
      <c r="G1" s="418"/>
    </row>
    <row r="2" spans="1:9">
      <c r="A2" s="378" t="s">
        <v>298</v>
      </c>
      <c r="B2" s="379"/>
      <c r="C2" s="379"/>
      <c r="D2" s="379"/>
      <c r="E2" s="379"/>
      <c r="F2" s="379"/>
      <c r="G2" s="419"/>
    </row>
    <row r="3" spans="1:9">
      <c r="A3" s="378" t="s">
        <v>428</v>
      </c>
      <c r="B3" s="379"/>
      <c r="C3" s="379"/>
      <c r="D3" s="379"/>
      <c r="E3" s="379"/>
      <c r="F3" s="379"/>
      <c r="G3" s="419"/>
    </row>
    <row r="4" spans="1:9">
      <c r="A4" s="378" t="s">
        <v>502</v>
      </c>
      <c r="B4" s="379"/>
      <c r="C4" s="379"/>
      <c r="D4" s="379"/>
      <c r="E4" s="379"/>
      <c r="F4" s="379"/>
      <c r="G4" s="419"/>
    </row>
    <row r="5" spans="1:9" ht="15.75" thickBot="1">
      <c r="A5" s="380" t="s">
        <v>1</v>
      </c>
      <c r="B5" s="381"/>
      <c r="C5" s="381"/>
      <c r="D5" s="381"/>
      <c r="E5" s="381"/>
      <c r="F5" s="381"/>
      <c r="G5" s="420"/>
    </row>
    <row r="6" spans="1:9" ht="15.75" thickBot="1">
      <c r="A6" s="358" t="s">
        <v>2</v>
      </c>
      <c r="B6" s="335" t="s">
        <v>300</v>
      </c>
      <c r="C6" s="336"/>
      <c r="D6" s="336"/>
      <c r="E6" s="336"/>
      <c r="F6" s="337"/>
      <c r="G6" s="329" t="s">
        <v>301</v>
      </c>
    </row>
    <row r="7" spans="1:9" ht="23.25" thickBot="1">
      <c r="A7" s="359"/>
      <c r="B7" s="104" t="s">
        <v>186</v>
      </c>
      <c r="C7" s="104" t="s">
        <v>302</v>
      </c>
      <c r="D7" s="104" t="s">
        <v>303</v>
      </c>
      <c r="E7" s="104" t="s">
        <v>429</v>
      </c>
      <c r="F7" s="104" t="s">
        <v>204</v>
      </c>
      <c r="G7" s="331"/>
    </row>
    <row r="8" spans="1:9" ht="16.5" customHeight="1">
      <c r="A8" s="56" t="s">
        <v>430</v>
      </c>
      <c r="B8" s="51"/>
      <c r="C8" s="25"/>
      <c r="D8" s="25"/>
      <c r="E8" s="25"/>
      <c r="F8" s="25"/>
      <c r="G8" s="25"/>
    </row>
    <row r="9" spans="1:9">
      <c r="A9" s="52" t="s">
        <v>431</v>
      </c>
      <c r="B9" s="74">
        <f>+'EAEPED (a)'!C9</f>
        <v>97723182</v>
      </c>
      <c r="C9" s="75">
        <f>+'EAEPED (a)'!D9</f>
        <v>-6888355</v>
      </c>
      <c r="D9" s="75">
        <f>+'EAEPED (a)'!E9</f>
        <v>90834827</v>
      </c>
      <c r="E9" s="75">
        <f>+'EAEPED (a)'!F9</f>
        <v>98280491</v>
      </c>
      <c r="F9" s="75">
        <f>+'EAEPED (a)'!G9</f>
        <v>98007763</v>
      </c>
      <c r="G9" s="75">
        <f>+'EAEPED (a)'!H9</f>
        <v>-7445664</v>
      </c>
      <c r="I9" s="71"/>
    </row>
    <row r="10" spans="1:9">
      <c r="A10" s="52" t="s">
        <v>432</v>
      </c>
      <c r="B10" s="51"/>
      <c r="C10" s="25"/>
      <c r="D10" s="25"/>
      <c r="E10" s="25"/>
      <c r="F10" s="25"/>
      <c r="G10" s="25"/>
    </row>
    <row r="11" spans="1:9">
      <c r="A11" s="30" t="s">
        <v>433</v>
      </c>
      <c r="B11" s="51"/>
      <c r="C11" s="25"/>
      <c r="D11" s="25"/>
      <c r="E11" s="25"/>
      <c r="F11" s="25"/>
      <c r="G11" s="25"/>
    </row>
    <row r="12" spans="1:9">
      <c r="A12" s="52" t="s">
        <v>434</v>
      </c>
      <c r="B12" s="51"/>
      <c r="C12" s="25"/>
      <c r="D12" s="25"/>
      <c r="E12" s="25"/>
      <c r="F12" s="25"/>
      <c r="G12" s="25"/>
    </row>
    <row r="13" spans="1:9">
      <c r="A13" s="30" t="s">
        <v>435</v>
      </c>
      <c r="B13" s="51"/>
      <c r="C13" s="25"/>
      <c r="D13" s="25"/>
      <c r="E13" s="25"/>
      <c r="F13" s="25"/>
      <c r="G13" s="25"/>
    </row>
    <row r="14" spans="1:9">
      <c r="A14" s="52" t="s">
        <v>436</v>
      </c>
      <c r="B14" s="51"/>
      <c r="C14" s="25"/>
      <c r="D14" s="25"/>
      <c r="E14" s="25"/>
      <c r="F14" s="25"/>
      <c r="G14" s="25"/>
    </row>
    <row r="15" spans="1:9" ht="22.5">
      <c r="A15" s="52" t="s">
        <v>437</v>
      </c>
      <c r="B15" s="51"/>
      <c r="C15" s="25"/>
      <c r="D15" s="25"/>
      <c r="E15" s="25"/>
      <c r="F15" s="25"/>
      <c r="G15" s="25"/>
    </row>
    <row r="16" spans="1:9">
      <c r="A16" s="53" t="s">
        <v>438</v>
      </c>
      <c r="B16" s="51"/>
      <c r="C16" s="25"/>
      <c r="D16" s="25"/>
      <c r="E16" s="25"/>
      <c r="F16" s="25"/>
      <c r="G16" s="25"/>
    </row>
    <row r="17" spans="1:7">
      <c r="A17" s="57" t="s">
        <v>439</v>
      </c>
      <c r="B17" s="51"/>
      <c r="C17" s="25"/>
      <c r="D17" s="25"/>
      <c r="E17" s="25"/>
      <c r="F17" s="25"/>
      <c r="G17" s="25"/>
    </row>
    <row r="18" spans="1:7">
      <c r="A18" s="52" t="s">
        <v>440</v>
      </c>
      <c r="B18" s="51"/>
      <c r="C18" s="25"/>
      <c r="D18" s="25"/>
      <c r="E18" s="25"/>
      <c r="F18" s="25"/>
      <c r="G18" s="25"/>
    </row>
    <row r="19" spans="1:7">
      <c r="A19" s="52"/>
      <c r="B19" s="51"/>
      <c r="C19" s="25"/>
      <c r="D19" s="25"/>
      <c r="E19" s="25"/>
      <c r="F19" s="25"/>
      <c r="G19" s="25"/>
    </row>
    <row r="20" spans="1:7">
      <c r="A20" s="56" t="s">
        <v>441</v>
      </c>
      <c r="B20" s="51"/>
      <c r="C20" s="25"/>
      <c r="D20" s="25"/>
      <c r="E20" s="25"/>
      <c r="F20" s="25"/>
      <c r="G20" s="25"/>
    </row>
    <row r="21" spans="1:7">
      <c r="A21" s="52" t="s">
        <v>431</v>
      </c>
      <c r="B21" s="51"/>
      <c r="C21" s="25"/>
      <c r="D21" s="25"/>
      <c r="E21" s="25"/>
      <c r="F21" s="25"/>
      <c r="G21" s="25"/>
    </row>
    <row r="22" spans="1:7">
      <c r="A22" s="52" t="s">
        <v>432</v>
      </c>
      <c r="B22" s="51"/>
      <c r="C22" s="25"/>
      <c r="D22" s="25"/>
      <c r="E22" s="25"/>
      <c r="F22" s="25"/>
      <c r="G22" s="25"/>
    </row>
    <row r="23" spans="1:7">
      <c r="A23" s="30" t="s">
        <v>433</v>
      </c>
      <c r="B23" s="51"/>
      <c r="C23" s="25"/>
      <c r="D23" s="25"/>
      <c r="E23" s="25"/>
      <c r="F23" s="25"/>
      <c r="G23" s="25"/>
    </row>
    <row r="24" spans="1:7">
      <c r="A24" s="52" t="s">
        <v>434</v>
      </c>
      <c r="B24" s="51"/>
      <c r="C24" s="25"/>
      <c r="D24" s="25"/>
      <c r="E24" s="25"/>
      <c r="F24" s="25"/>
      <c r="G24" s="25"/>
    </row>
    <row r="25" spans="1:7">
      <c r="A25" s="30" t="s">
        <v>435</v>
      </c>
      <c r="B25" s="51"/>
      <c r="C25" s="25"/>
      <c r="D25" s="25"/>
      <c r="E25" s="25"/>
      <c r="F25" s="25"/>
      <c r="G25" s="25"/>
    </row>
    <row r="26" spans="1:7">
      <c r="A26" s="52" t="s">
        <v>436</v>
      </c>
      <c r="B26" s="51"/>
      <c r="C26" s="25"/>
      <c r="D26" s="25"/>
      <c r="E26" s="25"/>
      <c r="F26" s="25"/>
      <c r="G26" s="25"/>
    </row>
    <row r="27" spans="1:7" ht="22.5">
      <c r="A27" s="52" t="s">
        <v>437</v>
      </c>
      <c r="B27" s="51"/>
      <c r="C27" s="25"/>
      <c r="D27" s="25"/>
      <c r="E27" s="25"/>
      <c r="F27" s="25"/>
      <c r="G27" s="25"/>
    </row>
    <row r="28" spans="1:7">
      <c r="A28" s="53" t="s">
        <v>438</v>
      </c>
      <c r="B28" s="51"/>
      <c r="C28" s="25"/>
      <c r="D28" s="25"/>
      <c r="E28" s="25"/>
      <c r="F28" s="25"/>
      <c r="G28" s="25"/>
    </row>
    <row r="29" spans="1:7">
      <c r="A29" s="57" t="s">
        <v>439</v>
      </c>
      <c r="B29" s="51"/>
      <c r="C29" s="25"/>
      <c r="D29" s="25"/>
      <c r="E29" s="25"/>
      <c r="F29" s="25"/>
      <c r="G29" s="25"/>
    </row>
    <row r="30" spans="1:7">
      <c r="A30" s="30" t="s">
        <v>440</v>
      </c>
      <c r="B30" s="51"/>
      <c r="C30" s="25"/>
      <c r="D30" s="25"/>
      <c r="E30" s="25"/>
      <c r="F30" s="25"/>
      <c r="G30" s="25"/>
    </row>
    <row r="31" spans="1:7">
      <c r="A31" s="56" t="s">
        <v>442</v>
      </c>
      <c r="B31" s="125">
        <f t="shared" ref="B31:G31" si="0">+B9</f>
        <v>97723182</v>
      </c>
      <c r="C31" s="125">
        <f t="shared" si="0"/>
        <v>-6888355</v>
      </c>
      <c r="D31" s="125">
        <f t="shared" si="0"/>
        <v>90834827</v>
      </c>
      <c r="E31" s="125">
        <f t="shared" si="0"/>
        <v>98280491</v>
      </c>
      <c r="F31" s="125">
        <f t="shared" si="0"/>
        <v>98007763</v>
      </c>
      <c r="G31" s="125">
        <f t="shared" si="0"/>
        <v>-7445664</v>
      </c>
    </row>
    <row r="32" spans="1:7" ht="15.75" thickBot="1">
      <c r="A32" s="54"/>
      <c r="B32" s="55"/>
      <c r="C32" s="2"/>
      <c r="D32" s="2"/>
      <c r="E32" s="2"/>
      <c r="F32" s="2"/>
      <c r="G32" s="2"/>
    </row>
    <row r="44" spans="1:7">
      <c r="A44" s="154"/>
      <c r="B44" s="154"/>
      <c r="C44" s="154"/>
      <c r="D44" s="154"/>
      <c r="E44" s="154"/>
      <c r="F44" s="154"/>
      <c r="G44" s="154"/>
    </row>
    <row r="45" spans="1:7">
      <c r="A45" s="154"/>
      <c r="B45" s="154"/>
      <c r="C45" s="154"/>
      <c r="D45" s="154"/>
      <c r="E45" s="154"/>
      <c r="F45" s="154"/>
      <c r="G45" s="154"/>
    </row>
    <row r="46" spans="1:7">
      <c r="A46" s="155" t="s">
        <v>497</v>
      </c>
      <c r="B46" s="154"/>
      <c r="C46" s="154"/>
      <c r="D46" s="312" t="s">
        <v>498</v>
      </c>
      <c r="E46" s="312"/>
      <c r="F46" s="312"/>
      <c r="G46" s="154"/>
    </row>
    <row r="47" spans="1:7">
      <c r="A47" s="156" t="s">
        <v>496</v>
      </c>
      <c r="B47" s="154"/>
      <c r="C47" s="154"/>
      <c r="D47" s="311" t="s">
        <v>499</v>
      </c>
      <c r="E47" s="311"/>
      <c r="F47" s="311"/>
      <c r="G47" s="154"/>
    </row>
    <row r="48" spans="1:7">
      <c r="A48" s="154"/>
      <c r="B48" s="154"/>
      <c r="C48" s="154"/>
      <c r="D48" s="154"/>
      <c r="E48" s="154"/>
      <c r="F48" s="154"/>
      <c r="G48" s="154"/>
    </row>
    <row r="49" spans="1:7">
      <c r="A49" s="154"/>
      <c r="B49" s="154"/>
      <c r="C49" s="154"/>
      <c r="D49" s="154"/>
      <c r="E49" s="154"/>
      <c r="F49" s="154"/>
      <c r="G49" s="154"/>
    </row>
    <row r="50" spans="1:7">
      <c r="A50" s="154"/>
      <c r="B50" s="154"/>
      <c r="C50" s="154"/>
      <c r="D50" s="154"/>
      <c r="E50" s="154"/>
      <c r="F50" s="154"/>
      <c r="G50" s="154"/>
    </row>
    <row r="51" spans="1:7">
      <c r="A51" s="154"/>
      <c r="B51" s="154"/>
      <c r="C51" s="154"/>
      <c r="D51" s="154"/>
      <c r="E51" s="154"/>
      <c r="F51" s="154"/>
      <c r="G51" s="154"/>
    </row>
    <row r="52" spans="1:7">
      <c r="A52" s="154"/>
      <c r="B52" s="154"/>
      <c r="C52" s="154"/>
      <c r="D52" s="154"/>
      <c r="E52" s="154"/>
      <c r="F52" s="154"/>
      <c r="G52" s="154"/>
    </row>
  </sheetData>
  <mergeCells count="10">
    <mergeCell ref="A1:G1"/>
    <mergeCell ref="A2:G2"/>
    <mergeCell ref="A3:G3"/>
    <mergeCell ref="A4:G4"/>
    <mergeCell ref="A5:G5"/>
    <mergeCell ref="D46:F46"/>
    <mergeCell ref="D47:F47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ESFD</vt:lpstr>
      <vt:lpstr>IADPOP </vt:lpstr>
      <vt:lpstr>IAODF</vt:lpstr>
      <vt:lpstr>BP</vt:lpstr>
      <vt:lpstr>EAID</vt:lpstr>
      <vt:lpstr>EAEPED (a)</vt:lpstr>
      <vt:lpstr>EAEPED (b)</vt:lpstr>
      <vt:lpstr>EAEPED (c)</vt:lpstr>
      <vt:lpstr>EAEPED (d)</vt:lpstr>
      <vt:lpstr>PRIE (a)</vt:lpstr>
      <vt:lpstr>PRIE (b)</vt:lpstr>
      <vt:lpstr>PRIE (c)</vt:lpstr>
      <vt:lpstr>PRIE (d)</vt:lpstr>
      <vt:lpstr>IEA </vt:lpstr>
      <vt:lpstr>GUIA CUMPLIMIENTO</vt:lpstr>
      <vt:lpstr>BP!Títulos_a_imprimir</vt:lpstr>
      <vt:lpstr>'EAEPED (a)'!Títulos_a_imprimir</vt:lpstr>
      <vt:lpstr>'EAEPED (c)'!Títulos_a_imprimir</vt:lpstr>
      <vt:lpstr>'EAEPED (d)'!Títulos_a_imprimir</vt:lpstr>
      <vt:lpstr>EAID!Títulos_a_imprimir</vt:lpstr>
      <vt:lpstr>ESFD!Títulos_a_imprimir</vt:lpstr>
      <vt:lpstr>'GUIA CUMPLIMIENTO'!Títulos_a_imprimir</vt:lpstr>
      <vt:lpstr>'IEA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HP</cp:lastModifiedBy>
  <cp:lastPrinted>2019-01-10T04:47:38Z</cp:lastPrinted>
  <dcterms:created xsi:type="dcterms:W3CDTF">2017-01-05T23:17:09Z</dcterms:created>
  <dcterms:modified xsi:type="dcterms:W3CDTF">2019-01-10T22:36:02Z</dcterms:modified>
</cp:coreProperties>
</file>