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A" sheetId="6" r:id="rId6"/>
    <sheet name="6B" sheetId="7" r:id="rId7"/>
    <sheet name="6C" sheetId="8" r:id="rId8"/>
  </sheets>
  <definedNames>
    <definedName name="_xlnm.Print_Area" localSheetId="6">'6B'!$A$1:$H$146</definedName>
    <definedName name="_xlnm.Print_Titles" localSheetId="0">'1'!$2:$5</definedName>
    <definedName name="_xlnm.Print_Titles" localSheetId="4">'5'!$2:$8</definedName>
    <definedName name="_xlnm.Print_Titles" localSheetId="5">'6A'!$2:$9</definedName>
    <definedName name="_xlnm.Print_Titles" localSheetId="7">'6C'!$2:$9</definedName>
  </definedNames>
  <calcPr fullCalcOnLoad="1"/>
</workbook>
</file>

<file path=xl/sharedStrings.xml><?xml version="1.0" encoding="utf-8"?>
<sst xmlns="http://schemas.openxmlformats.org/spreadsheetml/2006/main" count="747" uniqueCount="506">
  <si>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</si>
  <si>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</si>
  <si>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</si>
  <si>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</si>
  <si>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</si>
  <si>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</si>
  <si>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</si>
  <si>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</si>
  <si>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</si>
  <si>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</si>
  <si>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</si>
  <si>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</si>
  <si>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</si>
  <si>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</si>
  <si>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</si>
  <si>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</si>
  <si>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</si>
  <si>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</si>
  <si>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</si>
  <si>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</si>
  <si>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</si>
  <si>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</si>
  <si>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</si>
  <si>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</si>
  <si>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</si>
  <si>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</si>
  <si>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</si>
  <si>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</si>
  <si>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</si>
  <si>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</si>
  <si>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</si>
  <si>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</si>
  <si>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</si>
  <si>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</si>
  <si>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</si>
  <si>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</si>
  <si>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</si>
  <si>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</si>
  <si>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</si>
  <si>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</si>
  <si>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</si>
  <si>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</si>
  <si>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</si>
  <si>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</si>
  <si>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</si>
  <si>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</si>
  <si>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</si>
  <si>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</si>
  <si>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</si>
  <si>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</si>
  <si>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</si>
  <si>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</si>
  <si>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</si>
  <si>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</si>
  <si>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</si>
  <si>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</si>
  <si>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</si>
  <si>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</si>
  <si>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</si>
  <si>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</si>
  <si>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</si>
  <si>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</si>
  <si>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</si>
  <si>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</si>
  <si>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</si>
  <si>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</si>
  <si>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</si>
  <si>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</si>
  <si>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</si>
  <si>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</si>
  <si>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</si>
  <si>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</si>
  <si>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</si>
  <si>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</si>
  <si>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</si>
  <si>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</si>
  <si>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</si>
  <si>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</si>
  <si>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</si>
  <si>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</si>
  <si>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</si>
  <si>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</si>
  <si>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</si>
  <si>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</si>
  <si>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</si>
  <si>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</si>
  <si>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</si>
  <si>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</si>
  <si>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</si>
  <si>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</si>
  <si>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</si>
  <si>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</si>
  <si>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</si>
  <si>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</si>
  <si>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</si>
  <si>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</si>
  <si>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</si>
  <si>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</si>
  <si>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</si>
  <si>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</si>
  <si>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</si>
  <si>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</si>
  <si>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</si>
  <si>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</si>
  <si>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</si>
  <si>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</si>
  <si>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</si>
  <si>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</si>
  <si>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</si>
  <si>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</si>
  <si>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</si>
  <si>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</si>
  <si>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</si>
  <si>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</si>
  <si>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</si>
  <si>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</si>
  <si>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</si>
  <si>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</si>
  <si>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</si>
  <si>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</si>
  <si>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2018 (d)</t>
  </si>
  <si>
    <t>31 de diciembre de 2017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</si>
  <si>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</si>
  <si>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</si>
  <si>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</si>
  <si>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</si>
  <si>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</si>
  <si>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</si>
  <si>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</si>
  <si>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</si>
  <si>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</si>
  <si>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</si>
  <si>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</si>
  <si>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</si>
  <si>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</si>
  <si>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</si>
  <si>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</si>
  <si>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</si>
  <si>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</si>
  <si>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</si>
  <si>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</si>
  <si>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</si>
  <si>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</si>
  <si>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</si>
  <si>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</si>
  <si>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</si>
  <si>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</si>
  <si>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</si>
  <si>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</si>
  <si>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</si>
  <si>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</si>
  <si>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</si>
  <si>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</si>
  <si>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</si>
  <si>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</si>
  <si>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</si>
  <si>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</si>
  <si>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</si>
  <si>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</si>
  <si>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</si>
  <si>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</si>
  <si>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</si>
  <si>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</si>
  <si>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</si>
  <si>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</si>
  <si>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</si>
  <si>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</si>
  <si>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</si>
  <si>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</si>
  <si>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Saldo al 31 de diciembre de 2017 (d)</t>
  </si>
  <si>
    <t>Denominación de la Deuda Pública y Otros Pasivos</t>
  </si>
  <si>
    <t>Informe Analítico de la Deuda Pública y Otros Pasivos - LDF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</si>
  <si>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</si>
  <si>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</si>
  <si>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</si>
  <si>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</si>
  <si>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</si>
  <si>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</si>
  <si>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</si>
  <si>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</si>
  <si>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</si>
  <si>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</si>
  <si>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</si>
  <si>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</si>
  <si>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</si>
  <si>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</si>
  <si>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</si>
  <si>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</si>
  <si>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</si>
  <si>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</si>
  <si>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</si>
  <si>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</si>
  <si>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</si>
  <si>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</si>
  <si>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</si>
  <si>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</si>
  <si>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</si>
  <si>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</si>
  <si>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</si>
  <si>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</si>
  <si>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</si>
  <si>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</si>
  <si>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</si>
  <si>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</si>
  <si>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</si>
  <si>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</si>
  <si>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</si>
  <si>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</si>
  <si>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</si>
  <si>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</si>
  <si>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</si>
  <si>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</si>
  <si>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</si>
  <si>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</si>
  <si>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</si>
  <si>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</si>
  <si>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</si>
  <si>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</si>
  <si>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</si>
  <si>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</si>
  <si>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</si>
  <si>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</si>
  <si>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</si>
  <si>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</si>
  <si>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</si>
  <si>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</si>
  <si>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</si>
  <si>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</si>
  <si>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</si>
  <si>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</si>
  <si>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</si>
  <si>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</si>
  <si>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</si>
  <si>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</si>
  <si>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</si>
  <si>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</si>
  <si>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</si>
  <si>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</si>
  <si>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</si>
  <si>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</si>
  <si>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</si>
  <si>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</si>
  <si>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</si>
  <si>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</si>
  <si>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</si>
  <si>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</si>
  <si>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</si>
  <si>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</si>
  <si>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</si>
  <si>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</si>
  <si>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</si>
  <si>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</si>
  <si>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</si>
  <si>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</si>
  <si>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</si>
  <si>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</si>
  <si>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</si>
  <si>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</si>
  <si>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</si>
  <si>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</si>
  <si>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</si>
  <si>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</si>
  <si>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</si>
  <si>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</si>
  <si>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</si>
  <si>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</si>
  <si>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</si>
  <si>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</si>
  <si>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</si>
  <si>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</si>
  <si>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</si>
  <si>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</si>
  <si>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</si>
  <si>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</si>
  <si>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</si>
  <si>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</si>
  <si>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</si>
  <si>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</si>
  <si>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</si>
  <si>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</si>
  <si>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</si>
  <si>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</si>
  <si>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</si>
  <si>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</si>
  <si>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</si>
  <si>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</si>
  <si>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</si>
  <si>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</si>
  <si>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</si>
  <si>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</si>
  <si>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</si>
  <si>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</si>
  <si>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</si>
  <si>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</si>
  <si>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</si>
  <si>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</si>
  <si>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</si>
  <si>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</si>
  <si>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</si>
  <si>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</si>
  <si>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</si>
  <si>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</si>
  <si>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</si>
  <si>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</si>
  <si>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</si>
  <si>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</si>
  <si>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</si>
  <si>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</si>
  <si>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</si>
  <si>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</si>
  <si>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</si>
  <si>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</si>
  <si>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</si>
  <si>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</si>
  <si>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</si>
  <si>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</si>
  <si>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</si>
  <si>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</si>
  <si>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</si>
  <si>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</si>
  <si>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</si>
  <si>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</si>
  <si>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</si>
  <si>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</si>
  <si>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</si>
  <si>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</si>
  <si>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</si>
  <si>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</si>
  <si>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</si>
  <si>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</si>
  <si>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</si>
  <si>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</si>
  <si>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</si>
  <si>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</si>
  <si>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</si>
  <si>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</si>
  <si>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</si>
  <si>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</si>
  <si>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</si>
  <si>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</si>
  <si>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</si>
  <si>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</si>
  <si>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</si>
  <si>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</si>
  <si>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</si>
  <si>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</si>
  <si>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</si>
  <si>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</si>
  <si>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</si>
  <si>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</si>
  <si>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</si>
  <si>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</si>
  <si>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</si>
  <si>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</si>
  <si>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</si>
  <si>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</si>
  <si>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</si>
  <si>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</si>
  <si>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</si>
  <si>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</si>
  <si>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</si>
  <si>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</si>
  <si>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</si>
  <si>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</si>
  <si>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</si>
  <si>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</si>
  <si>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</si>
  <si>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</si>
  <si>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</si>
  <si>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</si>
  <si>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</si>
  <si>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</si>
  <si>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</si>
  <si>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</si>
  <si>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</si>
  <si>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</si>
  <si>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</si>
  <si>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</si>
  <si>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</si>
  <si>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</si>
  <si>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</si>
  <si>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</si>
  <si>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</si>
  <si>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</si>
  <si>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</si>
  <si>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</si>
  <si>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</si>
  <si>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</si>
  <si>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</si>
  <si>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</si>
  <si>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</si>
  <si>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</si>
  <si>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Programa Expancion de la Educacion Incial 2018</t>
  </si>
  <si>
    <t>Programa para el Desarrollo Profesional Docente</t>
  </si>
  <si>
    <t>Programa de Becas De Apoyo para la Practica Intensiva y Servicio Social</t>
  </si>
  <si>
    <t>Programa de la Reforma Educativa 2017-2018</t>
  </si>
  <si>
    <t>Programa para la Inclusion y la Equidad Educativa (DGDC)</t>
  </si>
  <si>
    <t>Programa Nacional de Becas</t>
  </si>
  <si>
    <t>Programa Nacional de Convivencia Escolar</t>
  </si>
  <si>
    <t>Programa para la Inclusion y la Equidad Educativa (DGEI)</t>
  </si>
  <si>
    <t>Programa Fortalecimiento de la Calidad Educativa</t>
  </si>
  <si>
    <t>Programa Nacional de Ingles</t>
  </si>
  <si>
    <t>Programa Escuelas de Tiempo Completo 2018</t>
  </si>
  <si>
    <t>Instancia Estatal de Formación Continua</t>
  </si>
  <si>
    <t>Normal Rural Lic. Benito Juárez</t>
  </si>
  <si>
    <t>Normal Preescolar Lic. Francisca Madera Martínez</t>
  </si>
  <si>
    <t>Normal Urbana Lic. Emilio Sánchez Piedras</t>
  </si>
  <si>
    <t>Dirección de educación terminal</t>
  </si>
  <si>
    <t>Departamento de educación ecológica</t>
  </si>
  <si>
    <t>Departamento de educación especial</t>
  </si>
  <si>
    <t>Departamento de Misiones culturales</t>
  </si>
  <si>
    <t>Coordinación de educación extraescolar</t>
  </si>
  <si>
    <t>Dirección de educación física</t>
  </si>
  <si>
    <t>Departamento de telesecundarias</t>
  </si>
  <si>
    <t>Departamento de secundarias técnicas</t>
  </si>
  <si>
    <t>Departamento de secundarias generales</t>
  </si>
  <si>
    <t>Internado Amarillas</t>
  </si>
  <si>
    <t>Albergue Altzayanca (16 de Septiembre)</t>
  </si>
  <si>
    <t>Albergue Zumpango (Tlahuicole)</t>
  </si>
  <si>
    <t>Albergue Unión ejidal (Tierra y Libertad)</t>
  </si>
  <si>
    <t>Albergue Toluca de Guadalupe (Emilio Sánchez Piedras)</t>
  </si>
  <si>
    <t>Albergue San Pablo del Monte (Lázaro Cárdenas)</t>
  </si>
  <si>
    <t>Albergue Alpotzonga (Xicohtencatl Axayacatzin)</t>
  </si>
  <si>
    <t>Dirección de educación primaria</t>
  </si>
  <si>
    <t>Educación indígena en primaria</t>
  </si>
  <si>
    <t>Educación indígena preescolar</t>
  </si>
  <si>
    <t>Educación inicial indígena</t>
  </si>
  <si>
    <t>Departamento de educación indígena</t>
  </si>
  <si>
    <t>Departamento de educación preescolar</t>
  </si>
  <si>
    <t>Cendi no. 6 panotla</t>
  </si>
  <si>
    <t>Cendi no. 5 huamantla</t>
  </si>
  <si>
    <t>Cendi no. 4 Zacatelco</t>
  </si>
  <si>
    <t>Cendi no. 3 Apetatitlan</t>
  </si>
  <si>
    <t>Cendi no. 2 apizaco</t>
  </si>
  <si>
    <t>Cendi no. 1 acuitlapilco</t>
  </si>
  <si>
    <t>Coordinación de educación inicial</t>
  </si>
  <si>
    <t>Departamento de servicios culturales</t>
  </si>
  <si>
    <t>Dirección de Educación Básica</t>
  </si>
  <si>
    <t>Módulo regional de Calpulalpan</t>
  </si>
  <si>
    <t>Módulo Regional de Huamantla</t>
  </si>
  <si>
    <t>Centro de Cómputo</t>
  </si>
  <si>
    <t>Departamento de Recursos Humanos</t>
  </si>
  <si>
    <t>Dirección de Relaciones laborales</t>
  </si>
  <si>
    <t>Departamento de Adquisiciones</t>
  </si>
  <si>
    <t>Departamento de Recursos materiales y servicios</t>
  </si>
  <si>
    <t>Departamento de Recursos Financieros</t>
  </si>
  <si>
    <t>Dirección de Administración de Personal y Finanzas</t>
  </si>
  <si>
    <t>Departamento de registro y certificación escolar</t>
  </si>
  <si>
    <t>Dirección de evaluación educativa</t>
  </si>
  <si>
    <t>Coordinación de libros de texto gratuitos</t>
  </si>
  <si>
    <t>Departamento de infraestructura mantenimiento</t>
  </si>
  <si>
    <t>Departamento de estadística</t>
  </si>
  <si>
    <t>Departamento de programación y presupuesto</t>
  </si>
  <si>
    <t>Dirección de Planeación Educativa</t>
  </si>
  <si>
    <t>Coordinación de tecnología educativa</t>
  </si>
  <si>
    <t>Departamento operativo</t>
  </si>
  <si>
    <t>Departamento de asuntos jurídicos</t>
  </si>
  <si>
    <t>Coordinación de atención a padres de familia</t>
  </si>
  <si>
    <t>Departamento de información y difusión</t>
  </si>
  <si>
    <t>Contraloría interna</t>
  </si>
  <si>
    <t>Despacho de Secretario</t>
  </si>
  <si>
    <t>II. Gasto Etiquetado     (II=A+B+C+D+E+F+G+H)</t>
  </si>
  <si>
    <t>Ingresos Estatales Por Recaudar</t>
  </si>
  <si>
    <t>PACTEN 2018 Plan de Apoyo a la Calidad Educativa y la Transformacion de la Escuelas Normales</t>
  </si>
  <si>
    <t>Programa Apoyos a Centros y Organizaciones de Educacion 2018</t>
  </si>
  <si>
    <t>Área de formación docente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</si>
  <si>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</si>
  <si>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</si>
  <si>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</si>
  <si>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</si>
  <si>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</si>
  <si>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</si>
  <si>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</si>
  <si>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</si>
  <si>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</si>
  <si>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</si>
  <si>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</si>
  <si>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</si>
  <si>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</si>
  <si>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</si>
  <si>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</si>
  <si>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</si>
  <si>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</si>
  <si>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</si>
  <si>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</si>
  <si>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</si>
  <si>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</si>
  <si>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</si>
  <si>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</si>
  <si>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</si>
  <si>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</si>
  <si>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</si>
  <si>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</si>
  <si>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</si>
  <si>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</si>
  <si>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</si>
  <si>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</si>
  <si>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</si>
  <si>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</si>
  <si>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</si>
  <si>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</si>
  <si>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</si>
  <si>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</si>
  <si>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 xml:space="preserve">Del 1 de Enero al 31 de Diciembre de 2018 </t>
  </si>
  <si>
    <t xml:space="preserve">Unidad de Servicios Educativos del Estado de Tlaxcala </t>
  </si>
  <si>
    <t xml:space="preserve">Al 31 de diciembre de 2017 y al 31 de Diciembre de 2018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</si>
</sst>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16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5" xfId="0" applyNumberFormat="1" applyFont="1" applyFill="1" applyBorder="1" applyAlignment="1">
      <alignment horizontal="center"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6" xfId="0" applyNumberFormat="1" applyFont="1" applyBorder="1" applyAlignment="1">
      <alignment vertical="center" wrapText="1"/>
    </xf>
    <xf numFmtId="164" fontId="44" fillId="33" borderId="17" xfId="0" applyNumberFormat="1" applyFont="1" applyFill="1" applyBorder="1" applyAlignment="1">
      <alignment horizontal="center" vertical="center" wrapText="1"/>
    </xf>
    <xf numFmtId="164" fontId="44" fillId="33" borderId="18" xfId="0" applyNumberFormat="1" applyFont="1" applyFill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3" fillId="0" borderId="19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20" xfId="0" applyNumberFormat="1" applyFont="1" applyBorder="1" applyAlignment="1">
      <alignment horizontal="right" vertical="center"/>
    </xf>
    <xf numFmtId="164" fontId="43" fillId="0" borderId="20" xfId="0" applyNumberFormat="1" applyFont="1" applyBorder="1" applyAlignment="1">
      <alignment horizontal="center" vertical="center"/>
    </xf>
    <xf numFmtId="164" fontId="43" fillId="0" borderId="21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22" xfId="0" applyNumberFormat="1" applyFont="1" applyBorder="1" applyAlignment="1">
      <alignment horizontal="right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24" xfId="0" applyFont="1" applyBorder="1" applyAlignment="1">
      <alignment horizontal="left" vertical="center" indent="3"/>
    </xf>
    <xf numFmtId="164" fontId="44" fillId="0" borderId="25" xfId="0" applyNumberFormat="1" applyFont="1" applyBorder="1" applyAlignment="1">
      <alignment horizontal="right" vertical="center"/>
    </xf>
    <xf numFmtId="0" fontId="43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164" fontId="43" fillId="0" borderId="21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3" fillId="0" borderId="29" xfId="0" applyFont="1" applyBorder="1" applyAlignment="1">
      <alignment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0" xfId="0" applyFont="1" applyBorder="1" applyAlignment="1">
      <alignment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6" xfId="0" applyNumberFormat="1" applyFont="1" applyBorder="1" applyAlignment="1">
      <alignment horizontal="right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20" xfId="0" applyNumberFormat="1" applyFont="1" applyBorder="1" applyAlignment="1">
      <alignment vertical="center"/>
    </xf>
    <xf numFmtId="0" fontId="43" fillId="0" borderId="21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64" fontId="50" fillId="0" borderId="31" xfId="0" applyNumberFormat="1" applyFont="1" applyBorder="1" applyAlignment="1">
      <alignment horizontal="left" vertical="top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3" fillId="0" borderId="32" xfId="0" applyNumberFormat="1" applyFont="1" applyBorder="1" applyAlignment="1">
      <alignment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3" xfId="0" applyFont="1" applyFill="1" applyBorder="1" applyAlignment="1">
      <alignment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1047750</xdr:colOff>
      <xdr:row>83</xdr:row>
      <xdr:rowOff>133350</xdr:rowOff>
    </xdr:from>
    <xdr:ext cx="2867025" cy="714375"/>
    <xdr:sp>
      <xdr:nvSpPr>
        <xdr:cNvPr id="1" name="CuadroTexto 1"/>
        <xdr:cNvSpPr txBox="1">
          <a:spLocks noChangeArrowheads="1"/>
        </xdr:cNvSpPr>
      </xdr:nvSpPr>
      <xdr:spPr>
        <a:xfrm>
          <a:off x="1133475" y="15420975"/>
          <a:ext cx="28670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876300</xdr:colOff>
      <xdr:row>83</xdr:row>
      <xdr:rowOff>142875</xdr:rowOff>
    </xdr:from>
    <xdr:ext cx="2857500" cy="666750"/>
    <xdr:sp>
      <xdr:nvSpPr>
        <xdr:cNvPr id="2" name="CuadroTexto 2"/>
        <xdr:cNvSpPr txBox="1">
          <a:spLocks noChangeArrowheads="1"/>
        </xdr:cNvSpPr>
      </xdr:nvSpPr>
      <xdr:spPr>
        <a:xfrm>
          <a:off x="6705600" y="15430500"/>
          <a:ext cx="2857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ALICIA ZAMORA DOMÍNGUEZ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638175</xdr:colOff>
      <xdr:row>40</xdr:row>
      <xdr:rowOff>114300</xdr:rowOff>
    </xdr:from>
    <xdr:ext cx="2857500" cy="685800"/>
    <xdr:sp>
      <xdr:nvSpPr>
        <xdr:cNvPr id="1" name="CuadroTexto 1"/>
        <xdr:cNvSpPr txBox="1">
          <a:spLocks noChangeArrowheads="1"/>
        </xdr:cNvSpPr>
      </xdr:nvSpPr>
      <xdr:spPr>
        <a:xfrm>
          <a:off x="5581650" y="8115300"/>
          <a:ext cx="2857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ALICIA ZAMORA DOMÍNGUEZ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1</xdr:col>
      <xdr:colOff>209550</xdr:colOff>
      <xdr:row>40</xdr:row>
      <xdr:rowOff>142875</xdr:rowOff>
    </xdr:from>
    <xdr:ext cx="2867025" cy="762000"/>
    <xdr:sp>
      <xdr:nvSpPr>
        <xdr:cNvPr id="2" name="CuadroTexto 2"/>
        <xdr:cNvSpPr txBox="1">
          <a:spLocks noChangeArrowheads="1"/>
        </xdr:cNvSpPr>
      </xdr:nvSpPr>
      <xdr:spPr>
        <a:xfrm>
          <a:off x="542925" y="8143875"/>
          <a:ext cx="28670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781050</xdr:colOff>
      <xdr:row>23</xdr:row>
      <xdr:rowOff>142875</xdr:rowOff>
    </xdr:from>
    <xdr:ext cx="2857500" cy="657225"/>
    <xdr:sp>
      <xdr:nvSpPr>
        <xdr:cNvPr id="1" name="CuadroTexto 1"/>
        <xdr:cNvSpPr txBox="1">
          <a:spLocks noChangeArrowheads="1"/>
        </xdr:cNvSpPr>
      </xdr:nvSpPr>
      <xdr:spPr>
        <a:xfrm>
          <a:off x="7991475" y="6124575"/>
          <a:ext cx="2857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ALICIA ZAMORA DOMÍNGUEZ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1</xdr:col>
      <xdr:colOff>981075</xdr:colOff>
      <xdr:row>23</xdr:row>
      <xdr:rowOff>171450</xdr:rowOff>
    </xdr:from>
    <xdr:ext cx="2867025" cy="714375"/>
    <xdr:sp>
      <xdr:nvSpPr>
        <xdr:cNvPr id="2" name="CuadroTexto 3"/>
        <xdr:cNvSpPr txBox="1">
          <a:spLocks noChangeArrowheads="1"/>
        </xdr:cNvSpPr>
      </xdr:nvSpPr>
      <xdr:spPr>
        <a:xfrm>
          <a:off x="1143000" y="6153150"/>
          <a:ext cx="28670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619125</xdr:colOff>
      <xdr:row>87</xdr:row>
      <xdr:rowOff>85725</xdr:rowOff>
    </xdr:from>
    <xdr:ext cx="2857500" cy="695325"/>
    <xdr:sp>
      <xdr:nvSpPr>
        <xdr:cNvPr id="1" name="CuadroTexto 1"/>
        <xdr:cNvSpPr txBox="1">
          <a:spLocks noChangeArrowheads="1"/>
        </xdr:cNvSpPr>
      </xdr:nvSpPr>
      <xdr:spPr>
        <a:xfrm>
          <a:off x="5591175" y="16135350"/>
          <a:ext cx="2857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ALICIA ZAMORA DOMÍNGUEZ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1</xdr:col>
      <xdr:colOff>95250</xdr:colOff>
      <xdr:row>87</xdr:row>
      <xdr:rowOff>133350</xdr:rowOff>
    </xdr:from>
    <xdr:ext cx="2867025" cy="742950"/>
    <xdr:sp>
      <xdr:nvSpPr>
        <xdr:cNvPr id="2" name="CuadroTexto 2"/>
        <xdr:cNvSpPr txBox="1">
          <a:spLocks noChangeArrowheads="1"/>
        </xdr:cNvSpPr>
      </xdr:nvSpPr>
      <xdr:spPr>
        <a:xfrm>
          <a:off x="419100" y="16182975"/>
          <a:ext cx="28670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161925</xdr:colOff>
      <xdr:row>80</xdr:row>
      <xdr:rowOff>0</xdr:rowOff>
    </xdr:from>
    <xdr:ext cx="2857500" cy="685800"/>
    <xdr:sp>
      <xdr:nvSpPr>
        <xdr:cNvPr id="1" name="CuadroTexto 1"/>
        <xdr:cNvSpPr txBox="1">
          <a:spLocks noChangeArrowheads="1"/>
        </xdr:cNvSpPr>
      </xdr:nvSpPr>
      <xdr:spPr>
        <a:xfrm>
          <a:off x="5295900" y="16783050"/>
          <a:ext cx="2857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ALICIA ZAMORA DOMÍNGUEZ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1</xdr:col>
      <xdr:colOff>28575</xdr:colOff>
      <xdr:row>80</xdr:row>
      <xdr:rowOff>0</xdr:rowOff>
    </xdr:from>
    <xdr:ext cx="2867025" cy="742950"/>
    <xdr:sp>
      <xdr:nvSpPr>
        <xdr:cNvPr id="2" name="CuadroTexto 2"/>
        <xdr:cNvSpPr txBox="1">
          <a:spLocks noChangeArrowheads="1"/>
        </xdr:cNvSpPr>
      </xdr:nvSpPr>
      <xdr:spPr>
        <a:xfrm>
          <a:off x="171450" y="16783050"/>
          <a:ext cx="28670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1028700</xdr:colOff>
      <xdr:row>162</xdr:row>
      <xdr:rowOff>133350</xdr:rowOff>
    </xdr:from>
    <xdr:ext cx="2857500" cy="685800"/>
    <xdr:sp>
      <xdr:nvSpPr>
        <xdr:cNvPr id="1" name="CuadroTexto 1"/>
        <xdr:cNvSpPr txBox="1">
          <a:spLocks noChangeArrowheads="1"/>
        </xdr:cNvSpPr>
      </xdr:nvSpPr>
      <xdr:spPr>
        <a:xfrm>
          <a:off x="6162675" y="26984325"/>
          <a:ext cx="2857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ALICIA ZAMORA DOMÍNGUEZ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1</xdr:col>
      <xdr:colOff>333375</xdr:colOff>
      <xdr:row>162</xdr:row>
      <xdr:rowOff>133350</xdr:rowOff>
    </xdr:from>
    <xdr:ext cx="2867025" cy="742950"/>
    <xdr:sp>
      <xdr:nvSpPr>
        <xdr:cNvPr id="2" name="CuadroTexto 2"/>
        <xdr:cNvSpPr txBox="1">
          <a:spLocks noChangeArrowheads="1"/>
        </xdr:cNvSpPr>
      </xdr:nvSpPr>
      <xdr:spPr>
        <a:xfrm>
          <a:off x="600075" y="26984325"/>
          <a:ext cx="28670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219075</xdr:colOff>
      <xdr:row>141</xdr:row>
      <xdr:rowOff>19050</xdr:rowOff>
    </xdr:from>
    <xdr:ext cx="2857500" cy="657225"/>
    <xdr:sp>
      <xdr:nvSpPr>
        <xdr:cNvPr id="1" name="CuadroTexto 1"/>
        <xdr:cNvSpPr txBox="1">
          <a:spLocks noChangeArrowheads="1"/>
        </xdr:cNvSpPr>
      </xdr:nvSpPr>
      <xdr:spPr>
        <a:xfrm>
          <a:off x="4933950" y="24222075"/>
          <a:ext cx="2857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ALICIA ZAMORA DOMÍNGUEZ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1</xdr:col>
      <xdr:colOff>0</xdr:colOff>
      <xdr:row>141</xdr:row>
      <xdr:rowOff>66675</xdr:rowOff>
    </xdr:from>
    <xdr:ext cx="2867025" cy="704850"/>
    <xdr:sp>
      <xdr:nvSpPr>
        <xdr:cNvPr id="2" name="CuadroTexto 2"/>
        <xdr:cNvSpPr txBox="1">
          <a:spLocks noChangeArrowheads="1"/>
        </xdr:cNvSpPr>
      </xdr:nvSpPr>
      <xdr:spPr>
        <a:xfrm>
          <a:off x="295275" y="24269700"/>
          <a:ext cx="28670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88</xdr:row>
      <xdr:rowOff>0</xdr:rowOff>
    </xdr:from>
    <xdr:ext cx="2857500" cy="685800"/>
    <xdr:sp>
      <xdr:nvSpPr>
        <xdr:cNvPr id="1" name="CuadroTexto 1"/>
        <xdr:cNvSpPr txBox="1">
          <a:spLocks noChangeArrowheads="1"/>
        </xdr:cNvSpPr>
      </xdr:nvSpPr>
      <xdr:spPr>
        <a:xfrm>
          <a:off x="5143500" y="14906625"/>
          <a:ext cx="2857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ALICIA ZAMORA DOMÍNGUEZ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0</xdr:col>
      <xdr:colOff>504825</xdr:colOff>
      <xdr:row>88</xdr:row>
      <xdr:rowOff>0</xdr:rowOff>
    </xdr:from>
    <xdr:ext cx="2867025" cy="742950"/>
    <xdr:sp>
      <xdr:nvSpPr>
        <xdr:cNvPr id="2" name="CuadroTexto 2"/>
        <xdr:cNvSpPr txBox="1">
          <a:spLocks noChangeArrowheads="1"/>
        </xdr:cNvSpPr>
      </xdr:nvSpPr>
      <xdr:spPr>
        <a:xfrm>
          <a:off x="504825" y="14906625"/>
          <a:ext cx="28670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view="pageBreakPreview" zoomScale="9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I103" sqref="I10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49" t="s">
        <v>504</v>
      </c>
      <c r="C2" s="150"/>
      <c r="D2" s="150"/>
      <c r="E2" s="150"/>
      <c r="F2" s="150"/>
      <c r="G2" s="151"/>
    </row>
    <row r="3" spans="2:7" ht="12.75">
      <c r="B3" s="152" t="s">
        <v>0</v>
      </c>
      <c r="C3" s="153"/>
      <c r="D3" s="153"/>
      <c r="E3" s="153"/>
      <c r="F3" s="153"/>
      <c r="G3" s="154"/>
    </row>
    <row r="4" spans="2:7" ht="12.75">
      <c r="B4" s="152" t="s">
        <v>505</v>
      </c>
      <c r="C4" s="153"/>
      <c r="D4" s="153"/>
      <c r="E4" s="153"/>
      <c r="F4" s="153"/>
      <c r="G4" s="154"/>
    </row>
    <row r="5" spans="2:7" ht="13.5" thickBot="1">
      <c r="B5" s="155" t="s">
        <v>1</v>
      </c>
      <c r="C5" s="156"/>
      <c r="D5" s="156"/>
      <c r="E5" s="156"/>
      <c r="F5" s="156"/>
      <c r="G5" s="157"/>
    </row>
    <row r="6" spans="2:7" ht="26.25" thickBot="1">
      <c r="B6" s="3" t="s">
        <v>2</v>
      </c>
      <c r="C6" s="4" t="s">
        <v>120</v>
      </c>
      <c r="D6" s="4" t="s">
        <v>121</v>
      </c>
      <c r="E6" s="5" t="s">
        <v>2</v>
      </c>
      <c r="F6" s="4" t="s">
        <v>120</v>
      </c>
      <c r="G6" s="4" t="s">
        <v>121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232120053.02</v>
      </c>
      <c r="D9" s="9">
        <f>SUM(D10:D16)</f>
        <v>124083785.65</v>
      </c>
      <c r="E9" s="11" t="s">
        <v>8</v>
      </c>
      <c r="F9" s="9">
        <f>SUM(F10:F18)</f>
        <v>216760422.35</v>
      </c>
      <c r="G9" s="9">
        <f>SUM(G10:G18)</f>
        <v>105209459.16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28034041.06</v>
      </c>
      <c r="G10" s="9">
        <v>5562961.43</v>
      </c>
    </row>
    <row r="11" spans="2:7" ht="12.75">
      <c r="B11" s="12" t="s">
        <v>11</v>
      </c>
      <c r="C11" s="9">
        <v>232120053.02</v>
      </c>
      <c r="D11" s="9">
        <v>124083785.65</v>
      </c>
      <c r="E11" s="13" t="s">
        <v>12</v>
      </c>
      <c r="F11" s="9">
        <v>167347797.82</v>
      </c>
      <c r="G11" s="9">
        <v>72828902.29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1091566.77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20233265.41</v>
      </c>
      <c r="G16" s="9">
        <v>26817595.44</v>
      </c>
    </row>
    <row r="17" spans="2:7" ht="12.75">
      <c r="B17" s="10" t="s">
        <v>23</v>
      </c>
      <c r="C17" s="9">
        <f>SUM(C18:C24)</f>
        <v>580423.43</v>
      </c>
      <c r="D17" s="9">
        <f>SUM(D18:D24)</f>
        <v>442000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53751.29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580423.43</v>
      </c>
      <c r="D20" s="9">
        <v>442000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232700476.45000002</v>
      </c>
      <c r="D47" s="9">
        <f>D9+D17+D25+D31+D37+D38+D41</f>
        <v>124525785.65</v>
      </c>
      <c r="E47" s="8" t="s">
        <v>82</v>
      </c>
      <c r="F47" s="9">
        <f>F9+F19+F23+F26+F27+F31+F38+F42</f>
        <v>216760422.35</v>
      </c>
      <c r="G47" s="9">
        <f>G9+G19+G23+G26+G27+G31+G38+G42</f>
        <v>105209459.16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444159846.64</v>
      </c>
      <c r="D52" s="9">
        <v>444159846.64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199738009.17</v>
      </c>
      <c r="D53" s="9">
        <v>163730964.73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672890.29</v>
      </c>
      <c r="D54" s="9">
        <v>330349.84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216760422.35</v>
      </c>
      <c r="G59" s="9">
        <f>G47+G57</f>
        <v>105209459.16</v>
      </c>
    </row>
    <row r="60" spans="2:7" ht="25.5">
      <c r="B60" s="6" t="s">
        <v>102</v>
      </c>
      <c r="C60" s="9">
        <f>SUM(C50:C58)</f>
        <v>644570746.0999999</v>
      </c>
      <c r="D60" s="9">
        <f>SUM(D50:D58)</f>
        <v>608221161.21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877271222.55</v>
      </c>
      <c r="D62" s="9">
        <f>D47+D60</f>
        <v>732746946.86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577035241.03</v>
      </c>
      <c r="G63" s="9">
        <f>SUM(G64:G66)</f>
        <v>577035241.03</v>
      </c>
    </row>
    <row r="64" spans="2:7" ht="12.75">
      <c r="B64" s="10"/>
      <c r="C64" s="9"/>
      <c r="D64" s="9"/>
      <c r="E64" s="11" t="s">
        <v>106</v>
      </c>
      <c r="F64" s="9">
        <v>577035241.03</v>
      </c>
      <c r="G64" s="9">
        <v>577035241.03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83475559.16999999</v>
      </c>
      <c r="G68" s="9">
        <f>SUM(G69:G73)</f>
        <v>50502246.66999999</v>
      </c>
    </row>
    <row r="69" spans="2:7" ht="12.75">
      <c r="B69" s="10"/>
      <c r="C69" s="9"/>
      <c r="D69" s="9"/>
      <c r="E69" s="11" t="s">
        <v>110</v>
      </c>
      <c r="F69" s="9">
        <v>45785992.23</v>
      </c>
      <c r="G69" s="9">
        <v>32875733.47</v>
      </c>
    </row>
    <row r="70" spans="2:7" ht="12.75">
      <c r="B70" s="10"/>
      <c r="C70" s="9"/>
      <c r="D70" s="9"/>
      <c r="E70" s="11" t="s">
        <v>111</v>
      </c>
      <c r="F70" s="9">
        <v>-117475622.79</v>
      </c>
      <c r="G70" s="9">
        <v>-137538676.53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155165189.73</v>
      </c>
      <c r="G73" s="9">
        <v>155165189.73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660510800.1999999</v>
      </c>
      <c r="G79" s="9">
        <f>G63+G68+G75</f>
        <v>627537487.6999999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877271222.55</v>
      </c>
      <c r="G81" s="9">
        <f>G59+G79</f>
        <v>732746946.8599999</v>
      </c>
    </row>
    <row r="82" spans="2:7" ht="13.5" thickBot="1">
      <c r="B82" s="16"/>
      <c r="C82" s="17"/>
      <c r="D82" s="17"/>
      <c r="E82" s="18"/>
      <c r="F82" s="19"/>
      <c r="G82" s="19"/>
    </row>
    <row r="85" ht="12.75"/>
    <row r="86" ht="12.75"/>
    <row r="87" ht="12.75"/>
    <row r="88" ht="12.75"/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2" sqref="B42"/>
    </sheetView>
  </sheetViews>
  <sheetFormatPr defaultColWidth="11.421875" defaultRowHeight="15"/>
  <cols>
    <col min="1" max="1" width="5.00390625" style="24" customWidth="1"/>
    <col min="2" max="2" width="43.00390625" style="24" customWidth="1"/>
    <col min="3" max="3" width="12.8515625" style="24" customWidth="1"/>
    <col min="4" max="4" width="13.28125" style="24" customWidth="1"/>
    <col min="5" max="5" width="15.00390625" style="24" customWidth="1"/>
    <col min="6" max="6" width="16.57421875" style="24" customWidth="1"/>
    <col min="7" max="7" width="13.421875" style="24" customWidth="1"/>
    <col min="8" max="8" width="14.00390625" style="24" customWidth="1"/>
    <col min="9" max="9" width="15.00390625" style="24" customWidth="1"/>
    <col min="10" max="16384" width="11.421875" style="24" customWidth="1"/>
  </cols>
  <sheetData>
    <row r="1" ht="13.5" thickBot="1"/>
    <row r="2" spans="2:9" ht="13.5" thickBot="1">
      <c r="B2" s="159" t="s">
        <v>504</v>
      </c>
      <c r="C2" s="160"/>
      <c r="D2" s="160"/>
      <c r="E2" s="160"/>
      <c r="F2" s="160"/>
      <c r="G2" s="160"/>
      <c r="H2" s="160"/>
      <c r="I2" s="161"/>
    </row>
    <row r="3" spans="2:9" ht="13.5" thickBot="1">
      <c r="B3" s="162" t="s">
        <v>171</v>
      </c>
      <c r="C3" s="163"/>
      <c r="D3" s="163"/>
      <c r="E3" s="163"/>
      <c r="F3" s="163"/>
      <c r="G3" s="163"/>
      <c r="H3" s="163"/>
      <c r="I3" s="164"/>
    </row>
    <row r="4" spans="2:9" ht="13.5" thickBot="1">
      <c r="B4" s="162" t="s">
        <v>503</v>
      </c>
      <c r="C4" s="163"/>
      <c r="D4" s="163"/>
      <c r="E4" s="163"/>
      <c r="F4" s="163"/>
      <c r="G4" s="163"/>
      <c r="H4" s="163"/>
      <c r="I4" s="164"/>
    </row>
    <row r="5" spans="2:9" ht="13.5" thickBot="1">
      <c r="B5" s="162" t="s">
        <v>1</v>
      </c>
      <c r="C5" s="163"/>
      <c r="D5" s="163"/>
      <c r="E5" s="163"/>
      <c r="F5" s="163"/>
      <c r="G5" s="163"/>
      <c r="H5" s="163"/>
      <c r="I5" s="164"/>
    </row>
    <row r="6" spans="2:9" ht="76.5">
      <c r="B6" s="47" t="s">
        <v>170</v>
      </c>
      <c r="C6" s="47" t="s">
        <v>169</v>
      </c>
      <c r="D6" s="47" t="s">
        <v>168</v>
      </c>
      <c r="E6" s="47" t="s">
        <v>167</v>
      </c>
      <c r="F6" s="47" t="s">
        <v>166</v>
      </c>
      <c r="G6" s="47" t="s">
        <v>165</v>
      </c>
      <c r="H6" s="47" t="s">
        <v>164</v>
      </c>
      <c r="I6" s="47" t="s">
        <v>163</v>
      </c>
    </row>
    <row r="7" spans="2:9" ht="13.5" thickBot="1">
      <c r="B7" s="46" t="s">
        <v>162</v>
      </c>
      <c r="C7" s="46" t="s">
        <v>161</v>
      </c>
      <c r="D7" s="46" t="s">
        <v>160</v>
      </c>
      <c r="E7" s="46" t="s">
        <v>159</v>
      </c>
      <c r="F7" s="46" t="s">
        <v>158</v>
      </c>
      <c r="G7" s="46" t="s">
        <v>157</v>
      </c>
      <c r="H7" s="46" t="s">
        <v>156</v>
      </c>
      <c r="I7" s="46" t="s">
        <v>155</v>
      </c>
    </row>
    <row r="8" spans="2:9" ht="12.75" customHeight="1">
      <c r="B8" s="42" t="s">
        <v>154</v>
      </c>
      <c r="C8" s="30">
        <f aca="true" t="shared" si="0" ref="C8:I8">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>
      <c r="B9" s="42" t="s">
        <v>153</v>
      </c>
      <c r="C9" s="30">
        <f aca="true" t="shared" si="1" ref="C9:I9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ht="12.75">
      <c r="B10" s="45" t="s">
        <v>152</v>
      </c>
      <c r="C10" s="30">
        <v>0</v>
      </c>
      <c r="D10" s="30">
        <v>0</v>
      </c>
      <c r="E10" s="30">
        <v>0</v>
      </c>
      <c r="F10" s="30"/>
      <c r="G10" s="28">
        <v>0</v>
      </c>
      <c r="H10" s="30">
        <v>0</v>
      </c>
      <c r="I10" s="30">
        <v>0</v>
      </c>
    </row>
    <row r="11" spans="2:9" ht="12.75">
      <c r="B11" s="45" t="s">
        <v>151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2.75">
      <c r="B12" s="45" t="s">
        <v>150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42" t="s">
        <v>149</v>
      </c>
      <c r="C13" s="30">
        <f aca="true" t="shared" si="2" ref="C13:I13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ht="12.75">
      <c r="B14" s="45" t="s">
        <v>148</v>
      </c>
      <c r="C14" s="30">
        <v>0</v>
      </c>
      <c r="D14" s="30">
        <v>0</v>
      </c>
      <c r="E14" s="30">
        <v>0</v>
      </c>
      <c r="F14" s="30"/>
      <c r="G14" s="28">
        <v>0</v>
      </c>
      <c r="H14" s="30">
        <v>0</v>
      </c>
      <c r="I14" s="30">
        <v>0</v>
      </c>
    </row>
    <row r="15" spans="2:9" ht="12.75">
      <c r="B15" s="45" t="s">
        <v>147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2.75">
      <c r="B16" s="45" t="s">
        <v>146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2.75">
      <c r="B17" s="42" t="s">
        <v>145</v>
      </c>
      <c r="C17" s="30">
        <v>105209459.16</v>
      </c>
      <c r="D17" s="43"/>
      <c r="E17" s="43"/>
      <c r="F17" s="43"/>
      <c r="G17" s="44">
        <v>216760422.35</v>
      </c>
      <c r="H17" s="43"/>
      <c r="I17" s="43"/>
    </row>
    <row r="18" spans="2:9" ht="12.75">
      <c r="B18" s="29"/>
      <c r="C18" s="28"/>
      <c r="D18" s="28"/>
      <c r="E18" s="28"/>
      <c r="F18" s="28"/>
      <c r="G18" s="28"/>
      <c r="H18" s="28"/>
      <c r="I18" s="28"/>
    </row>
    <row r="19" spans="2:9" ht="12.75" customHeight="1">
      <c r="B19" s="39" t="s">
        <v>144</v>
      </c>
      <c r="C19" s="30">
        <f aca="true" t="shared" si="3" ref="C19:I19">C8+C17</f>
        <v>105209459.16</v>
      </c>
      <c r="D19" s="30">
        <f t="shared" si="3"/>
        <v>0</v>
      </c>
      <c r="E19" s="30">
        <f t="shared" si="3"/>
        <v>0</v>
      </c>
      <c r="F19" s="30">
        <f t="shared" si="3"/>
        <v>0</v>
      </c>
      <c r="G19" s="30">
        <f t="shared" si="3"/>
        <v>216760422.35</v>
      </c>
      <c r="H19" s="30">
        <f t="shared" si="3"/>
        <v>0</v>
      </c>
      <c r="I19" s="30">
        <f t="shared" si="3"/>
        <v>0</v>
      </c>
    </row>
    <row r="20" spans="2:9" ht="12.75">
      <c r="B20" s="42"/>
      <c r="C20" s="30"/>
      <c r="D20" s="30"/>
      <c r="E20" s="30"/>
      <c r="F20" s="30"/>
      <c r="G20" s="30"/>
      <c r="H20" s="30"/>
      <c r="I20" s="30"/>
    </row>
    <row r="21" spans="2:9" ht="12.75" customHeight="1">
      <c r="B21" s="42" t="s">
        <v>143</v>
      </c>
      <c r="C21" s="30">
        <f aca="true" t="shared" si="4" ref="C21:I21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>
      <c r="B22" s="29" t="s">
        <v>142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>
      <c r="B23" s="29" t="s">
        <v>141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>
      <c r="B24" s="29" t="s">
        <v>140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ht="12.75">
      <c r="B25" s="41"/>
      <c r="C25" s="40"/>
      <c r="D25" s="40"/>
      <c r="E25" s="40"/>
      <c r="F25" s="40"/>
      <c r="G25" s="40"/>
      <c r="H25" s="40"/>
      <c r="I25" s="40"/>
    </row>
    <row r="26" spans="2:9" ht="25.5">
      <c r="B26" s="39" t="s">
        <v>139</v>
      </c>
      <c r="C26" s="30">
        <f aca="true" t="shared" si="5" ref="C26:I26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>
      <c r="B27" s="29" t="s">
        <v>138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>
      <c r="B28" s="29" t="s">
        <v>137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>
      <c r="B29" s="29" t="s">
        <v>136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>
      <c r="B30" s="38"/>
      <c r="C30" s="37"/>
      <c r="D30" s="37"/>
      <c r="E30" s="37"/>
      <c r="F30" s="37"/>
      <c r="G30" s="37"/>
      <c r="H30" s="37"/>
      <c r="I30" s="37"/>
    </row>
    <row r="31" spans="2:9" ht="18.75" customHeight="1">
      <c r="B31" s="158" t="s">
        <v>135</v>
      </c>
      <c r="C31" s="158"/>
      <c r="D31" s="158"/>
      <c r="E31" s="158"/>
      <c r="F31" s="158"/>
      <c r="G31" s="158"/>
      <c r="H31" s="158"/>
      <c r="I31" s="158"/>
    </row>
    <row r="32" spans="2:9" ht="12.75">
      <c r="B32" s="36" t="s">
        <v>134</v>
      </c>
      <c r="C32" s="25"/>
      <c r="D32" s="35"/>
      <c r="E32" s="35"/>
      <c r="F32" s="35"/>
      <c r="G32" s="35"/>
      <c r="H32" s="35"/>
      <c r="I32" s="35"/>
    </row>
    <row r="33" spans="2:9" ht="13.5" thickBot="1">
      <c r="B33" s="34"/>
      <c r="C33" s="25"/>
      <c r="D33" s="25"/>
      <c r="E33" s="25"/>
      <c r="F33" s="25"/>
      <c r="G33" s="25"/>
      <c r="H33" s="25"/>
      <c r="I33" s="25"/>
    </row>
    <row r="34" spans="2:9" ht="38.25" customHeight="1">
      <c r="B34" s="165" t="s">
        <v>133</v>
      </c>
      <c r="C34" s="165" t="s">
        <v>132</v>
      </c>
      <c r="D34" s="165" t="s">
        <v>131</v>
      </c>
      <c r="E34" s="33" t="s">
        <v>130</v>
      </c>
      <c r="F34" s="165" t="s">
        <v>129</v>
      </c>
      <c r="G34" s="33" t="s">
        <v>128</v>
      </c>
      <c r="H34" s="25"/>
      <c r="I34" s="25"/>
    </row>
    <row r="35" spans="2:9" ht="15.75" customHeight="1" thickBot="1">
      <c r="B35" s="166"/>
      <c r="C35" s="166"/>
      <c r="D35" s="166"/>
      <c r="E35" s="32" t="s">
        <v>127</v>
      </c>
      <c r="F35" s="166"/>
      <c r="G35" s="32" t="s">
        <v>126</v>
      </c>
      <c r="H35" s="25"/>
      <c r="I35" s="25"/>
    </row>
    <row r="36" spans="2:9" ht="12.75">
      <c r="B36" s="31" t="s">
        <v>125</v>
      </c>
      <c r="C36" s="30">
        <f>SUM(C37:C39)</f>
        <v>0</v>
      </c>
      <c r="D36" s="30">
        <f>SUM(D37:D39)</f>
        <v>0</v>
      </c>
      <c r="E36" s="30">
        <f>SUM(E37:E39)</f>
        <v>0</v>
      </c>
      <c r="F36" s="30">
        <f>SUM(F37:F39)</f>
        <v>0</v>
      </c>
      <c r="G36" s="30">
        <f>SUM(G37:G39)</f>
        <v>0</v>
      </c>
      <c r="H36" s="25"/>
      <c r="I36" s="25"/>
    </row>
    <row r="37" spans="2:9" ht="12.75">
      <c r="B37" s="29" t="s">
        <v>124</v>
      </c>
      <c r="C37" s="28"/>
      <c r="D37" s="28"/>
      <c r="E37" s="28"/>
      <c r="F37" s="28"/>
      <c r="G37" s="28"/>
      <c r="H37" s="25"/>
      <c r="I37" s="25"/>
    </row>
    <row r="38" spans="2:9" ht="12.75">
      <c r="B38" s="29" t="s">
        <v>123</v>
      </c>
      <c r="C38" s="28"/>
      <c r="D38" s="28"/>
      <c r="E38" s="28"/>
      <c r="F38" s="28"/>
      <c r="G38" s="28"/>
      <c r="H38" s="25"/>
      <c r="I38" s="25"/>
    </row>
    <row r="39" spans="2:9" ht="13.5" thickBot="1">
      <c r="B39" s="27" t="s">
        <v>122</v>
      </c>
      <c r="C39" s="26"/>
      <c r="D39" s="26"/>
      <c r="E39" s="26"/>
      <c r="F39" s="26"/>
      <c r="G39" s="26"/>
      <c r="H39" s="25"/>
      <c r="I39" s="25"/>
    </row>
    <row r="42" ht="12.75"/>
    <row r="43" ht="12.75"/>
    <row r="44" ht="12.75"/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view="pageBreakPreview" zoomScale="60" zoomScalePageLayoutView="0" workbookViewId="0" topLeftCell="A1">
      <selection activeCell="B4" sqref="B4:L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59" t="s">
        <v>504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2:12" ht="15.75" thickBot="1">
      <c r="B3" s="162" t="s">
        <v>172</v>
      </c>
      <c r="C3" s="163"/>
      <c r="D3" s="163"/>
      <c r="E3" s="163"/>
      <c r="F3" s="163"/>
      <c r="G3" s="163"/>
      <c r="H3" s="163"/>
      <c r="I3" s="163"/>
      <c r="J3" s="163"/>
      <c r="K3" s="163"/>
      <c r="L3" s="164"/>
    </row>
    <row r="4" spans="2:12" ht="15.75" thickBot="1">
      <c r="B4" s="162" t="s">
        <v>503</v>
      </c>
      <c r="C4" s="163"/>
      <c r="D4" s="163"/>
      <c r="E4" s="163"/>
      <c r="F4" s="163"/>
      <c r="G4" s="163"/>
      <c r="H4" s="163"/>
      <c r="I4" s="163"/>
      <c r="J4" s="163"/>
      <c r="K4" s="163"/>
      <c r="L4" s="164"/>
    </row>
    <row r="5" spans="2:12" ht="15.75" thickBot="1">
      <c r="B5" s="162" t="s">
        <v>1</v>
      </c>
      <c r="C5" s="163"/>
      <c r="D5" s="163"/>
      <c r="E5" s="163"/>
      <c r="F5" s="163"/>
      <c r="G5" s="163"/>
      <c r="H5" s="163"/>
      <c r="I5" s="163"/>
      <c r="J5" s="163"/>
      <c r="K5" s="163"/>
      <c r="L5" s="164"/>
    </row>
    <row r="6" spans="2:12" ht="102">
      <c r="B6" s="48" t="s">
        <v>173</v>
      </c>
      <c r="C6" s="49" t="s">
        <v>174</v>
      </c>
      <c r="D6" s="49" t="s">
        <v>175</v>
      </c>
      <c r="E6" s="49" t="s">
        <v>176</v>
      </c>
      <c r="F6" s="49" t="s">
        <v>177</v>
      </c>
      <c r="G6" s="49" t="s">
        <v>178</v>
      </c>
      <c r="H6" s="49" t="s">
        <v>179</v>
      </c>
      <c r="I6" s="49" t="s">
        <v>180</v>
      </c>
      <c r="J6" s="49" t="s">
        <v>181</v>
      </c>
      <c r="K6" s="49" t="s">
        <v>182</v>
      </c>
      <c r="L6" s="49" t="s">
        <v>183</v>
      </c>
    </row>
    <row r="7" spans="2:12" ht="15.75" thickBot="1">
      <c r="B7" s="46" t="s">
        <v>162</v>
      </c>
      <c r="C7" s="46" t="s">
        <v>161</v>
      </c>
      <c r="D7" s="46" t="s">
        <v>160</v>
      </c>
      <c r="E7" s="46" t="s">
        <v>159</v>
      </c>
      <c r="F7" s="46" t="s">
        <v>158</v>
      </c>
      <c r="G7" s="46" t="s">
        <v>184</v>
      </c>
      <c r="H7" s="46" t="s">
        <v>156</v>
      </c>
      <c r="I7" s="46" t="s">
        <v>155</v>
      </c>
      <c r="J7" s="46" t="s">
        <v>185</v>
      </c>
      <c r="K7" s="46" t="s">
        <v>186</v>
      </c>
      <c r="L7" s="46" t="s">
        <v>187</v>
      </c>
    </row>
    <row r="8" spans="2:12" ht="15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2" ht="25.5">
      <c r="B9" s="52" t="s">
        <v>188</v>
      </c>
      <c r="C9" s="30">
        <f>SUM(C10:C13)</f>
        <v>0</v>
      </c>
      <c r="D9" s="30">
        <f aca="true" t="shared" si="0" ref="D9:L9">SUM(D10:D13)</f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</row>
    <row r="10" spans="2:12" ht="15">
      <c r="B10" s="53" t="s">
        <v>189</v>
      </c>
      <c r="C10" s="28"/>
      <c r="D10" s="28"/>
      <c r="E10" s="28"/>
      <c r="F10" s="28"/>
      <c r="G10" s="28"/>
      <c r="H10" s="28"/>
      <c r="I10" s="28"/>
      <c r="J10" s="28"/>
      <c r="K10" s="28"/>
      <c r="L10" s="28">
        <f>F10-K10</f>
        <v>0</v>
      </c>
    </row>
    <row r="11" spans="2:12" ht="15">
      <c r="B11" s="53" t="s">
        <v>190</v>
      </c>
      <c r="C11" s="28"/>
      <c r="D11" s="28"/>
      <c r="E11" s="28"/>
      <c r="F11" s="28"/>
      <c r="G11" s="28"/>
      <c r="H11" s="28"/>
      <c r="I11" s="28"/>
      <c r="J11" s="28"/>
      <c r="K11" s="28"/>
      <c r="L11" s="28">
        <f aca="true" t="shared" si="1" ref="L11:L20">F11-K11</f>
        <v>0</v>
      </c>
    </row>
    <row r="12" spans="2:12" ht="15">
      <c r="B12" s="53" t="s">
        <v>191</v>
      </c>
      <c r="C12" s="28"/>
      <c r="D12" s="28"/>
      <c r="E12" s="28"/>
      <c r="F12" s="28"/>
      <c r="G12" s="28"/>
      <c r="H12" s="28"/>
      <c r="I12" s="28"/>
      <c r="J12" s="28"/>
      <c r="K12" s="28"/>
      <c r="L12" s="28">
        <f t="shared" si="1"/>
        <v>0</v>
      </c>
    </row>
    <row r="13" spans="2:12" ht="15">
      <c r="B13" s="53" t="s">
        <v>192</v>
      </c>
      <c r="C13" s="28"/>
      <c r="D13" s="28"/>
      <c r="E13" s="28"/>
      <c r="F13" s="28"/>
      <c r="G13" s="28"/>
      <c r="H13" s="28"/>
      <c r="I13" s="28"/>
      <c r="J13" s="28"/>
      <c r="K13" s="28"/>
      <c r="L13" s="28">
        <f t="shared" si="1"/>
        <v>0</v>
      </c>
    </row>
    <row r="14" spans="2:12" ht="15">
      <c r="B14" s="54"/>
      <c r="C14" s="28"/>
      <c r="D14" s="28"/>
      <c r="E14" s="28"/>
      <c r="F14" s="28"/>
      <c r="G14" s="28"/>
      <c r="H14" s="28"/>
      <c r="I14" s="28"/>
      <c r="J14" s="28"/>
      <c r="K14" s="28"/>
      <c r="L14" s="28">
        <f t="shared" si="1"/>
        <v>0</v>
      </c>
    </row>
    <row r="15" spans="2:12" ht="15">
      <c r="B15" s="52" t="s">
        <v>193</v>
      </c>
      <c r="C15" s="30">
        <f>SUM(C16:C19)</f>
        <v>0</v>
      </c>
      <c r="D15" s="30">
        <f aca="true" t="shared" si="2" ref="D15:L15">SUM(D16:D19)</f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</row>
    <row r="16" spans="2:12" ht="15">
      <c r="B16" s="53" t="s">
        <v>194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 t="shared" si="1"/>
        <v>0</v>
      </c>
    </row>
    <row r="17" spans="2:12" ht="15">
      <c r="B17" s="53" t="s">
        <v>195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f t="shared" si="1"/>
        <v>0</v>
      </c>
    </row>
    <row r="18" spans="2:12" ht="15">
      <c r="B18" s="53" t="s">
        <v>196</v>
      </c>
      <c r="C18" s="28"/>
      <c r="D18" s="28"/>
      <c r="E18" s="28"/>
      <c r="F18" s="28"/>
      <c r="G18" s="28"/>
      <c r="H18" s="28"/>
      <c r="I18" s="28"/>
      <c r="J18" s="28"/>
      <c r="K18" s="28"/>
      <c r="L18" s="28">
        <f t="shared" si="1"/>
        <v>0</v>
      </c>
    </row>
    <row r="19" spans="2:12" ht="15">
      <c r="B19" s="53" t="s">
        <v>197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f t="shared" si="1"/>
        <v>0</v>
      </c>
    </row>
    <row r="20" spans="2:12" ht="15">
      <c r="B20" s="54"/>
      <c r="C20" s="28"/>
      <c r="D20" s="28"/>
      <c r="E20" s="28"/>
      <c r="F20" s="28"/>
      <c r="G20" s="28"/>
      <c r="H20" s="28"/>
      <c r="I20" s="28"/>
      <c r="J20" s="28"/>
      <c r="K20" s="28"/>
      <c r="L20" s="28">
        <f t="shared" si="1"/>
        <v>0</v>
      </c>
    </row>
    <row r="21" spans="2:12" ht="38.25">
      <c r="B21" s="52" t="s">
        <v>198</v>
      </c>
      <c r="C21" s="30">
        <f>C9+C15</f>
        <v>0</v>
      </c>
      <c r="D21" s="30">
        <f aca="true" t="shared" si="3" ref="D21:L21">D9+D15</f>
        <v>0</v>
      </c>
      <c r="E21" s="30">
        <f t="shared" si="3"/>
        <v>0</v>
      </c>
      <c r="F21" s="30">
        <f t="shared" si="3"/>
        <v>0</v>
      </c>
      <c r="G21" s="30">
        <f t="shared" si="3"/>
        <v>0</v>
      </c>
      <c r="H21" s="30">
        <f t="shared" si="3"/>
        <v>0</v>
      </c>
      <c r="I21" s="30">
        <f t="shared" si="3"/>
        <v>0</v>
      </c>
      <c r="J21" s="30">
        <f t="shared" si="3"/>
        <v>0</v>
      </c>
      <c r="K21" s="30">
        <f t="shared" si="3"/>
        <v>0</v>
      </c>
      <c r="L21" s="30">
        <f t="shared" si="3"/>
        <v>0</v>
      </c>
    </row>
    <row r="22" spans="2:12" ht="15.75" thickBot="1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view="pageBreakPreview" zoomScale="60" zoomScalePageLayoutView="0" workbookViewId="0" topLeftCell="A1">
      <pane ySplit="8" topLeftCell="A51" activePane="bottomLeft" state="frozen"/>
      <selection pane="topLeft" activeCell="A1" sqref="A1"/>
      <selection pane="bottomLeft" activeCell="B89" sqref="B8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49" t="s">
        <v>504</v>
      </c>
      <c r="C2" s="150"/>
      <c r="D2" s="150"/>
      <c r="E2" s="151"/>
    </row>
    <row r="3" spans="2:5" ht="12.75">
      <c r="B3" s="168" t="s">
        <v>240</v>
      </c>
      <c r="C3" s="169"/>
      <c r="D3" s="169"/>
      <c r="E3" s="170"/>
    </row>
    <row r="4" spans="2:5" ht="12.75">
      <c r="B4" s="168" t="s">
        <v>503</v>
      </c>
      <c r="C4" s="169"/>
      <c r="D4" s="169"/>
      <c r="E4" s="170"/>
    </row>
    <row r="5" spans="2:5" ht="13.5" thickBot="1">
      <c r="B5" s="171" t="s">
        <v>1</v>
      </c>
      <c r="C5" s="172"/>
      <c r="D5" s="172"/>
      <c r="E5" s="173"/>
    </row>
    <row r="6" spans="2:5" ht="13.5" thickBot="1">
      <c r="B6" s="87"/>
      <c r="C6" s="87"/>
      <c r="D6" s="87"/>
      <c r="E6" s="87"/>
    </row>
    <row r="7" spans="2:5" ht="12.75">
      <c r="B7" s="174" t="s">
        <v>2</v>
      </c>
      <c r="C7" s="21" t="s">
        <v>221</v>
      </c>
      <c r="D7" s="176" t="s">
        <v>209</v>
      </c>
      <c r="E7" s="21" t="s">
        <v>208</v>
      </c>
    </row>
    <row r="8" spans="2:5" ht="13.5" thickBot="1">
      <c r="B8" s="175"/>
      <c r="C8" s="22" t="s">
        <v>239</v>
      </c>
      <c r="D8" s="177"/>
      <c r="E8" s="22" t="s">
        <v>238</v>
      </c>
    </row>
    <row r="9" spans="2:5" ht="12.75">
      <c r="B9" s="77" t="s">
        <v>237</v>
      </c>
      <c r="C9" s="76">
        <f>SUM(C10:C12)</f>
        <v>5484178285</v>
      </c>
      <c r="D9" s="76">
        <f>SUM(D10:D12)</f>
        <v>5863941687.65</v>
      </c>
      <c r="E9" s="76">
        <f>SUM(E10:E12)</f>
        <v>5863941687.65</v>
      </c>
    </row>
    <row r="10" spans="2:5" ht="12.75">
      <c r="B10" s="80" t="s">
        <v>236</v>
      </c>
      <c r="C10" s="78">
        <v>134221000</v>
      </c>
      <c r="D10" s="78">
        <v>227572923.83</v>
      </c>
      <c r="E10" s="78">
        <v>227572923.83</v>
      </c>
    </row>
    <row r="11" spans="2:5" ht="12.75">
      <c r="B11" s="80" t="s">
        <v>206</v>
      </c>
      <c r="C11" s="78">
        <v>5349957285</v>
      </c>
      <c r="D11" s="78">
        <v>5636368763.82</v>
      </c>
      <c r="E11" s="78">
        <v>5636368763.82</v>
      </c>
    </row>
    <row r="12" spans="2:5" ht="12.75">
      <c r="B12" s="80" t="s">
        <v>235</v>
      </c>
      <c r="C12" s="78">
        <f>C48</f>
        <v>0</v>
      </c>
      <c r="D12" s="78">
        <f>D48</f>
        <v>0</v>
      </c>
      <c r="E12" s="78">
        <f>E48</f>
        <v>0</v>
      </c>
    </row>
    <row r="13" spans="2:5" ht="12.75">
      <c r="B13" s="77"/>
      <c r="C13" s="78"/>
      <c r="D13" s="78"/>
      <c r="E13" s="78"/>
    </row>
    <row r="14" spans="2:5" ht="15">
      <c r="B14" s="77" t="s">
        <v>234</v>
      </c>
      <c r="C14" s="76">
        <f>SUM(C15:C16)</f>
        <v>5484178285</v>
      </c>
      <c r="D14" s="76">
        <f>SUM(D15:D16)</f>
        <v>5854743951.110001</v>
      </c>
      <c r="E14" s="76">
        <f>SUM(E15:E16)</f>
        <v>5655608455.22</v>
      </c>
    </row>
    <row r="15" spans="2:5" ht="12.75">
      <c r="B15" s="80" t="s">
        <v>215</v>
      </c>
      <c r="C15" s="78">
        <v>134221000</v>
      </c>
      <c r="D15" s="78">
        <v>231444427.77</v>
      </c>
      <c r="E15" s="78">
        <v>156094307.27</v>
      </c>
    </row>
    <row r="16" spans="2:5" ht="12.75">
      <c r="B16" s="80" t="s">
        <v>233</v>
      </c>
      <c r="C16" s="78">
        <v>5349957285</v>
      </c>
      <c r="D16" s="78">
        <v>5623299523.34</v>
      </c>
      <c r="E16" s="78">
        <v>5499514147.95</v>
      </c>
    </row>
    <row r="17" spans="2:5" ht="12.75">
      <c r="B17" s="79"/>
      <c r="C17" s="78"/>
      <c r="D17" s="78"/>
      <c r="E17" s="78"/>
    </row>
    <row r="18" spans="2:5" ht="12.75">
      <c r="B18" s="77" t="s">
        <v>232</v>
      </c>
      <c r="C18" s="86"/>
      <c r="D18" s="76">
        <f>SUM(D19:D20)</f>
        <v>0</v>
      </c>
      <c r="E18" s="76">
        <f>SUM(E19:E20)</f>
        <v>0</v>
      </c>
    </row>
    <row r="19" spans="2:5" ht="12.75">
      <c r="B19" s="80" t="s">
        <v>214</v>
      </c>
      <c r="C19" s="86"/>
      <c r="D19" s="78"/>
      <c r="E19" s="78"/>
    </row>
    <row r="20" spans="2:5" ht="12.75">
      <c r="B20" s="80" t="s">
        <v>201</v>
      </c>
      <c r="C20" s="86"/>
      <c r="D20" s="78"/>
      <c r="E20" s="78"/>
    </row>
    <row r="21" spans="2:5" ht="12.75">
      <c r="B21" s="79"/>
      <c r="C21" s="78"/>
      <c r="D21" s="78"/>
      <c r="E21" s="78"/>
    </row>
    <row r="22" spans="2:5" ht="12.75">
      <c r="B22" s="77" t="s">
        <v>231</v>
      </c>
      <c r="C22" s="76">
        <f>C9-C14+C18</f>
        <v>0</v>
      </c>
      <c r="D22" s="77">
        <f>D9-D14+D18</f>
        <v>9197736.539999008</v>
      </c>
      <c r="E22" s="77">
        <f>E9-E14+E18</f>
        <v>208333232.42999935</v>
      </c>
    </row>
    <row r="23" spans="2:5" ht="12.75">
      <c r="B23" s="77"/>
      <c r="C23" s="78"/>
      <c r="D23" s="79"/>
      <c r="E23" s="79"/>
    </row>
    <row r="24" spans="2:5" ht="12.75">
      <c r="B24" s="77" t="s">
        <v>230</v>
      </c>
      <c r="C24" s="76">
        <f>C22-C12</f>
        <v>0</v>
      </c>
      <c r="D24" s="77">
        <f>D22-D12</f>
        <v>9197736.539999008</v>
      </c>
      <c r="E24" s="77">
        <f>E22-E12</f>
        <v>208333232.42999935</v>
      </c>
    </row>
    <row r="25" spans="2:5" ht="12.75">
      <c r="B25" s="77"/>
      <c r="C25" s="78"/>
      <c r="D25" s="79"/>
      <c r="E25" s="79"/>
    </row>
    <row r="26" spans="2:5" ht="25.5">
      <c r="B26" s="77" t="s">
        <v>229</v>
      </c>
      <c r="C26" s="76">
        <f>C24-C18</f>
        <v>0</v>
      </c>
      <c r="D26" s="76">
        <f>D24-D18</f>
        <v>9197736.539999008</v>
      </c>
      <c r="E26" s="76">
        <f>E24-E18</f>
        <v>208333232.42999935</v>
      </c>
    </row>
    <row r="27" spans="2:5" ht="13.5" thickBot="1">
      <c r="B27" s="85"/>
      <c r="C27" s="84"/>
      <c r="D27" s="84"/>
      <c r="E27" s="84"/>
    </row>
    <row r="28" spans="2:5" ht="34.5" customHeight="1" thickBot="1">
      <c r="B28" s="167"/>
      <c r="C28" s="167"/>
      <c r="D28" s="167"/>
      <c r="E28" s="167"/>
    </row>
    <row r="29" spans="2:5" ht="13.5" thickBot="1">
      <c r="B29" s="83" t="s">
        <v>211</v>
      </c>
      <c r="C29" s="82" t="s">
        <v>220</v>
      </c>
      <c r="D29" s="82" t="s">
        <v>209</v>
      </c>
      <c r="E29" s="82" t="s">
        <v>207</v>
      </c>
    </row>
    <row r="30" spans="2:5" ht="12.75">
      <c r="B30" s="81"/>
      <c r="C30" s="78"/>
      <c r="D30" s="78"/>
      <c r="E30" s="78"/>
    </row>
    <row r="31" spans="2:5" ht="12.75">
      <c r="B31" s="77" t="s">
        <v>228</v>
      </c>
      <c r="C31" s="76">
        <f>SUM(C32:C33)</f>
        <v>0</v>
      </c>
      <c r="D31" s="77">
        <f>SUM(D32:D33)</f>
        <v>0</v>
      </c>
      <c r="E31" s="77">
        <f>SUM(E32:E33)</f>
        <v>0</v>
      </c>
    </row>
    <row r="32" spans="2:5" ht="12.75">
      <c r="B32" s="80" t="s">
        <v>227</v>
      </c>
      <c r="C32" s="78"/>
      <c r="D32" s="79"/>
      <c r="E32" s="79"/>
    </row>
    <row r="33" spans="2:5" ht="12.75">
      <c r="B33" s="80" t="s">
        <v>226</v>
      </c>
      <c r="C33" s="78"/>
      <c r="D33" s="79"/>
      <c r="E33" s="79"/>
    </row>
    <row r="34" spans="2:5" ht="12.75">
      <c r="B34" s="77"/>
      <c r="C34" s="78"/>
      <c r="D34" s="78"/>
      <c r="E34" s="78"/>
    </row>
    <row r="35" spans="2:5" ht="12.75">
      <c r="B35" s="77" t="s">
        <v>225</v>
      </c>
      <c r="C35" s="76">
        <f>C26-C31</f>
        <v>0</v>
      </c>
      <c r="D35" s="76">
        <f>D26-D31</f>
        <v>9197736.539999008</v>
      </c>
      <c r="E35" s="76">
        <f>E26-E31</f>
        <v>208333232.42999935</v>
      </c>
    </row>
    <row r="36" spans="2:5" ht="13.5" thickBot="1">
      <c r="B36" s="75"/>
      <c r="C36" s="74"/>
      <c r="D36" s="74"/>
      <c r="E36" s="74"/>
    </row>
    <row r="37" spans="2:5" ht="34.5" customHeight="1" thickBot="1">
      <c r="B37" s="72"/>
      <c r="C37" s="72"/>
      <c r="D37" s="72"/>
      <c r="E37" s="72"/>
    </row>
    <row r="38" spans="2:5" ht="12.75">
      <c r="B38" s="178" t="s">
        <v>211</v>
      </c>
      <c r="C38" s="182" t="s">
        <v>210</v>
      </c>
      <c r="D38" s="180" t="s">
        <v>209</v>
      </c>
      <c r="E38" s="71" t="s">
        <v>208</v>
      </c>
    </row>
    <row r="39" spans="2:5" ht="13.5" thickBot="1">
      <c r="B39" s="179"/>
      <c r="C39" s="183"/>
      <c r="D39" s="181"/>
      <c r="E39" s="70" t="s">
        <v>207</v>
      </c>
    </row>
    <row r="40" spans="2:5" ht="12.75">
      <c r="B40" s="69"/>
      <c r="C40" s="63"/>
      <c r="D40" s="63"/>
      <c r="E40" s="63"/>
    </row>
    <row r="41" spans="2:5" ht="12.75">
      <c r="B41" s="59" t="s">
        <v>224</v>
      </c>
      <c r="C41" s="60">
        <f>SUM(C42:C43)</f>
        <v>0</v>
      </c>
      <c r="D41" s="60">
        <f>SUM(D42:D43)</f>
        <v>0</v>
      </c>
      <c r="E41" s="60">
        <f>SUM(E42:E43)</f>
        <v>0</v>
      </c>
    </row>
    <row r="42" spans="2:5" ht="12.75">
      <c r="B42" s="67" t="s">
        <v>217</v>
      </c>
      <c r="C42" s="63"/>
      <c r="D42" s="66"/>
      <c r="E42" s="66"/>
    </row>
    <row r="43" spans="2:5" ht="12.75">
      <c r="B43" s="67" t="s">
        <v>204</v>
      </c>
      <c r="C43" s="63"/>
      <c r="D43" s="66"/>
      <c r="E43" s="66"/>
    </row>
    <row r="44" spans="2:5" ht="12.75">
      <c r="B44" s="59" t="s">
        <v>223</v>
      </c>
      <c r="C44" s="60">
        <f>SUM(C45:C46)</f>
        <v>0</v>
      </c>
      <c r="D44" s="60">
        <f>SUM(D45:D46)</f>
        <v>0</v>
      </c>
      <c r="E44" s="60">
        <f>SUM(E45:E46)</f>
        <v>0</v>
      </c>
    </row>
    <row r="45" spans="2:5" ht="12.75">
      <c r="B45" s="67" t="s">
        <v>216</v>
      </c>
      <c r="C45" s="63"/>
      <c r="D45" s="66"/>
      <c r="E45" s="66"/>
    </row>
    <row r="46" spans="2:5" ht="12.75">
      <c r="B46" s="67" t="s">
        <v>203</v>
      </c>
      <c r="C46" s="63"/>
      <c r="D46" s="66"/>
      <c r="E46" s="66"/>
    </row>
    <row r="47" spans="2:5" ht="12.75">
      <c r="B47" s="59"/>
      <c r="C47" s="63"/>
      <c r="D47" s="63"/>
      <c r="E47" s="63"/>
    </row>
    <row r="48" spans="2:5" ht="12.75">
      <c r="B48" s="59" t="s">
        <v>222</v>
      </c>
      <c r="C48" s="60">
        <f>C41-C44</f>
        <v>0</v>
      </c>
      <c r="D48" s="59">
        <f>D41-D44</f>
        <v>0</v>
      </c>
      <c r="E48" s="59">
        <f>E41-E44</f>
        <v>0</v>
      </c>
    </row>
    <row r="49" spans="2:5" ht="13.5" thickBot="1">
      <c r="B49" s="57"/>
      <c r="C49" s="58"/>
      <c r="D49" s="57"/>
      <c r="E49" s="57"/>
    </row>
    <row r="50" spans="2:5" ht="34.5" customHeight="1" thickBot="1">
      <c r="B50" s="72"/>
      <c r="C50" s="72"/>
      <c r="D50" s="72"/>
      <c r="E50" s="72"/>
    </row>
    <row r="51" spans="2:5" ht="12.75">
      <c r="B51" s="178" t="s">
        <v>211</v>
      </c>
      <c r="C51" s="71" t="s">
        <v>221</v>
      </c>
      <c r="D51" s="180" t="s">
        <v>209</v>
      </c>
      <c r="E51" s="71" t="s">
        <v>208</v>
      </c>
    </row>
    <row r="52" spans="2:5" ht="13.5" thickBot="1">
      <c r="B52" s="179"/>
      <c r="C52" s="70" t="s">
        <v>220</v>
      </c>
      <c r="D52" s="181"/>
      <c r="E52" s="70" t="s">
        <v>207</v>
      </c>
    </row>
    <row r="53" spans="2:5" ht="12.75">
      <c r="B53" s="69"/>
      <c r="C53" s="63"/>
      <c r="D53" s="63"/>
      <c r="E53" s="63"/>
    </row>
    <row r="54" spans="2:5" ht="12.75">
      <c r="B54" s="66" t="s">
        <v>219</v>
      </c>
      <c r="C54" s="63">
        <f>C10</f>
        <v>134221000</v>
      </c>
      <c r="D54" s="66">
        <f>D10</f>
        <v>227572923.83</v>
      </c>
      <c r="E54" s="66">
        <f>E10</f>
        <v>227572923.83</v>
      </c>
    </row>
    <row r="55" spans="2:5" ht="12.75">
      <c r="B55" s="66"/>
      <c r="C55" s="63"/>
      <c r="D55" s="66"/>
      <c r="E55" s="66"/>
    </row>
    <row r="56" spans="2:5" ht="12.75">
      <c r="B56" s="73" t="s">
        <v>218</v>
      </c>
      <c r="C56" s="63">
        <f>C42-C45</f>
        <v>0</v>
      </c>
      <c r="D56" s="66">
        <f>D42-D45</f>
        <v>0</v>
      </c>
      <c r="E56" s="66">
        <f>E42-E45</f>
        <v>0</v>
      </c>
    </row>
    <row r="57" spans="2:5" ht="12.75">
      <c r="B57" s="67" t="s">
        <v>217</v>
      </c>
      <c r="C57" s="63">
        <f>C42</f>
        <v>0</v>
      </c>
      <c r="D57" s="66">
        <f>D42</f>
        <v>0</v>
      </c>
      <c r="E57" s="66">
        <f>E42</f>
        <v>0</v>
      </c>
    </row>
    <row r="58" spans="2:5" ht="12.75">
      <c r="B58" s="67" t="s">
        <v>216</v>
      </c>
      <c r="C58" s="63">
        <f>C45</f>
        <v>0</v>
      </c>
      <c r="D58" s="66">
        <f>D45</f>
        <v>0</v>
      </c>
      <c r="E58" s="66">
        <f>E45</f>
        <v>0</v>
      </c>
    </row>
    <row r="59" spans="2:5" ht="12.75">
      <c r="B59" s="64"/>
      <c r="C59" s="63"/>
      <c r="D59" s="66"/>
      <c r="E59" s="66"/>
    </row>
    <row r="60" spans="2:5" ht="12.75">
      <c r="B60" s="64" t="s">
        <v>215</v>
      </c>
      <c r="C60" s="63">
        <f>C15</f>
        <v>134221000</v>
      </c>
      <c r="D60" s="63">
        <f>D15</f>
        <v>231444427.77</v>
      </c>
      <c r="E60" s="63">
        <f>E15</f>
        <v>156094307.27</v>
      </c>
    </row>
    <row r="61" spans="2:5" ht="12.75">
      <c r="B61" s="64"/>
      <c r="C61" s="63"/>
      <c r="D61" s="63"/>
      <c r="E61" s="63"/>
    </row>
    <row r="62" spans="2:5" ht="12.75">
      <c r="B62" s="64" t="s">
        <v>214</v>
      </c>
      <c r="C62" s="65"/>
      <c r="D62" s="63">
        <f>D19</f>
        <v>0</v>
      </c>
      <c r="E62" s="63">
        <f>E19</f>
        <v>0</v>
      </c>
    </row>
    <row r="63" spans="2:5" ht="12.75">
      <c r="B63" s="64"/>
      <c r="C63" s="63"/>
      <c r="D63" s="63"/>
      <c r="E63" s="63"/>
    </row>
    <row r="64" spans="2:5" ht="12.75">
      <c r="B64" s="62" t="s">
        <v>213</v>
      </c>
      <c r="C64" s="60">
        <f>C54+C56-C60+C62</f>
        <v>0</v>
      </c>
      <c r="D64" s="59">
        <f>D54+D56-D60+D62</f>
        <v>-3871503.9399999976</v>
      </c>
      <c r="E64" s="59">
        <f>E54+E56-E60+E62</f>
        <v>71478616.56</v>
      </c>
    </row>
    <row r="65" spans="2:5" ht="12.75">
      <c r="B65" s="62"/>
      <c r="C65" s="60"/>
      <c r="D65" s="59"/>
      <c r="E65" s="59"/>
    </row>
    <row r="66" spans="2:5" ht="25.5">
      <c r="B66" s="61" t="s">
        <v>212</v>
      </c>
      <c r="C66" s="60">
        <f>C64-C56</f>
        <v>0</v>
      </c>
      <c r="D66" s="59">
        <f>D64-D56</f>
        <v>-3871503.9399999976</v>
      </c>
      <c r="E66" s="59">
        <f>E64-E56</f>
        <v>71478616.56</v>
      </c>
    </row>
    <row r="67" spans="2:5" ht="13.5" thickBot="1">
      <c r="B67" s="57"/>
      <c r="C67" s="58"/>
      <c r="D67" s="57"/>
      <c r="E67" s="57"/>
    </row>
    <row r="68" spans="2:5" ht="34.5" customHeight="1" thickBot="1">
      <c r="B68" s="72"/>
      <c r="C68" s="72"/>
      <c r="D68" s="72"/>
      <c r="E68" s="72"/>
    </row>
    <row r="69" spans="2:5" ht="12.75">
      <c r="B69" s="178" t="s">
        <v>211</v>
      </c>
      <c r="C69" s="182" t="s">
        <v>210</v>
      </c>
      <c r="D69" s="180" t="s">
        <v>209</v>
      </c>
      <c r="E69" s="71" t="s">
        <v>208</v>
      </c>
    </row>
    <row r="70" spans="2:5" ht="13.5" thickBot="1">
      <c r="B70" s="179"/>
      <c r="C70" s="183"/>
      <c r="D70" s="181"/>
      <c r="E70" s="70" t="s">
        <v>207</v>
      </c>
    </row>
    <row r="71" spans="2:5" ht="12.75">
      <c r="B71" s="69"/>
      <c r="C71" s="63"/>
      <c r="D71" s="63"/>
      <c r="E71" s="63"/>
    </row>
    <row r="72" spans="2:5" ht="12.75">
      <c r="B72" s="66" t="s">
        <v>206</v>
      </c>
      <c r="C72" s="63">
        <f>C11</f>
        <v>5349957285</v>
      </c>
      <c r="D72" s="66">
        <f>D11</f>
        <v>5636368763.82</v>
      </c>
      <c r="E72" s="66">
        <f>E11</f>
        <v>5636368763.82</v>
      </c>
    </row>
    <row r="73" spans="2:5" ht="12.75">
      <c r="B73" s="66"/>
      <c r="C73" s="63"/>
      <c r="D73" s="66"/>
      <c r="E73" s="66"/>
    </row>
    <row r="74" spans="2:5" ht="25.5">
      <c r="B74" s="68" t="s">
        <v>205</v>
      </c>
      <c r="C74" s="63">
        <f>C75-C76</f>
        <v>0</v>
      </c>
      <c r="D74" s="66">
        <f>D75-D76</f>
        <v>0</v>
      </c>
      <c r="E74" s="66">
        <f>E75-E76</f>
        <v>0</v>
      </c>
    </row>
    <row r="75" spans="2:5" ht="12.75">
      <c r="B75" s="67" t="s">
        <v>204</v>
      </c>
      <c r="C75" s="63">
        <f>C43</f>
        <v>0</v>
      </c>
      <c r="D75" s="66">
        <f>D43</f>
        <v>0</v>
      </c>
      <c r="E75" s="66">
        <f>E43</f>
        <v>0</v>
      </c>
    </row>
    <row r="76" spans="2:5" ht="12.75">
      <c r="B76" s="67" t="s">
        <v>203</v>
      </c>
      <c r="C76" s="63">
        <f>C46</f>
        <v>0</v>
      </c>
      <c r="D76" s="66">
        <f>D46</f>
        <v>0</v>
      </c>
      <c r="E76" s="66">
        <f>E46</f>
        <v>0</v>
      </c>
    </row>
    <row r="77" spans="2:5" ht="12.75">
      <c r="B77" s="64"/>
      <c r="C77" s="63"/>
      <c r="D77" s="66"/>
      <c r="E77" s="66"/>
    </row>
    <row r="78" spans="2:5" ht="12.75">
      <c r="B78" s="64" t="s">
        <v>202</v>
      </c>
      <c r="C78" s="63">
        <f>C16</f>
        <v>5349957285</v>
      </c>
      <c r="D78" s="63">
        <f>D16</f>
        <v>5623299523.34</v>
      </c>
      <c r="E78" s="63">
        <f>E16</f>
        <v>5499514147.95</v>
      </c>
    </row>
    <row r="79" spans="2:5" ht="12.75">
      <c r="B79" s="64"/>
      <c r="C79" s="63"/>
      <c r="D79" s="63"/>
      <c r="E79" s="63"/>
    </row>
    <row r="80" spans="2:5" ht="12.75">
      <c r="B80" s="64" t="s">
        <v>201</v>
      </c>
      <c r="C80" s="65"/>
      <c r="D80" s="63">
        <f>D20</f>
        <v>0</v>
      </c>
      <c r="E80" s="63">
        <f>E20</f>
        <v>0</v>
      </c>
    </row>
    <row r="81" spans="2:5" ht="12.75">
      <c r="B81" s="64"/>
      <c r="C81" s="63"/>
      <c r="D81" s="63"/>
      <c r="E81" s="63"/>
    </row>
    <row r="82" spans="2:5" ht="12.75">
      <c r="B82" s="62" t="s">
        <v>200</v>
      </c>
      <c r="C82" s="60">
        <f>C72+C74-C78+C80</f>
        <v>0</v>
      </c>
      <c r="D82" s="59">
        <f>D72+D74-D78+D80</f>
        <v>13069240.479999542</v>
      </c>
      <c r="E82" s="59">
        <f>E72+E74-E78+E80</f>
        <v>136854615.8699999</v>
      </c>
    </row>
    <row r="83" spans="2:5" ht="12.75">
      <c r="B83" s="62"/>
      <c r="C83" s="60"/>
      <c r="D83" s="59"/>
      <c r="E83" s="59"/>
    </row>
    <row r="84" spans="2:5" ht="25.5">
      <c r="B84" s="61" t="s">
        <v>199</v>
      </c>
      <c r="C84" s="60">
        <f>C82-C74</f>
        <v>0</v>
      </c>
      <c r="D84" s="59">
        <f>D82-D74</f>
        <v>13069240.479999542</v>
      </c>
      <c r="E84" s="59">
        <f>E82-E74</f>
        <v>136854615.8699999</v>
      </c>
    </row>
    <row r="85" spans="2:5" ht="13.5" thickBot="1">
      <c r="B85" s="57"/>
      <c r="C85" s="58"/>
      <c r="D85" s="57"/>
      <c r="E85" s="57"/>
    </row>
    <row r="89" ht="12.75"/>
    <row r="90" ht="12.75"/>
    <row r="91" ht="12.75"/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view="pageBreakPreview" zoomScale="60" zoomScalePageLayoutView="0" workbookViewId="0" topLeftCell="A1">
      <pane ySplit="8" topLeftCell="A68" activePane="bottomLeft" state="frozen"/>
      <selection pane="topLeft" activeCell="A1" sqref="A1"/>
      <selection pane="bottomLeft" activeCell="B81" sqref="B8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9" customWidth="1"/>
    <col min="4" max="4" width="18.00390625" style="1" customWidth="1"/>
    <col min="5" max="5" width="14.7109375" style="89" customWidth="1"/>
    <col min="6" max="6" width="13.8515625" style="1" customWidth="1"/>
    <col min="7" max="7" width="14.8515625" style="1" customWidth="1"/>
    <col min="8" max="8" width="13.7109375" style="89" customWidth="1"/>
    <col min="9" max="16384" width="11.00390625" style="1" customWidth="1"/>
  </cols>
  <sheetData>
    <row r="1" ht="13.5" thickBot="1"/>
    <row r="2" spans="2:8" ht="12.75">
      <c r="B2" s="149" t="s">
        <v>504</v>
      </c>
      <c r="C2" s="150"/>
      <c r="D2" s="150"/>
      <c r="E2" s="150"/>
      <c r="F2" s="150"/>
      <c r="G2" s="150"/>
      <c r="H2" s="151"/>
    </row>
    <row r="3" spans="2:8" ht="12.75">
      <c r="B3" s="168" t="s">
        <v>309</v>
      </c>
      <c r="C3" s="169"/>
      <c r="D3" s="169"/>
      <c r="E3" s="169"/>
      <c r="F3" s="169"/>
      <c r="G3" s="169"/>
      <c r="H3" s="170"/>
    </row>
    <row r="4" spans="2:8" ht="12.75">
      <c r="B4" s="168" t="s">
        <v>503</v>
      </c>
      <c r="C4" s="169"/>
      <c r="D4" s="169"/>
      <c r="E4" s="169"/>
      <c r="F4" s="169"/>
      <c r="G4" s="169"/>
      <c r="H4" s="170"/>
    </row>
    <row r="5" spans="2:8" ht="13.5" thickBot="1">
      <c r="B5" s="171" t="s">
        <v>1</v>
      </c>
      <c r="C5" s="172"/>
      <c r="D5" s="172"/>
      <c r="E5" s="172"/>
      <c r="F5" s="172"/>
      <c r="G5" s="172"/>
      <c r="H5" s="173"/>
    </row>
    <row r="6" spans="2:8" ht="13.5" thickBot="1">
      <c r="B6" s="20"/>
      <c r="C6" s="184" t="s">
        <v>308</v>
      </c>
      <c r="D6" s="185"/>
      <c r="E6" s="185"/>
      <c r="F6" s="185"/>
      <c r="G6" s="186"/>
      <c r="H6" s="187" t="s">
        <v>307</v>
      </c>
    </row>
    <row r="7" spans="2:8" ht="12.75">
      <c r="B7" s="110" t="s">
        <v>211</v>
      </c>
      <c r="C7" s="187" t="s">
        <v>306</v>
      </c>
      <c r="D7" s="176" t="s">
        <v>305</v>
      </c>
      <c r="E7" s="187" t="s">
        <v>304</v>
      </c>
      <c r="F7" s="187" t="s">
        <v>209</v>
      </c>
      <c r="G7" s="187" t="s">
        <v>303</v>
      </c>
      <c r="H7" s="188"/>
    </row>
    <row r="8" spans="2:8" ht="13.5" thickBot="1">
      <c r="B8" s="109" t="s">
        <v>162</v>
      </c>
      <c r="C8" s="189"/>
      <c r="D8" s="177"/>
      <c r="E8" s="189"/>
      <c r="F8" s="189"/>
      <c r="G8" s="189"/>
      <c r="H8" s="189"/>
    </row>
    <row r="9" spans="2:8" ht="12.75">
      <c r="B9" s="59" t="s">
        <v>302</v>
      </c>
      <c r="C9" s="94"/>
      <c r="D9" s="95"/>
      <c r="E9" s="94"/>
      <c r="F9" s="95"/>
      <c r="G9" s="95"/>
      <c r="H9" s="94"/>
    </row>
    <row r="10" spans="2:8" ht="12.75">
      <c r="B10" s="64" t="s">
        <v>301</v>
      </c>
      <c r="C10" s="94"/>
      <c r="D10" s="95"/>
      <c r="E10" s="94">
        <f aca="true" t="shared" si="0" ref="E10:E16">C10+D10</f>
        <v>0</v>
      </c>
      <c r="F10" s="95"/>
      <c r="G10" s="95"/>
      <c r="H10" s="94">
        <f aca="true" t="shared" si="1" ref="H10:H16">G10-C10</f>
        <v>0</v>
      </c>
    </row>
    <row r="11" spans="2:8" ht="12.75">
      <c r="B11" s="64" t="s">
        <v>300</v>
      </c>
      <c r="C11" s="94"/>
      <c r="D11" s="95"/>
      <c r="E11" s="94">
        <f t="shared" si="0"/>
        <v>0</v>
      </c>
      <c r="F11" s="95"/>
      <c r="G11" s="95"/>
      <c r="H11" s="94">
        <f t="shared" si="1"/>
        <v>0</v>
      </c>
    </row>
    <row r="12" spans="2:8" ht="12.75">
      <c r="B12" s="64" t="s">
        <v>299</v>
      </c>
      <c r="C12" s="94"/>
      <c r="D12" s="95"/>
      <c r="E12" s="94">
        <f t="shared" si="0"/>
        <v>0</v>
      </c>
      <c r="F12" s="95"/>
      <c r="G12" s="95"/>
      <c r="H12" s="94">
        <f t="shared" si="1"/>
        <v>0</v>
      </c>
    </row>
    <row r="13" spans="2:8" ht="12.75">
      <c r="B13" s="64" t="s">
        <v>298</v>
      </c>
      <c r="C13" s="94"/>
      <c r="D13" s="95"/>
      <c r="E13" s="94">
        <f t="shared" si="0"/>
        <v>0</v>
      </c>
      <c r="F13" s="95"/>
      <c r="G13" s="95"/>
      <c r="H13" s="94">
        <f t="shared" si="1"/>
        <v>0</v>
      </c>
    </row>
    <row r="14" spans="2:8" ht="12.75">
      <c r="B14" s="64" t="s">
        <v>297</v>
      </c>
      <c r="C14" s="94"/>
      <c r="D14" s="95"/>
      <c r="E14" s="94">
        <f t="shared" si="0"/>
        <v>0</v>
      </c>
      <c r="F14" s="95"/>
      <c r="G14" s="95"/>
      <c r="H14" s="94">
        <f t="shared" si="1"/>
        <v>0</v>
      </c>
    </row>
    <row r="15" spans="2:8" ht="12.75">
      <c r="B15" s="64" t="s">
        <v>296</v>
      </c>
      <c r="C15" s="94"/>
      <c r="D15" s="95"/>
      <c r="E15" s="94">
        <f t="shared" si="0"/>
        <v>0</v>
      </c>
      <c r="F15" s="95"/>
      <c r="G15" s="95"/>
      <c r="H15" s="94">
        <f t="shared" si="1"/>
        <v>0</v>
      </c>
    </row>
    <row r="16" spans="2:8" ht="12.75">
      <c r="B16" s="64" t="s">
        <v>295</v>
      </c>
      <c r="C16" s="94"/>
      <c r="D16" s="95"/>
      <c r="E16" s="94">
        <f t="shared" si="0"/>
        <v>0</v>
      </c>
      <c r="F16" s="95"/>
      <c r="G16" s="95"/>
      <c r="H16" s="94">
        <f t="shared" si="1"/>
        <v>0</v>
      </c>
    </row>
    <row r="17" spans="2:8" ht="25.5">
      <c r="B17" s="68" t="s">
        <v>294</v>
      </c>
      <c r="C17" s="94">
        <f aca="true" t="shared" si="2" ref="C17:H17">SUM(C18:C28)</f>
        <v>129221000</v>
      </c>
      <c r="D17" s="108">
        <f t="shared" si="2"/>
        <v>80941307.74</v>
      </c>
      <c r="E17" s="108">
        <f t="shared" si="2"/>
        <v>210162307.74</v>
      </c>
      <c r="F17" s="108">
        <f t="shared" si="2"/>
        <v>129246483.98</v>
      </c>
      <c r="G17" s="108">
        <f t="shared" si="2"/>
        <v>129246483.98</v>
      </c>
      <c r="H17" s="108">
        <f t="shared" si="2"/>
        <v>25483.980000004172</v>
      </c>
    </row>
    <row r="18" spans="2:8" ht="12.75">
      <c r="B18" s="107" t="s">
        <v>293</v>
      </c>
      <c r="C18" s="94">
        <v>129221000</v>
      </c>
      <c r="D18" s="95">
        <v>80941307.74</v>
      </c>
      <c r="E18" s="94">
        <f aca="true" t="shared" si="3" ref="E18:E28">C18+D18</f>
        <v>210162307.74</v>
      </c>
      <c r="F18" s="95">
        <v>129246483.98</v>
      </c>
      <c r="G18" s="95">
        <v>129246483.98</v>
      </c>
      <c r="H18" s="94">
        <f aca="true" t="shared" si="4" ref="H18:H28">G18-C18</f>
        <v>25483.980000004172</v>
      </c>
    </row>
    <row r="19" spans="2:8" ht="12.75">
      <c r="B19" s="107" t="s">
        <v>292</v>
      </c>
      <c r="C19" s="94"/>
      <c r="D19" s="95"/>
      <c r="E19" s="94">
        <f t="shared" si="3"/>
        <v>0</v>
      </c>
      <c r="F19" s="95"/>
      <c r="G19" s="95"/>
      <c r="H19" s="94">
        <f t="shared" si="4"/>
        <v>0</v>
      </c>
    </row>
    <row r="20" spans="2:8" ht="12.75">
      <c r="B20" s="107" t="s">
        <v>291</v>
      </c>
      <c r="C20" s="94"/>
      <c r="D20" s="95"/>
      <c r="E20" s="94">
        <f t="shared" si="3"/>
        <v>0</v>
      </c>
      <c r="F20" s="95"/>
      <c r="G20" s="95"/>
      <c r="H20" s="94">
        <f t="shared" si="4"/>
        <v>0</v>
      </c>
    </row>
    <row r="21" spans="2:8" ht="12.75">
      <c r="B21" s="107" t="s">
        <v>290</v>
      </c>
      <c r="C21" s="94"/>
      <c r="D21" s="95"/>
      <c r="E21" s="94">
        <f t="shared" si="3"/>
        <v>0</v>
      </c>
      <c r="F21" s="95"/>
      <c r="G21" s="95"/>
      <c r="H21" s="94">
        <f t="shared" si="4"/>
        <v>0</v>
      </c>
    </row>
    <row r="22" spans="2:8" ht="12.75">
      <c r="B22" s="107" t="s">
        <v>289</v>
      </c>
      <c r="C22" s="94"/>
      <c r="D22" s="95"/>
      <c r="E22" s="94">
        <f t="shared" si="3"/>
        <v>0</v>
      </c>
      <c r="F22" s="95"/>
      <c r="G22" s="95"/>
      <c r="H22" s="94">
        <f t="shared" si="4"/>
        <v>0</v>
      </c>
    </row>
    <row r="23" spans="2:8" ht="25.5">
      <c r="B23" s="102" t="s">
        <v>288</v>
      </c>
      <c r="C23" s="94"/>
      <c r="D23" s="95"/>
      <c r="E23" s="94">
        <f t="shared" si="3"/>
        <v>0</v>
      </c>
      <c r="F23" s="95"/>
      <c r="G23" s="95"/>
      <c r="H23" s="94">
        <f t="shared" si="4"/>
        <v>0</v>
      </c>
    </row>
    <row r="24" spans="2:8" ht="25.5">
      <c r="B24" s="102" t="s">
        <v>287</v>
      </c>
      <c r="C24" s="94"/>
      <c r="D24" s="95"/>
      <c r="E24" s="94">
        <f t="shared" si="3"/>
        <v>0</v>
      </c>
      <c r="F24" s="95"/>
      <c r="G24" s="95"/>
      <c r="H24" s="94">
        <f t="shared" si="4"/>
        <v>0</v>
      </c>
    </row>
    <row r="25" spans="2:8" ht="12.75">
      <c r="B25" s="107" t="s">
        <v>286</v>
      </c>
      <c r="C25" s="94"/>
      <c r="D25" s="95"/>
      <c r="E25" s="94">
        <f t="shared" si="3"/>
        <v>0</v>
      </c>
      <c r="F25" s="95"/>
      <c r="G25" s="95"/>
      <c r="H25" s="94">
        <f t="shared" si="4"/>
        <v>0</v>
      </c>
    </row>
    <row r="26" spans="2:8" ht="12.75">
      <c r="B26" s="107" t="s">
        <v>285</v>
      </c>
      <c r="C26" s="94"/>
      <c r="D26" s="95"/>
      <c r="E26" s="94">
        <f t="shared" si="3"/>
        <v>0</v>
      </c>
      <c r="F26" s="95"/>
      <c r="G26" s="95"/>
      <c r="H26" s="94">
        <f t="shared" si="4"/>
        <v>0</v>
      </c>
    </row>
    <row r="27" spans="2:8" ht="12.75">
      <c r="B27" s="107" t="s">
        <v>284</v>
      </c>
      <c r="C27" s="94"/>
      <c r="D27" s="95"/>
      <c r="E27" s="94">
        <f t="shared" si="3"/>
        <v>0</v>
      </c>
      <c r="F27" s="95"/>
      <c r="G27" s="95"/>
      <c r="H27" s="94">
        <f t="shared" si="4"/>
        <v>0</v>
      </c>
    </row>
    <row r="28" spans="2:8" ht="25.5">
      <c r="B28" s="102" t="s">
        <v>283</v>
      </c>
      <c r="C28" s="94"/>
      <c r="D28" s="95"/>
      <c r="E28" s="94">
        <f t="shared" si="3"/>
        <v>0</v>
      </c>
      <c r="F28" s="95"/>
      <c r="G28" s="95"/>
      <c r="H28" s="94">
        <f t="shared" si="4"/>
        <v>0</v>
      </c>
    </row>
    <row r="29" spans="2:8" ht="25.5">
      <c r="B29" s="68" t="s">
        <v>282</v>
      </c>
      <c r="C29" s="94">
        <f aca="true" t="shared" si="5" ref="C29:H29">SUM(C30:C34)</f>
        <v>0</v>
      </c>
      <c r="D29" s="94">
        <f t="shared" si="5"/>
        <v>0</v>
      </c>
      <c r="E29" s="94">
        <f t="shared" si="5"/>
        <v>0</v>
      </c>
      <c r="F29" s="94">
        <f t="shared" si="5"/>
        <v>0</v>
      </c>
      <c r="G29" s="94">
        <f t="shared" si="5"/>
        <v>0</v>
      </c>
      <c r="H29" s="94">
        <f t="shared" si="5"/>
        <v>0</v>
      </c>
    </row>
    <row r="30" spans="2:8" ht="12.75">
      <c r="B30" s="107" t="s">
        <v>281</v>
      </c>
      <c r="C30" s="94"/>
      <c r="D30" s="95"/>
      <c r="E30" s="94">
        <f aca="true" t="shared" si="6" ref="E30:E35">C30+D30</f>
        <v>0</v>
      </c>
      <c r="F30" s="95"/>
      <c r="G30" s="95"/>
      <c r="H30" s="94">
        <f aca="true" t="shared" si="7" ref="H30:H35">G30-C30</f>
        <v>0</v>
      </c>
    </row>
    <row r="31" spans="2:8" ht="12.75">
      <c r="B31" s="107" t="s">
        <v>280</v>
      </c>
      <c r="C31" s="94"/>
      <c r="D31" s="95"/>
      <c r="E31" s="94">
        <f t="shared" si="6"/>
        <v>0</v>
      </c>
      <c r="F31" s="95"/>
      <c r="G31" s="95"/>
      <c r="H31" s="94">
        <f t="shared" si="7"/>
        <v>0</v>
      </c>
    </row>
    <row r="32" spans="2:8" ht="12.75">
      <c r="B32" s="107" t="s">
        <v>279</v>
      </c>
      <c r="C32" s="94"/>
      <c r="D32" s="95"/>
      <c r="E32" s="94">
        <f t="shared" si="6"/>
        <v>0</v>
      </c>
      <c r="F32" s="95"/>
      <c r="G32" s="95"/>
      <c r="H32" s="94">
        <f t="shared" si="7"/>
        <v>0</v>
      </c>
    </row>
    <row r="33" spans="2:8" ht="25.5">
      <c r="B33" s="102" t="s">
        <v>278</v>
      </c>
      <c r="C33" s="94"/>
      <c r="D33" s="95"/>
      <c r="E33" s="94">
        <f t="shared" si="6"/>
        <v>0</v>
      </c>
      <c r="F33" s="95"/>
      <c r="G33" s="95"/>
      <c r="H33" s="94">
        <f t="shared" si="7"/>
        <v>0</v>
      </c>
    </row>
    <row r="34" spans="2:8" ht="12.75">
      <c r="B34" s="107" t="s">
        <v>277</v>
      </c>
      <c r="C34" s="94"/>
      <c r="D34" s="95"/>
      <c r="E34" s="94">
        <f t="shared" si="6"/>
        <v>0</v>
      </c>
      <c r="F34" s="95"/>
      <c r="G34" s="95"/>
      <c r="H34" s="94">
        <f t="shared" si="7"/>
        <v>0</v>
      </c>
    </row>
    <row r="35" spans="2:8" ht="12.75">
      <c r="B35" s="64" t="s">
        <v>276</v>
      </c>
      <c r="C35" s="94"/>
      <c r="D35" s="95"/>
      <c r="E35" s="94">
        <f t="shared" si="6"/>
        <v>0</v>
      </c>
      <c r="F35" s="95"/>
      <c r="G35" s="95"/>
      <c r="H35" s="94">
        <f t="shared" si="7"/>
        <v>0</v>
      </c>
    </row>
    <row r="36" spans="2:8" ht="12.75">
      <c r="B36" s="64" t="s">
        <v>275</v>
      </c>
      <c r="C36" s="94">
        <f aca="true" t="shared" si="8" ref="C36:H36">C37</f>
        <v>0</v>
      </c>
      <c r="D36" s="94">
        <f t="shared" si="8"/>
        <v>0</v>
      </c>
      <c r="E36" s="94">
        <f t="shared" si="8"/>
        <v>0</v>
      </c>
      <c r="F36" s="94">
        <f t="shared" si="8"/>
        <v>0</v>
      </c>
      <c r="G36" s="94">
        <f t="shared" si="8"/>
        <v>0</v>
      </c>
      <c r="H36" s="94">
        <f t="shared" si="8"/>
        <v>0</v>
      </c>
    </row>
    <row r="37" spans="2:8" ht="12.75">
      <c r="B37" s="107" t="s">
        <v>274</v>
      </c>
      <c r="C37" s="94"/>
      <c r="D37" s="95"/>
      <c r="E37" s="94">
        <f>C37+D37</f>
        <v>0</v>
      </c>
      <c r="F37" s="95"/>
      <c r="G37" s="95"/>
      <c r="H37" s="94">
        <f>G37-C37</f>
        <v>0</v>
      </c>
    </row>
    <row r="38" spans="2:8" ht="12.75">
      <c r="B38" s="64" t="s">
        <v>273</v>
      </c>
      <c r="C38" s="94">
        <f aca="true" t="shared" si="9" ref="C38:H38">C39+C40</f>
        <v>5000000</v>
      </c>
      <c r="D38" s="94">
        <f t="shared" si="9"/>
        <v>10883206.45</v>
      </c>
      <c r="E38" s="94">
        <f t="shared" si="9"/>
        <v>15883206.45</v>
      </c>
      <c r="F38" s="94">
        <f t="shared" si="9"/>
        <v>98326439.85</v>
      </c>
      <c r="G38" s="94">
        <f t="shared" si="9"/>
        <v>98326439.85</v>
      </c>
      <c r="H38" s="94">
        <f t="shared" si="9"/>
        <v>93326439.85</v>
      </c>
    </row>
    <row r="39" spans="2:8" ht="12.75">
      <c r="B39" s="107" t="s">
        <v>272</v>
      </c>
      <c r="C39" s="94">
        <v>5000000</v>
      </c>
      <c r="D39" s="95">
        <v>10883206.45</v>
      </c>
      <c r="E39" s="94">
        <f>C39+D39</f>
        <v>15883206.45</v>
      </c>
      <c r="F39" s="95">
        <v>98326439.85</v>
      </c>
      <c r="G39" s="95">
        <v>98326439.85</v>
      </c>
      <c r="H39" s="94">
        <f>G39-C39</f>
        <v>93326439.85</v>
      </c>
    </row>
    <row r="40" spans="2:8" ht="12.75">
      <c r="B40" s="107" t="s">
        <v>271</v>
      </c>
      <c r="C40" s="94"/>
      <c r="D40" s="95"/>
      <c r="E40" s="94">
        <f>C40+D40</f>
        <v>0</v>
      </c>
      <c r="F40" s="95"/>
      <c r="G40" s="95"/>
      <c r="H40" s="94">
        <f>G40-C40</f>
        <v>0</v>
      </c>
    </row>
    <row r="41" spans="2:8" ht="12.75">
      <c r="B41" s="98"/>
      <c r="C41" s="94"/>
      <c r="D41" s="95"/>
      <c r="E41" s="94"/>
      <c r="F41" s="95"/>
      <c r="G41" s="95"/>
      <c r="H41" s="94"/>
    </row>
    <row r="42" spans="2:8" ht="25.5">
      <c r="B42" s="77" t="s">
        <v>270</v>
      </c>
      <c r="C42" s="93">
        <f aca="true" t="shared" si="10" ref="C42:H42">C10+C11+C12+C13+C14+C15+C16+C17+C29+C35+C36+C38</f>
        <v>134221000</v>
      </c>
      <c r="D42" s="106">
        <f t="shared" si="10"/>
        <v>91824514.19</v>
      </c>
      <c r="E42" s="106">
        <f t="shared" si="10"/>
        <v>226045514.19</v>
      </c>
      <c r="F42" s="106">
        <f t="shared" si="10"/>
        <v>227572923.82999998</v>
      </c>
      <c r="G42" s="106">
        <f t="shared" si="10"/>
        <v>227572923.82999998</v>
      </c>
      <c r="H42" s="106">
        <f t="shared" si="10"/>
        <v>93351923.83</v>
      </c>
    </row>
    <row r="43" spans="2:8" ht="12.75">
      <c r="B43" s="66"/>
      <c r="C43" s="94"/>
      <c r="D43" s="66"/>
      <c r="E43" s="105"/>
      <c r="F43" s="66"/>
      <c r="G43" s="66"/>
      <c r="H43" s="105"/>
    </row>
    <row r="44" spans="2:8" ht="25.5">
      <c r="B44" s="77" t="s">
        <v>269</v>
      </c>
      <c r="C44" s="104"/>
      <c r="D44" s="103"/>
      <c r="E44" s="104"/>
      <c r="F44" s="103"/>
      <c r="G44" s="103"/>
      <c r="H44" s="94"/>
    </row>
    <row r="45" spans="2:8" ht="12.75">
      <c r="B45" s="98"/>
      <c r="C45" s="94"/>
      <c r="D45" s="97"/>
      <c r="E45" s="94"/>
      <c r="F45" s="97"/>
      <c r="G45" s="97"/>
      <c r="H45" s="94"/>
    </row>
    <row r="46" spans="2:8" ht="12.75">
      <c r="B46" s="59" t="s">
        <v>268</v>
      </c>
      <c r="C46" s="94"/>
      <c r="D46" s="95"/>
      <c r="E46" s="94"/>
      <c r="F46" s="95"/>
      <c r="G46" s="95"/>
      <c r="H46" s="94"/>
    </row>
    <row r="47" spans="2:8" ht="12.75">
      <c r="B47" s="64" t="s">
        <v>267</v>
      </c>
      <c r="C47" s="94">
        <f aca="true" t="shared" si="11" ref="C47:H47">SUM(C48:C55)</f>
        <v>5349957285</v>
      </c>
      <c r="D47" s="94">
        <f t="shared" si="11"/>
        <v>0</v>
      </c>
      <c r="E47" s="94">
        <f t="shared" si="11"/>
        <v>5349957285</v>
      </c>
      <c r="F47" s="94">
        <f t="shared" si="11"/>
        <v>5349957285</v>
      </c>
      <c r="G47" s="94">
        <f t="shared" si="11"/>
        <v>5349957285</v>
      </c>
      <c r="H47" s="94">
        <f t="shared" si="11"/>
        <v>0</v>
      </c>
    </row>
    <row r="48" spans="2:8" ht="25.5">
      <c r="B48" s="102" t="s">
        <v>266</v>
      </c>
      <c r="C48" s="94">
        <v>5349957285</v>
      </c>
      <c r="D48" s="95">
        <v>0</v>
      </c>
      <c r="E48" s="94">
        <f aca="true" t="shared" si="12" ref="E48:E55">C48+D48</f>
        <v>5349957285</v>
      </c>
      <c r="F48" s="95">
        <v>5349957285</v>
      </c>
      <c r="G48" s="95">
        <v>5349957285</v>
      </c>
      <c r="H48" s="94">
        <f aca="true" t="shared" si="13" ref="H48:H55">G48-C48</f>
        <v>0</v>
      </c>
    </row>
    <row r="49" spans="2:8" ht="25.5">
      <c r="B49" s="102" t="s">
        <v>265</v>
      </c>
      <c r="C49" s="94"/>
      <c r="D49" s="95"/>
      <c r="E49" s="94">
        <f t="shared" si="12"/>
        <v>0</v>
      </c>
      <c r="F49" s="95"/>
      <c r="G49" s="95"/>
      <c r="H49" s="94">
        <f t="shared" si="13"/>
        <v>0</v>
      </c>
    </row>
    <row r="50" spans="2:8" ht="25.5">
      <c r="B50" s="102" t="s">
        <v>264</v>
      </c>
      <c r="C50" s="94"/>
      <c r="D50" s="95"/>
      <c r="E50" s="94">
        <f t="shared" si="12"/>
        <v>0</v>
      </c>
      <c r="F50" s="95"/>
      <c r="G50" s="95"/>
      <c r="H50" s="94">
        <f t="shared" si="13"/>
        <v>0</v>
      </c>
    </row>
    <row r="51" spans="2:8" ht="38.25">
      <c r="B51" s="102" t="s">
        <v>263</v>
      </c>
      <c r="C51" s="94"/>
      <c r="D51" s="95"/>
      <c r="E51" s="94">
        <f t="shared" si="12"/>
        <v>0</v>
      </c>
      <c r="F51" s="95"/>
      <c r="G51" s="95"/>
      <c r="H51" s="94">
        <f t="shared" si="13"/>
        <v>0</v>
      </c>
    </row>
    <row r="52" spans="2:8" ht="12.75">
      <c r="B52" s="102" t="s">
        <v>262</v>
      </c>
      <c r="C52" s="94"/>
      <c r="D52" s="95"/>
      <c r="E52" s="94">
        <f t="shared" si="12"/>
        <v>0</v>
      </c>
      <c r="F52" s="95"/>
      <c r="G52" s="95"/>
      <c r="H52" s="94">
        <f t="shared" si="13"/>
        <v>0</v>
      </c>
    </row>
    <row r="53" spans="2:8" ht="25.5">
      <c r="B53" s="102" t="s">
        <v>261</v>
      </c>
      <c r="C53" s="94"/>
      <c r="D53" s="95"/>
      <c r="E53" s="94">
        <f t="shared" si="12"/>
        <v>0</v>
      </c>
      <c r="F53" s="95"/>
      <c r="G53" s="95"/>
      <c r="H53" s="94">
        <f t="shared" si="13"/>
        <v>0</v>
      </c>
    </row>
    <row r="54" spans="2:8" ht="25.5">
      <c r="B54" s="102" t="s">
        <v>260</v>
      </c>
      <c r="C54" s="94"/>
      <c r="D54" s="95"/>
      <c r="E54" s="94">
        <f t="shared" si="12"/>
        <v>0</v>
      </c>
      <c r="F54" s="95"/>
      <c r="G54" s="95"/>
      <c r="H54" s="94">
        <f t="shared" si="13"/>
        <v>0</v>
      </c>
    </row>
    <row r="55" spans="2:8" ht="25.5">
      <c r="B55" s="102" t="s">
        <v>259</v>
      </c>
      <c r="C55" s="94"/>
      <c r="D55" s="95"/>
      <c r="E55" s="94">
        <f t="shared" si="12"/>
        <v>0</v>
      </c>
      <c r="F55" s="95"/>
      <c r="G55" s="95"/>
      <c r="H55" s="94">
        <f t="shared" si="13"/>
        <v>0</v>
      </c>
    </row>
    <row r="56" spans="2:8" ht="12.75">
      <c r="B56" s="68" t="s">
        <v>258</v>
      </c>
      <c r="C56" s="94">
        <f aca="true" t="shared" si="14" ref="C56:H56">SUM(C57:C60)</f>
        <v>0</v>
      </c>
      <c r="D56" s="94">
        <f t="shared" si="14"/>
        <v>296147136.89</v>
      </c>
      <c r="E56" s="94">
        <f t="shared" si="14"/>
        <v>296147136.89</v>
      </c>
      <c r="F56" s="94">
        <f t="shared" si="14"/>
        <v>286411478.82</v>
      </c>
      <c r="G56" s="94">
        <f t="shared" si="14"/>
        <v>286411478.82</v>
      </c>
      <c r="H56" s="94">
        <f t="shared" si="14"/>
        <v>286411478.82</v>
      </c>
    </row>
    <row r="57" spans="2:8" ht="12.75">
      <c r="B57" s="102" t="s">
        <v>257</v>
      </c>
      <c r="C57" s="94"/>
      <c r="D57" s="95"/>
      <c r="E57" s="94">
        <f>C57+D57</f>
        <v>0</v>
      </c>
      <c r="F57" s="95"/>
      <c r="G57" s="95"/>
      <c r="H57" s="94">
        <f>G57-C57</f>
        <v>0</v>
      </c>
    </row>
    <row r="58" spans="2:8" ht="12.75">
      <c r="B58" s="102" t="s">
        <v>256</v>
      </c>
      <c r="C58" s="94"/>
      <c r="D58" s="95"/>
      <c r="E58" s="94">
        <f>C58+D58</f>
        <v>0</v>
      </c>
      <c r="F58" s="95"/>
      <c r="G58" s="95"/>
      <c r="H58" s="94">
        <f>G58-C58</f>
        <v>0</v>
      </c>
    </row>
    <row r="59" spans="2:8" ht="12.75">
      <c r="B59" s="102" t="s">
        <v>255</v>
      </c>
      <c r="C59" s="94"/>
      <c r="D59" s="95"/>
      <c r="E59" s="94">
        <f>C59+D59</f>
        <v>0</v>
      </c>
      <c r="F59" s="95"/>
      <c r="G59" s="95"/>
      <c r="H59" s="94">
        <f>G59-C59</f>
        <v>0</v>
      </c>
    </row>
    <row r="60" spans="2:8" ht="12.75">
      <c r="B60" s="102" t="s">
        <v>254</v>
      </c>
      <c r="C60" s="94">
        <v>0</v>
      </c>
      <c r="D60" s="95">
        <v>296147136.89</v>
      </c>
      <c r="E60" s="94">
        <f>C60+D60</f>
        <v>296147136.89</v>
      </c>
      <c r="F60" s="95">
        <v>286411478.82</v>
      </c>
      <c r="G60" s="95">
        <v>286411478.82</v>
      </c>
      <c r="H60" s="94">
        <f>G60-C60</f>
        <v>286411478.82</v>
      </c>
    </row>
    <row r="61" spans="2:8" ht="12.75">
      <c r="B61" s="68" t="s">
        <v>253</v>
      </c>
      <c r="C61" s="94">
        <f aca="true" t="shared" si="15" ref="C61:H61">C62+C63</f>
        <v>0</v>
      </c>
      <c r="D61" s="94">
        <f t="shared" si="15"/>
        <v>0</v>
      </c>
      <c r="E61" s="94">
        <f t="shared" si="15"/>
        <v>0</v>
      </c>
      <c r="F61" s="94">
        <f t="shared" si="15"/>
        <v>0</v>
      </c>
      <c r="G61" s="94">
        <f t="shared" si="15"/>
        <v>0</v>
      </c>
      <c r="H61" s="94">
        <f t="shared" si="15"/>
        <v>0</v>
      </c>
    </row>
    <row r="62" spans="2:8" ht="25.5">
      <c r="B62" s="102" t="s">
        <v>252</v>
      </c>
      <c r="C62" s="94"/>
      <c r="D62" s="95"/>
      <c r="E62" s="94">
        <f>C62+D62</f>
        <v>0</v>
      </c>
      <c r="F62" s="95"/>
      <c r="G62" s="95"/>
      <c r="H62" s="94">
        <f>G62-C62</f>
        <v>0</v>
      </c>
    </row>
    <row r="63" spans="2:8" ht="12.75">
      <c r="B63" s="102" t="s">
        <v>251</v>
      </c>
      <c r="C63" s="94"/>
      <c r="D63" s="95"/>
      <c r="E63" s="94">
        <f>C63+D63</f>
        <v>0</v>
      </c>
      <c r="F63" s="95"/>
      <c r="G63" s="95"/>
      <c r="H63" s="94">
        <f>G63-C63</f>
        <v>0</v>
      </c>
    </row>
    <row r="64" spans="2:8" ht="25.5">
      <c r="B64" s="68" t="s">
        <v>250</v>
      </c>
      <c r="C64" s="94"/>
      <c r="D64" s="95"/>
      <c r="E64" s="94">
        <f>C64+D64</f>
        <v>0</v>
      </c>
      <c r="F64" s="95"/>
      <c r="G64" s="95"/>
      <c r="H64" s="94">
        <f>G64-C64</f>
        <v>0</v>
      </c>
    </row>
    <row r="65" spans="2:8" ht="12.75">
      <c r="B65" s="101" t="s">
        <v>249</v>
      </c>
      <c r="C65" s="99"/>
      <c r="D65" s="100"/>
      <c r="E65" s="99">
        <f>C65+D65</f>
        <v>0</v>
      </c>
      <c r="F65" s="100"/>
      <c r="G65" s="100"/>
      <c r="H65" s="99">
        <f>G65-C65</f>
        <v>0</v>
      </c>
    </row>
    <row r="66" spans="2:8" ht="12.75">
      <c r="B66" s="98"/>
      <c r="C66" s="94"/>
      <c r="D66" s="97"/>
      <c r="E66" s="94"/>
      <c r="F66" s="97"/>
      <c r="G66" s="97"/>
      <c r="H66" s="94"/>
    </row>
    <row r="67" spans="2:8" ht="25.5">
      <c r="B67" s="77" t="s">
        <v>248</v>
      </c>
      <c r="C67" s="93">
        <f aca="true" t="shared" si="16" ref="C67:H67">C47+C56+C61+C64+C65</f>
        <v>5349957285</v>
      </c>
      <c r="D67" s="93">
        <f t="shared" si="16"/>
        <v>296147136.89</v>
      </c>
      <c r="E67" s="93">
        <f t="shared" si="16"/>
        <v>5646104421.89</v>
      </c>
      <c r="F67" s="93">
        <f t="shared" si="16"/>
        <v>5636368763.82</v>
      </c>
      <c r="G67" s="93">
        <f t="shared" si="16"/>
        <v>5636368763.82</v>
      </c>
      <c r="H67" s="93">
        <f t="shared" si="16"/>
        <v>286411478.82</v>
      </c>
    </row>
    <row r="68" spans="2:8" ht="12.75">
      <c r="B68" s="96"/>
      <c r="C68" s="94"/>
      <c r="D68" s="97"/>
      <c r="E68" s="94"/>
      <c r="F68" s="97"/>
      <c r="G68" s="97"/>
      <c r="H68" s="94"/>
    </row>
    <row r="69" spans="2:8" ht="25.5">
      <c r="B69" s="77" t="s">
        <v>247</v>
      </c>
      <c r="C69" s="93">
        <f aca="true" t="shared" si="17" ref="C69:H69">C70</f>
        <v>0</v>
      </c>
      <c r="D69" s="93">
        <f t="shared" si="17"/>
        <v>0</v>
      </c>
      <c r="E69" s="93">
        <f t="shared" si="17"/>
        <v>0</v>
      </c>
      <c r="F69" s="93">
        <f t="shared" si="17"/>
        <v>0</v>
      </c>
      <c r="G69" s="93">
        <f t="shared" si="17"/>
        <v>0</v>
      </c>
      <c r="H69" s="93">
        <f t="shared" si="17"/>
        <v>0</v>
      </c>
    </row>
    <row r="70" spans="2:8" ht="12.75">
      <c r="B70" s="96" t="s">
        <v>246</v>
      </c>
      <c r="C70" s="94"/>
      <c r="D70" s="95"/>
      <c r="E70" s="94">
        <f>C70+D70</f>
        <v>0</v>
      </c>
      <c r="F70" s="95"/>
      <c r="G70" s="95"/>
      <c r="H70" s="94">
        <f>G70-C70</f>
        <v>0</v>
      </c>
    </row>
    <row r="71" spans="2:8" ht="12.75">
      <c r="B71" s="96"/>
      <c r="C71" s="94"/>
      <c r="D71" s="95"/>
      <c r="E71" s="94"/>
      <c r="F71" s="95"/>
      <c r="G71" s="95"/>
      <c r="H71" s="94"/>
    </row>
    <row r="72" spans="2:8" ht="12.75">
      <c r="B72" s="77" t="s">
        <v>245</v>
      </c>
      <c r="C72" s="93">
        <f aca="true" t="shared" si="18" ref="C72:H72">C42+C67+C69</f>
        <v>5484178285</v>
      </c>
      <c r="D72" s="93">
        <f t="shared" si="18"/>
        <v>387971651.08</v>
      </c>
      <c r="E72" s="93">
        <f t="shared" si="18"/>
        <v>5872149936.08</v>
      </c>
      <c r="F72" s="93">
        <f t="shared" si="18"/>
        <v>5863941687.65</v>
      </c>
      <c r="G72" s="93">
        <f t="shared" si="18"/>
        <v>5863941687.65</v>
      </c>
      <c r="H72" s="93">
        <f t="shared" si="18"/>
        <v>379763402.65</v>
      </c>
    </row>
    <row r="73" spans="2:8" ht="12.75">
      <c r="B73" s="96"/>
      <c r="C73" s="94"/>
      <c r="D73" s="95"/>
      <c r="E73" s="94"/>
      <c r="F73" s="95"/>
      <c r="G73" s="95"/>
      <c r="H73" s="94"/>
    </row>
    <row r="74" spans="2:8" ht="12.75">
      <c r="B74" s="77" t="s">
        <v>244</v>
      </c>
      <c r="C74" s="94"/>
      <c r="D74" s="95"/>
      <c r="E74" s="94"/>
      <c r="F74" s="95"/>
      <c r="G74" s="95"/>
      <c r="H74" s="94"/>
    </row>
    <row r="75" spans="2:8" ht="25.5">
      <c r="B75" s="96" t="s">
        <v>243</v>
      </c>
      <c r="C75" s="94"/>
      <c r="D75" s="95"/>
      <c r="E75" s="94">
        <f>C75+D75</f>
        <v>0</v>
      </c>
      <c r="F75" s="95"/>
      <c r="G75" s="95"/>
      <c r="H75" s="94">
        <f>G75-C75</f>
        <v>0</v>
      </c>
    </row>
    <row r="76" spans="2:8" ht="25.5">
      <c r="B76" s="96" t="s">
        <v>242</v>
      </c>
      <c r="C76" s="94"/>
      <c r="D76" s="95"/>
      <c r="E76" s="94">
        <f>C76+D76</f>
        <v>0</v>
      </c>
      <c r="F76" s="95"/>
      <c r="G76" s="95"/>
      <c r="H76" s="94">
        <f>G76-C76</f>
        <v>0</v>
      </c>
    </row>
    <row r="77" spans="2:8" ht="25.5">
      <c r="B77" s="77" t="s">
        <v>241</v>
      </c>
      <c r="C77" s="93">
        <f aca="true" t="shared" si="19" ref="C77:H77">SUM(C75:C76)</f>
        <v>0</v>
      </c>
      <c r="D77" s="93">
        <f t="shared" si="19"/>
        <v>0</v>
      </c>
      <c r="E77" s="93">
        <f t="shared" si="19"/>
        <v>0</v>
      </c>
      <c r="F77" s="93">
        <f t="shared" si="19"/>
        <v>0</v>
      </c>
      <c r="G77" s="93">
        <f t="shared" si="19"/>
        <v>0</v>
      </c>
      <c r="H77" s="93">
        <f t="shared" si="19"/>
        <v>0</v>
      </c>
    </row>
    <row r="78" spans="2:8" ht="13.5" thickBot="1">
      <c r="B78" s="92"/>
      <c r="C78" s="90"/>
      <c r="D78" s="91"/>
      <c r="E78" s="90"/>
      <c r="F78" s="91"/>
      <c r="G78" s="91"/>
      <c r="H78" s="90"/>
    </row>
    <row r="82" ht="12.75"/>
    <row r="83" ht="12.75"/>
    <row r="84" ht="12.75"/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view="pageBreakPreview" zoomScale="60" zoomScalePageLayoutView="0" workbookViewId="0" topLeftCell="A1">
      <pane ySplit="9" topLeftCell="A130" activePane="bottomLeft" state="frozen"/>
      <selection pane="topLeft" activeCell="A1" sqref="A1"/>
      <selection pane="bottomLeft" activeCell="B164" sqref="B16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49" t="s">
        <v>504</v>
      </c>
      <c r="C2" s="150"/>
      <c r="D2" s="150"/>
      <c r="E2" s="150"/>
      <c r="F2" s="150"/>
      <c r="G2" s="150"/>
      <c r="H2" s="150"/>
      <c r="I2" s="192"/>
    </row>
    <row r="3" spans="2:9" ht="12.75">
      <c r="B3" s="168" t="s">
        <v>391</v>
      </c>
      <c r="C3" s="169"/>
      <c r="D3" s="169"/>
      <c r="E3" s="169"/>
      <c r="F3" s="169"/>
      <c r="G3" s="169"/>
      <c r="H3" s="169"/>
      <c r="I3" s="193"/>
    </row>
    <row r="4" spans="2:9" ht="12.75">
      <c r="B4" s="168" t="s">
        <v>390</v>
      </c>
      <c r="C4" s="169"/>
      <c r="D4" s="169"/>
      <c r="E4" s="169"/>
      <c r="F4" s="169"/>
      <c r="G4" s="169"/>
      <c r="H4" s="169"/>
      <c r="I4" s="193"/>
    </row>
    <row r="5" spans="2:9" ht="12.75">
      <c r="B5" s="168" t="s">
        <v>503</v>
      </c>
      <c r="C5" s="169"/>
      <c r="D5" s="169"/>
      <c r="E5" s="169"/>
      <c r="F5" s="169"/>
      <c r="G5" s="169"/>
      <c r="H5" s="169"/>
      <c r="I5" s="193"/>
    </row>
    <row r="6" spans="2:9" ht="13.5" thickBot="1">
      <c r="B6" s="171" t="s">
        <v>1</v>
      </c>
      <c r="C6" s="172"/>
      <c r="D6" s="172"/>
      <c r="E6" s="172"/>
      <c r="F6" s="172"/>
      <c r="G6" s="172"/>
      <c r="H6" s="172"/>
      <c r="I6" s="194"/>
    </row>
    <row r="7" spans="2:9" ht="15.75" customHeight="1">
      <c r="B7" s="149" t="s">
        <v>2</v>
      </c>
      <c r="C7" s="151"/>
      <c r="D7" s="149" t="s">
        <v>389</v>
      </c>
      <c r="E7" s="150"/>
      <c r="F7" s="150"/>
      <c r="G7" s="150"/>
      <c r="H7" s="151"/>
      <c r="I7" s="187" t="s">
        <v>388</v>
      </c>
    </row>
    <row r="8" spans="2:9" ht="15" customHeight="1" thickBot="1">
      <c r="B8" s="168"/>
      <c r="C8" s="170"/>
      <c r="D8" s="171"/>
      <c r="E8" s="172"/>
      <c r="F8" s="172"/>
      <c r="G8" s="172"/>
      <c r="H8" s="173"/>
      <c r="I8" s="188"/>
    </row>
    <row r="9" spans="2:9" ht="26.25" thickBot="1">
      <c r="B9" s="171"/>
      <c r="C9" s="173"/>
      <c r="D9" s="88" t="s">
        <v>239</v>
      </c>
      <c r="E9" s="23" t="s">
        <v>387</v>
      </c>
      <c r="F9" s="88" t="s">
        <v>386</v>
      </c>
      <c r="G9" s="88" t="s">
        <v>209</v>
      </c>
      <c r="H9" s="88" t="s">
        <v>238</v>
      </c>
      <c r="I9" s="189"/>
    </row>
    <row r="10" spans="2:9" ht="12.75">
      <c r="B10" s="128" t="s">
        <v>385</v>
      </c>
      <c r="C10" s="127"/>
      <c r="D10" s="114">
        <f aca="true" t="shared" si="0" ref="D10:I10">D11+D19+D29+D39+D49+D59+D72+D76+D63</f>
        <v>134221000</v>
      </c>
      <c r="E10" s="114">
        <f t="shared" si="0"/>
        <v>105092401.60999998</v>
      </c>
      <c r="F10" s="114">
        <f t="shared" si="0"/>
        <v>239313401.61</v>
      </c>
      <c r="G10" s="114">
        <f t="shared" si="0"/>
        <v>231444427.77</v>
      </c>
      <c r="H10" s="114">
        <f t="shared" si="0"/>
        <v>156094307.26999998</v>
      </c>
      <c r="I10" s="114">
        <f t="shared" si="0"/>
        <v>7868973.840000001</v>
      </c>
    </row>
    <row r="11" spans="2:9" ht="12.75">
      <c r="B11" s="118" t="s">
        <v>383</v>
      </c>
      <c r="C11" s="117"/>
      <c r="D11" s="105">
        <f aca="true" t="shared" si="1" ref="D11:I11">SUM(D12:D18)</f>
        <v>35908600</v>
      </c>
      <c r="E11" s="105">
        <f t="shared" si="1"/>
        <v>33644757.129999995</v>
      </c>
      <c r="F11" s="105">
        <f t="shared" si="1"/>
        <v>69553357.13000001</v>
      </c>
      <c r="G11" s="105">
        <f t="shared" si="1"/>
        <v>69553357.13000001</v>
      </c>
      <c r="H11" s="105">
        <f t="shared" si="1"/>
        <v>46928014.69</v>
      </c>
      <c r="I11" s="105">
        <f t="shared" si="1"/>
        <v>0</v>
      </c>
    </row>
    <row r="12" spans="2:9" ht="12.75">
      <c r="B12" s="120" t="s">
        <v>382</v>
      </c>
      <c r="C12" s="119"/>
      <c r="D12" s="105">
        <v>0</v>
      </c>
      <c r="E12" s="94">
        <v>858080.61</v>
      </c>
      <c r="F12" s="94">
        <f aca="true" t="shared" si="2" ref="F12:F18">D12+E12</f>
        <v>858080.61</v>
      </c>
      <c r="G12" s="94">
        <v>858080.61</v>
      </c>
      <c r="H12" s="94">
        <v>858080.61</v>
      </c>
      <c r="I12" s="94">
        <f aca="true" t="shared" si="3" ref="I12:I18">F12-G12</f>
        <v>0</v>
      </c>
    </row>
    <row r="13" spans="2:9" ht="12.75">
      <c r="B13" s="120" t="s">
        <v>381</v>
      </c>
      <c r="C13" s="119"/>
      <c r="D13" s="105">
        <v>1178400</v>
      </c>
      <c r="E13" s="94">
        <v>14797548.88</v>
      </c>
      <c r="F13" s="94">
        <f t="shared" si="2"/>
        <v>15975948.88</v>
      </c>
      <c r="G13" s="94">
        <v>15975948.88</v>
      </c>
      <c r="H13" s="94">
        <v>15975948.88</v>
      </c>
      <c r="I13" s="94">
        <f t="shared" si="3"/>
        <v>0</v>
      </c>
    </row>
    <row r="14" spans="2:9" ht="12.75">
      <c r="B14" s="120" t="s">
        <v>380</v>
      </c>
      <c r="C14" s="119"/>
      <c r="D14" s="105">
        <v>0</v>
      </c>
      <c r="E14" s="94">
        <v>15660787.3</v>
      </c>
      <c r="F14" s="94">
        <f t="shared" si="2"/>
        <v>15660787.3</v>
      </c>
      <c r="G14" s="94">
        <v>15660787.3</v>
      </c>
      <c r="H14" s="94">
        <v>5330037.3</v>
      </c>
      <c r="I14" s="94">
        <f t="shared" si="3"/>
        <v>0</v>
      </c>
    </row>
    <row r="15" spans="2:9" ht="12.75">
      <c r="B15" s="120" t="s">
        <v>379</v>
      </c>
      <c r="C15" s="119"/>
      <c r="D15" s="105"/>
      <c r="E15" s="94"/>
      <c r="F15" s="94">
        <f t="shared" si="2"/>
        <v>0</v>
      </c>
      <c r="G15" s="94"/>
      <c r="H15" s="94"/>
      <c r="I15" s="94">
        <f t="shared" si="3"/>
        <v>0</v>
      </c>
    </row>
    <row r="16" spans="2:9" ht="12.75">
      <c r="B16" s="120" t="s">
        <v>378</v>
      </c>
      <c r="C16" s="119"/>
      <c r="D16" s="105">
        <v>34730200</v>
      </c>
      <c r="E16" s="94">
        <v>2328340.34</v>
      </c>
      <c r="F16" s="94">
        <f t="shared" si="2"/>
        <v>37058540.34</v>
      </c>
      <c r="G16" s="94">
        <v>37058540.34</v>
      </c>
      <c r="H16" s="94">
        <v>24763947.9</v>
      </c>
      <c r="I16" s="94">
        <f t="shared" si="3"/>
        <v>0</v>
      </c>
    </row>
    <row r="17" spans="2:9" ht="12.75">
      <c r="B17" s="120" t="s">
        <v>377</v>
      </c>
      <c r="C17" s="119"/>
      <c r="D17" s="105"/>
      <c r="E17" s="94"/>
      <c r="F17" s="94">
        <f t="shared" si="2"/>
        <v>0</v>
      </c>
      <c r="G17" s="94"/>
      <c r="H17" s="94"/>
      <c r="I17" s="94">
        <f t="shared" si="3"/>
        <v>0</v>
      </c>
    </row>
    <row r="18" spans="2:9" ht="12.75">
      <c r="B18" s="120" t="s">
        <v>376</v>
      </c>
      <c r="C18" s="119"/>
      <c r="D18" s="105"/>
      <c r="E18" s="94"/>
      <c r="F18" s="94">
        <f t="shared" si="2"/>
        <v>0</v>
      </c>
      <c r="G18" s="94"/>
      <c r="H18" s="94"/>
      <c r="I18" s="94">
        <f t="shared" si="3"/>
        <v>0</v>
      </c>
    </row>
    <row r="19" spans="2:9" ht="12.75">
      <c r="B19" s="118" t="s">
        <v>375</v>
      </c>
      <c r="C19" s="117"/>
      <c r="D19" s="105">
        <f aca="true" t="shared" si="4" ref="D19:I19">SUM(D20:D28)</f>
        <v>21359100</v>
      </c>
      <c r="E19" s="105">
        <f t="shared" si="4"/>
        <v>6811756.03</v>
      </c>
      <c r="F19" s="105">
        <f t="shared" si="4"/>
        <v>28170856.03</v>
      </c>
      <c r="G19" s="105">
        <f t="shared" si="4"/>
        <v>28021435.580000002</v>
      </c>
      <c r="H19" s="105">
        <f t="shared" si="4"/>
        <v>14838367.480000002</v>
      </c>
      <c r="I19" s="105">
        <f t="shared" si="4"/>
        <v>149420.44999999995</v>
      </c>
    </row>
    <row r="20" spans="2:9" ht="12.75">
      <c r="B20" s="120" t="s">
        <v>374</v>
      </c>
      <c r="C20" s="119"/>
      <c r="D20" s="105">
        <v>12140900</v>
      </c>
      <c r="E20" s="94">
        <v>5777130.03</v>
      </c>
      <c r="F20" s="105">
        <f aca="true" t="shared" si="5" ref="F20:F28">D20+E20</f>
        <v>17918030.03</v>
      </c>
      <c r="G20" s="94">
        <v>17918030.03</v>
      </c>
      <c r="H20" s="94">
        <v>5889079.94</v>
      </c>
      <c r="I20" s="94">
        <f aca="true" t="shared" si="6" ref="I20:I28">F20-G20</f>
        <v>0</v>
      </c>
    </row>
    <row r="21" spans="2:9" ht="12.75">
      <c r="B21" s="120" t="s">
        <v>373</v>
      </c>
      <c r="C21" s="119"/>
      <c r="D21" s="105">
        <v>5307900</v>
      </c>
      <c r="E21" s="94">
        <v>1027370.89</v>
      </c>
      <c r="F21" s="105">
        <f t="shared" si="5"/>
        <v>6335270.89</v>
      </c>
      <c r="G21" s="94">
        <v>6204976.52</v>
      </c>
      <c r="H21" s="94">
        <v>5529954.04</v>
      </c>
      <c r="I21" s="94">
        <f t="shared" si="6"/>
        <v>130294.37000000011</v>
      </c>
    </row>
    <row r="22" spans="2:9" ht="12.75">
      <c r="B22" s="120" t="s">
        <v>372</v>
      </c>
      <c r="C22" s="119"/>
      <c r="D22" s="105">
        <v>2700</v>
      </c>
      <c r="E22" s="94">
        <v>14038.38</v>
      </c>
      <c r="F22" s="105">
        <f t="shared" si="5"/>
        <v>16738.379999999997</v>
      </c>
      <c r="G22" s="94">
        <v>16738.38</v>
      </c>
      <c r="H22" s="94">
        <v>16738.38</v>
      </c>
      <c r="I22" s="94">
        <f t="shared" si="6"/>
        <v>0</v>
      </c>
    </row>
    <row r="23" spans="2:9" ht="12.75">
      <c r="B23" s="120" t="s">
        <v>371</v>
      </c>
      <c r="C23" s="119"/>
      <c r="D23" s="105">
        <v>369200</v>
      </c>
      <c r="E23" s="94">
        <v>970286.59</v>
      </c>
      <c r="F23" s="105">
        <f t="shared" si="5"/>
        <v>1339486.5899999999</v>
      </c>
      <c r="G23" s="94">
        <v>1320360.51</v>
      </c>
      <c r="H23" s="94">
        <v>1264819.72</v>
      </c>
      <c r="I23" s="94">
        <f t="shared" si="6"/>
        <v>19126.07999999984</v>
      </c>
    </row>
    <row r="24" spans="2:9" ht="12.75">
      <c r="B24" s="120" t="s">
        <v>370</v>
      </c>
      <c r="C24" s="119"/>
      <c r="D24" s="105">
        <v>63000</v>
      </c>
      <c r="E24" s="94">
        <v>-3498.59</v>
      </c>
      <c r="F24" s="105">
        <f t="shared" si="5"/>
        <v>59501.41</v>
      </c>
      <c r="G24" s="94">
        <v>59501.41</v>
      </c>
      <c r="H24" s="94">
        <v>59501.41</v>
      </c>
      <c r="I24" s="94">
        <f t="shared" si="6"/>
        <v>0</v>
      </c>
    </row>
    <row r="25" spans="2:9" ht="12.75">
      <c r="B25" s="120" t="s">
        <v>369</v>
      </c>
      <c r="C25" s="119"/>
      <c r="D25" s="105">
        <v>1003500</v>
      </c>
      <c r="E25" s="94">
        <v>-142789.21</v>
      </c>
      <c r="F25" s="105">
        <f t="shared" si="5"/>
        <v>860710.79</v>
      </c>
      <c r="G25" s="94">
        <v>860710.79</v>
      </c>
      <c r="H25" s="94">
        <v>629247.12</v>
      </c>
      <c r="I25" s="94">
        <f t="shared" si="6"/>
        <v>0</v>
      </c>
    </row>
    <row r="26" spans="2:9" ht="12.75">
      <c r="B26" s="120" t="s">
        <v>368</v>
      </c>
      <c r="C26" s="119"/>
      <c r="D26" s="105">
        <v>2322300</v>
      </c>
      <c r="E26" s="94">
        <v>-742518.47</v>
      </c>
      <c r="F26" s="105">
        <f t="shared" si="5"/>
        <v>1579781.53</v>
      </c>
      <c r="G26" s="94">
        <v>1579781.53</v>
      </c>
      <c r="H26" s="94">
        <v>1403238.81</v>
      </c>
      <c r="I26" s="94">
        <f t="shared" si="6"/>
        <v>0</v>
      </c>
    </row>
    <row r="27" spans="2:9" ht="12.75">
      <c r="B27" s="120" t="s">
        <v>367</v>
      </c>
      <c r="C27" s="119"/>
      <c r="D27" s="105">
        <v>0</v>
      </c>
      <c r="E27" s="94">
        <v>6617.76</v>
      </c>
      <c r="F27" s="105">
        <f t="shared" si="5"/>
        <v>6617.76</v>
      </c>
      <c r="G27" s="94">
        <v>6617.76</v>
      </c>
      <c r="H27" s="94">
        <v>6617.76</v>
      </c>
      <c r="I27" s="94">
        <f t="shared" si="6"/>
        <v>0</v>
      </c>
    </row>
    <row r="28" spans="2:9" ht="12.75">
      <c r="B28" s="120" t="s">
        <v>366</v>
      </c>
      <c r="C28" s="119"/>
      <c r="D28" s="105">
        <v>149600</v>
      </c>
      <c r="E28" s="94">
        <v>-94881.35</v>
      </c>
      <c r="F28" s="105">
        <f t="shared" si="5"/>
        <v>54718.649999999994</v>
      </c>
      <c r="G28" s="94">
        <v>54718.65</v>
      </c>
      <c r="H28" s="94">
        <v>39170.3</v>
      </c>
      <c r="I28" s="94">
        <f t="shared" si="6"/>
        <v>0</v>
      </c>
    </row>
    <row r="29" spans="2:9" ht="12.75">
      <c r="B29" s="118" t="s">
        <v>365</v>
      </c>
      <c r="C29" s="117"/>
      <c r="D29" s="105">
        <f aca="true" t="shared" si="7" ref="D29:I29">SUM(D30:D38)</f>
        <v>60495300</v>
      </c>
      <c r="E29" s="105">
        <f t="shared" si="7"/>
        <v>59196377.81</v>
      </c>
      <c r="F29" s="105">
        <f t="shared" si="7"/>
        <v>119691677.81</v>
      </c>
      <c r="G29" s="105">
        <f t="shared" si="7"/>
        <v>119659661.81</v>
      </c>
      <c r="H29" s="105">
        <f t="shared" si="7"/>
        <v>86841289.65</v>
      </c>
      <c r="I29" s="105">
        <f t="shared" si="7"/>
        <v>32016</v>
      </c>
    </row>
    <row r="30" spans="2:9" ht="12.75">
      <c r="B30" s="120" t="s">
        <v>364</v>
      </c>
      <c r="C30" s="119"/>
      <c r="D30" s="105">
        <v>45300</v>
      </c>
      <c r="E30" s="94">
        <v>-8701</v>
      </c>
      <c r="F30" s="105">
        <f aca="true" t="shared" si="8" ref="F30:F38">D30+E30</f>
        <v>36599</v>
      </c>
      <c r="G30" s="94">
        <v>36599</v>
      </c>
      <c r="H30" s="94">
        <v>36599</v>
      </c>
      <c r="I30" s="94">
        <f aca="true" t="shared" si="9" ref="I30:I38">F30-G30</f>
        <v>0</v>
      </c>
    </row>
    <row r="31" spans="2:9" ht="12.75">
      <c r="B31" s="120" t="s">
        <v>363</v>
      </c>
      <c r="C31" s="119"/>
      <c r="D31" s="105">
        <v>14968600</v>
      </c>
      <c r="E31" s="94">
        <v>3284563.42</v>
      </c>
      <c r="F31" s="105">
        <f t="shared" si="8"/>
        <v>18253163.42</v>
      </c>
      <c r="G31" s="94">
        <v>18221147.42</v>
      </c>
      <c r="H31" s="94">
        <v>13723894.48</v>
      </c>
      <c r="I31" s="94">
        <f t="shared" si="9"/>
        <v>32016</v>
      </c>
    </row>
    <row r="32" spans="2:9" ht="12.75">
      <c r="B32" s="120" t="s">
        <v>362</v>
      </c>
      <c r="C32" s="119"/>
      <c r="D32" s="105">
        <v>1130600</v>
      </c>
      <c r="E32" s="94">
        <v>20464401.72</v>
      </c>
      <c r="F32" s="105">
        <f t="shared" si="8"/>
        <v>21595001.72</v>
      </c>
      <c r="G32" s="94">
        <v>21595001.72</v>
      </c>
      <c r="H32" s="94">
        <v>4962921.72</v>
      </c>
      <c r="I32" s="94">
        <f t="shared" si="9"/>
        <v>0</v>
      </c>
    </row>
    <row r="33" spans="2:9" ht="12.75">
      <c r="B33" s="120" t="s">
        <v>361</v>
      </c>
      <c r="C33" s="119"/>
      <c r="D33" s="105">
        <v>1156400</v>
      </c>
      <c r="E33" s="94">
        <v>641879.16</v>
      </c>
      <c r="F33" s="105">
        <f t="shared" si="8"/>
        <v>1798279.1600000001</v>
      </c>
      <c r="G33" s="94">
        <v>1798279.16</v>
      </c>
      <c r="H33" s="94">
        <v>1797326.37</v>
      </c>
      <c r="I33" s="94">
        <f t="shared" si="9"/>
        <v>0</v>
      </c>
    </row>
    <row r="34" spans="2:9" ht="12.75">
      <c r="B34" s="120" t="s">
        <v>360</v>
      </c>
      <c r="C34" s="119"/>
      <c r="D34" s="105">
        <v>2091100</v>
      </c>
      <c r="E34" s="94">
        <v>9212215.88</v>
      </c>
      <c r="F34" s="105">
        <f t="shared" si="8"/>
        <v>11303315.88</v>
      </c>
      <c r="G34" s="94">
        <v>11303315.88</v>
      </c>
      <c r="H34" s="94">
        <v>948955.08</v>
      </c>
      <c r="I34" s="94">
        <f t="shared" si="9"/>
        <v>0</v>
      </c>
    </row>
    <row r="35" spans="2:9" ht="12.75">
      <c r="B35" s="120" t="s">
        <v>359</v>
      </c>
      <c r="C35" s="119"/>
      <c r="D35" s="105">
        <v>308900</v>
      </c>
      <c r="E35" s="94">
        <v>-77544.49</v>
      </c>
      <c r="F35" s="105">
        <f t="shared" si="8"/>
        <v>231355.51</v>
      </c>
      <c r="G35" s="94">
        <v>231355.51</v>
      </c>
      <c r="H35" s="94">
        <v>180655.19</v>
      </c>
      <c r="I35" s="94">
        <f t="shared" si="9"/>
        <v>0</v>
      </c>
    </row>
    <row r="36" spans="2:9" ht="12.75">
      <c r="B36" s="120" t="s">
        <v>358</v>
      </c>
      <c r="C36" s="119"/>
      <c r="D36" s="105">
        <v>711000</v>
      </c>
      <c r="E36" s="94">
        <v>-86476.73</v>
      </c>
      <c r="F36" s="105">
        <f t="shared" si="8"/>
        <v>624523.27</v>
      </c>
      <c r="G36" s="94">
        <v>624523.27</v>
      </c>
      <c r="H36" s="94">
        <v>563173.94</v>
      </c>
      <c r="I36" s="94">
        <f t="shared" si="9"/>
        <v>0</v>
      </c>
    </row>
    <row r="37" spans="2:9" ht="12.75">
      <c r="B37" s="120" t="s">
        <v>357</v>
      </c>
      <c r="C37" s="119"/>
      <c r="D37" s="105">
        <v>4371800</v>
      </c>
      <c r="E37" s="94">
        <v>-1208423.12</v>
      </c>
      <c r="F37" s="105">
        <f t="shared" si="8"/>
        <v>3163376.88</v>
      </c>
      <c r="G37" s="94">
        <v>3163376.88</v>
      </c>
      <c r="H37" s="94">
        <v>1941700.9</v>
      </c>
      <c r="I37" s="94">
        <f t="shared" si="9"/>
        <v>0</v>
      </c>
    </row>
    <row r="38" spans="2:9" ht="12.75">
      <c r="B38" s="120" t="s">
        <v>356</v>
      </c>
      <c r="C38" s="119"/>
      <c r="D38" s="105">
        <v>35711600</v>
      </c>
      <c r="E38" s="94">
        <v>26974462.97</v>
      </c>
      <c r="F38" s="105">
        <f t="shared" si="8"/>
        <v>62686062.97</v>
      </c>
      <c r="G38" s="94">
        <v>62686062.97</v>
      </c>
      <c r="H38" s="94">
        <v>62686062.97</v>
      </c>
      <c r="I38" s="94">
        <f t="shared" si="9"/>
        <v>0</v>
      </c>
    </row>
    <row r="39" spans="2:9" ht="25.5" customHeight="1">
      <c r="B39" s="190" t="s">
        <v>355</v>
      </c>
      <c r="C39" s="191"/>
      <c r="D39" s="105">
        <f aca="true" t="shared" si="10" ref="D39:I39">SUM(D40:D48)</f>
        <v>5070400</v>
      </c>
      <c r="E39" s="105">
        <f t="shared" si="10"/>
        <v>8748995.32</v>
      </c>
      <c r="F39" s="105">
        <f t="shared" si="10"/>
        <v>13819395.32</v>
      </c>
      <c r="G39" s="105">
        <f t="shared" si="10"/>
        <v>6151507.9</v>
      </c>
      <c r="H39" s="105">
        <f t="shared" si="10"/>
        <v>5059941.13</v>
      </c>
      <c r="I39" s="105">
        <f t="shared" si="10"/>
        <v>7667887.42</v>
      </c>
    </row>
    <row r="40" spans="2:9" ht="12.75">
      <c r="B40" s="120" t="s">
        <v>354</v>
      </c>
      <c r="C40" s="119"/>
      <c r="D40" s="105">
        <v>0</v>
      </c>
      <c r="E40" s="94">
        <v>7667887.42</v>
      </c>
      <c r="F40" s="105">
        <f aca="true" t="shared" si="11" ref="F40:F48">D40+E40</f>
        <v>7667887.42</v>
      </c>
      <c r="G40" s="94">
        <v>0</v>
      </c>
      <c r="H40" s="94">
        <v>0</v>
      </c>
      <c r="I40" s="94">
        <f aca="true" t="shared" si="12" ref="I40:I48">F40-G40</f>
        <v>7667887.42</v>
      </c>
    </row>
    <row r="41" spans="2:9" ht="12.75">
      <c r="B41" s="120" t="s">
        <v>353</v>
      </c>
      <c r="C41" s="119"/>
      <c r="D41" s="105"/>
      <c r="E41" s="94"/>
      <c r="F41" s="105">
        <f t="shared" si="11"/>
        <v>0</v>
      </c>
      <c r="G41" s="94"/>
      <c r="H41" s="94"/>
      <c r="I41" s="94">
        <f t="shared" si="12"/>
        <v>0</v>
      </c>
    </row>
    <row r="42" spans="2:9" ht="12.75">
      <c r="B42" s="120" t="s">
        <v>352</v>
      </c>
      <c r="C42" s="119"/>
      <c r="D42" s="105"/>
      <c r="E42" s="94"/>
      <c r="F42" s="105">
        <f t="shared" si="11"/>
        <v>0</v>
      </c>
      <c r="G42" s="94"/>
      <c r="H42" s="94"/>
      <c r="I42" s="94">
        <f t="shared" si="12"/>
        <v>0</v>
      </c>
    </row>
    <row r="43" spans="2:9" ht="12.75">
      <c r="B43" s="120" t="s">
        <v>351</v>
      </c>
      <c r="C43" s="119"/>
      <c r="D43" s="105">
        <v>5070400</v>
      </c>
      <c r="E43" s="94">
        <v>1081107.9</v>
      </c>
      <c r="F43" s="105">
        <f t="shared" si="11"/>
        <v>6151507.9</v>
      </c>
      <c r="G43" s="94">
        <v>6151507.9</v>
      </c>
      <c r="H43" s="94">
        <v>5059941.13</v>
      </c>
      <c r="I43" s="94">
        <f t="shared" si="12"/>
        <v>0</v>
      </c>
    </row>
    <row r="44" spans="2:9" ht="12.75">
      <c r="B44" s="120" t="s">
        <v>350</v>
      </c>
      <c r="C44" s="119"/>
      <c r="D44" s="105"/>
      <c r="E44" s="94"/>
      <c r="F44" s="105">
        <f t="shared" si="11"/>
        <v>0</v>
      </c>
      <c r="G44" s="94"/>
      <c r="H44" s="94"/>
      <c r="I44" s="94">
        <f t="shared" si="12"/>
        <v>0</v>
      </c>
    </row>
    <row r="45" spans="2:9" ht="12.75">
      <c r="B45" s="120" t="s">
        <v>349</v>
      </c>
      <c r="C45" s="119"/>
      <c r="D45" s="105"/>
      <c r="E45" s="94"/>
      <c r="F45" s="105">
        <f t="shared" si="11"/>
        <v>0</v>
      </c>
      <c r="G45" s="94"/>
      <c r="H45" s="94"/>
      <c r="I45" s="94">
        <f t="shared" si="12"/>
        <v>0</v>
      </c>
    </row>
    <row r="46" spans="2:9" ht="12.75">
      <c r="B46" s="120" t="s">
        <v>348</v>
      </c>
      <c r="C46" s="119"/>
      <c r="D46" s="105"/>
      <c r="E46" s="94"/>
      <c r="F46" s="105">
        <f t="shared" si="11"/>
        <v>0</v>
      </c>
      <c r="G46" s="94"/>
      <c r="H46" s="94"/>
      <c r="I46" s="94">
        <f t="shared" si="12"/>
        <v>0</v>
      </c>
    </row>
    <row r="47" spans="2:9" ht="12.75">
      <c r="B47" s="120" t="s">
        <v>347</v>
      </c>
      <c r="C47" s="119"/>
      <c r="D47" s="105"/>
      <c r="E47" s="94"/>
      <c r="F47" s="105">
        <f t="shared" si="11"/>
        <v>0</v>
      </c>
      <c r="G47" s="94"/>
      <c r="H47" s="94"/>
      <c r="I47" s="94">
        <f t="shared" si="12"/>
        <v>0</v>
      </c>
    </row>
    <row r="48" spans="2:9" ht="12.75">
      <c r="B48" s="120" t="s">
        <v>346</v>
      </c>
      <c r="C48" s="119"/>
      <c r="D48" s="105"/>
      <c r="E48" s="94"/>
      <c r="F48" s="105">
        <f t="shared" si="11"/>
        <v>0</v>
      </c>
      <c r="G48" s="94"/>
      <c r="H48" s="94"/>
      <c r="I48" s="94">
        <f t="shared" si="12"/>
        <v>0</v>
      </c>
    </row>
    <row r="49" spans="2:9" ht="12.75">
      <c r="B49" s="190" t="s">
        <v>345</v>
      </c>
      <c r="C49" s="191"/>
      <c r="D49" s="105">
        <f aca="true" t="shared" si="13" ref="D49:I49">SUM(D50:D58)</f>
        <v>11387600</v>
      </c>
      <c r="E49" s="105">
        <f t="shared" si="13"/>
        <v>-3309484.68</v>
      </c>
      <c r="F49" s="105">
        <f t="shared" si="13"/>
        <v>8078115.32</v>
      </c>
      <c r="G49" s="105">
        <f t="shared" si="13"/>
        <v>8058465.35</v>
      </c>
      <c r="H49" s="105">
        <f t="shared" si="13"/>
        <v>2426694.3200000003</v>
      </c>
      <c r="I49" s="105">
        <f t="shared" si="13"/>
        <v>19649.97000000067</v>
      </c>
    </row>
    <row r="50" spans="2:9" ht="12.75">
      <c r="B50" s="120" t="s">
        <v>344</v>
      </c>
      <c r="C50" s="119"/>
      <c r="D50" s="105">
        <v>8450500</v>
      </c>
      <c r="E50" s="94">
        <v>-2847330.94</v>
      </c>
      <c r="F50" s="105">
        <f aca="true" t="shared" si="14" ref="F50:F58">D50+E50</f>
        <v>5603169.0600000005</v>
      </c>
      <c r="G50" s="94">
        <v>5583519.09</v>
      </c>
      <c r="H50" s="94">
        <v>2122014.52</v>
      </c>
      <c r="I50" s="94">
        <f aca="true" t="shared" si="15" ref="I50:I83">F50-G50</f>
        <v>19649.97000000067</v>
      </c>
    </row>
    <row r="51" spans="2:9" ht="12.75">
      <c r="B51" s="120" t="s">
        <v>343</v>
      </c>
      <c r="C51" s="119"/>
      <c r="D51" s="105">
        <v>706700</v>
      </c>
      <c r="E51" s="94">
        <v>40309.1</v>
      </c>
      <c r="F51" s="105">
        <f t="shared" si="14"/>
        <v>747009.1</v>
      </c>
      <c r="G51" s="94">
        <v>747009.1</v>
      </c>
      <c r="H51" s="94">
        <v>97840.2</v>
      </c>
      <c r="I51" s="94">
        <f t="shared" si="15"/>
        <v>0</v>
      </c>
    </row>
    <row r="52" spans="2:9" ht="12.75">
      <c r="B52" s="120" t="s">
        <v>342</v>
      </c>
      <c r="C52" s="119"/>
      <c r="D52" s="105">
        <v>0</v>
      </c>
      <c r="E52" s="94">
        <v>9753.28</v>
      </c>
      <c r="F52" s="105">
        <f t="shared" si="14"/>
        <v>9753.28</v>
      </c>
      <c r="G52" s="94">
        <v>9753.28</v>
      </c>
      <c r="H52" s="94">
        <v>0</v>
      </c>
      <c r="I52" s="94">
        <f t="shared" si="15"/>
        <v>0</v>
      </c>
    </row>
    <row r="53" spans="2:9" ht="12.75">
      <c r="B53" s="120" t="s">
        <v>341</v>
      </c>
      <c r="C53" s="119"/>
      <c r="D53" s="105">
        <v>869900</v>
      </c>
      <c r="E53" s="94">
        <v>-33540</v>
      </c>
      <c r="F53" s="105">
        <f t="shared" si="14"/>
        <v>836360</v>
      </c>
      <c r="G53" s="94">
        <v>836360</v>
      </c>
      <c r="H53" s="94">
        <v>0</v>
      </c>
      <c r="I53" s="94">
        <f t="shared" si="15"/>
        <v>0</v>
      </c>
    </row>
    <row r="54" spans="2:9" ht="12.75">
      <c r="B54" s="120" t="s">
        <v>340</v>
      </c>
      <c r="C54" s="119"/>
      <c r="D54" s="105"/>
      <c r="E54" s="94"/>
      <c r="F54" s="105">
        <f t="shared" si="14"/>
        <v>0</v>
      </c>
      <c r="G54" s="94"/>
      <c r="H54" s="94"/>
      <c r="I54" s="94">
        <f t="shared" si="15"/>
        <v>0</v>
      </c>
    </row>
    <row r="55" spans="2:9" ht="12.75">
      <c r="B55" s="120" t="s">
        <v>339</v>
      </c>
      <c r="C55" s="119"/>
      <c r="D55" s="105">
        <v>1060500</v>
      </c>
      <c r="E55" s="94">
        <v>-376514.12</v>
      </c>
      <c r="F55" s="105">
        <f t="shared" si="14"/>
        <v>683985.88</v>
      </c>
      <c r="G55" s="94">
        <v>683985.88</v>
      </c>
      <c r="H55" s="94">
        <v>9001.6</v>
      </c>
      <c r="I55" s="94">
        <f t="shared" si="15"/>
        <v>0</v>
      </c>
    </row>
    <row r="56" spans="2:9" ht="12.75">
      <c r="B56" s="120" t="s">
        <v>338</v>
      </c>
      <c r="C56" s="119"/>
      <c r="D56" s="105"/>
      <c r="E56" s="94"/>
      <c r="F56" s="105">
        <f t="shared" si="14"/>
        <v>0</v>
      </c>
      <c r="G56" s="94"/>
      <c r="H56" s="94"/>
      <c r="I56" s="94">
        <f t="shared" si="15"/>
        <v>0</v>
      </c>
    </row>
    <row r="57" spans="2:9" ht="12.75">
      <c r="B57" s="120" t="s">
        <v>337</v>
      </c>
      <c r="C57" s="119"/>
      <c r="D57" s="105"/>
      <c r="E57" s="94"/>
      <c r="F57" s="105">
        <f t="shared" si="14"/>
        <v>0</v>
      </c>
      <c r="G57" s="94"/>
      <c r="H57" s="94"/>
      <c r="I57" s="94">
        <f t="shared" si="15"/>
        <v>0</v>
      </c>
    </row>
    <row r="58" spans="2:9" ht="12.75">
      <c r="B58" s="120" t="s">
        <v>336</v>
      </c>
      <c r="C58" s="119"/>
      <c r="D58" s="105">
        <v>300000</v>
      </c>
      <c r="E58" s="94">
        <v>-102162</v>
      </c>
      <c r="F58" s="105">
        <f t="shared" si="14"/>
        <v>197838</v>
      </c>
      <c r="G58" s="94">
        <v>197838</v>
      </c>
      <c r="H58" s="94">
        <v>197838</v>
      </c>
      <c r="I58" s="94">
        <f t="shared" si="15"/>
        <v>0</v>
      </c>
    </row>
    <row r="59" spans="2:9" ht="12.75">
      <c r="B59" s="118" t="s">
        <v>335</v>
      </c>
      <c r="C59" s="117"/>
      <c r="D59" s="105">
        <f>SUM(D60:D62)</f>
        <v>0</v>
      </c>
      <c r="E59" s="105">
        <f>SUM(E60:E62)</f>
        <v>0</v>
      </c>
      <c r="F59" s="105">
        <f>SUM(F60:F62)</f>
        <v>0</v>
      </c>
      <c r="G59" s="105">
        <f>SUM(G60:G62)</f>
        <v>0</v>
      </c>
      <c r="H59" s="105">
        <f>SUM(H60:H62)</f>
        <v>0</v>
      </c>
      <c r="I59" s="94">
        <f t="shared" si="15"/>
        <v>0</v>
      </c>
    </row>
    <row r="60" spans="2:9" ht="12.75">
      <c r="B60" s="120" t="s">
        <v>334</v>
      </c>
      <c r="C60" s="119"/>
      <c r="D60" s="105"/>
      <c r="E60" s="94"/>
      <c r="F60" s="105">
        <f>D60+E60</f>
        <v>0</v>
      </c>
      <c r="G60" s="94"/>
      <c r="H60" s="94"/>
      <c r="I60" s="94">
        <f t="shared" si="15"/>
        <v>0</v>
      </c>
    </row>
    <row r="61" spans="2:9" ht="12.75">
      <c r="B61" s="120" t="s">
        <v>333</v>
      </c>
      <c r="C61" s="119"/>
      <c r="D61" s="105"/>
      <c r="E61" s="94"/>
      <c r="F61" s="105">
        <f>D61+E61</f>
        <v>0</v>
      </c>
      <c r="G61" s="94"/>
      <c r="H61" s="94"/>
      <c r="I61" s="94">
        <f t="shared" si="15"/>
        <v>0</v>
      </c>
    </row>
    <row r="62" spans="2:9" ht="12.75">
      <c r="B62" s="120" t="s">
        <v>332</v>
      </c>
      <c r="C62" s="119"/>
      <c r="D62" s="105"/>
      <c r="E62" s="94"/>
      <c r="F62" s="105">
        <f>D62+E62</f>
        <v>0</v>
      </c>
      <c r="G62" s="94"/>
      <c r="H62" s="94"/>
      <c r="I62" s="94">
        <f t="shared" si="15"/>
        <v>0</v>
      </c>
    </row>
    <row r="63" spans="2:9" ht="12.75">
      <c r="B63" s="190" t="s">
        <v>331</v>
      </c>
      <c r="C63" s="191"/>
      <c r="D63" s="105">
        <f>SUM(D64:D71)</f>
        <v>0</v>
      </c>
      <c r="E63" s="105">
        <f>SUM(E64:E71)</f>
        <v>0</v>
      </c>
      <c r="F63" s="105">
        <f>F64+F65+F66+F67+F68+F70+F71</f>
        <v>0</v>
      </c>
      <c r="G63" s="105">
        <f>SUM(G64:G71)</f>
        <v>0</v>
      </c>
      <c r="H63" s="105">
        <f>SUM(H64:H71)</f>
        <v>0</v>
      </c>
      <c r="I63" s="94">
        <f t="shared" si="15"/>
        <v>0</v>
      </c>
    </row>
    <row r="64" spans="2:9" ht="12.75">
      <c r="B64" s="120" t="s">
        <v>330</v>
      </c>
      <c r="C64" s="119"/>
      <c r="D64" s="105"/>
      <c r="E64" s="94"/>
      <c r="F64" s="105">
        <f aca="true" t="shared" si="16" ref="F64:F71">D64+E64</f>
        <v>0</v>
      </c>
      <c r="G64" s="94"/>
      <c r="H64" s="94"/>
      <c r="I64" s="94">
        <f t="shared" si="15"/>
        <v>0</v>
      </c>
    </row>
    <row r="65" spans="2:9" ht="12.75">
      <c r="B65" s="120" t="s">
        <v>329</v>
      </c>
      <c r="C65" s="119"/>
      <c r="D65" s="105"/>
      <c r="E65" s="94"/>
      <c r="F65" s="105">
        <f t="shared" si="16"/>
        <v>0</v>
      </c>
      <c r="G65" s="94"/>
      <c r="H65" s="94"/>
      <c r="I65" s="94">
        <f t="shared" si="15"/>
        <v>0</v>
      </c>
    </row>
    <row r="66" spans="2:9" ht="12.75">
      <c r="B66" s="120" t="s">
        <v>328</v>
      </c>
      <c r="C66" s="119"/>
      <c r="D66" s="105"/>
      <c r="E66" s="94"/>
      <c r="F66" s="105">
        <f t="shared" si="16"/>
        <v>0</v>
      </c>
      <c r="G66" s="94"/>
      <c r="H66" s="94"/>
      <c r="I66" s="94">
        <f t="shared" si="15"/>
        <v>0</v>
      </c>
    </row>
    <row r="67" spans="2:9" ht="12.75">
      <c r="B67" s="120" t="s">
        <v>327</v>
      </c>
      <c r="C67" s="119"/>
      <c r="D67" s="105"/>
      <c r="E67" s="94"/>
      <c r="F67" s="105">
        <f t="shared" si="16"/>
        <v>0</v>
      </c>
      <c r="G67" s="94"/>
      <c r="H67" s="94"/>
      <c r="I67" s="94">
        <f t="shared" si="15"/>
        <v>0</v>
      </c>
    </row>
    <row r="68" spans="2:9" ht="12.75">
      <c r="B68" s="120" t="s">
        <v>326</v>
      </c>
      <c r="C68" s="119"/>
      <c r="D68" s="105"/>
      <c r="E68" s="94"/>
      <c r="F68" s="105">
        <f t="shared" si="16"/>
        <v>0</v>
      </c>
      <c r="G68" s="94"/>
      <c r="H68" s="94"/>
      <c r="I68" s="94">
        <f t="shared" si="15"/>
        <v>0</v>
      </c>
    </row>
    <row r="69" spans="2:9" ht="12.75">
      <c r="B69" s="120" t="s">
        <v>325</v>
      </c>
      <c r="C69" s="119"/>
      <c r="D69" s="105"/>
      <c r="E69" s="94"/>
      <c r="F69" s="105">
        <f t="shared" si="16"/>
        <v>0</v>
      </c>
      <c r="G69" s="94"/>
      <c r="H69" s="94"/>
      <c r="I69" s="94">
        <f t="shared" si="15"/>
        <v>0</v>
      </c>
    </row>
    <row r="70" spans="2:9" ht="12.75">
      <c r="B70" s="120" t="s">
        <v>324</v>
      </c>
      <c r="C70" s="119"/>
      <c r="D70" s="105"/>
      <c r="E70" s="94"/>
      <c r="F70" s="105">
        <f t="shared" si="16"/>
        <v>0</v>
      </c>
      <c r="G70" s="94"/>
      <c r="H70" s="94"/>
      <c r="I70" s="94">
        <f t="shared" si="15"/>
        <v>0</v>
      </c>
    </row>
    <row r="71" spans="2:9" ht="12.75">
      <c r="B71" s="120" t="s">
        <v>323</v>
      </c>
      <c r="C71" s="119"/>
      <c r="D71" s="105"/>
      <c r="E71" s="94"/>
      <c r="F71" s="105">
        <f t="shared" si="16"/>
        <v>0</v>
      </c>
      <c r="G71" s="94"/>
      <c r="H71" s="94"/>
      <c r="I71" s="94">
        <f t="shared" si="15"/>
        <v>0</v>
      </c>
    </row>
    <row r="72" spans="2:9" ht="12.75">
      <c r="B72" s="118" t="s">
        <v>322</v>
      </c>
      <c r="C72" s="117"/>
      <c r="D72" s="105">
        <f>SUM(D73:D75)</f>
        <v>0</v>
      </c>
      <c r="E72" s="105">
        <f>SUM(E73:E75)</f>
        <v>0</v>
      </c>
      <c r="F72" s="105">
        <f>SUM(F73:F75)</f>
        <v>0</v>
      </c>
      <c r="G72" s="105">
        <f>SUM(G73:G75)</f>
        <v>0</v>
      </c>
      <c r="H72" s="105">
        <f>SUM(H73:H75)</f>
        <v>0</v>
      </c>
      <c r="I72" s="94">
        <f t="shared" si="15"/>
        <v>0</v>
      </c>
    </row>
    <row r="73" spans="2:9" ht="12.75">
      <c r="B73" s="120" t="s">
        <v>321</v>
      </c>
      <c r="C73" s="119"/>
      <c r="D73" s="105"/>
      <c r="E73" s="94"/>
      <c r="F73" s="105">
        <f>D73+E73</f>
        <v>0</v>
      </c>
      <c r="G73" s="94"/>
      <c r="H73" s="94"/>
      <c r="I73" s="94">
        <f t="shared" si="15"/>
        <v>0</v>
      </c>
    </row>
    <row r="74" spans="2:9" ht="12.75">
      <c r="B74" s="120" t="s">
        <v>320</v>
      </c>
      <c r="C74" s="119"/>
      <c r="D74" s="105"/>
      <c r="E74" s="94"/>
      <c r="F74" s="105">
        <f>D74+E74</f>
        <v>0</v>
      </c>
      <c r="G74" s="94"/>
      <c r="H74" s="94"/>
      <c r="I74" s="94">
        <f t="shared" si="15"/>
        <v>0</v>
      </c>
    </row>
    <row r="75" spans="2:9" ht="12.75">
      <c r="B75" s="120" t="s">
        <v>319</v>
      </c>
      <c r="C75" s="119"/>
      <c r="D75" s="105"/>
      <c r="E75" s="94"/>
      <c r="F75" s="105">
        <f>D75+E75</f>
        <v>0</v>
      </c>
      <c r="G75" s="94"/>
      <c r="H75" s="94"/>
      <c r="I75" s="94">
        <f t="shared" si="15"/>
        <v>0</v>
      </c>
    </row>
    <row r="76" spans="2:9" ht="12.75">
      <c r="B76" s="118" t="s">
        <v>318</v>
      </c>
      <c r="C76" s="117"/>
      <c r="D76" s="105">
        <f>SUM(D77:D83)</f>
        <v>0</v>
      </c>
      <c r="E76" s="105">
        <f>SUM(E77:E83)</f>
        <v>0</v>
      </c>
      <c r="F76" s="105">
        <f>SUM(F77:F83)</f>
        <v>0</v>
      </c>
      <c r="G76" s="105">
        <f>SUM(G77:G83)</f>
        <v>0</v>
      </c>
      <c r="H76" s="105">
        <f>SUM(H77:H83)</f>
        <v>0</v>
      </c>
      <c r="I76" s="94">
        <f t="shared" si="15"/>
        <v>0</v>
      </c>
    </row>
    <row r="77" spans="2:9" ht="12.75">
      <c r="B77" s="120" t="s">
        <v>317</v>
      </c>
      <c r="C77" s="119"/>
      <c r="D77" s="105"/>
      <c r="E77" s="94"/>
      <c r="F77" s="105">
        <f aca="true" t="shared" si="17" ref="F77:F83">D77+E77</f>
        <v>0</v>
      </c>
      <c r="G77" s="94"/>
      <c r="H77" s="94"/>
      <c r="I77" s="94">
        <f t="shared" si="15"/>
        <v>0</v>
      </c>
    </row>
    <row r="78" spans="2:9" ht="12.75">
      <c r="B78" s="120" t="s">
        <v>316</v>
      </c>
      <c r="C78" s="119"/>
      <c r="D78" s="105"/>
      <c r="E78" s="94"/>
      <c r="F78" s="105">
        <f t="shared" si="17"/>
        <v>0</v>
      </c>
      <c r="G78" s="94"/>
      <c r="H78" s="94"/>
      <c r="I78" s="94">
        <f t="shared" si="15"/>
        <v>0</v>
      </c>
    </row>
    <row r="79" spans="2:9" ht="12.75">
      <c r="B79" s="120" t="s">
        <v>315</v>
      </c>
      <c r="C79" s="119"/>
      <c r="D79" s="105"/>
      <c r="E79" s="94"/>
      <c r="F79" s="105">
        <f t="shared" si="17"/>
        <v>0</v>
      </c>
      <c r="G79" s="94"/>
      <c r="H79" s="94"/>
      <c r="I79" s="94">
        <f t="shared" si="15"/>
        <v>0</v>
      </c>
    </row>
    <row r="80" spans="2:9" ht="12.75">
      <c r="B80" s="120" t="s">
        <v>314</v>
      </c>
      <c r="C80" s="119"/>
      <c r="D80" s="105"/>
      <c r="E80" s="94"/>
      <c r="F80" s="105">
        <f t="shared" si="17"/>
        <v>0</v>
      </c>
      <c r="G80" s="94"/>
      <c r="H80" s="94"/>
      <c r="I80" s="94">
        <f t="shared" si="15"/>
        <v>0</v>
      </c>
    </row>
    <row r="81" spans="2:9" ht="12.75">
      <c r="B81" s="120" t="s">
        <v>313</v>
      </c>
      <c r="C81" s="119"/>
      <c r="D81" s="105"/>
      <c r="E81" s="94"/>
      <c r="F81" s="105">
        <f t="shared" si="17"/>
        <v>0</v>
      </c>
      <c r="G81" s="94"/>
      <c r="H81" s="94"/>
      <c r="I81" s="94">
        <f t="shared" si="15"/>
        <v>0</v>
      </c>
    </row>
    <row r="82" spans="2:9" ht="12.75">
      <c r="B82" s="120" t="s">
        <v>312</v>
      </c>
      <c r="C82" s="119"/>
      <c r="D82" s="105"/>
      <c r="E82" s="94"/>
      <c r="F82" s="105">
        <f t="shared" si="17"/>
        <v>0</v>
      </c>
      <c r="G82" s="94"/>
      <c r="H82" s="94"/>
      <c r="I82" s="94">
        <f t="shared" si="15"/>
        <v>0</v>
      </c>
    </row>
    <row r="83" spans="2:9" ht="12.75">
      <c r="B83" s="120" t="s">
        <v>311</v>
      </c>
      <c r="C83" s="119"/>
      <c r="D83" s="105"/>
      <c r="E83" s="94"/>
      <c r="F83" s="105">
        <f t="shared" si="17"/>
        <v>0</v>
      </c>
      <c r="G83" s="94"/>
      <c r="H83" s="94"/>
      <c r="I83" s="94">
        <f t="shared" si="15"/>
        <v>0</v>
      </c>
    </row>
    <row r="84" spans="2:9" ht="12.75">
      <c r="B84" s="126"/>
      <c r="C84" s="125"/>
      <c r="D84" s="124"/>
      <c r="E84" s="99"/>
      <c r="F84" s="99"/>
      <c r="G84" s="99"/>
      <c r="H84" s="99"/>
      <c r="I84" s="99"/>
    </row>
    <row r="85" spans="2:9" ht="12.75">
      <c r="B85" s="123" t="s">
        <v>384</v>
      </c>
      <c r="C85" s="122"/>
      <c r="D85" s="121">
        <f aca="true" t="shared" si="18" ref="D85:I85">D86+D104+D94+D114+D124+D134+D138+D147+D151</f>
        <v>5349957285</v>
      </c>
      <c r="E85" s="121">
        <f t="shared" si="18"/>
        <v>282879249.46999997</v>
      </c>
      <c r="F85" s="121">
        <f t="shared" si="18"/>
        <v>5632836534.47</v>
      </c>
      <c r="G85" s="121">
        <f t="shared" si="18"/>
        <v>5623299523.34</v>
      </c>
      <c r="H85" s="121">
        <f t="shared" si="18"/>
        <v>5499514147.950001</v>
      </c>
      <c r="I85" s="121">
        <f t="shared" si="18"/>
        <v>9537011.130000021</v>
      </c>
    </row>
    <row r="86" spans="2:9" ht="12.75">
      <c r="B86" s="118" t="s">
        <v>383</v>
      </c>
      <c r="C86" s="117"/>
      <c r="D86" s="105">
        <f>SUM(D87:D93)</f>
        <v>5143155456</v>
      </c>
      <c r="E86" s="105">
        <f>SUM(E87:E93)</f>
        <v>101539244.12999998</v>
      </c>
      <c r="F86" s="105">
        <f>SUM(F87:F93)</f>
        <v>5244694700.13</v>
      </c>
      <c r="G86" s="105">
        <f>SUM(G87:G93)</f>
        <v>5244694700.13</v>
      </c>
      <c r="H86" s="105">
        <f>SUM(H87:H93)</f>
        <v>5240539563.63</v>
      </c>
      <c r="I86" s="94">
        <f aca="true" t="shared" si="19" ref="I86:I117">F86-G86</f>
        <v>0</v>
      </c>
    </row>
    <row r="87" spans="2:9" ht="12.75">
      <c r="B87" s="120" t="s">
        <v>382</v>
      </c>
      <c r="C87" s="119"/>
      <c r="D87" s="105">
        <v>2898729087</v>
      </c>
      <c r="E87" s="94">
        <v>201964283.92</v>
      </c>
      <c r="F87" s="105">
        <f aca="true" t="shared" si="20" ref="F87:F93">D87+E87</f>
        <v>3100693370.92</v>
      </c>
      <c r="G87" s="94">
        <v>3100693370.92</v>
      </c>
      <c r="H87" s="94">
        <v>3100693370.92</v>
      </c>
      <c r="I87" s="94">
        <f t="shared" si="19"/>
        <v>0</v>
      </c>
    </row>
    <row r="88" spans="2:9" ht="12.75">
      <c r="B88" s="120" t="s">
        <v>381</v>
      </c>
      <c r="C88" s="119"/>
      <c r="D88" s="105">
        <v>13836000</v>
      </c>
      <c r="E88" s="94">
        <v>-746978.8</v>
      </c>
      <c r="F88" s="105">
        <f t="shared" si="20"/>
        <v>13089021.2</v>
      </c>
      <c r="G88" s="94">
        <v>13089021.2</v>
      </c>
      <c r="H88" s="94">
        <v>11983162.5</v>
      </c>
      <c r="I88" s="94">
        <f t="shared" si="19"/>
        <v>0</v>
      </c>
    </row>
    <row r="89" spans="2:9" ht="12.75">
      <c r="B89" s="120" t="s">
        <v>380</v>
      </c>
      <c r="C89" s="119"/>
      <c r="D89" s="105">
        <v>1128369000</v>
      </c>
      <c r="E89" s="94">
        <v>58233308.93</v>
      </c>
      <c r="F89" s="105">
        <f t="shared" si="20"/>
        <v>1186602308.93</v>
      </c>
      <c r="G89" s="94">
        <v>1186602308.93</v>
      </c>
      <c r="H89" s="94">
        <v>1183553031.13</v>
      </c>
      <c r="I89" s="94">
        <f t="shared" si="19"/>
        <v>0</v>
      </c>
    </row>
    <row r="90" spans="2:9" ht="12.75">
      <c r="B90" s="120" t="s">
        <v>379</v>
      </c>
      <c r="C90" s="119"/>
      <c r="D90" s="105"/>
      <c r="E90" s="94"/>
      <c r="F90" s="105">
        <f t="shared" si="20"/>
        <v>0</v>
      </c>
      <c r="G90" s="94"/>
      <c r="H90" s="94"/>
      <c r="I90" s="94">
        <f t="shared" si="19"/>
        <v>0</v>
      </c>
    </row>
    <row r="91" spans="2:9" ht="12.75">
      <c r="B91" s="120" t="s">
        <v>378</v>
      </c>
      <c r="C91" s="119"/>
      <c r="D91" s="105">
        <v>1038279369</v>
      </c>
      <c r="E91" s="94">
        <v>-141389666.43</v>
      </c>
      <c r="F91" s="105">
        <f t="shared" si="20"/>
        <v>896889702.5699999</v>
      </c>
      <c r="G91" s="94">
        <v>896889702.57</v>
      </c>
      <c r="H91" s="94">
        <v>896889702.57</v>
      </c>
      <c r="I91" s="94">
        <f t="shared" si="19"/>
        <v>0</v>
      </c>
    </row>
    <row r="92" spans="2:9" ht="12.75">
      <c r="B92" s="120" t="s">
        <v>377</v>
      </c>
      <c r="C92" s="119"/>
      <c r="D92" s="105"/>
      <c r="E92" s="94"/>
      <c r="F92" s="105">
        <f t="shared" si="20"/>
        <v>0</v>
      </c>
      <c r="G92" s="94"/>
      <c r="H92" s="94"/>
      <c r="I92" s="94">
        <f t="shared" si="19"/>
        <v>0</v>
      </c>
    </row>
    <row r="93" spans="2:9" ht="12.75">
      <c r="B93" s="120" t="s">
        <v>376</v>
      </c>
      <c r="C93" s="119"/>
      <c r="D93" s="105">
        <v>63942000</v>
      </c>
      <c r="E93" s="94">
        <v>-16521703.49</v>
      </c>
      <c r="F93" s="105">
        <f t="shared" si="20"/>
        <v>47420296.51</v>
      </c>
      <c r="G93" s="94">
        <v>47420296.51</v>
      </c>
      <c r="H93" s="94">
        <v>47420296.51</v>
      </c>
      <c r="I93" s="94">
        <f t="shared" si="19"/>
        <v>0</v>
      </c>
    </row>
    <row r="94" spans="2:9" ht="12.75">
      <c r="B94" s="118" t="s">
        <v>375</v>
      </c>
      <c r="C94" s="117"/>
      <c r="D94" s="105">
        <f>SUM(D95:D103)</f>
        <v>80150100</v>
      </c>
      <c r="E94" s="105">
        <f>SUM(E95:E103)</f>
        <v>45886993.199999996</v>
      </c>
      <c r="F94" s="105">
        <f>SUM(F95:F103)</f>
        <v>126037093.2</v>
      </c>
      <c r="G94" s="105">
        <f>SUM(G95:G103)</f>
        <v>119979208.22000001</v>
      </c>
      <c r="H94" s="105">
        <f>SUM(H95:H103)</f>
        <v>78965516.67999998</v>
      </c>
      <c r="I94" s="94">
        <f t="shared" si="19"/>
        <v>6057884.979999989</v>
      </c>
    </row>
    <row r="95" spans="2:9" ht="12.75">
      <c r="B95" s="120" t="s">
        <v>374</v>
      </c>
      <c r="C95" s="119"/>
      <c r="D95" s="105">
        <v>17850000</v>
      </c>
      <c r="E95" s="94">
        <v>14194078.99</v>
      </c>
      <c r="F95" s="105">
        <f aca="true" t="shared" si="21" ref="F95:F103">D95+E95</f>
        <v>32044078.990000002</v>
      </c>
      <c r="G95" s="94">
        <v>31692750.99</v>
      </c>
      <c r="H95" s="94">
        <v>21256287.18</v>
      </c>
      <c r="I95" s="94">
        <f t="shared" si="19"/>
        <v>351328.0000000037</v>
      </c>
    </row>
    <row r="96" spans="2:9" ht="12.75">
      <c r="B96" s="120" t="s">
        <v>373</v>
      </c>
      <c r="C96" s="119"/>
      <c r="D96" s="105">
        <v>57812400</v>
      </c>
      <c r="E96" s="94">
        <v>20440458.59</v>
      </c>
      <c r="F96" s="105">
        <f t="shared" si="21"/>
        <v>78252858.59</v>
      </c>
      <c r="G96" s="94">
        <v>74113136.2</v>
      </c>
      <c r="H96" s="94">
        <v>46949312.04</v>
      </c>
      <c r="I96" s="94">
        <f t="shared" si="19"/>
        <v>4139722.3900000006</v>
      </c>
    </row>
    <row r="97" spans="2:9" ht="12.75">
      <c r="B97" s="120" t="s">
        <v>372</v>
      </c>
      <c r="C97" s="119"/>
      <c r="D97" s="105">
        <v>0</v>
      </c>
      <c r="E97" s="94">
        <v>25579.41</v>
      </c>
      <c r="F97" s="105">
        <f t="shared" si="21"/>
        <v>25579.41</v>
      </c>
      <c r="G97" s="94">
        <v>25579.41</v>
      </c>
      <c r="H97" s="94">
        <v>25579.41</v>
      </c>
      <c r="I97" s="94">
        <f t="shared" si="19"/>
        <v>0</v>
      </c>
    </row>
    <row r="98" spans="2:9" ht="12.75">
      <c r="B98" s="120" t="s">
        <v>371</v>
      </c>
      <c r="C98" s="119"/>
      <c r="D98" s="105">
        <v>382800</v>
      </c>
      <c r="E98" s="94">
        <v>4446369.82</v>
      </c>
      <c r="F98" s="105">
        <f t="shared" si="21"/>
        <v>4829169.82</v>
      </c>
      <c r="G98" s="94">
        <v>4199356.98</v>
      </c>
      <c r="H98" s="94">
        <v>4017457.14</v>
      </c>
      <c r="I98" s="94">
        <f t="shared" si="19"/>
        <v>629812.8399999999</v>
      </c>
    </row>
    <row r="99" spans="2:9" ht="12.75">
      <c r="B99" s="120" t="s">
        <v>370</v>
      </c>
      <c r="C99" s="119"/>
      <c r="D99" s="105">
        <v>1934300</v>
      </c>
      <c r="E99" s="94">
        <v>-40294.47</v>
      </c>
      <c r="F99" s="105">
        <f t="shared" si="21"/>
        <v>1894005.53</v>
      </c>
      <c r="G99" s="94">
        <v>1833538.62</v>
      </c>
      <c r="H99" s="94">
        <v>896531.96</v>
      </c>
      <c r="I99" s="94">
        <f t="shared" si="19"/>
        <v>60466.909999999916</v>
      </c>
    </row>
    <row r="100" spans="2:9" ht="12.75">
      <c r="B100" s="120" t="s">
        <v>369</v>
      </c>
      <c r="C100" s="119"/>
      <c r="D100" s="105">
        <v>774300</v>
      </c>
      <c r="E100" s="94">
        <v>1597714.76</v>
      </c>
      <c r="F100" s="105">
        <f t="shared" si="21"/>
        <v>2372014.76</v>
      </c>
      <c r="G100" s="94">
        <v>1730670.87</v>
      </c>
      <c r="H100" s="94">
        <v>1139249.82</v>
      </c>
      <c r="I100" s="94">
        <f t="shared" si="19"/>
        <v>641343.8899999997</v>
      </c>
    </row>
    <row r="101" spans="2:9" ht="12.75">
      <c r="B101" s="120" t="s">
        <v>368</v>
      </c>
      <c r="C101" s="119"/>
      <c r="D101" s="105">
        <v>1139900</v>
      </c>
      <c r="E101" s="94">
        <v>3916224.63</v>
      </c>
      <c r="F101" s="105">
        <f t="shared" si="21"/>
        <v>5056124.63</v>
      </c>
      <c r="G101" s="94">
        <v>4988992.42</v>
      </c>
      <c r="H101" s="94">
        <v>3391025.42</v>
      </c>
      <c r="I101" s="94">
        <f t="shared" si="19"/>
        <v>67132.20999999996</v>
      </c>
    </row>
    <row r="102" spans="2:9" ht="12.75">
      <c r="B102" s="120" t="s">
        <v>367</v>
      </c>
      <c r="C102" s="119"/>
      <c r="D102" s="105"/>
      <c r="E102" s="94"/>
      <c r="F102" s="105">
        <f t="shared" si="21"/>
        <v>0</v>
      </c>
      <c r="G102" s="94"/>
      <c r="H102" s="94"/>
      <c r="I102" s="94">
        <f t="shared" si="19"/>
        <v>0</v>
      </c>
    </row>
    <row r="103" spans="2:9" ht="12.75">
      <c r="B103" s="120" t="s">
        <v>366</v>
      </c>
      <c r="C103" s="119"/>
      <c r="D103" s="105">
        <v>256400</v>
      </c>
      <c r="E103" s="94">
        <v>1306861.47</v>
      </c>
      <c r="F103" s="105">
        <f t="shared" si="21"/>
        <v>1563261.47</v>
      </c>
      <c r="G103" s="94">
        <v>1395182.73</v>
      </c>
      <c r="H103" s="94">
        <v>1290073.71</v>
      </c>
      <c r="I103" s="94">
        <f t="shared" si="19"/>
        <v>168078.74</v>
      </c>
    </row>
    <row r="104" spans="2:9" ht="12.75">
      <c r="B104" s="118" t="s">
        <v>365</v>
      </c>
      <c r="C104" s="117"/>
      <c r="D104" s="105">
        <f>SUM(D105:D113)</f>
        <v>126651729</v>
      </c>
      <c r="E104" s="105">
        <f>SUM(E105:E113)</f>
        <v>7212016.389999993</v>
      </c>
      <c r="F104" s="105">
        <f>SUM(F105:F113)</f>
        <v>133863745.39000002</v>
      </c>
      <c r="G104" s="105">
        <f>SUM(G105:G113)</f>
        <v>131663506.44999999</v>
      </c>
      <c r="H104" s="105">
        <f>SUM(H105:H113)</f>
        <v>60234347.34</v>
      </c>
      <c r="I104" s="94">
        <f t="shared" si="19"/>
        <v>2200238.9400000274</v>
      </c>
    </row>
    <row r="105" spans="2:9" ht="12.75">
      <c r="B105" s="120" t="s">
        <v>364</v>
      </c>
      <c r="C105" s="119"/>
      <c r="D105" s="105">
        <v>48161000</v>
      </c>
      <c r="E105" s="94">
        <v>-734669.38</v>
      </c>
      <c r="F105" s="94">
        <f aca="true" t="shared" si="22" ref="F105:F113">D105+E105</f>
        <v>47426330.62</v>
      </c>
      <c r="G105" s="94">
        <v>47377023.98</v>
      </c>
      <c r="H105" s="94">
        <v>44325086.51</v>
      </c>
      <c r="I105" s="94">
        <f t="shared" si="19"/>
        <v>49306.640000000596</v>
      </c>
    </row>
    <row r="106" spans="2:9" ht="12.75">
      <c r="B106" s="120" t="s">
        <v>363</v>
      </c>
      <c r="C106" s="119"/>
      <c r="D106" s="105">
        <v>2108400</v>
      </c>
      <c r="E106" s="94">
        <v>-634965.57</v>
      </c>
      <c r="F106" s="94">
        <f t="shared" si="22"/>
        <v>1473434.4300000002</v>
      </c>
      <c r="G106" s="94">
        <v>1469936.87</v>
      </c>
      <c r="H106" s="94">
        <v>1356204.17</v>
      </c>
      <c r="I106" s="94">
        <f t="shared" si="19"/>
        <v>3497.560000000056</v>
      </c>
    </row>
    <row r="107" spans="2:9" ht="12.75">
      <c r="B107" s="120" t="s">
        <v>362</v>
      </c>
      <c r="C107" s="119"/>
      <c r="D107" s="105">
        <v>865400</v>
      </c>
      <c r="E107" s="94">
        <v>48370938.01</v>
      </c>
      <c r="F107" s="94">
        <f t="shared" si="22"/>
        <v>49236338.01</v>
      </c>
      <c r="G107" s="94">
        <v>49149060.89</v>
      </c>
      <c r="H107" s="94">
        <v>4509043.81</v>
      </c>
      <c r="I107" s="94">
        <f t="shared" si="19"/>
        <v>87277.11999999732</v>
      </c>
    </row>
    <row r="108" spans="2:9" ht="12.75">
      <c r="B108" s="120" t="s">
        <v>361</v>
      </c>
      <c r="C108" s="119"/>
      <c r="D108" s="105">
        <v>970000</v>
      </c>
      <c r="E108" s="94">
        <v>-705126.59</v>
      </c>
      <c r="F108" s="94">
        <f t="shared" si="22"/>
        <v>264873.41000000003</v>
      </c>
      <c r="G108" s="94">
        <v>262951.08</v>
      </c>
      <c r="H108" s="94">
        <v>69942.6</v>
      </c>
      <c r="I108" s="94">
        <f t="shared" si="19"/>
        <v>1922.3300000000163</v>
      </c>
    </row>
    <row r="109" spans="2:9" ht="12.75">
      <c r="B109" s="120" t="s">
        <v>360</v>
      </c>
      <c r="C109" s="119"/>
      <c r="D109" s="105">
        <v>3219900</v>
      </c>
      <c r="E109" s="94">
        <v>3600532.7</v>
      </c>
      <c r="F109" s="94">
        <f t="shared" si="22"/>
        <v>6820432.7</v>
      </c>
      <c r="G109" s="94">
        <v>6740451.1</v>
      </c>
      <c r="H109" s="94">
        <v>1989316.89</v>
      </c>
      <c r="I109" s="94">
        <f t="shared" si="19"/>
        <v>79981.60000000056</v>
      </c>
    </row>
    <row r="110" spans="2:9" ht="12.75">
      <c r="B110" s="120" t="s">
        <v>359</v>
      </c>
      <c r="C110" s="119"/>
      <c r="D110" s="105">
        <v>500000</v>
      </c>
      <c r="E110" s="94">
        <v>-240827.5</v>
      </c>
      <c r="F110" s="94">
        <f t="shared" si="22"/>
        <v>259172.5</v>
      </c>
      <c r="G110" s="94">
        <v>259172.5</v>
      </c>
      <c r="H110" s="94">
        <v>259172.5</v>
      </c>
      <c r="I110" s="94">
        <f t="shared" si="19"/>
        <v>0</v>
      </c>
    </row>
    <row r="111" spans="2:9" ht="12.75">
      <c r="B111" s="120" t="s">
        <v>358</v>
      </c>
      <c r="C111" s="119"/>
      <c r="D111" s="105">
        <v>856500</v>
      </c>
      <c r="E111" s="94">
        <v>128507.15</v>
      </c>
      <c r="F111" s="94">
        <f t="shared" si="22"/>
        <v>985007.15</v>
      </c>
      <c r="G111" s="94">
        <v>893436.6</v>
      </c>
      <c r="H111" s="94">
        <v>848086.88</v>
      </c>
      <c r="I111" s="94">
        <f t="shared" si="19"/>
        <v>91570.55000000005</v>
      </c>
    </row>
    <row r="112" spans="2:9" ht="12.75">
      <c r="B112" s="120" t="s">
        <v>357</v>
      </c>
      <c r="C112" s="119"/>
      <c r="D112" s="105">
        <v>946700</v>
      </c>
      <c r="E112" s="94">
        <v>3010626.61</v>
      </c>
      <c r="F112" s="94">
        <f t="shared" si="22"/>
        <v>3957326.61</v>
      </c>
      <c r="G112" s="94">
        <v>2070643.48</v>
      </c>
      <c r="H112" s="94">
        <v>1270086.47</v>
      </c>
      <c r="I112" s="94">
        <f t="shared" si="19"/>
        <v>1886683.13</v>
      </c>
    </row>
    <row r="113" spans="2:9" ht="12.75">
      <c r="B113" s="120" t="s">
        <v>356</v>
      </c>
      <c r="C113" s="119"/>
      <c r="D113" s="105">
        <v>69023829</v>
      </c>
      <c r="E113" s="94">
        <v>-45582999.04</v>
      </c>
      <c r="F113" s="94">
        <f t="shared" si="22"/>
        <v>23440829.96</v>
      </c>
      <c r="G113" s="94">
        <v>23440829.95</v>
      </c>
      <c r="H113" s="94">
        <v>5607407.51</v>
      </c>
      <c r="I113" s="94">
        <f t="shared" si="19"/>
        <v>0.010000001639127731</v>
      </c>
    </row>
    <row r="114" spans="2:9" ht="25.5" customHeight="1">
      <c r="B114" s="190" t="s">
        <v>355</v>
      </c>
      <c r="C114" s="191"/>
      <c r="D114" s="105">
        <f>SUM(D115:D123)</f>
        <v>0</v>
      </c>
      <c r="E114" s="105">
        <f>SUM(E115:E123)</f>
        <v>99867602.95</v>
      </c>
      <c r="F114" s="105">
        <f>SUM(F115:F123)</f>
        <v>99867602.95</v>
      </c>
      <c r="G114" s="105">
        <f>SUM(G115:G123)</f>
        <v>98612729</v>
      </c>
      <c r="H114" s="105">
        <f>SUM(H115:H123)</f>
        <v>98612729</v>
      </c>
      <c r="I114" s="94">
        <f t="shared" si="19"/>
        <v>1254873.950000003</v>
      </c>
    </row>
    <row r="115" spans="2:9" ht="12.75">
      <c r="B115" s="120" t="s">
        <v>354</v>
      </c>
      <c r="C115" s="119"/>
      <c r="D115" s="105">
        <v>0</v>
      </c>
      <c r="E115" s="94">
        <v>1186363.95</v>
      </c>
      <c r="F115" s="94">
        <f aca="true" t="shared" si="23" ref="F115:F123">D115+E115</f>
        <v>1186363.95</v>
      </c>
      <c r="G115" s="94">
        <v>0</v>
      </c>
      <c r="H115" s="94">
        <v>0</v>
      </c>
      <c r="I115" s="94">
        <f t="shared" si="19"/>
        <v>1186363.95</v>
      </c>
    </row>
    <row r="116" spans="2:9" ht="12.75">
      <c r="B116" s="120" t="s">
        <v>353</v>
      </c>
      <c r="C116" s="119"/>
      <c r="D116" s="105">
        <v>0</v>
      </c>
      <c r="E116" s="94">
        <v>96725969</v>
      </c>
      <c r="F116" s="94">
        <f t="shared" si="23"/>
        <v>96725969</v>
      </c>
      <c r="G116" s="94">
        <v>96725969</v>
      </c>
      <c r="H116" s="94">
        <v>96725969</v>
      </c>
      <c r="I116" s="94">
        <f t="shared" si="19"/>
        <v>0</v>
      </c>
    </row>
    <row r="117" spans="2:9" ht="12.75">
      <c r="B117" s="120" t="s">
        <v>352</v>
      </c>
      <c r="C117" s="119"/>
      <c r="D117" s="105"/>
      <c r="E117" s="94"/>
      <c r="F117" s="94">
        <f t="shared" si="23"/>
        <v>0</v>
      </c>
      <c r="G117" s="94"/>
      <c r="H117" s="94"/>
      <c r="I117" s="94">
        <f t="shared" si="19"/>
        <v>0</v>
      </c>
    </row>
    <row r="118" spans="2:9" ht="12.75">
      <c r="B118" s="120" t="s">
        <v>351</v>
      </c>
      <c r="C118" s="119"/>
      <c r="D118" s="105">
        <v>0</v>
      </c>
      <c r="E118" s="94">
        <v>1955270</v>
      </c>
      <c r="F118" s="94">
        <f t="shared" si="23"/>
        <v>1955270</v>
      </c>
      <c r="G118" s="94">
        <v>1886760</v>
      </c>
      <c r="H118" s="94">
        <v>1886760</v>
      </c>
      <c r="I118" s="94">
        <f aca="true" t="shared" si="24" ref="I118:I149">F118-G118</f>
        <v>68510</v>
      </c>
    </row>
    <row r="119" spans="2:9" ht="12.75">
      <c r="B119" s="120" t="s">
        <v>350</v>
      </c>
      <c r="C119" s="119"/>
      <c r="D119" s="105"/>
      <c r="E119" s="94"/>
      <c r="F119" s="94">
        <f t="shared" si="23"/>
        <v>0</v>
      </c>
      <c r="G119" s="94"/>
      <c r="H119" s="94"/>
      <c r="I119" s="94">
        <f t="shared" si="24"/>
        <v>0</v>
      </c>
    </row>
    <row r="120" spans="2:9" ht="12.75">
      <c r="B120" s="120" t="s">
        <v>349</v>
      </c>
      <c r="C120" s="119"/>
      <c r="D120" s="105"/>
      <c r="E120" s="94"/>
      <c r="F120" s="94">
        <f t="shared" si="23"/>
        <v>0</v>
      </c>
      <c r="G120" s="94"/>
      <c r="H120" s="94"/>
      <c r="I120" s="94">
        <f t="shared" si="24"/>
        <v>0</v>
      </c>
    </row>
    <row r="121" spans="2:9" ht="12.75">
      <c r="B121" s="120" t="s">
        <v>348</v>
      </c>
      <c r="C121" s="119"/>
      <c r="D121" s="105"/>
      <c r="E121" s="94"/>
      <c r="F121" s="94">
        <f t="shared" si="23"/>
        <v>0</v>
      </c>
      <c r="G121" s="94"/>
      <c r="H121" s="94"/>
      <c r="I121" s="94">
        <f t="shared" si="24"/>
        <v>0</v>
      </c>
    </row>
    <row r="122" spans="2:9" ht="12.75">
      <c r="B122" s="120" t="s">
        <v>347</v>
      </c>
      <c r="C122" s="119"/>
      <c r="D122" s="105"/>
      <c r="E122" s="94"/>
      <c r="F122" s="94">
        <f t="shared" si="23"/>
        <v>0</v>
      </c>
      <c r="G122" s="94"/>
      <c r="H122" s="94"/>
      <c r="I122" s="94">
        <f t="shared" si="24"/>
        <v>0</v>
      </c>
    </row>
    <row r="123" spans="2:9" ht="12.75">
      <c r="B123" s="120" t="s">
        <v>346</v>
      </c>
      <c r="C123" s="119"/>
      <c r="D123" s="105"/>
      <c r="E123" s="94"/>
      <c r="F123" s="94">
        <f t="shared" si="23"/>
        <v>0</v>
      </c>
      <c r="G123" s="94"/>
      <c r="H123" s="94"/>
      <c r="I123" s="94">
        <f t="shared" si="24"/>
        <v>0</v>
      </c>
    </row>
    <row r="124" spans="2:9" ht="12.75">
      <c r="B124" s="118" t="s">
        <v>345</v>
      </c>
      <c r="C124" s="117"/>
      <c r="D124" s="105">
        <f>SUM(D125:D133)</f>
        <v>0</v>
      </c>
      <c r="E124" s="105">
        <f>SUM(E125:E133)</f>
        <v>28373392.799999997</v>
      </c>
      <c r="F124" s="105">
        <f>SUM(F125:F133)</f>
        <v>28373392.799999997</v>
      </c>
      <c r="G124" s="105">
        <f>SUM(G125:G133)</f>
        <v>28349379.539999995</v>
      </c>
      <c r="H124" s="105">
        <f>SUM(H125:H133)</f>
        <v>21161991.3</v>
      </c>
      <c r="I124" s="94">
        <f t="shared" si="24"/>
        <v>24013.26000000164</v>
      </c>
    </row>
    <row r="125" spans="2:9" ht="12.75">
      <c r="B125" s="120" t="s">
        <v>344</v>
      </c>
      <c r="C125" s="119"/>
      <c r="D125" s="105">
        <v>0</v>
      </c>
      <c r="E125" s="94">
        <v>21739943.76</v>
      </c>
      <c r="F125" s="94">
        <f aca="true" t="shared" si="25" ref="F125:F133">D125+E125</f>
        <v>21739943.76</v>
      </c>
      <c r="G125" s="94">
        <v>21739568.33</v>
      </c>
      <c r="H125" s="94">
        <v>14782479.56</v>
      </c>
      <c r="I125" s="94">
        <f t="shared" si="24"/>
        <v>375.43000000342727</v>
      </c>
    </row>
    <row r="126" spans="2:9" ht="12.75">
      <c r="B126" s="120" t="s">
        <v>343</v>
      </c>
      <c r="C126" s="119"/>
      <c r="D126" s="105">
        <v>0</v>
      </c>
      <c r="E126" s="94">
        <v>5908304.54</v>
      </c>
      <c r="F126" s="94">
        <f t="shared" si="25"/>
        <v>5908304.54</v>
      </c>
      <c r="G126" s="94">
        <v>5908304.54</v>
      </c>
      <c r="H126" s="94">
        <v>5676593.82</v>
      </c>
      <c r="I126" s="94">
        <f t="shared" si="24"/>
        <v>0</v>
      </c>
    </row>
    <row r="127" spans="2:9" ht="12.75">
      <c r="B127" s="120" t="s">
        <v>342</v>
      </c>
      <c r="C127" s="119"/>
      <c r="D127" s="105">
        <v>0</v>
      </c>
      <c r="E127" s="94">
        <v>173251.81</v>
      </c>
      <c r="F127" s="94">
        <f t="shared" si="25"/>
        <v>173251.81</v>
      </c>
      <c r="G127" s="94">
        <v>173251.81</v>
      </c>
      <c r="H127" s="94">
        <v>112334</v>
      </c>
      <c r="I127" s="94">
        <f t="shared" si="24"/>
        <v>0</v>
      </c>
    </row>
    <row r="128" spans="2:9" ht="12.75">
      <c r="B128" s="120" t="s">
        <v>341</v>
      </c>
      <c r="C128" s="119"/>
      <c r="D128" s="105"/>
      <c r="E128" s="94"/>
      <c r="F128" s="94">
        <f t="shared" si="25"/>
        <v>0</v>
      </c>
      <c r="G128" s="94"/>
      <c r="H128" s="94"/>
      <c r="I128" s="94">
        <f t="shared" si="24"/>
        <v>0</v>
      </c>
    </row>
    <row r="129" spans="2:9" ht="12.75">
      <c r="B129" s="120" t="s">
        <v>340</v>
      </c>
      <c r="C129" s="119"/>
      <c r="D129" s="105"/>
      <c r="E129" s="94"/>
      <c r="F129" s="94">
        <f t="shared" si="25"/>
        <v>0</v>
      </c>
      <c r="G129" s="94"/>
      <c r="H129" s="94"/>
      <c r="I129" s="94">
        <f t="shared" si="24"/>
        <v>0</v>
      </c>
    </row>
    <row r="130" spans="2:9" ht="12.75">
      <c r="B130" s="120" t="s">
        <v>339</v>
      </c>
      <c r="C130" s="119"/>
      <c r="D130" s="105">
        <v>0</v>
      </c>
      <c r="E130" s="94">
        <v>407190.24</v>
      </c>
      <c r="F130" s="94">
        <f t="shared" si="25"/>
        <v>407190.24</v>
      </c>
      <c r="G130" s="94">
        <v>383552.41</v>
      </c>
      <c r="H130" s="94">
        <v>445881.47</v>
      </c>
      <c r="I130" s="94">
        <f t="shared" si="24"/>
        <v>23637.830000000016</v>
      </c>
    </row>
    <row r="131" spans="2:9" ht="12.75">
      <c r="B131" s="120" t="s">
        <v>338</v>
      </c>
      <c r="C131" s="119"/>
      <c r="D131" s="105"/>
      <c r="E131" s="94"/>
      <c r="F131" s="94">
        <f t="shared" si="25"/>
        <v>0</v>
      </c>
      <c r="G131" s="94"/>
      <c r="H131" s="94"/>
      <c r="I131" s="94">
        <f t="shared" si="24"/>
        <v>0</v>
      </c>
    </row>
    <row r="132" spans="2:9" ht="12.75">
      <c r="B132" s="120" t="s">
        <v>337</v>
      </c>
      <c r="C132" s="119"/>
      <c r="D132" s="105"/>
      <c r="E132" s="94"/>
      <c r="F132" s="94">
        <f t="shared" si="25"/>
        <v>0</v>
      </c>
      <c r="G132" s="94"/>
      <c r="H132" s="94"/>
      <c r="I132" s="94">
        <f t="shared" si="24"/>
        <v>0</v>
      </c>
    </row>
    <row r="133" spans="2:9" ht="12.75">
      <c r="B133" s="120" t="s">
        <v>336</v>
      </c>
      <c r="C133" s="119"/>
      <c r="D133" s="105">
        <v>0</v>
      </c>
      <c r="E133" s="94">
        <v>144702.45</v>
      </c>
      <c r="F133" s="94">
        <f t="shared" si="25"/>
        <v>144702.45</v>
      </c>
      <c r="G133" s="94">
        <v>144702.45</v>
      </c>
      <c r="H133" s="94">
        <v>144702.45</v>
      </c>
      <c r="I133" s="94">
        <f t="shared" si="24"/>
        <v>0</v>
      </c>
    </row>
    <row r="134" spans="2:9" ht="12.75">
      <c r="B134" s="118" t="s">
        <v>335</v>
      </c>
      <c r="C134" s="117"/>
      <c r="D134" s="105">
        <f>SUM(D135:D137)</f>
        <v>0</v>
      </c>
      <c r="E134" s="105">
        <f>SUM(E135:E137)</f>
        <v>0</v>
      </c>
      <c r="F134" s="105">
        <f>SUM(F135:F137)</f>
        <v>0</v>
      </c>
      <c r="G134" s="105">
        <f>SUM(G135:G137)</f>
        <v>0</v>
      </c>
      <c r="H134" s="105">
        <f>SUM(H135:H137)</f>
        <v>0</v>
      </c>
      <c r="I134" s="94">
        <f t="shared" si="24"/>
        <v>0</v>
      </c>
    </row>
    <row r="135" spans="2:9" ht="12.75">
      <c r="B135" s="120" t="s">
        <v>334</v>
      </c>
      <c r="C135" s="119"/>
      <c r="D135" s="105"/>
      <c r="E135" s="94"/>
      <c r="F135" s="94">
        <f>D135+E135</f>
        <v>0</v>
      </c>
      <c r="G135" s="94"/>
      <c r="H135" s="94"/>
      <c r="I135" s="94">
        <f t="shared" si="24"/>
        <v>0</v>
      </c>
    </row>
    <row r="136" spans="2:9" ht="12.75">
      <c r="B136" s="120" t="s">
        <v>333</v>
      </c>
      <c r="C136" s="119"/>
      <c r="D136" s="105"/>
      <c r="E136" s="94"/>
      <c r="F136" s="94">
        <f>D136+E136</f>
        <v>0</v>
      </c>
      <c r="G136" s="94"/>
      <c r="H136" s="94"/>
      <c r="I136" s="94">
        <f t="shared" si="24"/>
        <v>0</v>
      </c>
    </row>
    <row r="137" spans="2:9" ht="12.75">
      <c r="B137" s="120" t="s">
        <v>332</v>
      </c>
      <c r="C137" s="119"/>
      <c r="D137" s="105"/>
      <c r="E137" s="94"/>
      <c r="F137" s="94">
        <f>D137+E137</f>
        <v>0</v>
      </c>
      <c r="G137" s="94"/>
      <c r="H137" s="94"/>
      <c r="I137" s="94">
        <f t="shared" si="24"/>
        <v>0</v>
      </c>
    </row>
    <row r="138" spans="2:9" ht="12.75">
      <c r="B138" s="118" t="s">
        <v>331</v>
      </c>
      <c r="C138" s="117"/>
      <c r="D138" s="105">
        <f>SUM(D139:D146)</f>
        <v>0</v>
      </c>
      <c r="E138" s="105">
        <f>SUM(E139:E146)</f>
        <v>0</v>
      </c>
      <c r="F138" s="105">
        <f>F139+F140+F141+F142+F143+F145+F146</f>
        <v>0</v>
      </c>
      <c r="G138" s="105">
        <f>SUM(G139:G146)</f>
        <v>0</v>
      </c>
      <c r="H138" s="105">
        <f>SUM(H139:H146)</f>
        <v>0</v>
      </c>
      <c r="I138" s="94">
        <f t="shared" si="24"/>
        <v>0</v>
      </c>
    </row>
    <row r="139" spans="2:9" ht="12.75">
      <c r="B139" s="120" t="s">
        <v>330</v>
      </c>
      <c r="C139" s="119"/>
      <c r="D139" s="105"/>
      <c r="E139" s="94"/>
      <c r="F139" s="94">
        <f aca="true" t="shared" si="26" ref="F139:F146">D139+E139</f>
        <v>0</v>
      </c>
      <c r="G139" s="94"/>
      <c r="H139" s="94"/>
      <c r="I139" s="94">
        <f t="shared" si="24"/>
        <v>0</v>
      </c>
    </row>
    <row r="140" spans="2:9" ht="12.75">
      <c r="B140" s="120" t="s">
        <v>329</v>
      </c>
      <c r="C140" s="119"/>
      <c r="D140" s="105"/>
      <c r="E140" s="94"/>
      <c r="F140" s="94">
        <f t="shared" si="26"/>
        <v>0</v>
      </c>
      <c r="G140" s="94"/>
      <c r="H140" s="94"/>
      <c r="I140" s="94">
        <f t="shared" si="24"/>
        <v>0</v>
      </c>
    </row>
    <row r="141" spans="2:9" ht="12.75">
      <c r="B141" s="120" t="s">
        <v>328</v>
      </c>
      <c r="C141" s="119"/>
      <c r="D141" s="105"/>
      <c r="E141" s="94"/>
      <c r="F141" s="94">
        <f t="shared" si="26"/>
        <v>0</v>
      </c>
      <c r="G141" s="94"/>
      <c r="H141" s="94"/>
      <c r="I141" s="94">
        <f t="shared" si="24"/>
        <v>0</v>
      </c>
    </row>
    <row r="142" spans="2:9" ht="12.75">
      <c r="B142" s="120" t="s">
        <v>327</v>
      </c>
      <c r="C142" s="119"/>
      <c r="D142" s="105"/>
      <c r="E142" s="94"/>
      <c r="F142" s="94">
        <f t="shared" si="26"/>
        <v>0</v>
      </c>
      <c r="G142" s="94"/>
      <c r="H142" s="94"/>
      <c r="I142" s="94">
        <f t="shared" si="24"/>
        <v>0</v>
      </c>
    </row>
    <row r="143" spans="2:9" ht="12.75">
      <c r="B143" s="120" t="s">
        <v>326</v>
      </c>
      <c r="C143" s="119"/>
      <c r="D143" s="105"/>
      <c r="E143" s="94"/>
      <c r="F143" s="94">
        <f t="shared" si="26"/>
        <v>0</v>
      </c>
      <c r="G143" s="94"/>
      <c r="H143" s="94"/>
      <c r="I143" s="94">
        <f t="shared" si="24"/>
        <v>0</v>
      </c>
    </row>
    <row r="144" spans="2:9" ht="12.75">
      <c r="B144" s="120" t="s">
        <v>325</v>
      </c>
      <c r="C144" s="119"/>
      <c r="D144" s="105"/>
      <c r="E144" s="94"/>
      <c r="F144" s="94">
        <f t="shared" si="26"/>
        <v>0</v>
      </c>
      <c r="G144" s="94"/>
      <c r="H144" s="94"/>
      <c r="I144" s="94">
        <f t="shared" si="24"/>
        <v>0</v>
      </c>
    </row>
    <row r="145" spans="2:9" ht="12.75">
      <c r="B145" s="120" t="s">
        <v>324</v>
      </c>
      <c r="C145" s="119"/>
      <c r="D145" s="105"/>
      <c r="E145" s="94"/>
      <c r="F145" s="94">
        <f t="shared" si="26"/>
        <v>0</v>
      </c>
      <c r="G145" s="94"/>
      <c r="H145" s="94"/>
      <c r="I145" s="94">
        <f t="shared" si="24"/>
        <v>0</v>
      </c>
    </row>
    <row r="146" spans="2:9" ht="12.75">
      <c r="B146" s="120" t="s">
        <v>323</v>
      </c>
      <c r="C146" s="119"/>
      <c r="D146" s="105"/>
      <c r="E146" s="94"/>
      <c r="F146" s="94">
        <f t="shared" si="26"/>
        <v>0</v>
      </c>
      <c r="G146" s="94"/>
      <c r="H146" s="94"/>
      <c r="I146" s="94">
        <f t="shared" si="24"/>
        <v>0</v>
      </c>
    </row>
    <row r="147" spans="2:9" ht="12.75">
      <c r="B147" s="118" t="s">
        <v>322</v>
      </c>
      <c r="C147" s="117"/>
      <c r="D147" s="105">
        <f>SUM(D148:D150)</f>
        <v>0</v>
      </c>
      <c r="E147" s="105">
        <f>SUM(E148:E150)</f>
        <v>0</v>
      </c>
      <c r="F147" s="105">
        <f>SUM(F148:F150)</f>
        <v>0</v>
      </c>
      <c r="G147" s="105">
        <f>SUM(G148:G150)</f>
        <v>0</v>
      </c>
      <c r="H147" s="105">
        <f>SUM(H148:H150)</f>
        <v>0</v>
      </c>
      <c r="I147" s="94">
        <f t="shared" si="24"/>
        <v>0</v>
      </c>
    </row>
    <row r="148" spans="2:9" ht="12.75">
      <c r="B148" s="120" t="s">
        <v>321</v>
      </c>
      <c r="C148" s="119"/>
      <c r="D148" s="105"/>
      <c r="E148" s="94"/>
      <c r="F148" s="94">
        <f>D148+E148</f>
        <v>0</v>
      </c>
      <c r="G148" s="94"/>
      <c r="H148" s="94"/>
      <c r="I148" s="94">
        <f t="shared" si="24"/>
        <v>0</v>
      </c>
    </row>
    <row r="149" spans="2:9" ht="12.75">
      <c r="B149" s="120" t="s">
        <v>320</v>
      </c>
      <c r="C149" s="119"/>
      <c r="D149" s="105"/>
      <c r="E149" s="94"/>
      <c r="F149" s="94">
        <f>D149+E149</f>
        <v>0</v>
      </c>
      <c r="G149" s="94"/>
      <c r="H149" s="94"/>
      <c r="I149" s="94">
        <f t="shared" si="24"/>
        <v>0</v>
      </c>
    </row>
    <row r="150" spans="2:9" ht="12.75">
      <c r="B150" s="120" t="s">
        <v>319</v>
      </c>
      <c r="C150" s="119"/>
      <c r="D150" s="105"/>
      <c r="E150" s="94"/>
      <c r="F150" s="94">
        <f>D150+E150</f>
        <v>0</v>
      </c>
      <c r="G150" s="94"/>
      <c r="H150" s="94"/>
      <c r="I150" s="94">
        <f aca="true" t="shared" si="27" ref="I150:I158">F150-G150</f>
        <v>0</v>
      </c>
    </row>
    <row r="151" spans="2:9" ht="12.75">
      <c r="B151" s="118" t="s">
        <v>318</v>
      </c>
      <c r="C151" s="117"/>
      <c r="D151" s="105">
        <f>SUM(D152:D158)</f>
        <v>0</v>
      </c>
      <c r="E151" s="105">
        <f>SUM(E152:E158)</f>
        <v>0</v>
      </c>
      <c r="F151" s="105">
        <f>SUM(F152:F158)</f>
        <v>0</v>
      </c>
      <c r="G151" s="105">
        <f>SUM(G152:G158)</f>
        <v>0</v>
      </c>
      <c r="H151" s="105">
        <f>SUM(H152:H158)</f>
        <v>0</v>
      </c>
      <c r="I151" s="94">
        <f t="shared" si="27"/>
        <v>0</v>
      </c>
    </row>
    <row r="152" spans="2:9" ht="12.75">
      <c r="B152" s="120" t="s">
        <v>317</v>
      </c>
      <c r="C152" s="119"/>
      <c r="D152" s="105"/>
      <c r="E152" s="94"/>
      <c r="F152" s="94">
        <f aca="true" t="shared" si="28" ref="F152:F158">D152+E152</f>
        <v>0</v>
      </c>
      <c r="G152" s="94"/>
      <c r="H152" s="94"/>
      <c r="I152" s="94">
        <f t="shared" si="27"/>
        <v>0</v>
      </c>
    </row>
    <row r="153" spans="2:9" ht="12.75">
      <c r="B153" s="120" t="s">
        <v>316</v>
      </c>
      <c r="C153" s="119"/>
      <c r="D153" s="105"/>
      <c r="E153" s="94"/>
      <c r="F153" s="94">
        <f t="shared" si="28"/>
        <v>0</v>
      </c>
      <c r="G153" s="94"/>
      <c r="H153" s="94"/>
      <c r="I153" s="94">
        <f t="shared" si="27"/>
        <v>0</v>
      </c>
    </row>
    <row r="154" spans="2:9" ht="12.75">
      <c r="B154" s="120" t="s">
        <v>315</v>
      </c>
      <c r="C154" s="119"/>
      <c r="D154" s="105"/>
      <c r="E154" s="94"/>
      <c r="F154" s="94">
        <f t="shared" si="28"/>
        <v>0</v>
      </c>
      <c r="G154" s="94"/>
      <c r="H154" s="94"/>
      <c r="I154" s="94">
        <f t="shared" si="27"/>
        <v>0</v>
      </c>
    </row>
    <row r="155" spans="2:9" ht="12.75">
      <c r="B155" s="120" t="s">
        <v>314</v>
      </c>
      <c r="C155" s="119"/>
      <c r="D155" s="105"/>
      <c r="E155" s="94"/>
      <c r="F155" s="94">
        <f t="shared" si="28"/>
        <v>0</v>
      </c>
      <c r="G155" s="94"/>
      <c r="H155" s="94"/>
      <c r="I155" s="94">
        <f t="shared" si="27"/>
        <v>0</v>
      </c>
    </row>
    <row r="156" spans="2:9" ht="12.75">
      <c r="B156" s="120" t="s">
        <v>313</v>
      </c>
      <c r="C156" s="119"/>
      <c r="D156" s="105"/>
      <c r="E156" s="94"/>
      <c r="F156" s="94">
        <f t="shared" si="28"/>
        <v>0</v>
      </c>
      <c r="G156" s="94"/>
      <c r="H156" s="94"/>
      <c r="I156" s="94">
        <f t="shared" si="27"/>
        <v>0</v>
      </c>
    </row>
    <row r="157" spans="2:9" ht="12.75">
      <c r="B157" s="120" t="s">
        <v>312</v>
      </c>
      <c r="C157" s="119"/>
      <c r="D157" s="105"/>
      <c r="E157" s="94"/>
      <c r="F157" s="94">
        <f t="shared" si="28"/>
        <v>0</v>
      </c>
      <c r="G157" s="94"/>
      <c r="H157" s="94"/>
      <c r="I157" s="94">
        <f t="shared" si="27"/>
        <v>0</v>
      </c>
    </row>
    <row r="158" spans="2:9" ht="12.75">
      <c r="B158" s="120" t="s">
        <v>311</v>
      </c>
      <c r="C158" s="119"/>
      <c r="D158" s="105"/>
      <c r="E158" s="94"/>
      <c r="F158" s="94">
        <f t="shared" si="28"/>
        <v>0</v>
      </c>
      <c r="G158" s="94"/>
      <c r="H158" s="94"/>
      <c r="I158" s="94">
        <f t="shared" si="27"/>
        <v>0</v>
      </c>
    </row>
    <row r="159" spans="2:9" ht="12.75">
      <c r="B159" s="118"/>
      <c r="C159" s="117"/>
      <c r="D159" s="105"/>
      <c r="E159" s="94"/>
      <c r="F159" s="94"/>
      <c r="G159" s="94"/>
      <c r="H159" s="94"/>
      <c r="I159" s="94"/>
    </row>
    <row r="160" spans="2:9" ht="12.75">
      <c r="B160" s="116" t="s">
        <v>310</v>
      </c>
      <c r="C160" s="115"/>
      <c r="D160" s="114">
        <f aca="true" t="shared" si="29" ref="D160:I160">D10+D85</f>
        <v>5484178285</v>
      </c>
      <c r="E160" s="114">
        <f t="shared" si="29"/>
        <v>387971651.0799999</v>
      </c>
      <c r="F160" s="114">
        <f t="shared" si="29"/>
        <v>5872149936.08</v>
      </c>
      <c r="G160" s="114">
        <f t="shared" si="29"/>
        <v>5854743951.110001</v>
      </c>
      <c r="H160" s="114">
        <f t="shared" si="29"/>
        <v>5655608455.220001</v>
      </c>
      <c r="I160" s="114">
        <f t="shared" si="29"/>
        <v>17405984.97000002</v>
      </c>
    </row>
    <row r="161" spans="2:9" ht="13.5" thickBot="1">
      <c r="B161" s="113"/>
      <c r="C161" s="112"/>
      <c r="D161" s="111"/>
      <c r="E161" s="90"/>
      <c r="F161" s="90"/>
      <c r="G161" s="90"/>
      <c r="H161" s="90"/>
      <c r="I161" s="90"/>
    </row>
    <row r="164" ht="12.75"/>
    <row r="165" ht="12.75"/>
    <row r="166" ht="12.75"/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92"/>
  <sheetViews>
    <sheetView view="pageBreakPreview" zoomScale="60" zoomScalePageLayoutView="0" workbookViewId="0" topLeftCell="A1">
      <pane ySplit="8" topLeftCell="A130" activePane="bottomLeft" state="frozen"/>
      <selection pane="topLeft" activeCell="A1" sqref="A1"/>
      <selection pane="bottomLeft" activeCell="B142" sqref="B142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8" t="s">
        <v>504</v>
      </c>
      <c r="C2" s="199"/>
      <c r="D2" s="199"/>
      <c r="E2" s="199"/>
      <c r="F2" s="199"/>
      <c r="G2" s="199"/>
      <c r="H2" s="200"/>
    </row>
    <row r="3" spans="2:8" ht="12.75">
      <c r="B3" s="152" t="s">
        <v>391</v>
      </c>
      <c r="C3" s="153"/>
      <c r="D3" s="153"/>
      <c r="E3" s="153"/>
      <c r="F3" s="153"/>
      <c r="G3" s="153"/>
      <c r="H3" s="154"/>
    </row>
    <row r="4" spans="2:8" ht="12.75">
      <c r="B4" s="152" t="s">
        <v>467</v>
      </c>
      <c r="C4" s="153"/>
      <c r="D4" s="153"/>
      <c r="E4" s="153"/>
      <c r="F4" s="153"/>
      <c r="G4" s="153"/>
      <c r="H4" s="154"/>
    </row>
    <row r="5" spans="2:8" ht="12.75">
      <c r="B5" s="152" t="s">
        <v>503</v>
      </c>
      <c r="C5" s="153"/>
      <c r="D5" s="153"/>
      <c r="E5" s="153"/>
      <c r="F5" s="153"/>
      <c r="G5" s="153"/>
      <c r="H5" s="154"/>
    </row>
    <row r="6" spans="2:8" ht="13.5" thickBot="1">
      <c r="B6" s="155" t="s">
        <v>1</v>
      </c>
      <c r="C6" s="156"/>
      <c r="D6" s="156"/>
      <c r="E6" s="156"/>
      <c r="F6" s="156"/>
      <c r="G6" s="156"/>
      <c r="H6" s="157"/>
    </row>
    <row r="7" spans="2:8" ht="13.5" thickBot="1">
      <c r="B7" s="176" t="s">
        <v>2</v>
      </c>
      <c r="C7" s="195" t="s">
        <v>389</v>
      </c>
      <c r="D7" s="196"/>
      <c r="E7" s="196"/>
      <c r="F7" s="196"/>
      <c r="G7" s="197"/>
      <c r="H7" s="176" t="s">
        <v>388</v>
      </c>
    </row>
    <row r="8" spans="2:8" ht="26.25" thickBot="1">
      <c r="B8" s="177"/>
      <c r="C8" s="23" t="s">
        <v>239</v>
      </c>
      <c r="D8" s="23" t="s">
        <v>305</v>
      </c>
      <c r="E8" s="23" t="s">
        <v>304</v>
      </c>
      <c r="F8" s="23" t="s">
        <v>209</v>
      </c>
      <c r="G8" s="23" t="s">
        <v>207</v>
      </c>
      <c r="H8" s="177"/>
    </row>
    <row r="9" spans="2:8" ht="12.75">
      <c r="B9" s="131" t="s">
        <v>466</v>
      </c>
      <c r="C9" s="138">
        <f aca="true" t="shared" si="0" ref="C9:H9">SUM(C10:C67)</f>
        <v>134221000</v>
      </c>
      <c r="D9" s="138">
        <f t="shared" si="0"/>
        <v>105092401.61000006</v>
      </c>
      <c r="E9" s="138">
        <f t="shared" si="0"/>
        <v>239313401.60999995</v>
      </c>
      <c r="F9" s="138">
        <f t="shared" si="0"/>
        <v>231444427.77</v>
      </c>
      <c r="G9" s="138">
        <f t="shared" si="0"/>
        <v>156094307.26999995</v>
      </c>
      <c r="H9" s="138">
        <f t="shared" si="0"/>
        <v>7868973.84</v>
      </c>
    </row>
    <row r="10" spans="2:8" ht="12.75" customHeight="1">
      <c r="B10" s="134" t="s">
        <v>460</v>
      </c>
      <c r="C10" s="135">
        <v>2994579</v>
      </c>
      <c r="D10" s="135">
        <v>18222585.07</v>
      </c>
      <c r="E10" s="135">
        <f aca="true" t="shared" si="1" ref="E10:E41">C10+D10</f>
        <v>21217164.07</v>
      </c>
      <c r="F10" s="135">
        <v>21217164.07</v>
      </c>
      <c r="G10" s="135">
        <v>7800536.39</v>
      </c>
      <c r="H10" s="94">
        <f aca="true" t="shared" si="2" ref="H10:H41">E10-F10</f>
        <v>0</v>
      </c>
    </row>
    <row r="11" spans="2:8" ht="12.75">
      <c r="B11" s="134" t="s">
        <v>459</v>
      </c>
      <c r="C11" s="9">
        <v>489</v>
      </c>
      <c r="D11" s="9">
        <v>317345.94</v>
      </c>
      <c r="E11" s="9">
        <f t="shared" si="1"/>
        <v>317834.94</v>
      </c>
      <c r="F11" s="9">
        <v>317834.94</v>
      </c>
      <c r="G11" s="9">
        <v>168103.15</v>
      </c>
      <c r="H11" s="94">
        <f t="shared" si="2"/>
        <v>0</v>
      </c>
    </row>
    <row r="12" spans="2:8" ht="12.75">
      <c r="B12" s="134" t="s">
        <v>458</v>
      </c>
      <c r="C12" s="9">
        <v>322632</v>
      </c>
      <c r="D12" s="9">
        <v>-284410.25</v>
      </c>
      <c r="E12" s="9">
        <f t="shared" si="1"/>
        <v>38221.75</v>
      </c>
      <c r="F12" s="9">
        <v>38221.75</v>
      </c>
      <c r="G12" s="9">
        <v>24121.75</v>
      </c>
      <c r="H12" s="94">
        <f t="shared" si="2"/>
        <v>0</v>
      </c>
    </row>
    <row r="13" spans="2:8" ht="12.75">
      <c r="B13" s="134" t="s">
        <v>457</v>
      </c>
      <c r="C13" s="9">
        <v>0</v>
      </c>
      <c r="D13" s="9">
        <v>1200</v>
      </c>
      <c r="E13" s="9">
        <f t="shared" si="1"/>
        <v>1200</v>
      </c>
      <c r="F13" s="9">
        <v>1200</v>
      </c>
      <c r="G13" s="9">
        <v>1200</v>
      </c>
      <c r="H13" s="94">
        <f t="shared" si="2"/>
        <v>0</v>
      </c>
    </row>
    <row r="14" spans="2:8" ht="12.75">
      <c r="B14" s="134" t="s">
        <v>456</v>
      </c>
      <c r="C14" s="9">
        <v>48523</v>
      </c>
      <c r="D14" s="9">
        <v>389529.86</v>
      </c>
      <c r="E14" s="9">
        <f t="shared" si="1"/>
        <v>438052.86</v>
      </c>
      <c r="F14" s="9">
        <v>438052.86</v>
      </c>
      <c r="G14" s="9">
        <v>339000.81</v>
      </c>
      <c r="H14" s="94">
        <f t="shared" si="2"/>
        <v>0</v>
      </c>
    </row>
    <row r="15" spans="2:8" ht="12.75">
      <c r="B15" s="134" t="s">
        <v>455</v>
      </c>
      <c r="C15" s="9">
        <v>0</v>
      </c>
      <c r="D15" s="9">
        <v>14530</v>
      </c>
      <c r="E15" s="9">
        <f t="shared" si="1"/>
        <v>14530</v>
      </c>
      <c r="F15" s="9">
        <v>14530</v>
      </c>
      <c r="G15" s="9">
        <v>14530</v>
      </c>
      <c r="H15" s="94">
        <f t="shared" si="2"/>
        <v>0</v>
      </c>
    </row>
    <row r="16" spans="2:8" ht="12.75">
      <c r="B16" s="134" t="s">
        <v>454</v>
      </c>
      <c r="C16" s="9">
        <v>20790</v>
      </c>
      <c r="D16" s="9">
        <v>844036.93</v>
      </c>
      <c r="E16" s="9">
        <f t="shared" si="1"/>
        <v>864826.93</v>
      </c>
      <c r="F16" s="9">
        <v>826050.89</v>
      </c>
      <c r="G16" s="9">
        <v>307819.38</v>
      </c>
      <c r="H16" s="94">
        <f t="shared" si="2"/>
        <v>38776.04000000004</v>
      </c>
    </row>
    <row r="17" spans="2:8" ht="12.75">
      <c r="B17" s="134" t="s">
        <v>453</v>
      </c>
      <c r="C17" s="9">
        <v>120000</v>
      </c>
      <c r="D17" s="9">
        <v>-66722.31</v>
      </c>
      <c r="E17" s="9">
        <f t="shared" si="1"/>
        <v>53277.69</v>
      </c>
      <c r="F17" s="9">
        <v>53277.69</v>
      </c>
      <c r="G17" s="9">
        <v>52072</v>
      </c>
      <c r="H17" s="94">
        <f t="shared" si="2"/>
        <v>0</v>
      </c>
    </row>
    <row r="18" spans="2:8" ht="12.75">
      <c r="B18" s="133" t="s">
        <v>452</v>
      </c>
      <c r="C18" s="9">
        <v>1665321</v>
      </c>
      <c r="D18" s="9">
        <v>-139837.62</v>
      </c>
      <c r="E18" s="9">
        <f t="shared" si="1"/>
        <v>1525483.38</v>
      </c>
      <c r="F18" s="9">
        <v>1525483.38</v>
      </c>
      <c r="G18" s="9">
        <v>1461642.71</v>
      </c>
      <c r="H18" s="9">
        <f t="shared" si="2"/>
        <v>0</v>
      </c>
    </row>
    <row r="19" spans="2:8" ht="12.75">
      <c r="B19" s="133" t="s">
        <v>451</v>
      </c>
      <c r="C19" s="9">
        <v>8654</v>
      </c>
      <c r="D19" s="9">
        <v>-7454</v>
      </c>
      <c r="E19" s="9">
        <f t="shared" si="1"/>
        <v>1200</v>
      </c>
      <c r="F19" s="9">
        <v>1200</v>
      </c>
      <c r="G19" s="9">
        <v>1200</v>
      </c>
      <c r="H19" s="9">
        <f t="shared" si="2"/>
        <v>0</v>
      </c>
    </row>
    <row r="20" spans="2:8" ht="12.75">
      <c r="B20" s="133" t="s">
        <v>450</v>
      </c>
      <c r="C20" s="9">
        <v>1508722</v>
      </c>
      <c r="D20" s="9">
        <v>3064994.94</v>
      </c>
      <c r="E20" s="9">
        <f t="shared" si="1"/>
        <v>4573716.9399999995</v>
      </c>
      <c r="F20" s="9">
        <v>4573716.94</v>
      </c>
      <c r="G20" s="9">
        <v>632598.11</v>
      </c>
      <c r="H20" s="9">
        <f t="shared" si="2"/>
        <v>0</v>
      </c>
    </row>
    <row r="21" spans="2:8" ht="12.75">
      <c r="B21" s="133" t="s">
        <v>449</v>
      </c>
      <c r="C21" s="9">
        <v>2292950</v>
      </c>
      <c r="D21" s="9">
        <v>-537574.21</v>
      </c>
      <c r="E21" s="9">
        <f t="shared" si="1"/>
        <v>1755375.79</v>
      </c>
      <c r="F21" s="9">
        <v>1755375.79</v>
      </c>
      <c r="G21" s="9">
        <v>1755375.79</v>
      </c>
      <c r="H21" s="9">
        <f t="shared" si="2"/>
        <v>0</v>
      </c>
    </row>
    <row r="22" spans="2:8" ht="12.75">
      <c r="B22" s="133" t="s">
        <v>448</v>
      </c>
      <c r="C22" s="9">
        <v>275946</v>
      </c>
      <c r="D22" s="9">
        <v>920244.27</v>
      </c>
      <c r="E22" s="9">
        <f t="shared" si="1"/>
        <v>1196190.27</v>
      </c>
      <c r="F22" s="9">
        <v>1196190.27</v>
      </c>
      <c r="G22" s="9">
        <v>89625.7</v>
      </c>
      <c r="H22" s="9">
        <f t="shared" si="2"/>
        <v>0</v>
      </c>
    </row>
    <row r="23" spans="2:8" ht="12.75">
      <c r="B23" s="133" t="s">
        <v>447</v>
      </c>
      <c r="C23" s="9">
        <v>1000</v>
      </c>
      <c r="D23" s="9">
        <v>361962.13</v>
      </c>
      <c r="E23" s="9">
        <f t="shared" si="1"/>
        <v>362962.13</v>
      </c>
      <c r="F23" s="9">
        <v>362962.13</v>
      </c>
      <c r="G23" s="9">
        <v>335015.64</v>
      </c>
      <c r="H23" s="9">
        <f t="shared" si="2"/>
        <v>0</v>
      </c>
    </row>
    <row r="24" spans="2:8" ht="12.75">
      <c r="B24" s="133" t="s">
        <v>446</v>
      </c>
      <c r="C24" s="9">
        <v>76157330</v>
      </c>
      <c r="D24" s="9">
        <v>65879275.68</v>
      </c>
      <c r="E24" s="9">
        <f t="shared" si="1"/>
        <v>142036605.68</v>
      </c>
      <c r="F24" s="9">
        <v>142036605.68</v>
      </c>
      <c r="G24" s="9">
        <v>105007013.02</v>
      </c>
      <c r="H24" s="9">
        <f t="shared" si="2"/>
        <v>0</v>
      </c>
    </row>
    <row r="25" spans="2:8" ht="12.75">
      <c r="B25" s="133" t="s">
        <v>445</v>
      </c>
      <c r="C25" s="9">
        <v>1793453</v>
      </c>
      <c r="D25" s="9">
        <v>-1371833.03</v>
      </c>
      <c r="E25" s="9">
        <f t="shared" si="1"/>
        <v>421619.97</v>
      </c>
      <c r="F25" s="9">
        <v>421619.97</v>
      </c>
      <c r="G25" s="9">
        <v>421619.97</v>
      </c>
      <c r="H25" s="9">
        <f t="shared" si="2"/>
        <v>0</v>
      </c>
    </row>
    <row r="26" spans="2:8" ht="12.75">
      <c r="B26" s="133" t="s">
        <v>444</v>
      </c>
      <c r="C26" s="9">
        <v>21431907</v>
      </c>
      <c r="D26" s="9">
        <v>-3458769.38</v>
      </c>
      <c r="E26" s="9">
        <f t="shared" si="1"/>
        <v>17973137.62</v>
      </c>
      <c r="F26" s="9">
        <v>17941121.62</v>
      </c>
      <c r="G26" s="9">
        <v>13056911.43</v>
      </c>
      <c r="H26" s="9">
        <f t="shared" si="2"/>
        <v>32016</v>
      </c>
    </row>
    <row r="27" spans="2:8" ht="12.75">
      <c r="B27" s="133" t="s">
        <v>443</v>
      </c>
      <c r="C27" s="9">
        <v>412169</v>
      </c>
      <c r="D27" s="9">
        <v>-269080.14</v>
      </c>
      <c r="E27" s="9">
        <f t="shared" si="1"/>
        <v>143088.86</v>
      </c>
      <c r="F27" s="9">
        <v>143088.86</v>
      </c>
      <c r="G27" s="9">
        <v>54135.44</v>
      </c>
      <c r="H27" s="9">
        <f t="shared" si="2"/>
        <v>0</v>
      </c>
    </row>
    <row r="28" spans="2:8" ht="12.75">
      <c r="B28" s="133" t="s">
        <v>442</v>
      </c>
      <c r="C28" s="9">
        <v>1731808</v>
      </c>
      <c r="D28" s="9">
        <v>477271.48</v>
      </c>
      <c r="E28" s="9">
        <f t="shared" si="1"/>
        <v>2209079.48</v>
      </c>
      <c r="F28" s="9">
        <v>2209079.48</v>
      </c>
      <c r="G28" s="9">
        <v>2155368.42</v>
      </c>
      <c r="H28" s="9">
        <f t="shared" si="2"/>
        <v>0</v>
      </c>
    </row>
    <row r="29" spans="2:8" ht="12.75">
      <c r="B29" s="133" t="s">
        <v>441</v>
      </c>
      <c r="C29" s="9">
        <v>167978</v>
      </c>
      <c r="D29" s="9">
        <v>32476.64</v>
      </c>
      <c r="E29" s="9">
        <f t="shared" si="1"/>
        <v>200454.64</v>
      </c>
      <c r="F29" s="9">
        <v>200454.64</v>
      </c>
      <c r="G29" s="9">
        <v>184676.26</v>
      </c>
      <c r="H29" s="9">
        <f t="shared" si="2"/>
        <v>0</v>
      </c>
    </row>
    <row r="30" spans="2:8" ht="12.75">
      <c r="B30" s="133" t="s">
        <v>440</v>
      </c>
      <c r="C30" s="9">
        <v>434141</v>
      </c>
      <c r="D30" s="9">
        <v>399477.78</v>
      </c>
      <c r="E30" s="9">
        <f t="shared" si="1"/>
        <v>833618.78</v>
      </c>
      <c r="F30" s="9">
        <v>833618.78</v>
      </c>
      <c r="G30" s="9">
        <v>394866.18</v>
      </c>
      <c r="H30" s="9">
        <f t="shared" si="2"/>
        <v>0</v>
      </c>
    </row>
    <row r="31" spans="2:8" ht="12.75">
      <c r="B31" s="133" t="s">
        <v>439</v>
      </c>
      <c r="C31" s="9">
        <v>0</v>
      </c>
      <c r="D31" s="9">
        <v>1500</v>
      </c>
      <c r="E31" s="9">
        <f t="shared" si="1"/>
        <v>1500</v>
      </c>
      <c r="F31" s="9">
        <v>1500</v>
      </c>
      <c r="G31" s="9">
        <v>1500</v>
      </c>
      <c r="H31" s="9">
        <f t="shared" si="2"/>
        <v>0</v>
      </c>
    </row>
    <row r="32" spans="2:8" ht="12.75">
      <c r="B32" s="133" t="s">
        <v>437</v>
      </c>
      <c r="C32" s="9">
        <v>5263809</v>
      </c>
      <c r="D32" s="9">
        <v>3509416.87</v>
      </c>
      <c r="E32" s="9">
        <f t="shared" si="1"/>
        <v>8773225.870000001</v>
      </c>
      <c r="F32" s="9">
        <v>8773225.87</v>
      </c>
      <c r="G32" s="9">
        <v>6089752.75</v>
      </c>
      <c r="H32" s="9">
        <f t="shared" si="2"/>
        <v>0</v>
      </c>
    </row>
    <row r="33" spans="2:8" ht="12.75">
      <c r="B33" s="133" t="s">
        <v>436</v>
      </c>
      <c r="C33" s="9">
        <v>64317</v>
      </c>
      <c r="D33" s="9">
        <v>493871.58</v>
      </c>
      <c r="E33" s="9">
        <f t="shared" si="1"/>
        <v>558188.5800000001</v>
      </c>
      <c r="F33" s="9">
        <v>558188.58</v>
      </c>
      <c r="G33" s="9">
        <v>482708.54</v>
      </c>
      <c r="H33" s="9">
        <f t="shared" si="2"/>
        <v>0</v>
      </c>
    </row>
    <row r="34" spans="2:8" ht="12.75">
      <c r="B34" s="133" t="s">
        <v>435</v>
      </c>
      <c r="C34" s="9">
        <v>256004</v>
      </c>
      <c r="D34" s="9">
        <v>1014905.89</v>
      </c>
      <c r="E34" s="9">
        <f t="shared" si="1"/>
        <v>1270909.8900000001</v>
      </c>
      <c r="F34" s="9">
        <v>1270909.89</v>
      </c>
      <c r="G34" s="9">
        <v>1227878.5</v>
      </c>
      <c r="H34" s="9">
        <f t="shared" si="2"/>
        <v>0</v>
      </c>
    </row>
    <row r="35" spans="2:8" ht="12.75">
      <c r="B35" s="133" t="s">
        <v>434</v>
      </c>
      <c r="C35" s="9">
        <v>81650</v>
      </c>
      <c r="D35" s="9">
        <v>64300.32</v>
      </c>
      <c r="E35" s="9">
        <f t="shared" si="1"/>
        <v>145950.32</v>
      </c>
      <c r="F35" s="9">
        <v>145950.32</v>
      </c>
      <c r="G35" s="9">
        <v>56504.12</v>
      </c>
      <c r="H35" s="9">
        <f t="shared" si="2"/>
        <v>0</v>
      </c>
    </row>
    <row r="36" spans="2:8" ht="12.75">
      <c r="B36" s="133" t="s">
        <v>433</v>
      </c>
      <c r="C36" s="9">
        <v>72850</v>
      </c>
      <c r="D36" s="9">
        <v>-6889.71</v>
      </c>
      <c r="E36" s="9">
        <f t="shared" si="1"/>
        <v>65960.29</v>
      </c>
      <c r="F36" s="9">
        <v>65724.62</v>
      </c>
      <c r="G36" s="9">
        <v>34586.03</v>
      </c>
      <c r="H36" s="9">
        <f t="shared" si="2"/>
        <v>235.66999999999825</v>
      </c>
    </row>
    <row r="37" spans="2:8" ht="12.75">
      <c r="B37" s="133" t="s">
        <v>432</v>
      </c>
      <c r="C37" s="9">
        <v>113105</v>
      </c>
      <c r="D37" s="9">
        <v>-13299.29</v>
      </c>
      <c r="E37" s="9">
        <f t="shared" si="1"/>
        <v>99805.70999999999</v>
      </c>
      <c r="F37" s="9">
        <v>99805.71</v>
      </c>
      <c r="G37" s="9">
        <v>68960.17</v>
      </c>
      <c r="H37" s="9">
        <f t="shared" si="2"/>
        <v>0</v>
      </c>
    </row>
    <row r="38" spans="2:8" ht="12.75">
      <c r="B38" s="133" t="s">
        <v>431</v>
      </c>
      <c r="C38" s="9">
        <v>111650</v>
      </c>
      <c r="D38" s="9">
        <v>-24721.82</v>
      </c>
      <c r="E38" s="9">
        <f t="shared" si="1"/>
        <v>86928.18</v>
      </c>
      <c r="F38" s="9">
        <v>86928.18</v>
      </c>
      <c r="G38" s="9">
        <v>39340.2</v>
      </c>
      <c r="H38" s="9">
        <f t="shared" si="2"/>
        <v>0</v>
      </c>
    </row>
    <row r="39" spans="2:8" ht="12.75">
      <c r="B39" s="133" t="s">
        <v>430</v>
      </c>
      <c r="C39" s="9">
        <v>72850</v>
      </c>
      <c r="D39" s="9">
        <v>90264.44</v>
      </c>
      <c r="E39" s="9">
        <f t="shared" si="1"/>
        <v>163114.44</v>
      </c>
      <c r="F39" s="9">
        <v>163114.44</v>
      </c>
      <c r="G39" s="9">
        <v>85688.28</v>
      </c>
      <c r="H39" s="9">
        <f t="shared" si="2"/>
        <v>0</v>
      </c>
    </row>
    <row r="40" spans="2:8" ht="12.75">
      <c r="B40" s="133" t="s">
        <v>429</v>
      </c>
      <c r="C40" s="9">
        <v>81650</v>
      </c>
      <c r="D40" s="9">
        <v>84427.52</v>
      </c>
      <c r="E40" s="9">
        <f t="shared" si="1"/>
        <v>166077.52000000002</v>
      </c>
      <c r="F40" s="9">
        <v>166077.52</v>
      </c>
      <c r="G40" s="9">
        <v>68082.24</v>
      </c>
      <c r="H40" s="9">
        <f t="shared" si="2"/>
        <v>0</v>
      </c>
    </row>
    <row r="41" spans="2:8" ht="12.75">
      <c r="B41" s="133" t="s">
        <v>428</v>
      </c>
      <c r="C41" s="9">
        <v>200444</v>
      </c>
      <c r="D41" s="9">
        <v>690074.87</v>
      </c>
      <c r="E41" s="9">
        <f t="shared" si="1"/>
        <v>890518.87</v>
      </c>
      <c r="F41" s="9">
        <v>890518.87</v>
      </c>
      <c r="G41" s="9">
        <v>824770.07</v>
      </c>
      <c r="H41" s="9">
        <f t="shared" si="2"/>
        <v>0</v>
      </c>
    </row>
    <row r="42" spans="2:8" ht="12.75">
      <c r="B42" s="133" t="s">
        <v>427</v>
      </c>
      <c r="C42" s="9">
        <v>20856</v>
      </c>
      <c r="D42" s="9">
        <v>102251.44</v>
      </c>
      <c r="E42" s="9">
        <f aca="true" t="shared" si="3" ref="E42:E73">C42+D42</f>
        <v>123107.44</v>
      </c>
      <c r="F42" s="9">
        <v>123107.44</v>
      </c>
      <c r="G42" s="9">
        <v>97134.52</v>
      </c>
      <c r="H42" s="9">
        <f aca="true" t="shared" si="4" ref="H42:H67">E42-F42</f>
        <v>0</v>
      </c>
    </row>
    <row r="43" spans="2:8" ht="12.75">
      <c r="B43" s="133" t="s">
        <v>426</v>
      </c>
      <c r="C43" s="9">
        <v>0</v>
      </c>
      <c r="D43" s="9">
        <v>1705.2</v>
      </c>
      <c r="E43" s="9">
        <f t="shared" si="3"/>
        <v>1705.2</v>
      </c>
      <c r="F43" s="9">
        <v>1705.2</v>
      </c>
      <c r="G43" s="9">
        <v>1705.2</v>
      </c>
      <c r="H43" s="9">
        <f t="shared" si="4"/>
        <v>0</v>
      </c>
    </row>
    <row r="44" spans="2:8" ht="12.75">
      <c r="B44" s="133" t="s">
        <v>425</v>
      </c>
      <c r="C44" s="9">
        <v>0</v>
      </c>
      <c r="D44" s="9">
        <v>27240.9</v>
      </c>
      <c r="E44" s="9">
        <f t="shared" si="3"/>
        <v>27240.9</v>
      </c>
      <c r="F44" s="9">
        <v>27240.9</v>
      </c>
      <c r="G44" s="9">
        <v>11714.3</v>
      </c>
      <c r="H44" s="9">
        <f t="shared" si="4"/>
        <v>0</v>
      </c>
    </row>
    <row r="45" spans="2:8" ht="12.75">
      <c r="B45" s="133" t="s">
        <v>424</v>
      </c>
      <c r="C45" s="9">
        <v>0</v>
      </c>
      <c r="D45" s="9">
        <v>48585.76</v>
      </c>
      <c r="E45" s="9">
        <f t="shared" si="3"/>
        <v>48585.76</v>
      </c>
      <c r="F45" s="9">
        <v>48585.76</v>
      </c>
      <c r="G45" s="9">
        <v>48585.76</v>
      </c>
      <c r="H45" s="9">
        <f t="shared" si="4"/>
        <v>0</v>
      </c>
    </row>
    <row r="46" spans="2:8" ht="12.75">
      <c r="B46" s="133" t="s">
        <v>423</v>
      </c>
      <c r="C46" s="9">
        <v>1014112</v>
      </c>
      <c r="D46" s="9">
        <v>794062.86</v>
      </c>
      <c r="E46" s="9">
        <f t="shared" si="3"/>
        <v>1808174.8599999999</v>
      </c>
      <c r="F46" s="9">
        <v>1808174.86</v>
      </c>
      <c r="G46" s="9">
        <v>1787296.02</v>
      </c>
      <c r="H46" s="9">
        <f t="shared" si="4"/>
        <v>0</v>
      </c>
    </row>
    <row r="47" spans="2:8" ht="12.75">
      <c r="B47" s="133" t="s">
        <v>422</v>
      </c>
      <c r="C47" s="9">
        <v>280118</v>
      </c>
      <c r="D47" s="9">
        <v>-103301.23</v>
      </c>
      <c r="E47" s="9">
        <f t="shared" si="3"/>
        <v>176816.77000000002</v>
      </c>
      <c r="F47" s="9">
        <v>176816.77</v>
      </c>
      <c r="G47" s="9">
        <v>176816.77</v>
      </c>
      <c r="H47" s="9">
        <f t="shared" si="4"/>
        <v>0</v>
      </c>
    </row>
    <row r="48" spans="2:8" ht="12.75">
      <c r="B48" s="133" t="s">
        <v>421</v>
      </c>
      <c r="C48" s="9">
        <v>282118</v>
      </c>
      <c r="D48" s="9">
        <v>-93498.02</v>
      </c>
      <c r="E48" s="9">
        <f t="shared" si="3"/>
        <v>188619.97999999998</v>
      </c>
      <c r="F48" s="9">
        <v>188619.98</v>
      </c>
      <c r="G48" s="9">
        <v>188619.98</v>
      </c>
      <c r="H48" s="9">
        <f t="shared" si="4"/>
        <v>0</v>
      </c>
    </row>
    <row r="49" spans="2:8" ht="25.5">
      <c r="B49" s="133" t="s">
        <v>420</v>
      </c>
      <c r="C49" s="9">
        <v>282118</v>
      </c>
      <c r="D49" s="9">
        <v>-104234.02</v>
      </c>
      <c r="E49" s="9">
        <f t="shared" si="3"/>
        <v>177883.97999999998</v>
      </c>
      <c r="F49" s="9">
        <v>177883.98</v>
      </c>
      <c r="G49" s="9">
        <v>177883.98</v>
      </c>
      <c r="H49" s="9">
        <f t="shared" si="4"/>
        <v>0</v>
      </c>
    </row>
    <row r="50" spans="2:8" ht="12.75">
      <c r="B50" s="133" t="s">
        <v>419</v>
      </c>
      <c r="C50" s="9">
        <v>282118</v>
      </c>
      <c r="D50" s="9">
        <v>-104247.02</v>
      </c>
      <c r="E50" s="9">
        <f t="shared" si="3"/>
        <v>177870.97999999998</v>
      </c>
      <c r="F50" s="9">
        <v>177870.98</v>
      </c>
      <c r="G50" s="9">
        <v>177870.98</v>
      </c>
      <c r="H50" s="9">
        <f t="shared" si="4"/>
        <v>0</v>
      </c>
    </row>
    <row r="51" spans="2:8" ht="12.75">
      <c r="B51" s="133" t="s">
        <v>418</v>
      </c>
      <c r="C51" s="9">
        <v>282118</v>
      </c>
      <c r="D51" s="9">
        <v>-105571.23</v>
      </c>
      <c r="E51" s="9">
        <f t="shared" si="3"/>
        <v>176546.77000000002</v>
      </c>
      <c r="F51" s="9">
        <v>176546.77</v>
      </c>
      <c r="G51" s="9">
        <v>176546.77</v>
      </c>
      <c r="H51" s="9">
        <f t="shared" si="4"/>
        <v>0</v>
      </c>
    </row>
    <row r="52" spans="2:8" ht="12.75">
      <c r="B52" s="133" t="s">
        <v>417</v>
      </c>
      <c r="C52" s="9">
        <v>282118</v>
      </c>
      <c r="D52" s="9">
        <v>-104234.02</v>
      </c>
      <c r="E52" s="9">
        <f t="shared" si="3"/>
        <v>177883.97999999998</v>
      </c>
      <c r="F52" s="9">
        <v>177883.98</v>
      </c>
      <c r="G52" s="9">
        <v>177883.98</v>
      </c>
      <c r="H52" s="9">
        <f t="shared" si="4"/>
        <v>0</v>
      </c>
    </row>
    <row r="53" spans="2:8" ht="12.75">
      <c r="B53" s="133" t="s">
        <v>416</v>
      </c>
      <c r="C53" s="9">
        <v>369355</v>
      </c>
      <c r="D53" s="9">
        <v>-93935.46</v>
      </c>
      <c r="E53" s="9">
        <f t="shared" si="3"/>
        <v>275419.54</v>
      </c>
      <c r="F53" s="9">
        <v>275419.54</v>
      </c>
      <c r="G53" s="9">
        <v>271591.63</v>
      </c>
      <c r="H53" s="9">
        <f t="shared" si="4"/>
        <v>0</v>
      </c>
    </row>
    <row r="54" spans="2:8" ht="12.75">
      <c r="B54" s="133" t="s">
        <v>415</v>
      </c>
      <c r="C54" s="9">
        <v>25800</v>
      </c>
      <c r="D54" s="9">
        <v>457994.97</v>
      </c>
      <c r="E54" s="9">
        <f t="shared" si="3"/>
        <v>483794.97</v>
      </c>
      <c r="F54" s="9">
        <v>483794.97</v>
      </c>
      <c r="G54" s="9">
        <v>483794.97</v>
      </c>
      <c r="H54" s="9">
        <f t="shared" si="4"/>
        <v>0</v>
      </c>
    </row>
    <row r="55" spans="2:8" ht="12.75">
      <c r="B55" s="133" t="s">
        <v>414</v>
      </c>
      <c r="C55" s="9">
        <v>266183</v>
      </c>
      <c r="D55" s="9">
        <v>77076.2</v>
      </c>
      <c r="E55" s="9">
        <f t="shared" si="3"/>
        <v>343259.2</v>
      </c>
      <c r="F55" s="9">
        <v>343259.2</v>
      </c>
      <c r="G55" s="9">
        <v>343259.2</v>
      </c>
      <c r="H55" s="9">
        <f t="shared" si="4"/>
        <v>0</v>
      </c>
    </row>
    <row r="56" spans="2:8" ht="12.75">
      <c r="B56" s="133" t="s">
        <v>413</v>
      </c>
      <c r="C56" s="9">
        <v>1710504</v>
      </c>
      <c r="D56" s="9">
        <v>162660.38</v>
      </c>
      <c r="E56" s="9">
        <f t="shared" si="3"/>
        <v>1873164.38</v>
      </c>
      <c r="F56" s="9">
        <v>1873164.38</v>
      </c>
      <c r="G56" s="9">
        <v>1863156.48</v>
      </c>
      <c r="H56" s="9">
        <f t="shared" si="4"/>
        <v>0</v>
      </c>
    </row>
    <row r="57" spans="2:8" ht="12.75">
      <c r="B57" s="133" t="s">
        <v>412</v>
      </c>
      <c r="C57" s="9">
        <v>1448209</v>
      </c>
      <c r="D57" s="9">
        <v>-95454.84</v>
      </c>
      <c r="E57" s="9">
        <f t="shared" si="3"/>
        <v>1352754.16</v>
      </c>
      <c r="F57" s="9">
        <v>1352754.16</v>
      </c>
      <c r="G57" s="9">
        <v>1352754.16</v>
      </c>
      <c r="H57" s="9">
        <f t="shared" si="4"/>
        <v>0</v>
      </c>
    </row>
    <row r="58" spans="2:8" ht="12.75">
      <c r="B58" s="133" t="s">
        <v>411</v>
      </c>
      <c r="C58" s="9">
        <v>700010</v>
      </c>
      <c r="D58" s="9">
        <v>-516797.91</v>
      </c>
      <c r="E58" s="9">
        <f t="shared" si="3"/>
        <v>183212.09000000003</v>
      </c>
      <c r="F58" s="9">
        <v>183212.09</v>
      </c>
      <c r="G58" s="9">
        <v>84152.79</v>
      </c>
      <c r="H58" s="9">
        <f t="shared" si="4"/>
        <v>0</v>
      </c>
    </row>
    <row r="59" spans="2:8" ht="12.75">
      <c r="B59" s="133" t="s">
        <v>410</v>
      </c>
      <c r="C59" s="9">
        <v>784370</v>
      </c>
      <c r="D59" s="9">
        <v>883925.05</v>
      </c>
      <c r="E59" s="9">
        <f t="shared" si="3"/>
        <v>1668295.05</v>
      </c>
      <c r="F59" s="9">
        <v>1668295.05</v>
      </c>
      <c r="G59" s="9">
        <v>414742.8</v>
      </c>
      <c r="H59" s="9">
        <f t="shared" si="4"/>
        <v>0</v>
      </c>
    </row>
    <row r="60" spans="2:8" ht="12.75">
      <c r="B60" s="133" t="s">
        <v>409</v>
      </c>
      <c r="C60" s="9">
        <v>275358</v>
      </c>
      <c r="D60" s="9">
        <v>1097257.87</v>
      </c>
      <c r="E60" s="9">
        <f t="shared" si="3"/>
        <v>1372615.87</v>
      </c>
      <c r="F60" s="9">
        <v>1372615.87</v>
      </c>
      <c r="G60" s="9">
        <v>1372615.87</v>
      </c>
      <c r="H60" s="9">
        <f t="shared" si="4"/>
        <v>0</v>
      </c>
    </row>
    <row r="61" spans="2:8" ht="12.75">
      <c r="B61" s="133" t="s">
        <v>408</v>
      </c>
      <c r="C61" s="9">
        <v>448382</v>
      </c>
      <c r="D61" s="9">
        <v>-446007</v>
      </c>
      <c r="E61" s="9">
        <f t="shared" si="3"/>
        <v>2375</v>
      </c>
      <c r="F61" s="9">
        <v>2375</v>
      </c>
      <c r="G61" s="9">
        <v>2375</v>
      </c>
      <c r="H61" s="9">
        <f t="shared" si="4"/>
        <v>0</v>
      </c>
    </row>
    <row r="62" spans="2:8" ht="12.75">
      <c r="B62" s="133" t="s">
        <v>407</v>
      </c>
      <c r="C62" s="9">
        <v>216517</v>
      </c>
      <c r="D62" s="9">
        <v>11006.87</v>
      </c>
      <c r="E62" s="9">
        <f t="shared" si="3"/>
        <v>227523.87</v>
      </c>
      <c r="F62" s="9">
        <v>227523.87</v>
      </c>
      <c r="G62" s="9">
        <v>33664.41</v>
      </c>
      <c r="H62" s="9">
        <f t="shared" si="4"/>
        <v>0</v>
      </c>
    </row>
    <row r="63" spans="2:8" ht="12.75">
      <c r="B63" s="133" t="s">
        <v>465</v>
      </c>
      <c r="C63" s="9">
        <v>0</v>
      </c>
      <c r="D63" s="9">
        <v>2400</v>
      </c>
      <c r="E63" s="9">
        <f t="shared" si="3"/>
        <v>2400</v>
      </c>
      <c r="F63" s="9">
        <v>2400</v>
      </c>
      <c r="G63" s="9">
        <v>2400</v>
      </c>
      <c r="H63" s="9">
        <f t="shared" si="4"/>
        <v>0</v>
      </c>
    </row>
    <row r="64" spans="2:8" ht="12.75">
      <c r="B64" s="133" t="s">
        <v>404</v>
      </c>
      <c r="C64" s="9">
        <v>2543915</v>
      </c>
      <c r="D64" s="9">
        <v>-966938.77</v>
      </c>
      <c r="E64" s="9">
        <f t="shared" si="3"/>
        <v>1576976.23</v>
      </c>
      <c r="F64" s="9">
        <v>1446917.53</v>
      </c>
      <c r="G64" s="9">
        <v>1164178.12</v>
      </c>
      <c r="H64" s="9">
        <f t="shared" si="4"/>
        <v>130058.69999999995</v>
      </c>
    </row>
    <row r="65" spans="2:8" ht="25.5">
      <c r="B65" s="133" t="s">
        <v>464</v>
      </c>
      <c r="C65" s="9">
        <v>0</v>
      </c>
      <c r="D65" s="9">
        <v>5600000</v>
      </c>
      <c r="E65" s="9">
        <f t="shared" si="3"/>
        <v>5600000</v>
      </c>
      <c r="F65" s="9">
        <v>5600000</v>
      </c>
      <c r="G65" s="9">
        <v>0</v>
      </c>
      <c r="H65" s="9">
        <f t="shared" si="4"/>
        <v>0</v>
      </c>
    </row>
    <row r="66" spans="2:8" ht="25.5">
      <c r="B66" s="133" t="s">
        <v>463</v>
      </c>
      <c r="C66" s="9">
        <v>0</v>
      </c>
      <c r="D66" s="9">
        <v>7667887.42</v>
      </c>
      <c r="E66" s="9">
        <f t="shared" si="3"/>
        <v>7667887.42</v>
      </c>
      <c r="F66" s="9">
        <v>0</v>
      </c>
      <c r="G66" s="9">
        <v>0</v>
      </c>
      <c r="H66" s="9">
        <f t="shared" si="4"/>
        <v>7667887.42</v>
      </c>
    </row>
    <row r="67" spans="2:8" ht="12.75">
      <c r="B67" s="133" t="s">
        <v>462</v>
      </c>
      <c r="C67" s="9">
        <v>5000000</v>
      </c>
      <c r="D67" s="9">
        <v>199465.76</v>
      </c>
      <c r="E67" s="9">
        <f t="shared" si="3"/>
        <v>5199465.76</v>
      </c>
      <c r="F67" s="9">
        <v>5199465.75</v>
      </c>
      <c r="G67" s="9">
        <v>2446360.53</v>
      </c>
      <c r="H67" s="9">
        <f t="shared" si="4"/>
        <v>0.009999999776482582</v>
      </c>
    </row>
    <row r="68" spans="2:8" s="132" customFormat="1" ht="12.75">
      <c r="B68" s="137" t="s">
        <v>461</v>
      </c>
      <c r="C68" s="136">
        <f aca="true" t="shared" si="5" ref="C68:H68">SUM(C69:C137)</f>
        <v>5349957285</v>
      </c>
      <c r="D68" s="136">
        <f t="shared" si="5"/>
        <v>282879249.47</v>
      </c>
      <c r="E68" s="136">
        <f t="shared" si="5"/>
        <v>5632836534.470001</v>
      </c>
      <c r="F68" s="136">
        <f t="shared" si="5"/>
        <v>5623299523.340001</v>
      </c>
      <c r="G68" s="136">
        <f t="shared" si="5"/>
        <v>5499514147.950002</v>
      </c>
      <c r="H68" s="136">
        <f t="shared" si="5"/>
        <v>9537011.129999876</v>
      </c>
    </row>
    <row r="69" spans="2:8" ht="12.75">
      <c r="B69" s="134" t="s">
        <v>460</v>
      </c>
      <c r="C69" s="135">
        <v>275957</v>
      </c>
      <c r="D69" s="135">
        <v>521890.23</v>
      </c>
      <c r="E69" s="135">
        <f aca="true" t="shared" si="6" ref="E69:E100">C69+D69</f>
        <v>797847.23</v>
      </c>
      <c r="F69" s="135">
        <v>797847.23</v>
      </c>
      <c r="G69" s="135">
        <v>453000.54</v>
      </c>
      <c r="H69" s="94">
        <f aca="true" t="shared" si="7" ref="H69:H100">E69-F69</f>
        <v>0</v>
      </c>
    </row>
    <row r="70" spans="2:8" ht="12.75">
      <c r="B70" s="134" t="s">
        <v>459</v>
      </c>
      <c r="C70" s="135">
        <v>69482</v>
      </c>
      <c r="D70" s="135">
        <v>170221.85</v>
      </c>
      <c r="E70" s="135">
        <f t="shared" si="6"/>
        <v>239703.85</v>
      </c>
      <c r="F70" s="135">
        <v>239703.85</v>
      </c>
      <c r="G70" s="135">
        <v>97770.62</v>
      </c>
      <c r="H70" s="94">
        <f t="shared" si="7"/>
        <v>0</v>
      </c>
    </row>
    <row r="71" spans="2:8" ht="12.75">
      <c r="B71" s="134" t="s">
        <v>458</v>
      </c>
      <c r="C71" s="135">
        <v>556684</v>
      </c>
      <c r="D71" s="135">
        <v>-203934.72</v>
      </c>
      <c r="E71" s="135">
        <f t="shared" si="6"/>
        <v>352749.28</v>
      </c>
      <c r="F71" s="135">
        <v>352749.28</v>
      </c>
      <c r="G71" s="135">
        <v>352749.28</v>
      </c>
      <c r="H71" s="94">
        <f t="shared" si="7"/>
        <v>0</v>
      </c>
    </row>
    <row r="72" spans="2:8" ht="12.75">
      <c r="B72" s="134" t="s">
        <v>457</v>
      </c>
      <c r="C72" s="135">
        <v>77808</v>
      </c>
      <c r="D72" s="135">
        <v>-52897.97</v>
      </c>
      <c r="E72" s="135">
        <f t="shared" si="6"/>
        <v>24910.03</v>
      </c>
      <c r="F72" s="135">
        <v>24910.03</v>
      </c>
      <c r="G72" s="135">
        <v>24910.03</v>
      </c>
      <c r="H72" s="94">
        <f t="shared" si="7"/>
        <v>0</v>
      </c>
    </row>
    <row r="73" spans="2:8" ht="12.75">
      <c r="B73" s="134" t="s">
        <v>456</v>
      </c>
      <c r="C73" s="9">
        <v>94775</v>
      </c>
      <c r="D73" s="9">
        <v>275929.89</v>
      </c>
      <c r="E73" s="9">
        <f t="shared" si="6"/>
        <v>370704.89</v>
      </c>
      <c r="F73" s="9">
        <v>370704.89</v>
      </c>
      <c r="G73" s="9">
        <v>75362.22</v>
      </c>
      <c r="H73" s="94">
        <f t="shared" si="7"/>
        <v>0</v>
      </c>
    </row>
    <row r="74" spans="2:8" ht="12.75">
      <c r="B74" s="134" t="s">
        <v>455</v>
      </c>
      <c r="C74" s="9">
        <v>20834</v>
      </c>
      <c r="D74" s="9">
        <v>-204.24</v>
      </c>
      <c r="E74" s="9">
        <f t="shared" si="6"/>
        <v>20629.76</v>
      </c>
      <c r="F74" s="9">
        <v>20629.76</v>
      </c>
      <c r="G74" s="9">
        <v>20629.76</v>
      </c>
      <c r="H74" s="94">
        <f t="shared" si="7"/>
        <v>0</v>
      </c>
    </row>
    <row r="75" spans="2:8" ht="12.75">
      <c r="B75" s="134" t="s">
        <v>454</v>
      </c>
      <c r="C75" s="9">
        <v>3937252</v>
      </c>
      <c r="D75" s="9">
        <v>-258690.21</v>
      </c>
      <c r="E75" s="9">
        <f t="shared" si="6"/>
        <v>3678561.79</v>
      </c>
      <c r="F75" s="9">
        <v>3678561.79</v>
      </c>
      <c r="G75" s="9">
        <v>3058417.87</v>
      </c>
      <c r="H75" s="94">
        <f t="shared" si="7"/>
        <v>0</v>
      </c>
    </row>
    <row r="76" spans="2:8" ht="12.75">
      <c r="B76" s="134" t="s">
        <v>453</v>
      </c>
      <c r="C76" s="9">
        <v>50170</v>
      </c>
      <c r="D76" s="9">
        <v>64735.94</v>
      </c>
      <c r="E76" s="9">
        <f t="shared" si="6"/>
        <v>114905.94</v>
      </c>
      <c r="F76" s="9">
        <v>114905.94</v>
      </c>
      <c r="G76" s="9">
        <v>34671.91</v>
      </c>
      <c r="H76" s="94">
        <f t="shared" si="7"/>
        <v>0</v>
      </c>
    </row>
    <row r="77" spans="2:8" ht="12.75">
      <c r="B77" s="133" t="s">
        <v>452</v>
      </c>
      <c r="C77" s="9">
        <v>56369</v>
      </c>
      <c r="D77" s="9">
        <v>-7799.09</v>
      </c>
      <c r="E77" s="9">
        <f t="shared" si="6"/>
        <v>48569.91</v>
      </c>
      <c r="F77" s="9">
        <v>48569.91</v>
      </c>
      <c r="G77" s="9">
        <v>26148.78</v>
      </c>
      <c r="H77" s="94">
        <f t="shared" si="7"/>
        <v>0</v>
      </c>
    </row>
    <row r="78" spans="2:8" ht="12.75">
      <c r="B78" s="133" t="s">
        <v>451</v>
      </c>
      <c r="C78" s="9">
        <v>150235</v>
      </c>
      <c r="D78" s="9">
        <v>-87837.3</v>
      </c>
      <c r="E78" s="9">
        <f t="shared" si="6"/>
        <v>62397.7</v>
      </c>
      <c r="F78" s="9">
        <v>62397.7</v>
      </c>
      <c r="G78" s="9">
        <v>62397.7</v>
      </c>
      <c r="H78" s="94">
        <f t="shared" si="7"/>
        <v>0</v>
      </c>
    </row>
    <row r="79" spans="2:8" ht="12.75">
      <c r="B79" s="133" t="s">
        <v>450</v>
      </c>
      <c r="C79" s="9">
        <v>39929685</v>
      </c>
      <c r="D79" s="9">
        <v>782423.05</v>
      </c>
      <c r="E79" s="9">
        <f t="shared" si="6"/>
        <v>40712108.05</v>
      </c>
      <c r="F79" s="9">
        <v>40712108.05</v>
      </c>
      <c r="G79" s="9">
        <v>38750252.05</v>
      </c>
      <c r="H79" s="94">
        <f t="shared" si="7"/>
        <v>0</v>
      </c>
    </row>
    <row r="80" spans="2:8" ht="12.75">
      <c r="B80" s="133" t="s">
        <v>449</v>
      </c>
      <c r="C80" s="9">
        <v>7944</v>
      </c>
      <c r="D80" s="9">
        <v>93271.34</v>
      </c>
      <c r="E80" s="9">
        <f t="shared" si="6"/>
        <v>101215.34</v>
      </c>
      <c r="F80" s="9">
        <v>101215.34</v>
      </c>
      <c r="G80" s="9">
        <v>101215.34</v>
      </c>
      <c r="H80" s="94">
        <f t="shared" si="7"/>
        <v>0</v>
      </c>
    </row>
    <row r="81" spans="2:8" ht="12.75">
      <c r="B81" s="133" t="s">
        <v>448</v>
      </c>
      <c r="C81" s="9">
        <v>269346</v>
      </c>
      <c r="D81" s="9">
        <v>-134068.26</v>
      </c>
      <c r="E81" s="9">
        <f t="shared" si="6"/>
        <v>135277.74</v>
      </c>
      <c r="F81" s="9">
        <v>135277.74</v>
      </c>
      <c r="G81" s="9">
        <v>106754.13</v>
      </c>
      <c r="H81" s="94">
        <f t="shared" si="7"/>
        <v>0</v>
      </c>
    </row>
    <row r="82" spans="2:8" ht="12.75">
      <c r="B82" s="133" t="s">
        <v>447</v>
      </c>
      <c r="C82" s="9">
        <v>513970</v>
      </c>
      <c r="D82" s="9">
        <v>-433236.16</v>
      </c>
      <c r="E82" s="9">
        <f t="shared" si="6"/>
        <v>80733.84000000003</v>
      </c>
      <c r="F82" s="9">
        <v>80733.84</v>
      </c>
      <c r="G82" s="9">
        <v>80733.84</v>
      </c>
      <c r="H82" s="94">
        <f t="shared" si="7"/>
        <v>0</v>
      </c>
    </row>
    <row r="83" spans="2:8" ht="12.75">
      <c r="B83" s="133" t="s">
        <v>446</v>
      </c>
      <c r="C83" s="9">
        <v>283121411</v>
      </c>
      <c r="D83" s="9">
        <v>38980666.3</v>
      </c>
      <c r="E83" s="9">
        <f t="shared" si="6"/>
        <v>322102077.3</v>
      </c>
      <c r="F83" s="9">
        <v>322102077.3</v>
      </c>
      <c r="G83" s="9">
        <v>304190751.5</v>
      </c>
      <c r="H83" s="94">
        <f t="shared" si="7"/>
        <v>0</v>
      </c>
    </row>
    <row r="84" spans="2:8" ht="12.75">
      <c r="B84" s="133" t="s">
        <v>445</v>
      </c>
      <c r="C84" s="9">
        <v>469061</v>
      </c>
      <c r="D84" s="9">
        <v>189137.62</v>
      </c>
      <c r="E84" s="9">
        <f t="shared" si="6"/>
        <v>658198.62</v>
      </c>
      <c r="F84" s="9">
        <v>658198.62</v>
      </c>
      <c r="G84" s="9">
        <v>387910.03</v>
      </c>
      <c r="H84" s="94">
        <f t="shared" si="7"/>
        <v>0</v>
      </c>
    </row>
    <row r="85" spans="2:8" ht="12.75">
      <c r="B85" s="133" t="s">
        <v>444</v>
      </c>
      <c r="C85" s="9">
        <v>13524022</v>
      </c>
      <c r="D85" s="9">
        <v>-8317171.57</v>
      </c>
      <c r="E85" s="9">
        <f t="shared" si="6"/>
        <v>5206850.43</v>
      </c>
      <c r="F85" s="9">
        <v>5206850.42</v>
      </c>
      <c r="G85" s="9">
        <v>3638422.15</v>
      </c>
      <c r="H85" s="94">
        <f t="shared" si="7"/>
        <v>0.009999999776482582</v>
      </c>
    </row>
    <row r="86" spans="2:8" ht="12.75">
      <c r="B86" s="133" t="s">
        <v>443</v>
      </c>
      <c r="C86" s="9">
        <v>2386478</v>
      </c>
      <c r="D86" s="9">
        <v>-2301124.9</v>
      </c>
      <c r="E86" s="9">
        <f t="shared" si="6"/>
        <v>85353.1000000001</v>
      </c>
      <c r="F86" s="9">
        <v>85353.1</v>
      </c>
      <c r="G86" s="9">
        <v>33162.06</v>
      </c>
      <c r="H86" s="94">
        <f t="shared" si="7"/>
        <v>0</v>
      </c>
    </row>
    <row r="87" spans="2:8" ht="12.75">
      <c r="B87" s="133" t="s">
        <v>442</v>
      </c>
      <c r="C87" s="9">
        <v>893319</v>
      </c>
      <c r="D87" s="9">
        <v>961478.5</v>
      </c>
      <c r="E87" s="9">
        <f t="shared" si="6"/>
        <v>1854797.5</v>
      </c>
      <c r="F87" s="9">
        <v>1854797.5</v>
      </c>
      <c r="G87" s="9">
        <v>464817.23</v>
      </c>
      <c r="H87" s="94">
        <f t="shared" si="7"/>
        <v>0</v>
      </c>
    </row>
    <row r="88" spans="2:8" ht="12.75">
      <c r="B88" s="133" t="s">
        <v>441</v>
      </c>
      <c r="C88" s="9">
        <v>69861</v>
      </c>
      <c r="D88" s="9">
        <v>78098.09</v>
      </c>
      <c r="E88" s="9">
        <f t="shared" si="6"/>
        <v>147959.09</v>
      </c>
      <c r="F88" s="9">
        <v>147959.09</v>
      </c>
      <c r="G88" s="9">
        <v>30751.32</v>
      </c>
      <c r="H88" s="94">
        <f t="shared" si="7"/>
        <v>0</v>
      </c>
    </row>
    <row r="89" spans="2:8" ht="12.75">
      <c r="B89" s="133" t="s">
        <v>440</v>
      </c>
      <c r="C89" s="9">
        <v>1782889</v>
      </c>
      <c r="D89" s="9">
        <v>-1538398</v>
      </c>
      <c r="E89" s="9">
        <f t="shared" si="6"/>
        <v>244491</v>
      </c>
      <c r="F89" s="9">
        <v>244491</v>
      </c>
      <c r="G89" s="9">
        <v>221007.96</v>
      </c>
      <c r="H89" s="94">
        <f t="shared" si="7"/>
        <v>0</v>
      </c>
    </row>
    <row r="90" spans="2:8" ht="12.75">
      <c r="B90" s="133" t="s">
        <v>439</v>
      </c>
      <c r="C90" s="9">
        <v>131603</v>
      </c>
      <c r="D90" s="9">
        <v>48101.46</v>
      </c>
      <c r="E90" s="9">
        <f t="shared" si="6"/>
        <v>179704.46</v>
      </c>
      <c r="F90" s="9">
        <v>179704.46</v>
      </c>
      <c r="G90" s="9">
        <v>140256.31</v>
      </c>
      <c r="H90" s="94">
        <f t="shared" si="7"/>
        <v>0</v>
      </c>
    </row>
    <row r="91" spans="2:8" ht="12.75">
      <c r="B91" s="133" t="s">
        <v>438</v>
      </c>
      <c r="C91" s="9">
        <v>296083</v>
      </c>
      <c r="D91" s="9">
        <v>-1811.64</v>
      </c>
      <c r="E91" s="9">
        <f t="shared" si="6"/>
        <v>294271.36</v>
      </c>
      <c r="F91" s="9">
        <v>294271.36</v>
      </c>
      <c r="G91" s="9">
        <v>292927.36</v>
      </c>
      <c r="H91" s="94">
        <f t="shared" si="7"/>
        <v>0</v>
      </c>
    </row>
    <row r="92" spans="2:8" ht="12.75">
      <c r="B92" s="133" t="s">
        <v>437</v>
      </c>
      <c r="C92" s="9">
        <v>255116</v>
      </c>
      <c r="D92" s="9">
        <v>3746589.87</v>
      </c>
      <c r="E92" s="9">
        <f t="shared" si="6"/>
        <v>4001705.87</v>
      </c>
      <c r="F92" s="9">
        <v>4001705.87</v>
      </c>
      <c r="G92" s="9">
        <v>428800.67</v>
      </c>
      <c r="H92" s="94">
        <f t="shared" si="7"/>
        <v>0</v>
      </c>
    </row>
    <row r="93" spans="2:8" ht="12.75">
      <c r="B93" s="133" t="s">
        <v>436</v>
      </c>
      <c r="C93" s="9">
        <v>978009</v>
      </c>
      <c r="D93" s="9">
        <v>-948977.4</v>
      </c>
      <c r="E93" s="9">
        <f t="shared" si="6"/>
        <v>29031.599999999977</v>
      </c>
      <c r="F93" s="9">
        <v>29031.6</v>
      </c>
      <c r="G93" s="9">
        <v>11563.56</v>
      </c>
      <c r="H93" s="94">
        <f t="shared" si="7"/>
        <v>0</v>
      </c>
    </row>
    <row r="94" spans="2:8" ht="12.75">
      <c r="B94" s="133" t="s">
        <v>435</v>
      </c>
      <c r="C94" s="9">
        <v>60858778</v>
      </c>
      <c r="D94" s="9">
        <v>8119064.94</v>
      </c>
      <c r="E94" s="9">
        <f t="shared" si="6"/>
        <v>68977842.94</v>
      </c>
      <c r="F94" s="9">
        <v>68977842.94</v>
      </c>
      <c r="G94" s="9">
        <v>68977842.94</v>
      </c>
      <c r="H94" s="94">
        <f t="shared" si="7"/>
        <v>0</v>
      </c>
    </row>
    <row r="95" spans="2:8" ht="12.75">
      <c r="B95" s="133" t="s">
        <v>434</v>
      </c>
      <c r="C95" s="9">
        <v>2848856</v>
      </c>
      <c r="D95" s="9">
        <v>-447.76</v>
      </c>
      <c r="E95" s="9">
        <f t="shared" si="6"/>
        <v>2848408.24</v>
      </c>
      <c r="F95" s="9">
        <v>2848408.24</v>
      </c>
      <c r="G95" s="9">
        <v>2462792.85</v>
      </c>
      <c r="H95" s="94">
        <f t="shared" si="7"/>
        <v>0</v>
      </c>
    </row>
    <row r="96" spans="2:8" ht="12.75">
      <c r="B96" s="133" t="s">
        <v>433</v>
      </c>
      <c r="C96" s="9">
        <v>2399369</v>
      </c>
      <c r="D96" s="9">
        <v>20408.35</v>
      </c>
      <c r="E96" s="9">
        <f t="shared" si="6"/>
        <v>2419777.35</v>
      </c>
      <c r="F96" s="9">
        <v>2420013.02</v>
      </c>
      <c r="G96" s="9">
        <v>2072315.07</v>
      </c>
      <c r="H96" s="94">
        <f t="shared" si="7"/>
        <v>-235.6699999999255</v>
      </c>
    </row>
    <row r="97" spans="2:8" ht="12.75">
      <c r="B97" s="133" t="s">
        <v>432</v>
      </c>
      <c r="C97" s="9">
        <v>2531771</v>
      </c>
      <c r="D97" s="9">
        <v>29039.55</v>
      </c>
      <c r="E97" s="9">
        <f t="shared" si="6"/>
        <v>2560810.55</v>
      </c>
      <c r="F97" s="9">
        <v>2560810.56</v>
      </c>
      <c r="G97" s="9">
        <v>2240423.75</v>
      </c>
      <c r="H97" s="94">
        <f t="shared" si="7"/>
        <v>-0.01000000024214387</v>
      </c>
    </row>
    <row r="98" spans="2:8" ht="12.75">
      <c r="B98" s="133" t="s">
        <v>431</v>
      </c>
      <c r="C98" s="9">
        <v>2188430</v>
      </c>
      <c r="D98" s="9">
        <v>416901.32</v>
      </c>
      <c r="E98" s="9">
        <f t="shared" si="6"/>
        <v>2605331.32</v>
      </c>
      <c r="F98" s="9">
        <v>2605331.32</v>
      </c>
      <c r="G98" s="9">
        <v>2243643.79</v>
      </c>
      <c r="H98" s="94">
        <f t="shared" si="7"/>
        <v>0</v>
      </c>
    </row>
    <row r="99" spans="2:8" ht="12.75">
      <c r="B99" s="133" t="s">
        <v>430</v>
      </c>
      <c r="C99" s="9">
        <v>2184390</v>
      </c>
      <c r="D99" s="9">
        <v>152230.3</v>
      </c>
      <c r="E99" s="9">
        <f t="shared" si="6"/>
        <v>2336620.3</v>
      </c>
      <c r="F99" s="9">
        <v>2336620.3</v>
      </c>
      <c r="G99" s="9">
        <v>1971636.85</v>
      </c>
      <c r="H99" s="94">
        <f t="shared" si="7"/>
        <v>0</v>
      </c>
    </row>
    <row r="100" spans="2:8" ht="12.75">
      <c r="B100" s="133" t="s">
        <v>429</v>
      </c>
      <c r="C100" s="9">
        <v>2382146</v>
      </c>
      <c r="D100" s="9">
        <v>-130434.62</v>
      </c>
      <c r="E100" s="9">
        <f t="shared" si="6"/>
        <v>2251711.38</v>
      </c>
      <c r="F100" s="9">
        <v>2251711.39</v>
      </c>
      <c r="G100" s="9">
        <v>2003975.63</v>
      </c>
      <c r="H100" s="94">
        <f t="shared" si="7"/>
        <v>-0.01000000024214387</v>
      </c>
    </row>
    <row r="101" spans="2:8" ht="12.75">
      <c r="B101" s="133" t="s">
        <v>428</v>
      </c>
      <c r="C101" s="9">
        <v>505405153</v>
      </c>
      <c r="D101" s="9">
        <v>71528373.27</v>
      </c>
      <c r="E101" s="9">
        <f aca="true" t="shared" si="8" ref="E101:E132">C101+D101</f>
        <v>576933526.27</v>
      </c>
      <c r="F101" s="9">
        <v>576933526.27</v>
      </c>
      <c r="G101" s="9">
        <v>576625453.31</v>
      </c>
      <c r="H101" s="94">
        <f aca="true" t="shared" si="9" ref="H101:H137">E101-F101</f>
        <v>0</v>
      </c>
    </row>
    <row r="102" spans="2:8" ht="12.75">
      <c r="B102" s="133" t="s">
        <v>427</v>
      </c>
      <c r="C102" s="9">
        <v>123729</v>
      </c>
      <c r="D102" s="9">
        <v>30864.77</v>
      </c>
      <c r="E102" s="9">
        <f t="shared" si="8"/>
        <v>154593.77</v>
      </c>
      <c r="F102" s="9">
        <v>154593.77</v>
      </c>
      <c r="G102" s="9">
        <v>56483.33</v>
      </c>
      <c r="H102" s="94">
        <f t="shared" si="9"/>
        <v>0</v>
      </c>
    </row>
    <row r="103" spans="2:8" ht="12.75">
      <c r="B103" s="133" t="s">
        <v>426</v>
      </c>
      <c r="C103" s="9">
        <v>0</v>
      </c>
      <c r="D103" s="9">
        <v>7740.45</v>
      </c>
      <c r="E103" s="9">
        <f t="shared" si="8"/>
        <v>7740.45</v>
      </c>
      <c r="F103" s="9">
        <v>7740.45</v>
      </c>
      <c r="G103" s="9">
        <v>1084.37</v>
      </c>
      <c r="H103" s="94">
        <f t="shared" si="9"/>
        <v>0</v>
      </c>
    </row>
    <row r="104" spans="2:8" ht="12.75">
      <c r="B104" s="133" t="s">
        <v>425</v>
      </c>
      <c r="C104" s="9">
        <v>0</v>
      </c>
      <c r="D104" s="9">
        <v>38764.7</v>
      </c>
      <c r="E104" s="9">
        <f t="shared" si="8"/>
        <v>38764.7</v>
      </c>
      <c r="F104" s="9">
        <v>38764.7</v>
      </c>
      <c r="G104" s="9">
        <v>14681.77</v>
      </c>
      <c r="H104" s="94">
        <f t="shared" si="9"/>
        <v>0</v>
      </c>
    </row>
    <row r="105" spans="2:8" ht="12.75">
      <c r="B105" s="133" t="s">
        <v>424</v>
      </c>
      <c r="C105" s="9">
        <v>3957415</v>
      </c>
      <c r="D105" s="9">
        <v>446832.16</v>
      </c>
      <c r="E105" s="9">
        <f t="shared" si="8"/>
        <v>4404247.16</v>
      </c>
      <c r="F105" s="9">
        <v>4404247.16</v>
      </c>
      <c r="G105" s="9">
        <v>4259299.24</v>
      </c>
      <c r="H105" s="94">
        <f t="shared" si="9"/>
        <v>0</v>
      </c>
    </row>
    <row r="106" spans="2:8" ht="12.75">
      <c r="B106" s="133" t="s">
        <v>423</v>
      </c>
      <c r="C106" s="9">
        <v>2182945256</v>
      </c>
      <c r="D106" s="9">
        <v>-367682804.7</v>
      </c>
      <c r="E106" s="9">
        <f t="shared" si="8"/>
        <v>1815262451.3</v>
      </c>
      <c r="F106" s="9">
        <v>1815262451.26</v>
      </c>
      <c r="G106" s="9">
        <v>1814279986.85</v>
      </c>
      <c r="H106" s="94">
        <f t="shared" si="9"/>
        <v>0.039999961853027344</v>
      </c>
    </row>
    <row r="107" spans="2:8" ht="12.75">
      <c r="B107" s="133" t="s">
        <v>422</v>
      </c>
      <c r="C107" s="9">
        <v>2391592</v>
      </c>
      <c r="D107" s="9">
        <v>311945.02</v>
      </c>
      <c r="E107" s="9">
        <f t="shared" si="8"/>
        <v>2703537.02</v>
      </c>
      <c r="F107" s="9">
        <v>2703537.02</v>
      </c>
      <c r="G107" s="9">
        <v>2271927.93</v>
      </c>
      <c r="H107" s="94">
        <f t="shared" si="9"/>
        <v>0</v>
      </c>
    </row>
    <row r="108" spans="2:8" ht="12.75">
      <c r="B108" s="133" t="s">
        <v>421</v>
      </c>
      <c r="C108" s="9">
        <v>2249692</v>
      </c>
      <c r="D108" s="9">
        <v>212270.75</v>
      </c>
      <c r="E108" s="9">
        <f t="shared" si="8"/>
        <v>2461962.75</v>
      </c>
      <c r="F108" s="9">
        <v>2461962.75</v>
      </c>
      <c r="G108" s="9">
        <v>2043756.27</v>
      </c>
      <c r="H108" s="94">
        <f t="shared" si="9"/>
        <v>0</v>
      </c>
    </row>
    <row r="109" spans="2:8" ht="25.5">
      <c r="B109" s="133" t="s">
        <v>420</v>
      </c>
      <c r="C109" s="9">
        <v>2195583</v>
      </c>
      <c r="D109" s="9">
        <v>303743.38</v>
      </c>
      <c r="E109" s="9">
        <f t="shared" si="8"/>
        <v>2499326.38</v>
      </c>
      <c r="F109" s="9">
        <v>2482539.9</v>
      </c>
      <c r="G109" s="9">
        <v>2089679.5</v>
      </c>
      <c r="H109" s="94">
        <f t="shared" si="9"/>
        <v>16786.47999999998</v>
      </c>
    </row>
    <row r="110" spans="2:8" ht="12.75">
      <c r="B110" s="133" t="s">
        <v>419</v>
      </c>
      <c r="C110" s="9">
        <v>2375145</v>
      </c>
      <c r="D110" s="9">
        <v>370193.17</v>
      </c>
      <c r="E110" s="9">
        <f t="shared" si="8"/>
        <v>2745338.17</v>
      </c>
      <c r="F110" s="9">
        <v>2720012.31</v>
      </c>
      <c r="G110" s="9">
        <v>2336139.37</v>
      </c>
      <c r="H110" s="94">
        <f t="shared" si="9"/>
        <v>25325.85999999987</v>
      </c>
    </row>
    <row r="111" spans="2:8" ht="12.75">
      <c r="B111" s="133" t="s">
        <v>418</v>
      </c>
      <c r="C111" s="9">
        <v>2380208</v>
      </c>
      <c r="D111" s="9">
        <v>353952.08</v>
      </c>
      <c r="E111" s="9">
        <f t="shared" si="8"/>
        <v>2734160.08</v>
      </c>
      <c r="F111" s="9">
        <v>2734160.08</v>
      </c>
      <c r="G111" s="9">
        <v>2301949.4</v>
      </c>
      <c r="H111" s="94">
        <f t="shared" si="9"/>
        <v>0</v>
      </c>
    </row>
    <row r="112" spans="2:8" ht="12.75">
      <c r="B112" s="133" t="s">
        <v>417</v>
      </c>
      <c r="C112" s="9">
        <v>2357583</v>
      </c>
      <c r="D112" s="9">
        <v>141846.62</v>
      </c>
      <c r="E112" s="9">
        <f t="shared" si="8"/>
        <v>2499429.62</v>
      </c>
      <c r="F112" s="9">
        <v>2457935.16</v>
      </c>
      <c r="G112" s="9">
        <v>2094411.53</v>
      </c>
      <c r="H112" s="94">
        <f t="shared" si="9"/>
        <v>41494.45999999996</v>
      </c>
    </row>
    <row r="113" spans="2:8" ht="12.75">
      <c r="B113" s="133" t="s">
        <v>416</v>
      </c>
      <c r="C113" s="9">
        <v>14811353</v>
      </c>
      <c r="D113" s="9">
        <v>-6377095.77</v>
      </c>
      <c r="E113" s="9">
        <f t="shared" si="8"/>
        <v>8434257.23</v>
      </c>
      <c r="F113" s="9">
        <v>8411728.66</v>
      </c>
      <c r="G113" s="9">
        <v>7794206.9</v>
      </c>
      <c r="H113" s="94">
        <f t="shared" si="9"/>
        <v>22528.570000000298</v>
      </c>
    </row>
    <row r="114" spans="2:8" ht="12.75">
      <c r="B114" s="133" t="s">
        <v>415</v>
      </c>
      <c r="C114" s="9">
        <v>661447984</v>
      </c>
      <c r="D114" s="9">
        <v>70442341.26</v>
      </c>
      <c r="E114" s="9">
        <f t="shared" si="8"/>
        <v>731890325.26</v>
      </c>
      <c r="F114" s="9">
        <v>731888211.61</v>
      </c>
      <c r="G114" s="9">
        <v>731426204.81</v>
      </c>
      <c r="H114" s="94">
        <f t="shared" si="9"/>
        <v>2113.649999976158</v>
      </c>
    </row>
    <row r="115" spans="2:8" ht="12.75">
      <c r="B115" s="133" t="s">
        <v>414</v>
      </c>
      <c r="C115" s="9">
        <v>667376083</v>
      </c>
      <c r="D115" s="9">
        <v>71214627.52</v>
      </c>
      <c r="E115" s="9">
        <f t="shared" si="8"/>
        <v>738590710.52</v>
      </c>
      <c r="F115" s="9">
        <v>738580231.45</v>
      </c>
      <c r="G115" s="9">
        <v>738244045.18</v>
      </c>
      <c r="H115" s="94">
        <f t="shared" si="9"/>
        <v>10479.069999933243</v>
      </c>
    </row>
    <row r="116" spans="2:8" ht="12.75">
      <c r="B116" s="133" t="s">
        <v>413</v>
      </c>
      <c r="C116" s="9">
        <v>340684152</v>
      </c>
      <c r="D116" s="9">
        <v>42197522.63</v>
      </c>
      <c r="E116" s="9">
        <f t="shared" si="8"/>
        <v>382881674.63</v>
      </c>
      <c r="F116" s="9">
        <v>382876092.28</v>
      </c>
      <c r="G116" s="9">
        <v>382871549.76</v>
      </c>
      <c r="H116" s="94">
        <f t="shared" si="9"/>
        <v>5582.350000023842</v>
      </c>
    </row>
    <row r="117" spans="2:8" ht="12.75">
      <c r="B117" s="133" t="s">
        <v>412</v>
      </c>
      <c r="C117" s="9">
        <v>47478793</v>
      </c>
      <c r="D117" s="9">
        <v>2599627.52</v>
      </c>
      <c r="E117" s="9">
        <f t="shared" si="8"/>
        <v>50078420.52</v>
      </c>
      <c r="F117" s="9">
        <v>50065160.24</v>
      </c>
      <c r="G117" s="9">
        <v>49670759</v>
      </c>
      <c r="H117" s="94">
        <f t="shared" si="9"/>
        <v>13260.280000001192</v>
      </c>
    </row>
    <row r="118" spans="2:8" ht="12.75">
      <c r="B118" s="133" t="s">
        <v>411</v>
      </c>
      <c r="C118" s="9">
        <v>9462146</v>
      </c>
      <c r="D118" s="9">
        <v>12245315.67</v>
      </c>
      <c r="E118" s="9">
        <f t="shared" si="8"/>
        <v>21707461.67</v>
      </c>
      <c r="F118" s="9">
        <v>21704565.08</v>
      </c>
      <c r="G118" s="9">
        <v>21704565.08</v>
      </c>
      <c r="H118" s="94">
        <f t="shared" si="9"/>
        <v>2896.5900000035763</v>
      </c>
    </row>
    <row r="119" spans="2:8" ht="12.75">
      <c r="B119" s="133" t="s">
        <v>410</v>
      </c>
      <c r="C119" s="9">
        <v>27192919</v>
      </c>
      <c r="D119" s="9">
        <v>3757667.05</v>
      </c>
      <c r="E119" s="9">
        <f t="shared" si="8"/>
        <v>30950586.05</v>
      </c>
      <c r="F119" s="9">
        <v>30938535.05</v>
      </c>
      <c r="G119" s="9">
        <v>30502363.05</v>
      </c>
      <c r="H119" s="94">
        <f t="shared" si="9"/>
        <v>12051</v>
      </c>
    </row>
    <row r="120" spans="2:8" ht="12.75">
      <c r="B120" s="133" t="s">
        <v>409</v>
      </c>
      <c r="C120" s="9">
        <v>320059826</v>
      </c>
      <c r="D120" s="9">
        <v>47330125.7</v>
      </c>
      <c r="E120" s="9">
        <f t="shared" si="8"/>
        <v>367389951.7</v>
      </c>
      <c r="F120" s="9">
        <v>367381620.1</v>
      </c>
      <c r="G120" s="9">
        <v>367381620.1</v>
      </c>
      <c r="H120" s="94">
        <f t="shared" si="9"/>
        <v>8331.599999964237</v>
      </c>
    </row>
    <row r="121" spans="2:8" ht="12.75">
      <c r="B121" s="133" t="s">
        <v>408</v>
      </c>
      <c r="C121" s="9">
        <v>14685</v>
      </c>
      <c r="D121" s="9">
        <v>8109.94</v>
      </c>
      <c r="E121" s="9">
        <f t="shared" si="8"/>
        <v>22794.94</v>
      </c>
      <c r="F121" s="9">
        <v>22006.89</v>
      </c>
      <c r="G121" s="9">
        <v>18476.92</v>
      </c>
      <c r="H121" s="94">
        <f t="shared" si="9"/>
        <v>788.0499999999993</v>
      </c>
    </row>
    <row r="122" spans="2:8" ht="12.75">
      <c r="B122" s="133" t="s">
        <v>407</v>
      </c>
      <c r="C122" s="9">
        <v>107126157</v>
      </c>
      <c r="D122" s="9">
        <v>19926386.15</v>
      </c>
      <c r="E122" s="9">
        <f t="shared" si="8"/>
        <v>127052543.15</v>
      </c>
      <c r="F122" s="9">
        <v>127043360.97</v>
      </c>
      <c r="G122" s="9">
        <v>127004538.01</v>
      </c>
      <c r="H122" s="94">
        <f t="shared" si="9"/>
        <v>9182.180000007153</v>
      </c>
    </row>
    <row r="123" spans="2:8" ht="12.75">
      <c r="B123" s="133" t="s">
        <v>406</v>
      </c>
      <c r="C123" s="9">
        <v>12623</v>
      </c>
      <c r="D123" s="9">
        <v>1500</v>
      </c>
      <c r="E123" s="9">
        <f t="shared" si="8"/>
        <v>14123</v>
      </c>
      <c r="F123" s="9">
        <v>9576.24</v>
      </c>
      <c r="G123" s="9">
        <v>9576.24</v>
      </c>
      <c r="H123" s="94">
        <f t="shared" si="9"/>
        <v>4546.76</v>
      </c>
    </row>
    <row r="124" spans="2:8" ht="12.75">
      <c r="B124" s="133" t="s">
        <v>405</v>
      </c>
      <c r="C124" s="9">
        <v>18787</v>
      </c>
      <c r="D124" s="9">
        <v>300</v>
      </c>
      <c r="E124" s="9">
        <f t="shared" si="8"/>
        <v>19087</v>
      </c>
      <c r="F124" s="9">
        <v>18445.51</v>
      </c>
      <c r="G124" s="9">
        <v>18445.51</v>
      </c>
      <c r="H124" s="94">
        <f t="shared" si="9"/>
        <v>641.4900000000016</v>
      </c>
    </row>
    <row r="125" spans="2:8" ht="12.75">
      <c r="B125" s="133" t="s">
        <v>404</v>
      </c>
      <c r="C125" s="9">
        <v>22448088</v>
      </c>
      <c r="D125" s="9">
        <v>-9676116.06</v>
      </c>
      <c r="E125" s="9">
        <f t="shared" si="8"/>
        <v>12771971.94</v>
      </c>
      <c r="F125" s="9">
        <v>12771971.94</v>
      </c>
      <c r="G125" s="9">
        <v>11551581.34</v>
      </c>
      <c r="H125" s="94">
        <f t="shared" si="9"/>
        <v>0</v>
      </c>
    </row>
    <row r="126" spans="2:8" ht="12.75">
      <c r="B126" s="133" t="s">
        <v>403</v>
      </c>
      <c r="C126" s="9">
        <v>130230</v>
      </c>
      <c r="D126" s="9">
        <v>32811.96</v>
      </c>
      <c r="E126" s="9">
        <f t="shared" si="8"/>
        <v>163041.96</v>
      </c>
      <c r="F126" s="9">
        <v>163041.96</v>
      </c>
      <c r="G126" s="9">
        <v>163041.96</v>
      </c>
      <c r="H126" s="94">
        <f t="shared" si="9"/>
        <v>0</v>
      </c>
    </row>
    <row r="127" spans="2:8" ht="12.75">
      <c r="B127" s="133" t="s">
        <v>402</v>
      </c>
      <c r="C127" s="9">
        <v>0</v>
      </c>
      <c r="D127" s="9">
        <v>235049419.21</v>
      </c>
      <c r="E127" s="9">
        <f t="shared" si="8"/>
        <v>235049419.21</v>
      </c>
      <c r="F127" s="9">
        <v>227173152.31</v>
      </c>
      <c r="G127" s="9">
        <v>169376105.97</v>
      </c>
      <c r="H127" s="94">
        <f t="shared" si="9"/>
        <v>7876266.900000006</v>
      </c>
    </row>
    <row r="128" spans="2:8" ht="12.75">
      <c r="B128" s="133" t="s">
        <v>401</v>
      </c>
      <c r="C128" s="9">
        <v>0</v>
      </c>
      <c r="D128" s="9">
        <v>9738428.78</v>
      </c>
      <c r="E128" s="9">
        <f t="shared" si="8"/>
        <v>9738428.78</v>
      </c>
      <c r="F128" s="9">
        <v>9737856.45</v>
      </c>
      <c r="G128" s="9">
        <v>7266075.8</v>
      </c>
      <c r="H128" s="94">
        <f t="shared" si="9"/>
        <v>572.3300000000745</v>
      </c>
    </row>
    <row r="129" spans="2:8" ht="12.75">
      <c r="B129" s="133" t="s">
        <v>400</v>
      </c>
      <c r="C129" s="9">
        <v>0</v>
      </c>
      <c r="D129" s="9">
        <v>5621728.6</v>
      </c>
      <c r="E129" s="9">
        <f t="shared" si="8"/>
        <v>5621728.6</v>
      </c>
      <c r="F129" s="9">
        <v>5618558.64</v>
      </c>
      <c r="G129" s="9">
        <v>1776682.12</v>
      </c>
      <c r="H129" s="94">
        <f t="shared" si="9"/>
        <v>3169.9599999999627</v>
      </c>
    </row>
    <row r="130" spans="2:8" ht="25.5">
      <c r="B130" s="133" t="s">
        <v>399</v>
      </c>
      <c r="C130" s="9">
        <v>0</v>
      </c>
      <c r="D130" s="9">
        <v>3059307.93</v>
      </c>
      <c r="E130" s="9">
        <f t="shared" si="8"/>
        <v>3059307.93</v>
      </c>
      <c r="F130" s="9">
        <v>3058623.1</v>
      </c>
      <c r="G130" s="9">
        <v>2351716.1</v>
      </c>
      <c r="H130" s="94">
        <f t="shared" si="9"/>
        <v>684.8300000000745</v>
      </c>
    </row>
    <row r="131" spans="2:8" ht="12.75">
      <c r="B131" s="133" t="s">
        <v>398</v>
      </c>
      <c r="C131" s="9">
        <v>0</v>
      </c>
      <c r="D131" s="9">
        <v>2861385</v>
      </c>
      <c r="E131" s="9">
        <f t="shared" si="8"/>
        <v>2861385</v>
      </c>
      <c r="F131" s="9">
        <v>1570261.22</v>
      </c>
      <c r="G131" s="9">
        <v>978503.85</v>
      </c>
      <c r="H131" s="94">
        <f t="shared" si="9"/>
        <v>1291123.78</v>
      </c>
    </row>
    <row r="132" spans="2:8" ht="12.75">
      <c r="B132" s="133" t="s">
        <v>397</v>
      </c>
      <c r="C132" s="9">
        <v>0</v>
      </c>
      <c r="D132" s="9">
        <v>931447.63</v>
      </c>
      <c r="E132" s="9">
        <f t="shared" si="8"/>
        <v>931447.63</v>
      </c>
      <c r="F132" s="9">
        <v>861850.14</v>
      </c>
      <c r="G132" s="9">
        <v>861850.14</v>
      </c>
      <c r="H132" s="94">
        <f t="shared" si="9"/>
        <v>69597.48999999999</v>
      </c>
    </row>
    <row r="133" spans="2:8" ht="25.5">
      <c r="B133" s="133" t="s">
        <v>396</v>
      </c>
      <c r="C133" s="9">
        <v>0</v>
      </c>
      <c r="D133" s="9">
        <v>718172.36</v>
      </c>
      <c r="E133" s="9">
        <f>C133+D133</f>
        <v>718172.36</v>
      </c>
      <c r="F133" s="9">
        <v>716793.36</v>
      </c>
      <c r="G133" s="9">
        <v>291361.23</v>
      </c>
      <c r="H133" s="94">
        <f t="shared" si="9"/>
        <v>1379</v>
      </c>
    </row>
    <row r="134" spans="2:8" ht="12.75">
      <c r="B134" s="133" t="s">
        <v>395</v>
      </c>
      <c r="C134" s="9">
        <v>0</v>
      </c>
      <c r="D134" s="9">
        <v>1177321.09</v>
      </c>
      <c r="E134" s="9">
        <f>C134+D134</f>
        <v>1177321.09</v>
      </c>
      <c r="F134" s="9">
        <v>1155219.95</v>
      </c>
      <c r="G134" s="9">
        <v>1023584.7</v>
      </c>
      <c r="H134" s="94">
        <f t="shared" si="9"/>
        <v>22101.14000000013</v>
      </c>
    </row>
    <row r="135" spans="2:8" ht="25.5">
      <c r="B135" s="133" t="s">
        <v>394</v>
      </c>
      <c r="C135" s="9">
        <v>0</v>
      </c>
      <c r="D135" s="9">
        <v>1096620</v>
      </c>
      <c r="E135" s="9">
        <f>C135+D135</f>
        <v>1096620</v>
      </c>
      <c r="F135" s="9">
        <v>1051260</v>
      </c>
      <c r="G135" s="9">
        <v>1051260</v>
      </c>
      <c r="H135" s="94">
        <f t="shared" si="9"/>
        <v>45360</v>
      </c>
    </row>
    <row r="136" spans="2:8" ht="12.75">
      <c r="B136" s="133" t="s">
        <v>393</v>
      </c>
      <c r="C136" s="9">
        <v>0</v>
      </c>
      <c r="D136" s="9">
        <v>14757884.1</v>
      </c>
      <c r="E136" s="9">
        <f>C136+D136</f>
        <v>14757884.1</v>
      </c>
      <c r="F136" s="9">
        <v>14755287.83</v>
      </c>
      <c r="G136" s="9">
        <v>2058785.31</v>
      </c>
      <c r="H136" s="94">
        <f t="shared" si="9"/>
        <v>2596.269999999553</v>
      </c>
    </row>
    <row r="137" spans="2:8" ht="12.75">
      <c r="B137" s="133" t="s">
        <v>392</v>
      </c>
      <c r="C137" s="9">
        <v>0</v>
      </c>
      <c r="D137" s="9">
        <v>7867534.77</v>
      </c>
      <c r="E137" s="9">
        <f>C137+D137</f>
        <v>7867534.77</v>
      </c>
      <c r="F137" s="9">
        <v>7819148.09</v>
      </c>
      <c r="G137" s="9">
        <v>684380.9</v>
      </c>
      <c r="H137" s="94">
        <f t="shared" si="9"/>
        <v>48386.6799999997</v>
      </c>
    </row>
    <row r="138" spans="2:8" s="132" customFormat="1" ht="12.75">
      <c r="B138" s="133"/>
      <c r="C138" s="9"/>
      <c r="D138" s="9"/>
      <c r="E138" s="9"/>
      <c r="F138" s="9"/>
      <c r="G138" s="9"/>
      <c r="H138" s="94"/>
    </row>
    <row r="139" spans="2:8" ht="12.75">
      <c r="B139" s="131" t="s">
        <v>310</v>
      </c>
      <c r="C139" s="7">
        <f aca="true" t="shared" si="10" ref="C139:H139">C9+C68</f>
        <v>5484178285</v>
      </c>
      <c r="D139" s="7">
        <f t="shared" si="10"/>
        <v>387971651.0800001</v>
      </c>
      <c r="E139" s="7">
        <f t="shared" si="10"/>
        <v>5872149936.080001</v>
      </c>
      <c r="F139" s="7">
        <f t="shared" si="10"/>
        <v>5854743951.110002</v>
      </c>
      <c r="G139" s="7">
        <f t="shared" si="10"/>
        <v>5655608455.220001</v>
      </c>
      <c r="H139" s="7">
        <f t="shared" si="10"/>
        <v>17405984.969999876</v>
      </c>
    </row>
    <row r="140" spans="2:8" ht="13.5" thickBot="1">
      <c r="B140" s="130"/>
      <c r="C140" s="19"/>
      <c r="D140" s="19"/>
      <c r="E140" s="19"/>
      <c r="F140" s="19"/>
      <c r="G140" s="19"/>
      <c r="H140" s="19"/>
    </row>
    <row r="142" ht="12.75"/>
    <row r="143" ht="12.75"/>
    <row r="144" ht="12.75"/>
    <row r="145" ht="12.75"/>
    <row r="146" ht="12.75"/>
    <row r="1392" spans="2:8" ht="12.75">
      <c r="B1392" s="129"/>
      <c r="C1392" s="129"/>
      <c r="D1392" s="129"/>
      <c r="E1392" s="129"/>
      <c r="F1392" s="129"/>
      <c r="G1392" s="129"/>
      <c r="H1392" s="12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view="pageBreakPreview" zoomScale="60" zoomScalePageLayoutView="0" workbookViewId="0" topLeftCell="A1">
      <pane ySplit="9" topLeftCell="A10" activePane="bottomLeft" state="frozen"/>
      <selection pane="topLeft" activeCell="A1" sqref="A1"/>
      <selection pane="bottomLeft" activeCell="C35" sqref="C35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49" t="s">
        <v>504</v>
      </c>
      <c r="B2" s="150"/>
      <c r="C2" s="150"/>
      <c r="D2" s="150"/>
      <c r="E2" s="150"/>
      <c r="F2" s="150"/>
      <c r="G2" s="192"/>
    </row>
    <row r="3" spans="1:7" ht="12.75">
      <c r="A3" s="168" t="s">
        <v>391</v>
      </c>
      <c r="B3" s="169"/>
      <c r="C3" s="169"/>
      <c r="D3" s="169"/>
      <c r="E3" s="169"/>
      <c r="F3" s="169"/>
      <c r="G3" s="193"/>
    </row>
    <row r="4" spans="1:7" ht="12.75">
      <c r="A4" s="168" t="s">
        <v>502</v>
      </c>
      <c r="B4" s="169"/>
      <c r="C4" s="169"/>
      <c r="D4" s="169"/>
      <c r="E4" s="169"/>
      <c r="F4" s="169"/>
      <c r="G4" s="193"/>
    </row>
    <row r="5" spans="1:7" ht="12.75">
      <c r="A5" s="168" t="s">
        <v>503</v>
      </c>
      <c r="B5" s="169"/>
      <c r="C5" s="169"/>
      <c r="D5" s="169"/>
      <c r="E5" s="169"/>
      <c r="F5" s="169"/>
      <c r="G5" s="193"/>
    </row>
    <row r="6" spans="1:7" ht="13.5" thickBot="1">
      <c r="A6" s="171" t="s">
        <v>1</v>
      </c>
      <c r="B6" s="172"/>
      <c r="C6" s="172"/>
      <c r="D6" s="172"/>
      <c r="E6" s="172"/>
      <c r="F6" s="172"/>
      <c r="G6" s="194"/>
    </row>
    <row r="7" spans="1:7" ht="15.75" customHeight="1">
      <c r="A7" s="149" t="s">
        <v>2</v>
      </c>
      <c r="B7" s="198" t="s">
        <v>389</v>
      </c>
      <c r="C7" s="199"/>
      <c r="D7" s="199"/>
      <c r="E7" s="199"/>
      <c r="F7" s="200"/>
      <c r="G7" s="176" t="s">
        <v>388</v>
      </c>
    </row>
    <row r="8" spans="1:7" ht="15.75" customHeight="1" thickBot="1">
      <c r="A8" s="168"/>
      <c r="B8" s="155"/>
      <c r="C8" s="156"/>
      <c r="D8" s="156"/>
      <c r="E8" s="156"/>
      <c r="F8" s="157"/>
      <c r="G8" s="201"/>
    </row>
    <row r="9" spans="1:7" ht="26.25" thickBot="1">
      <c r="A9" s="171"/>
      <c r="B9" s="148" t="s">
        <v>239</v>
      </c>
      <c r="C9" s="23" t="s">
        <v>387</v>
      </c>
      <c r="D9" s="23" t="s">
        <v>386</v>
      </c>
      <c r="E9" s="23" t="s">
        <v>209</v>
      </c>
      <c r="F9" s="23" t="s">
        <v>207</v>
      </c>
      <c r="G9" s="177"/>
    </row>
    <row r="10" spans="1:7" ht="12.75">
      <c r="A10" s="147"/>
      <c r="B10" s="146"/>
      <c r="C10" s="146"/>
      <c r="D10" s="146"/>
      <c r="E10" s="146"/>
      <c r="F10" s="146"/>
      <c r="G10" s="146"/>
    </row>
    <row r="11" spans="1:7" ht="12.75">
      <c r="A11" s="141" t="s">
        <v>501</v>
      </c>
      <c r="B11" s="60">
        <f aca="true" t="shared" si="0" ref="B11:G11">B12+B22+B31+B42</f>
        <v>134221000</v>
      </c>
      <c r="C11" s="60">
        <f t="shared" si="0"/>
        <v>105092401.61</v>
      </c>
      <c r="D11" s="60">
        <f t="shared" si="0"/>
        <v>239313401.61</v>
      </c>
      <c r="E11" s="60">
        <f t="shared" si="0"/>
        <v>231444427.77</v>
      </c>
      <c r="F11" s="60">
        <f t="shared" si="0"/>
        <v>156094307.27</v>
      </c>
      <c r="G11" s="60">
        <f t="shared" si="0"/>
        <v>7868973.840000004</v>
      </c>
    </row>
    <row r="12" spans="1:7" ht="12.75">
      <c r="A12" s="141" t="s">
        <v>499</v>
      </c>
      <c r="B12" s="60">
        <f>SUM(B13:B20)</f>
        <v>0</v>
      </c>
      <c r="C12" s="60">
        <f>SUM(C13:C20)</f>
        <v>0</v>
      </c>
      <c r="D12" s="60">
        <f>SUM(D13:D20)</f>
        <v>0</v>
      </c>
      <c r="E12" s="60">
        <f>SUM(E13:E20)</f>
        <v>0</v>
      </c>
      <c r="F12" s="60">
        <f>SUM(F13:F20)</f>
        <v>0</v>
      </c>
      <c r="G12" s="60">
        <f aca="true" t="shared" si="1" ref="G12:G20">D12-E12</f>
        <v>0</v>
      </c>
    </row>
    <row r="13" spans="1:7" ht="12.75">
      <c r="A13" s="143" t="s">
        <v>498</v>
      </c>
      <c r="B13" s="63"/>
      <c r="C13" s="63"/>
      <c r="D13" s="63">
        <f aca="true" t="shared" si="2" ref="D13:D20">B13+C13</f>
        <v>0</v>
      </c>
      <c r="E13" s="63"/>
      <c r="F13" s="63"/>
      <c r="G13" s="63">
        <f t="shared" si="1"/>
        <v>0</v>
      </c>
    </row>
    <row r="14" spans="1:7" ht="12.75">
      <c r="A14" s="143" t="s">
        <v>497</v>
      </c>
      <c r="B14" s="63"/>
      <c r="C14" s="63"/>
      <c r="D14" s="63">
        <f t="shared" si="2"/>
        <v>0</v>
      </c>
      <c r="E14" s="63"/>
      <c r="F14" s="63"/>
      <c r="G14" s="63">
        <f t="shared" si="1"/>
        <v>0</v>
      </c>
    </row>
    <row r="15" spans="1:7" ht="12.75">
      <c r="A15" s="143" t="s">
        <v>496</v>
      </c>
      <c r="B15" s="63"/>
      <c r="C15" s="63"/>
      <c r="D15" s="63">
        <f t="shared" si="2"/>
        <v>0</v>
      </c>
      <c r="E15" s="63"/>
      <c r="F15" s="63"/>
      <c r="G15" s="63">
        <f t="shared" si="1"/>
        <v>0</v>
      </c>
    </row>
    <row r="16" spans="1:7" ht="12.75">
      <c r="A16" s="143" t="s">
        <v>495</v>
      </c>
      <c r="B16" s="63"/>
      <c r="C16" s="63"/>
      <c r="D16" s="63">
        <f t="shared" si="2"/>
        <v>0</v>
      </c>
      <c r="E16" s="63"/>
      <c r="F16" s="63"/>
      <c r="G16" s="63">
        <f t="shared" si="1"/>
        <v>0</v>
      </c>
    </row>
    <row r="17" spans="1:7" ht="12.75">
      <c r="A17" s="143" t="s">
        <v>494</v>
      </c>
      <c r="B17" s="63"/>
      <c r="C17" s="63"/>
      <c r="D17" s="63">
        <f t="shared" si="2"/>
        <v>0</v>
      </c>
      <c r="E17" s="63"/>
      <c r="F17" s="63"/>
      <c r="G17" s="63">
        <f t="shared" si="1"/>
        <v>0</v>
      </c>
    </row>
    <row r="18" spans="1:7" ht="12.75">
      <c r="A18" s="143" t="s">
        <v>493</v>
      </c>
      <c r="B18" s="63"/>
      <c r="C18" s="63"/>
      <c r="D18" s="63">
        <f t="shared" si="2"/>
        <v>0</v>
      </c>
      <c r="E18" s="63"/>
      <c r="F18" s="63"/>
      <c r="G18" s="63">
        <f t="shared" si="1"/>
        <v>0</v>
      </c>
    </row>
    <row r="19" spans="1:7" ht="12.75">
      <c r="A19" s="143" t="s">
        <v>492</v>
      </c>
      <c r="B19" s="63"/>
      <c r="C19" s="63"/>
      <c r="D19" s="63">
        <f t="shared" si="2"/>
        <v>0</v>
      </c>
      <c r="E19" s="63"/>
      <c r="F19" s="63"/>
      <c r="G19" s="63">
        <f t="shared" si="1"/>
        <v>0</v>
      </c>
    </row>
    <row r="20" spans="1:7" ht="12.75">
      <c r="A20" s="143" t="s">
        <v>491</v>
      </c>
      <c r="B20" s="63"/>
      <c r="C20" s="63"/>
      <c r="D20" s="63">
        <f t="shared" si="2"/>
        <v>0</v>
      </c>
      <c r="E20" s="63"/>
      <c r="F20" s="63"/>
      <c r="G20" s="63">
        <f t="shared" si="1"/>
        <v>0</v>
      </c>
    </row>
    <row r="21" spans="1:7" ht="12.75">
      <c r="A21" s="142"/>
      <c r="B21" s="63"/>
      <c r="C21" s="63"/>
      <c r="D21" s="63"/>
      <c r="E21" s="63"/>
      <c r="F21" s="63"/>
      <c r="G21" s="63"/>
    </row>
    <row r="22" spans="1:7" ht="12.75">
      <c r="A22" s="141" t="s">
        <v>490</v>
      </c>
      <c r="B22" s="60">
        <f>SUM(B23:B29)</f>
        <v>134221000</v>
      </c>
      <c r="C22" s="60">
        <f>SUM(C23:C29)</f>
        <v>105092401.61</v>
      </c>
      <c r="D22" s="60">
        <f>SUM(D23:D29)</f>
        <v>239313401.61</v>
      </c>
      <c r="E22" s="60">
        <f>SUM(E23:E29)</f>
        <v>231444427.77</v>
      </c>
      <c r="F22" s="60">
        <f>SUM(F23:F29)</f>
        <v>156094307.27</v>
      </c>
      <c r="G22" s="60">
        <f aca="true" t="shared" si="3" ref="G22:G29">D22-E22</f>
        <v>7868973.840000004</v>
      </c>
    </row>
    <row r="23" spans="1:7" ht="12.75">
      <c r="A23" s="143" t="s">
        <v>489</v>
      </c>
      <c r="B23" s="63"/>
      <c r="C23" s="63"/>
      <c r="D23" s="63">
        <f aca="true" t="shared" si="4" ref="D23:D29">B23+C23</f>
        <v>0</v>
      </c>
      <c r="E23" s="63"/>
      <c r="F23" s="63"/>
      <c r="G23" s="63">
        <f t="shared" si="3"/>
        <v>0</v>
      </c>
    </row>
    <row r="24" spans="1:7" ht="12.75">
      <c r="A24" s="143" t="s">
        <v>488</v>
      </c>
      <c r="B24" s="63"/>
      <c r="C24" s="63"/>
      <c r="D24" s="63">
        <f t="shared" si="4"/>
        <v>0</v>
      </c>
      <c r="E24" s="63"/>
      <c r="F24" s="63"/>
      <c r="G24" s="63">
        <f t="shared" si="3"/>
        <v>0</v>
      </c>
    </row>
    <row r="25" spans="1:7" ht="12.75">
      <c r="A25" s="143" t="s">
        <v>487</v>
      </c>
      <c r="B25" s="63"/>
      <c r="C25" s="63"/>
      <c r="D25" s="63">
        <f t="shared" si="4"/>
        <v>0</v>
      </c>
      <c r="E25" s="63"/>
      <c r="F25" s="63"/>
      <c r="G25" s="63">
        <f t="shared" si="3"/>
        <v>0</v>
      </c>
    </row>
    <row r="26" spans="1:7" ht="12.75">
      <c r="A26" s="143" t="s">
        <v>486</v>
      </c>
      <c r="B26" s="63"/>
      <c r="C26" s="63"/>
      <c r="D26" s="63">
        <f t="shared" si="4"/>
        <v>0</v>
      </c>
      <c r="E26" s="63"/>
      <c r="F26" s="63"/>
      <c r="G26" s="63">
        <f t="shared" si="3"/>
        <v>0</v>
      </c>
    </row>
    <row r="27" spans="1:7" ht="12.75">
      <c r="A27" s="143" t="s">
        <v>485</v>
      </c>
      <c r="B27" s="63">
        <v>134221000</v>
      </c>
      <c r="C27" s="63">
        <v>105092401.61</v>
      </c>
      <c r="D27" s="63">
        <f t="shared" si="4"/>
        <v>239313401.61</v>
      </c>
      <c r="E27" s="63">
        <v>231444427.77</v>
      </c>
      <c r="F27" s="63">
        <v>156094307.27</v>
      </c>
      <c r="G27" s="63">
        <f t="shared" si="3"/>
        <v>7868973.840000004</v>
      </c>
    </row>
    <row r="28" spans="1:7" ht="12.75">
      <c r="A28" s="143" t="s">
        <v>484</v>
      </c>
      <c r="B28" s="63"/>
      <c r="C28" s="63"/>
      <c r="D28" s="63">
        <f t="shared" si="4"/>
        <v>0</v>
      </c>
      <c r="E28" s="63"/>
      <c r="F28" s="63"/>
      <c r="G28" s="63">
        <f t="shared" si="3"/>
        <v>0</v>
      </c>
    </row>
    <row r="29" spans="1:7" ht="12.75">
      <c r="A29" s="143" t="s">
        <v>483</v>
      </c>
      <c r="B29" s="63"/>
      <c r="C29" s="63"/>
      <c r="D29" s="63">
        <f t="shared" si="4"/>
        <v>0</v>
      </c>
      <c r="E29" s="63"/>
      <c r="F29" s="63"/>
      <c r="G29" s="63">
        <f t="shared" si="3"/>
        <v>0</v>
      </c>
    </row>
    <row r="30" spans="1:7" ht="12.75">
      <c r="A30" s="142"/>
      <c r="B30" s="63"/>
      <c r="C30" s="63"/>
      <c r="D30" s="63"/>
      <c r="E30" s="63"/>
      <c r="F30" s="63"/>
      <c r="G30" s="63"/>
    </row>
    <row r="31" spans="1:7" ht="12.75">
      <c r="A31" s="141" t="s">
        <v>482</v>
      </c>
      <c r="B31" s="60">
        <f>SUM(B32:B40)</f>
        <v>0</v>
      </c>
      <c r="C31" s="60">
        <f>SUM(C32:C40)</f>
        <v>0</v>
      </c>
      <c r="D31" s="60">
        <f>SUM(D32:D40)</f>
        <v>0</v>
      </c>
      <c r="E31" s="60">
        <f>SUM(E32:E40)</f>
        <v>0</v>
      </c>
      <c r="F31" s="60">
        <f>SUM(F32:F40)</f>
        <v>0</v>
      </c>
      <c r="G31" s="60">
        <f aca="true" t="shared" si="5" ref="G31:G40">D31-E31</f>
        <v>0</v>
      </c>
    </row>
    <row r="32" spans="1:7" ht="12.75">
      <c r="A32" s="143" t="s">
        <v>481</v>
      </c>
      <c r="B32" s="63"/>
      <c r="C32" s="63"/>
      <c r="D32" s="63">
        <f aca="true" t="shared" si="6" ref="D32:D40">B32+C32</f>
        <v>0</v>
      </c>
      <c r="E32" s="63"/>
      <c r="F32" s="63"/>
      <c r="G32" s="63">
        <f t="shared" si="5"/>
        <v>0</v>
      </c>
    </row>
    <row r="33" spans="1:7" ht="12.75">
      <c r="A33" s="143" t="s">
        <v>480</v>
      </c>
      <c r="B33" s="63"/>
      <c r="C33" s="63"/>
      <c r="D33" s="63">
        <f t="shared" si="6"/>
        <v>0</v>
      </c>
      <c r="E33" s="63"/>
      <c r="F33" s="63"/>
      <c r="G33" s="63">
        <f t="shared" si="5"/>
        <v>0</v>
      </c>
    </row>
    <row r="34" spans="1:7" ht="12.75">
      <c r="A34" s="143" t="s">
        <v>479</v>
      </c>
      <c r="B34" s="63"/>
      <c r="C34" s="63"/>
      <c r="D34" s="63">
        <f t="shared" si="6"/>
        <v>0</v>
      </c>
      <c r="E34" s="63"/>
      <c r="F34" s="63"/>
      <c r="G34" s="63">
        <f t="shared" si="5"/>
        <v>0</v>
      </c>
    </row>
    <row r="35" spans="1:7" ht="12.75">
      <c r="A35" s="143" t="s">
        <v>478</v>
      </c>
      <c r="B35" s="63"/>
      <c r="C35" s="63"/>
      <c r="D35" s="63">
        <f t="shared" si="6"/>
        <v>0</v>
      </c>
      <c r="E35" s="63"/>
      <c r="F35" s="63"/>
      <c r="G35" s="63">
        <f t="shared" si="5"/>
        <v>0</v>
      </c>
    </row>
    <row r="36" spans="1:7" ht="12.75">
      <c r="A36" s="143" t="s">
        <v>477</v>
      </c>
      <c r="B36" s="63"/>
      <c r="C36" s="63"/>
      <c r="D36" s="63">
        <f t="shared" si="6"/>
        <v>0</v>
      </c>
      <c r="E36" s="63"/>
      <c r="F36" s="63"/>
      <c r="G36" s="63">
        <f t="shared" si="5"/>
        <v>0</v>
      </c>
    </row>
    <row r="37" spans="1:7" ht="12.75">
      <c r="A37" s="143" t="s">
        <v>476</v>
      </c>
      <c r="B37" s="63"/>
      <c r="C37" s="63"/>
      <c r="D37" s="63">
        <f t="shared" si="6"/>
        <v>0</v>
      </c>
      <c r="E37" s="63"/>
      <c r="F37" s="63"/>
      <c r="G37" s="63">
        <f t="shared" si="5"/>
        <v>0</v>
      </c>
    </row>
    <row r="38" spans="1:7" ht="12.75">
      <c r="A38" s="143" t="s">
        <v>475</v>
      </c>
      <c r="B38" s="63"/>
      <c r="C38" s="63"/>
      <c r="D38" s="63">
        <f t="shared" si="6"/>
        <v>0</v>
      </c>
      <c r="E38" s="63"/>
      <c r="F38" s="63"/>
      <c r="G38" s="63">
        <f t="shared" si="5"/>
        <v>0</v>
      </c>
    </row>
    <row r="39" spans="1:7" ht="12.75">
      <c r="A39" s="143" t="s">
        <v>474</v>
      </c>
      <c r="B39" s="63"/>
      <c r="C39" s="63"/>
      <c r="D39" s="63">
        <f t="shared" si="6"/>
        <v>0</v>
      </c>
      <c r="E39" s="63"/>
      <c r="F39" s="63"/>
      <c r="G39" s="63">
        <f t="shared" si="5"/>
        <v>0</v>
      </c>
    </row>
    <row r="40" spans="1:7" ht="12.75">
      <c r="A40" s="143" t="s">
        <v>473</v>
      </c>
      <c r="B40" s="63"/>
      <c r="C40" s="63"/>
      <c r="D40" s="63">
        <f t="shared" si="6"/>
        <v>0</v>
      </c>
      <c r="E40" s="63"/>
      <c r="F40" s="63"/>
      <c r="G40" s="63">
        <f t="shared" si="5"/>
        <v>0</v>
      </c>
    </row>
    <row r="41" spans="1:7" ht="12.75">
      <c r="A41" s="142"/>
      <c r="B41" s="63"/>
      <c r="C41" s="63"/>
      <c r="D41" s="63"/>
      <c r="E41" s="63"/>
      <c r="F41" s="63"/>
      <c r="G41" s="63"/>
    </row>
    <row r="42" spans="1:7" ht="12.75">
      <c r="A42" s="141" t="s">
        <v>472</v>
      </c>
      <c r="B42" s="60">
        <f>SUM(B43:B46)</f>
        <v>0</v>
      </c>
      <c r="C42" s="60">
        <f>SUM(C43:C46)</f>
        <v>0</v>
      </c>
      <c r="D42" s="60">
        <f>SUM(D43:D46)</f>
        <v>0</v>
      </c>
      <c r="E42" s="60">
        <f>SUM(E43:E46)</f>
        <v>0</v>
      </c>
      <c r="F42" s="60">
        <f>SUM(F43:F46)</f>
        <v>0</v>
      </c>
      <c r="G42" s="60">
        <f>D42-E42</f>
        <v>0</v>
      </c>
    </row>
    <row r="43" spans="1:7" ht="12.75">
      <c r="A43" s="143" t="s">
        <v>471</v>
      </c>
      <c r="B43" s="63"/>
      <c r="C43" s="63"/>
      <c r="D43" s="63">
        <f>B43+C43</f>
        <v>0</v>
      </c>
      <c r="E43" s="63"/>
      <c r="F43" s="63"/>
      <c r="G43" s="63">
        <f>D43-E43</f>
        <v>0</v>
      </c>
    </row>
    <row r="44" spans="1:7" ht="25.5">
      <c r="A44" s="10" t="s">
        <v>470</v>
      </c>
      <c r="B44" s="63"/>
      <c r="C44" s="63"/>
      <c r="D44" s="63">
        <f>B44+C44</f>
        <v>0</v>
      </c>
      <c r="E44" s="63"/>
      <c r="F44" s="63"/>
      <c r="G44" s="63">
        <f>D44-E44</f>
        <v>0</v>
      </c>
    </row>
    <row r="45" spans="1:7" ht="12.75">
      <c r="A45" s="143" t="s">
        <v>469</v>
      </c>
      <c r="B45" s="63"/>
      <c r="C45" s="63"/>
      <c r="D45" s="63">
        <f>B45+C45</f>
        <v>0</v>
      </c>
      <c r="E45" s="63"/>
      <c r="F45" s="63"/>
      <c r="G45" s="63">
        <f>D45-E45</f>
        <v>0</v>
      </c>
    </row>
    <row r="46" spans="1:7" ht="12.75">
      <c r="A46" s="143" t="s">
        <v>468</v>
      </c>
      <c r="B46" s="63"/>
      <c r="C46" s="63"/>
      <c r="D46" s="63">
        <f>B46+C46</f>
        <v>0</v>
      </c>
      <c r="E46" s="63"/>
      <c r="F46" s="63"/>
      <c r="G46" s="63">
        <f>D46-E46</f>
        <v>0</v>
      </c>
    </row>
    <row r="47" spans="1:7" ht="12.75">
      <c r="A47" s="142"/>
      <c r="B47" s="63"/>
      <c r="C47" s="63"/>
      <c r="D47" s="63"/>
      <c r="E47" s="63"/>
      <c r="F47" s="63"/>
      <c r="G47" s="63"/>
    </row>
    <row r="48" spans="1:7" ht="12.75">
      <c r="A48" s="141" t="s">
        <v>500</v>
      </c>
      <c r="B48" s="60">
        <f>B49+B59+B68+B79</f>
        <v>5349957285</v>
      </c>
      <c r="C48" s="60">
        <f>C49+C59+C68+C79</f>
        <v>282879249.47</v>
      </c>
      <c r="D48" s="60">
        <f>D49+D59+D68+D79</f>
        <v>5632836534.47</v>
      </c>
      <c r="E48" s="60">
        <f>E49+E59+E68+E79</f>
        <v>5623299523.34</v>
      </c>
      <c r="F48" s="60">
        <f>F49+F59+F68+F79</f>
        <v>5499514147.95</v>
      </c>
      <c r="G48" s="60">
        <f aca="true" t="shared" si="7" ref="G48:G57">D48-E48</f>
        <v>9537011.130000114</v>
      </c>
    </row>
    <row r="49" spans="1:7" ht="12.75">
      <c r="A49" s="141" t="s">
        <v>499</v>
      </c>
      <c r="B49" s="60">
        <f>SUM(B50:B57)</f>
        <v>0</v>
      </c>
      <c r="C49" s="60">
        <f>SUM(C50:C57)</f>
        <v>0</v>
      </c>
      <c r="D49" s="60">
        <f>SUM(D50:D57)</f>
        <v>0</v>
      </c>
      <c r="E49" s="60">
        <f>SUM(E50:E57)</f>
        <v>0</v>
      </c>
      <c r="F49" s="60">
        <f>SUM(F50:F57)</f>
        <v>0</v>
      </c>
      <c r="G49" s="60">
        <f t="shared" si="7"/>
        <v>0</v>
      </c>
    </row>
    <row r="50" spans="1:7" ht="12.75">
      <c r="A50" s="143" t="s">
        <v>498</v>
      </c>
      <c r="B50" s="63"/>
      <c r="C50" s="63"/>
      <c r="D50" s="63">
        <f aca="true" t="shared" si="8" ref="D50:D57">B50+C50</f>
        <v>0</v>
      </c>
      <c r="E50" s="63"/>
      <c r="F50" s="63"/>
      <c r="G50" s="63">
        <f t="shared" si="7"/>
        <v>0</v>
      </c>
    </row>
    <row r="51" spans="1:7" ht="12.75">
      <c r="A51" s="143" t="s">
        <v>497</v>
      </c>
      <c r="B51" s="63"/>
      <c r="C51" s="63"/>
      <c r="D51" s="63">
        <f t="shared" si="8"/>
        <v>0</v>
      </c>
      <c r="E51" s="63"/>
      <c r="F51" s="63"/>
      <c r="G51" s="63">
        <f t="shared" si="7"/>
        <v>0</v>
      </c>
    </row>
    <row r="52" spans="1:7" ht="12.75">
      <c r="A52" s="143" t="s">
        <v>496</v>
      </c>
      <c r="B52" s="63"/>
      <c r="C52" s="63"/>
      <c r="D52" s="63">
        <f t="shared" si="8"/>
        <v>0</v>
      </c>
      <c r="E52" s="63"/>
      <c r="F52" s="63"/>
      <c r="G52" s="63">
        <f t="shared" si="7"/>
        <v>0</v>
      </c>
    </row>
    <row r="53" spans="1:7" ht="12.75">
      <c r="A53" s="143" t="s">
        <v>495</v>
      </c>
      <c r="B53" s="63"/>
      <c r="C53" s="63"/>
      <c r="D53" s="63">
        <f t="shared" si="8"/>
        <v>0</v>
      </c>
      <c r="E53" s="63"/>
      <c r="F53" s="63"/>
      <c r="G53" s="63">
        <f t="shared" si="7"/>
        <v>0</v>
      </c>
    </row>
    <row r="54" spans="1:7" ht="12.75">
      <c r="A54" s="143" t="s">
        <v>494</v>
      </c>
      <c r="B54" s="63"/>
      <c r="C54" s="63"/>
      <c r="D54" s="63">
        <f t="shared" si="8"/>
        <v>0</v>
      </c>
      <c r="E54" s="63"/>
      <c r="F54" s="63"/>
      <c r="G54" s="63">
        <f t="shared" si="7"/>
        <v>0</v>
      </c>
    </row>
    <row r="55" spans="1:7" ht="12.75">
      <c r="A55" s="143" t="s">
        <v>493</v>
      </c>
      <c r="B55" s="63"/>
      <c r="C55" s="63"/>
      <c r="D55" s="63">
        <f t="shared" si="8"/>
        <v>0</v>
      </c>
      <c r="E55" s="63"/>
      <c r="F55" s="63"/>
      <c r="G55" s="63">
        <f t="shared" si="7"/>
        <v>0</v>
      </c>
    </row>
    <row r="56" spans="1:7" ht="12.75">
      <c r="A56" s="143" t="s">
        <v>492</v>
      </c>
      <c r="B56" s="63"/>
      <c r="C56" s="63"/>
      <c r="D56" s="63">
        <f t="shared" si="8"/>
        <v>0</v>
      </c>
      <c r="E56" s="63"/>
      <c r="F56" s="63"/>
      <c r="G56" s="63">
        <f t="shared" si="7"/>
        <v>0</v>
      </c>
    </row>
    <row r="57" spans="1:7" ht="12.75">
      <c r="A57" s="143" t="s">
        <v>491</v>
      </c>
      <c r="B57" s="63"/>
      <c r="C57" s="63"/>
      <c r="D57" s="63">
        <f t="shared" si="8"/>
        <v>0</v>
      </c>
      <c r="E57" s="63"/>
      <c r="F57" s="63"/>
      <c r="G57" s="63">
        <f t="shared" si="7"/>
        <v>0</v>
      </c>
    </row>
    <row r="58" spans="1:7" ht="12.75">
      <c r="A58" s="142"/>
      <c r="B58" s="63"/>
      <c r="C58" s="63"/>
      <c r="D58" s="63"/>
      <c r="E58" s="63"/>
      <c r="F58" s="63"/>
      <c r="G58" s="63"/>
    </row>
    <row r="59" spans="1:7" ht="12.75">
      <c r="A59" s="141" t="s">
        <v>490</v>
      </c>
      <c r="B59" s="60">
        <f>SUM(B60:B66)</f>
        <v>5349957285</v>
      </c>
      <c r="C59" s="60">
        <f>SUM(C60:C66)</f>
        <v>282879249.47</v>
      </c>
      <c r="D59" s="60">
        <f>SUM(D60:D66)</f>
        <v>5632836534.47</v>
      </c>
      <c r="E59" s="60">
        <f>SUM(E60:E66)</f>
        <v>5623299523.34</v>
      </c>
      <c r="F59" s="60">
        <f>SUM(F60:F66)</f>
        <v>5499514147.95</v>
      </c>
      <c r="G59" s="60">
        <f aca="true" t="shared" si="9" ref="G59:G66">D59-E59</f>
        <v>9537011.130000114</v>
      </c>
    </row>
    <row r="60" spans="1:7" ht="12.75">
      <c r="A60" s="143" t="s">
        <v>489</v>
      </c>
      <c r="B60" s="63"/>
      <c r="C60" s="63"/>
      <c r="D60" s="63">
        <f aca="true" t="shared" si="10" ref="D60:D66">B60+C60</f>
        <v>0</v>
      </c>
      <c r="E60" s="63"/>
      <c r="F60" s="63"/>
      <c r="G60" s="63">
        <f t="shared" si="9"/>
        <v>0</v>
      </c>
    </row>
    <row r="61" spans="1:7" ht="12.75">
      <c r="A61" s="143" t="s">
        <v>488</v>
      </c>
      <c r="B61" s="63"/>
      <c r="C61" s="63"/>
      <c r="D61" s="63">
        <f t="shared" si="10"/>
        <v>0</v>
      </c>
      <c r="E61" s="63"/>
      <c r="F61" s="63"/>
      <c r="G61" s="63">
        <f t="shared" si="9"/>
        <v>0</v>
      </c>
    </row>
    <row r="62" spans="1:7" ht="12.75">
      <c r="A62" s="143" t="s">
        <v>487</v>
      </c>
      <c r="B62" s="63"/>
      <c r="C62" s="63"/>
      <c r="D62" s="63">
        <f t="shared" si="10"/>
        <v>0</v>
      </c>
      <c r="E62" s="63"/>
      <c r="F62" s="63"/>
      <c r="G62" s="63">
        <f t="shared" si="9"/>
        <v>0</v>
      </c>
    </row>
    <row r="63" spans="1:7" ht="12.75">
      <c r="A63" s="143" t="s">
        <v>486</v>
      </c>
      <c r="B63" s="63"/>
      <c r="C63" s="63"/>
      <c r="D63" s="63">
        <f t="shared" si="10"/>
        <v>0</v>
      </c>
      <c r="E63" s="63"/>
      <c r="F63" s="63"/>
      <c r="G63" s="63">
        <f t="shared" si="9"/>
        <v>0</v>
      </c>
    </row>
    <row r="64" spans="1:7" ht="12.75">
      <c r="A64" s="143" t="s">
        <v>485</v>
      </c>
      <c r="B64" s="63">
        <v>5349957285</v>
      </c>
      <c r="C64" s="63">
        <v>282879249.47</v>
      </c>
      <c r="D64" s="63">
        <f t="shared" si="10"/>
        <v>5632836534.47</v>
      </c>
      <c r="E64" s="63">
        <v>5623299523.34</v>
      </c>
      <c r="F64" s="63">
        <v>5499514147.95</v>
      </c>
      <c r="G64" s="63">
        <f t="shared" si="9"/>
        <v>9537011.130000114</v>
      </c>
    </row>
    <row r="65" spans="1:7" ht="12.75">
      <c r="A65" s="143" t="s">
        <v>484</v>
      </c>
      <c r="B65" s="63"/>
      <c r="C65" s="63"/>
      <c r="D65" s="63">
        <f t="shared" si="10"/>
        <v>0</v>
      </c>
      <c r="E65" s="63"/>
      <c r="F65" s="63"/>
      <c r="G65" s="63">
        <f t="shared" si="9"/>
        <v>0</v>
      </c>
    </row>
    <row r="66" spans="1:7" ht="12.75">
      <c r="A66" s="143" t="s">
        <v>483</v>
      </c>
      <c r="B66" s="63"/>
      <c r="C66" s="63"/>
      <c r="D66" s="63">
        <f t="shared" si="10"/>
        <v>0</v>
      </c>
      <c r="E66" s="63"/>
      <c r="F66" s="63"/>
      <c r="G66" s="63">
        <f t="shared" si="9"/>
        <v>0</v>
      </c>
    </row>
    <row r="67" spans="1:7" ht="12.75">
      <c r="A67" s="142"/>
      <c r="B67" s="63"/>
      <c r="C67" s="63"/>
      <c r="D67" s="63"/>
      <c r="E67" s="63"/>
      <c r="F67" s="63"/>
      <c r="G67" s="63"/>
    </row>
    <row r="68" spans="1:7" ht="12.75">
      <c r="A68" s="141" t="s">
        <v>482</v>
      </c>
      <c r="B68" s="60">
        <f>SUM(B69:B77)</f>
        <v>0</v>
      </c>
      <c r="C68" s="60">
        <f>SUM(C69:C77)</f>
        <v>0</v>
      </c>
      <c r="D68" s="60">
        <f>SUM(D69:D77)</f>
        <v>0</v>
      </c>
      <c r="E68" s="60">
        <f>SUM(E69:E77)</f>
        <v>0</v>
      </c>
      <c r="F68" s="60">
        <f>SUM(F69:F77)</f>
        <v>0</v>
      </c>
      <c r="G68" s="60">
        <f aca="true" t="shared" si="11" ref="G68:G77">D68-E68</f>
        <v>0</v>
      </c>
    </row>
    <row r="69" spans="1:7" ht="12.75">
      <c r="A69" s="143" t="s">
        <v>481</v>
      </c>
      <c r="B69" s="63"/>
      <c r="C69" s="63"/>
      <c r="D69" s="63">
        <f aca="true" t="shared" si="12" ref="D69:D77">B69+C69</f>
        <v>0</v>
      </c>
      <c r="E69" s="63"/>
      <c r="F69" s="63"/>
      <c r="G69" s="63">
        <f t="shared" si="11"/>
        <v>0</v>
      </c>
    </row>
    <row r="70" spans="1:7" ht="12.75">
      <c r="A70" s="143" t="s">
        <v>480</v>
      </c>
      <c r="B70" s="63"/>
      <c r="C70" s="63"/>
      <c r="D70" s="63">
        <f t="shared" si="12"/>
        <v>0</v>
      </c>
      <c r="E70" s="63"/>
      <c r="F70" s="63"/>
      <c r="G70" s="63">
        <f t="shared" si="11"/>
        <v>0</v>
      </c>
    </row>
    <row r="71" spans="1:7" ht="12.75">
      <c r="A71" s="143" t="s">
        <v>479</v>
      </c>
      <c r="B71" s="63"/>
      <c r="C71" s="63"/>
      <c r="D71" s="63">
        <f t="shared" si="12"/>
        <v>0</v>
      </c>
      <c r="E71" s="63"/>
      <c r="F71" s="63"/>
      <c r="G71" s="63">
        <f t="shared" si="11"/>
        <v>0</v>
      </c>
    </row>
    <row r="72" spans="1:7" ht="12.75">
      <c r="A72" s="143" t="s">
        <v>478</v>
      </c>
      <c r="B72" s="63"/>
      <c r="C72" s="63"/>
      <c r="D72" s="63">
        <f t="shared" si="12"/>
        <v>0</v>
      </c>
      <c r="E72" s="63"/>
      <c r="F72" s="63"/>
      <c r="G72" s="63">
        <f t="shared" si="11"/>
        <v>0</v>
      </c>
    </row>
    <row r="73" spans="1:7" ht="12.75">
      <c r="A73" s="143" t="s">
        <v>477</v>
      </c>
      <c r="B73" s="63"/>
      <c r="C73" s="63"/>
      <c r="D73" s="63">
        <f t="shared" si="12"/>
        <v>0</v>
      </c>
      <c r="E73" s="63"/>
      <c r="F73" s="63"/>
      <c r="G73" s="63">
        <f t="shared" si="11"/>
        <v>0</v>
      </c>
    </row>
    <row r="74" spans="1:7" ht="12.75">
      <c r="A74" s="143" t="s">
        <v>476</v>
      </c>
      <c r="B74" s="63"/>
      <c r="C74" s="63"/>
      <c r="D74" s="63">
        <f t="shared" si="12"/>
        <v>0</v>
      </c>
      <c r="E74" s="63"/>
      <c r="F74" s="63"/>
      <c r="G74" s="63">
        <f t="shared" si="11"/>
        <v>0</v>
      </c>
    </row>
    <row r="75" spans="1:7" ht="12.75">
      <c r="A75" s="143" t="s">
        <v>475</v>
      </c>
      <c r="B75" s="63"/>
      <c r="C75" s="63"/>
      <c r="D75" s="63">
        <f t="shared" si="12"/>
        <v>0</v>
      </c>
      <c r="E75" s="63"/>
      <c r="F75" s="63"/>
      <c r="G75" s="63">
        <f t="shared" si="11"/>
        <v>0</v>
      </c>
    </row>
    <row r="76" spans="1:7" ht="12.75">
      <c r="A76" s="143" t="s">
        <v>474</v>
      </c>
      <c r="B76" s="63"/>
      <c r="C76" s="63"/>
      <c r="D76" s="63">
        <f t="shared" si="12"/>
        <v>0</v>
      </c>
      <c r="E76" s="63"/>
      <c r="F76" s="63"/>
      <c r="G76" s="63">
        <f t="shared" si="11"/>
        <v>0</v>
      </c>
    </row>
    <row r="77" spans="1:7" ht="12.75">
      <c r="A77" s="145" t="s">
        <v>473</v>
      </c>
      <c r="B77" s="144"/>
      <c r="C77" s="144"/>
      <c r="D77" s="144">
        <f t="shared" si="12"/>
        <v>0</v>
      </c>
      <c r="E77" s="144"/>
      <c r="F77" s="144"/>
      <c r="G77" s="144">
        <f t="shared" si="11"/>
        <v>0</v>
      </c>
    </row>
    <row r="78" spans="1:7" ht="12.75">
      <c r="A78" s="142"/>
      <c r="B78" s="63"/>
      <c r="C78" s="63"/>
      <c r="D78" s="63"/>
      <c r="E78" s="63"/>
      <c r="F78" s="63"/>
      <c r="G78" s="63"/>
    </row>
    <row r="79" spans="1:7" ht="12.75">
      <c r="A79" s="141" t="s">
        <v>472</v>
      </c>
      <c r="B79" s="60">
        <f>SUM(B80:B83)</f>
        <v>0</v>
      </c>
      <c r="C79" s="60">
        <f>SUM(C80:C83)</f>
        <v>0</v>
      </c>
      <c r="D79" s="60">
        <f>SUM(D80:D83)</f>
        <v>0</v>
      </c>
      <c r="E79" s="60">
        <f>SUM(E80:E83)</f>
        <v>0</v>
      </c>
      <c r="F79" s="60">
        <f>SUM(F80:F83)</f>
        <v>0</v>
      </c>
      <c r="G79" s="60">
        <f>D79-E79</f>
        <v>0</v>
      </c>
    </row>
    <row r="80" spans="1:7" ht="12.75">
      <c r="A80" s="143" t="s">
        <v>471</v>
      </c>
      <c r="B80" s="63"/>
      <c r="C80" s="63"/>
      <c r="D80" s="63">
        <f>B80+C80</f>
        <v>0</v>
      </c>
      <c r="E80" s="63"/>
      <c r="F80" s="63"/>
      <c r="G80" s="63">
        <f>D80-E80</f>
        <v>0</v>
      </c>
    </row>
    <row r="81" spans="1:7" ht="25.5">
      <c r="A81" s="10" t="s">
        <v>470</v>
      </c>
      <c r="B81" s="63"/>
      <c r="C81" s="63"/>
      <c r="D81" s="63">
        <f>B81+C81</f>
        <v>0</v>
      </c>
      <c r="E81" s="63"/>
      <c r="F81" s="63"/>
      <c r="G81" s="63">
        <f>D81-E81</f>
        <v>0</v>
      </c>
    </row>
    <row r="82" spans="1:7" ht="12.75">
      <c r="A82" s="143" t="s">
        <v>469</v>
      </c>
      <c r="B82" s="63"/>
      <c r="C82" s="63"/>
      <c r="D82" s="63">
        <f>B82+C82</f>
        <v>0</v>
      </c>
      <c r="E82" s="63"/>
      <c r="F82" s="63"/>
      <c r="G82" s="63">
        <f>D82-E82</f>
        <v>0</v>
      </c>
    </row>
    <row r="83" spans="1:7" ht="12.75">
      <c r="A83" s="143" t="s">
        <v>468</v>
      </c>
      <c r="B83" s="63"/>
      <c r="C83" s="63"/>
      <c r="D83" s="63">
        <f>B83+C83</f>
        <v>0</v>
      </c>
      <c r="E83" s="63"/>
      <c r="F83" s="63"/>
      <c r="G83" s="63">
        <f>D83-E83</f>
        <v>0</v>
      </c>
    </row>
    <row r="84" spans="1:7" ht="12.75">
      <c r="A84" s="142"/>
      <c r="B84" s="63"/>
      <c r="C84" s="63"/>
      <c r="D84" s="63"/>
      <c r="E84" s="63"/>
      <c r="F84" s="63"/>
      <c r="G84" s="63"/>
    </row>
    <row r="85" spans="1:7" ht="12.75">
      <c r="A85" s="141" t="s">
        <v>310</v>
      </c>
      <c r="B85" s="60">
        <f aca="true" t="shared" si="13" ref="B85:G85">B11+B48</f>
        <v>5484178285</v>
      </c>
      <c r="C85" s="60">
        <f t="shared" si="13"/>
        <v>387971651.08000004</v>
      </c>
      <c r="D85" s="60">
        <f t="shared" si="13"/>
        <v>5872149936.08</v>
      </c>
      <c r="E85" s="60">
        <f t="shared" si="13"/>
        <v>5854743951.110001</v>
      </c>
      <c r="F85" s="60">
        <f t="shared" si="13"/>
        <v>5655608455.22</v>
      </c>
      <c r="G85" s="60">
        <f t="shared" si="13"/>
        <v>17405984.970000118</v>
      </c>
    </row>
    <row r="86" spans="1:7" ht="13.5" thickBot="1">
      <c r="A86" s="140"/>
      <c r="B86" s="139"/>
      <c r="C86" s="139"/>
      <c r="D86" s="139"/>
      <c r="E86" s="139"/>
      <c r="F86" s="139"/>
      <c r="G86" s="139"/>
    </row>
    <row r="90" ht="12.75"/>
    <row r="91" ht="12.75"/>
    <row r="92" ht="12.75"/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2016-12-20T19:33:34Z</cp:lastPrinted>
  <dcterms:created xsi:type="dcterms:W3CDTF">2016-10-11T18:36:49Z</dcterms:created>
  <dcterms:modified xsi:type="dcterms:W3CDTF">2019-01-22T18:13:29Z</dcterms:modified>
  <cp:category/>
  <cp:version/>
  <cp:contentType/>
  <cp:contentStatus/>
</cp:coreProperties>
</file>