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 2TRIM18\AUTONOMOS\TCyA\"/>
    </mc:Choice>
  </mc:AlternateContent>
  <bookViews>
    <workbookView xWindow="240" yWindow="75" windowWidth="20115" windowHeight="7995" activeTab="4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</sheets>
  <definedNames>
    <definedName name="_xlnm.Print_Area" localSheetId="0">'1'!$A$1:$F$47,'1'!$A$49:$F$85</definedName>
    <definedName name="_xlnm.Print_Area" localSheetId="1">'1BIS'!$A$2:$F$38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'6B'!$A$1:$G$33</definedName>
    <definedName name="_xlnm.Print_Area" localSheetId="9">'6C'!$A$1:$H$84</definedName>
    <definedName name="_xlnm.Print_Area" localSheetId="10">'6D'!$A$1:$G$32</definedName>
  </definedNames>
  <calcPr calcId="152511"/>
</workbook>
</file>

<file path=xl/calcChain.xml><?xml version="1.0" encoding="utf-8"?>
<calcChain xmlns="http://schemas.openxmlformats.org/spreadsheetml/2006/main">
  <c r="E21" i="2" l="1"/>
  <c r="E32" i="2" s="1"/>
  <c r="E34" i="2" s="1"/>
  <c r="G10" i="13" l="1"/>
  <c r="F10" i="13"/>
  <c r="F8" i="12" l="1"/>
  <c r="E8" i="12"/>
  <c r="G27" i="11"/>
  <c r="F27" i="11"/>
  <c r="G17" i="11"/>
  <c r="F17" i="11"/>
  <c r="G9" i="11"/>
  <c r="F9" i="11"/>
  <c r="F34" i="2"/>
  <c r="E8" i="1"/>
  <c r="B24" i="1"/>
  <c r="B16" i="1"/>
  <c r="B8" i="1"/>
  <c r="B46" i="1" l="1"/>
  <c r="G8" i="11"/>
  <c r="I14" i="10"/>
  <c r="C13" i="2"/>
  <c r="B13" i="2"/>
  <c r="B15" i="2" s="1"/>
  <c r="D9" i="11" l="1"/>
  <c r="I19" i="10"/>
  <c r="F18" i="1"/>
  <c r="C8" i="12" l="1"/>
  <c r="D47" i="11"/>
  <c r="D27" i="11"/>
  <c r="D17" i="11"/>
  <c r="E17" i="10"/>
  <c r="C8" i="1" l="1"/>
  <c r="F57" i="1" l="1"/>
  <c r="E57" i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G9" i="13" s="1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D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18" i="12"/>
  <c r="G18" i="12" s="1"/>
  <c r="D10" i="12"/>
  <c r="G10" i="12" s="1"/>
  <c r="C32" i="12"/>
  <c r="E32" i="12"/>
  <c r="F32" i="12"/>
  <c r="B8" i="12"/>
  <c r="B32" i="12" s="1"/>
  <c r="F74" i="11"/>
  <c r="D74" i="11"/>
  <c r="C74" i="11"/>
  <c r="F70" i="11"/>
  <c r="D70" i="11"/>
  <c r="C70" i="11"/>
  <c r="F61" i="11"/>
  <c r="D61" i="11"/>
  <c r="C61" i="11"/>
  <c r="F57" i="11"/>
  <c r="D57" i="11"/>
  <c r="C57" i="11"/>
  <c r="C47" i="11"/>
  <c r="F37" i="11"/>
  <c r="F8" i="11" s="1"/>
  <c r="C37" i="11"/>
  <c r="C27" i="11"/>
  <c r="C17" i="11"/>
  <c r="E10" i="1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E43" i="10" s="1"/>
  <c r="E73" i="10" s="1"/>
  <c r="F30" i="10"/>
  <c r="G30" i="10"/>
  <c r="H30" i="10"/>
  <c r="H43" i="10" s="1"/>
  <c r="I30" i="10"/>
  <c r="I43" i="10" s="1"/>
  <c r="D30" i="10"/>
  <c r="H73" i="10"/>
  <c r="D69" i="9"/>
  <c r="D77" i="9" s="1"/>
  <c r="D78" i="9" s="1"/>
  <c r="E69" i="9"/>
  <c r="E77" i="9" s="1"/>
  <c r="E78" i="9" s="1"/>
  <c r="C69" i="9"/>
  <c r="C77" i="9" s="1"/>
  <c r="C78" i="9" s="1"/>
  <c r="E57" i="9"/>
  <c r="C57" i="9"/>
  <c r="D53" i="9"/>
  <c r="D61" i="9" s="1"/>
  <c r="E53" i="9"/>
  <c r="C53" i="9"/>
  <c r="D42" i="9"/>
  <c r="E42" i="9"/>
  <c r="C42" i="9"/>
  <c r="D39" i="9"/>
  <c r="E39" i="9"/>
  <c r="E46" i="9" s="1"/>
  <c r="C39" i="9"/>
  <c r="D29" i="9"/>
  <c r="E29" i="9"/>
  <c r="C29" i="9"/>
  <c r="D18" i="9"/>
  <c r="D22" i="9" s="1"/>
  <c r="E18" i="9"/>
  <c r="C18" i="9"/>
  <c r="C14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C4" i="4"/>
  <c r="D4" i="4"/>
  <c r="E4" i="4"/>
  <c r="F4" i="4"/>
  <c r="B4" i="4"/>
  <c r="G19" i="3"/>
  <c r="C24" i="1"/>
  <c r="C16" i="1"/>
  <c r="F8" i="1"/>
  <c r="F46" i="1" s="1"/>
  <c r="E46" i="1"/>
  <c r="H57" i="11" l="1"/>
  <c r="H18" i="11"/>
  <c r="E17" i="11"/>
  <c r="E61" i="11"/>
  <c r="F9" i="13"/>
  <c r="F83" i="13" s="1"/>
  <c r="E31" i="14"/>
  <c r="H27" i="11"/>
  <c r="H10" i="11"/>
  <c r="H9" i="11" s="1"/>
  <c r="E9" i="11"/>
  <c r="G43" i="10"/>
  <c r="G73" i="10" s="1"/>
  <c r="G8" i="12"/>
  <c r="H11" i="13"/>
  <c r="H10" i="13" s="1"/>
  <c r="H9" i="13" s="1"/>
  <c r="E10" i="13"/>
  <c r="E9" i="13" s="1"/>
  <c r="E83" i="13" s="1"/>
  <c r="D46" i="9"/>
  <c r="H29" i="13"/>
  <c r="E40" i="13"/>
  <c r="I17" i="5"/>
  <c r="E17" i="5"/>
  <c r="I73" i="10"/>
  <c r="D8" i="11"/>
  <c r="D160" i="11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E61" i="9"/>
  <c r="E62" i="9" s="1"/>
  <c r="D62" i="9"/>
  <c r="F43" i="10"/>
  <c r="F73" i="10" s="1"/>
  <c r="G8" i="14"/>
  <c r="G31" i="14" s="1"/>
  <c r="G83" i="13"/>
  <c r="C9" i="13"/>
  <c r="C83" i="13" s="1"/>
  <c r="H40" i="13"/>
  <c r="H20" i="13"/>
  <c r="D8" i="12"/>
  <c r="F160" i="11"/>
  <c r="H74" i="11"/>
  <c r="E37" i="11"/>
  <c r="H37" i="11" s="1"/>
  <c r="G160" i="11"/>
  <c r="C8" i="11"/>
  <c r="C160" i="11" s="1"/>
  <c r="H61" i="11"/>
  <c r="E47" i="11"/>
  <c r="H47" i="11" s="1"/>
  <c r="E27" i="11"/>
  <c r="C61" i="9"/>
  <c r="C62" i="9" s="1"/>
  <c r="E22" i="9"/>
  <c r="E23" i="9" s="1"/>
  <c r="E24" i="9" s="1"/>
  <c r="E33" i="9" s="1"/>
  <c r="D23" i="9"/>
  <c r="D24" i="9" s="1"/>
  <c r="D33" i="9" s="1"/>
  <c r="C22" i="9"/>
  <c r="C23" i="9" s="1"/>
  <c r="C24" i="9" s="1"/>
  <c r="C33" i="9" s="1"/>
  <c r="C46" i="1"/>
  <c r="E8" i="11" l="1"/>
  <c r="E160" i="11" s="1"/>
  <c r="H17" i="11"/>
  <c r="H8" i="11" s="1"/>
  <c r="H83" i="13"/>
  <c r="G32" i="12"/>
  <c r="D32" i="12"/>
  <c r="H160" i="11"/>
</calcChain>
</file>

<file path=xl/sharedStrings.xml><?xml version="1.0" encoding="utf-8"?>
<sst xmlns="http://schemas.openxmlformats.org/spreadsheetml/2006/main" count="696" uniqueCount="451">
  <si>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</si>
  <si>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</si>
  <si>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</si>
  <si>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</si>
  <si>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</si>
  <si>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</si>
  <si>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</si>
  <si>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</si>
  <si>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</si>
  <si>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</si>
  <si>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</si>
  <si>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</si>
  <si>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</si>
  <si>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</si>
  <si>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</si>
  <si>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</si>
  <si>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</si>
  <si>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</si>
  <si>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</si>
  <si>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</si>
  <si>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</si>
  <si>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</si>
  <si>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</si>
  <si>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</si>
  <si>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</si>
  <si>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</si>
  <si>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</si>
  <si>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</si>
  <si>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</si>
  <si>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</si>
  <si>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</si>
  <si>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</si>
  <si>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</si>
  <si>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</si>
  <si>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</si>
  <si>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</si>
  <si>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</si>
  <si>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</si>
  <si>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</si>
  <si>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</si>
  <si>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</si>
  <si>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</si>
  <si>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</si>
  <si>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</si>
  <si>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</si>
  <si>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</si>
  <si>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</si>
  <si>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</si>
  <si>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</si>
  <si>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</si>
  <si>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</si>
  <si>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</si>
  <si>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</si>
  <si>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</si>
  <si>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</si>
  <si>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</si>
  <si>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</si>
  <si>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</si>
  <si>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</si>
  <si>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</si>
  <si>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</si>
  <si>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</si>
  <si>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</si>
  <si>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</si>
  <si>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</si>
  <si>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</si>
  <si>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</si>
  <si>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</si>
  <si>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</si>
  <si>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</si>
  <si>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</si>
  <si>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</si>
  <si>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</si>
  <si>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</si>
  <si>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</si>
  <si>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</si>
  <si>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</si>
  <si>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</si>
  <si>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</si>
  <si>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</si>
  <si>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</si>
  <si>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</si>
  <si>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</si>
  <si>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</si>
  <si>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</si>
  <si>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</si>
  <si>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</si>
  <si>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</si>
  <si>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</si>
  <si>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</si>
  <si>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</si>
  <si>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</si>
  <si>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</si>
  <si>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</si>
  <si>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</si>
  <si>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</si>
  <si>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</si>
  <si>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</si>
  <si>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</si>
  <si>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</si>
  <si>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</si>
  <si>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</si>
  <si>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</si>
  <si>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</si>
  <si>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</si>
  <si>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</si>
  <si>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</si>
  <si>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</si>
  <si>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</si>
  <si>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</si>
  <si>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</si>
  <si>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</si>
  <si>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</si>
  <si>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</si>
  <si>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</si>
  <si>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</si>
  <si>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</si>
  <si>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</si>
  <si>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</si>
  <si>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</si>
  <si>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</si>
  <si>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</si>
  <si>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</si>
  <si>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</si>
  <si>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</si>
  <si>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</si>
  <si>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</si>
  <si>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</si>
  <si>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</si>
  <si>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</si>
  <si>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</si>
  <si>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</si>
  <si>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</si>
  <si>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</si>
  <si>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</si>
  <si>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</si>
  <si>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</si>
  <si>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</si>
  <si>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</si>
  <si>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</si>
  <si>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</si>
  <si>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</si>
  <si>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</si>
  <si>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</si>
  <si>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</si>
  <si>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</si>
  <si>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</si>
  <si>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</si>
  <si>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</si>
  <si>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</si>
  <si>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</si>
  <si>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</si>
  <si>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</si>
  <si>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</si>
  <si>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</si>
  <si>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</si>
  <si>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</si>
  <si>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</si>
  <si>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</si>
  <si>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</si>
  <si>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</si>
  <si>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</si>
  <si>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</si>
  <si>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</si>
  <si>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</si>
  <si>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</si>
  <si>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</si>
  <si>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</si>
  <si>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</si>
  <si>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</si>
  <si>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</si>
  <si>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</si>
  <si>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</si>
  <si>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</si>
  <si>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</si>
  <si>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</si>
  <si>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</si>
  <si>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</si>
  <si>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</si>
  <si>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</si>
  <si>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</si>
  <si>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</si>
  <si>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</si>
  <si>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</si>
  <si>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</si>
  <si>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</si>
  <si>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</si>
  <si>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</si>
  <si>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</si>
  <si>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</si>
  <si>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</si>
  <si>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</si>
  <si>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</si>
  <si>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</si>
  <si>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</si>
  <si>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</si>
  <si>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</si>
  <si>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</si>
  <si>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</si>
  <si>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</si>
  <si>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</si>
  <si>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</si>
  <si>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</si>
  <si>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</si>
  <si>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</si>
  <si>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</si>
  <si>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</si>
  <si>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</si>
  <si>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</si>
  <si>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</si>
  <si>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</si>
  <si>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</si>
  <si>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</si>
  <si>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</si>
  <si>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</si>
  <si>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</si>
  <si>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</si>
  <si>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</si>
  <si>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</si>
  <si>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</si>
  <si>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</si>
  <si>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</si>
  <si>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</si>
  <si>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</si>
  <si>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</si>
  <si>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</si>
  <si>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</si>
  <si>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</si>
  <si>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</si>
  <si>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</si>
  <si>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</si>
  <si>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</si>
  <si>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</si>
  <si>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</si>
  <si>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</si>
  <si>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</si>
  <si>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</si>
  <si>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</si>
  <si>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</si>
  <si>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</si>
  <si>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</si>
  <si>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</si>
  <si>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</si>
  <si>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</si>
  <si>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</si>
  <si>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</si>
  <si>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</si>
  <si>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</si>
  <si>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</si>
  <si>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</si>
  <si>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</si>
  <si>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</si>
  <si>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</si>
  <si>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</si>
  <si>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</si>
  <si>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</si>
  <si>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</si>
  <si>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</si>
  <si>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</si>
  <si>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</si>
  <si>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</si>
  <si>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</si>
  <si>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</si>
  <si>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</si>
  <si>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</si>
  <si>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</si>
  <si>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</si>
  <si>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</si>
  <si>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</si>
  <si>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</si>
  <si>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</si>
  <si>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</si>
  <si>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</si>
  <si>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</si>
  <si>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</si>
  <si>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</si>
  <si>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</si>
  <si>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</si>
  <si>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</si>
  <si>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</si>
  <si>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</si>
  <si>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</si>
  <si>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</si>
  <si>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</si>
  <si>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</si>
  <si>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</si>
  <si>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</si>
  <si>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</si>
  <si>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</si>
  <si>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</si>
  <si>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</si>
  <si>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</si>
  <si>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</si>
  <si>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</si>
  <si>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</si>
  <si>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</si>
  <si>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</si>
  <si>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</si>
  <si>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</si>
  <si>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</si>
  <si>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</si>
  <si>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</si>
  <si>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</si>
  <si>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</si>
  <si>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</si>
  <si>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</si>
  <si>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</si>
  <si>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</si>
  <si>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</si>
  <si>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</si>
  <si>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</si>
  <si>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</si>
  <si>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</si>
  <si>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</si>
  <si>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</si>
  <si>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</si>
  <si>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</si>
  <si>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</si>
  <si>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</si>
  <si>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</si>
  <si>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</si>
  <si>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</si>
  <si>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</si>
  <si>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</si>
  <si>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</si>
  <si>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</si>
  <si>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</si>
  <si>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</si>
  <si>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</si>
  <si>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</si>
  <si>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</si>
  <si>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</si>
  <si>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</si>
  <si>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</si>
  <si>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</si>
  <si>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</si>
  <si>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</si>
  <si>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</si>
  <si>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</si>
  <si>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</si>
  <si>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</si>
  <si>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</si>
  <si>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</si>
  <si>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</si>
  <si>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</si>
  <si>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</si>
  <si>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</si>
  <si>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</si>
  <si>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</si>
  <si>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</si>
  <si>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</si>
  <si>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</si>
  <si>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</si>
  <si>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</si>
  <si>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</si>
  <si>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</si>
  <si>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</si>
  <si>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</si>
  <si>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</si>
  <si>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</si>
  <si>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</si>
  <si>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</si>
  <si>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</si>
  <si>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</si>
  <si>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</si>
  <si>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</si>
  <si>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</si>
  <si>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</si>
  <si>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</si>
  <si>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</si>
  <si>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</si>
  <si>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</si>
  <si>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</si>
  <si>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</si>
  <si>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</si>
  <si>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</si>
  <si>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</si>
  <si>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</si>
  <si>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</si>
  <si>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</si>
  <si>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</si>
  <si>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</si>
  <si>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</si>
  <si>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</si>
  <si>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</si>
  <si>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</si>
  <si>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</si>
  <si>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</si>
  <si>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</si>
  <si>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</si>
  <si>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</si>
  <si>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</si>
  <si>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</si>
  <si>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</si>
  <si>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</si>
  <si>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</si>
  <si>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</si>
  <si>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</si>
  <si>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</si>
  <si>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</si>
  <si>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</si>
  <si>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</si>
  <si>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</si>
  <si>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</si>
  <si>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</si>
  <si>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</si>
  <si>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</si>
  <si>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</si>
  <si>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</si>
  <si>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</si>
  <si>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</si>
  <si>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</si>
  <si>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</si>
  <si>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</si>
  <si>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</si>
  <si>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</si>
  <si>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</si>
  <si>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</si>
  <si>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</si>
  <si>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</si>
  <si>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</si>
  <si>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</si>
  <si>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</si>
  <si>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</si>
  <si>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</si>
  <si>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</si>
  <si>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</si>
  <si>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</si>
  <si>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</si>
  <si>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</si>
  <si>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</si>
  <si>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</si>
  <si>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</si>
  <si>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</si>
  <si>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</si>
  <si>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</si>
  <si>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</si>
  <si>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</si>
  <si>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</si>
  <si>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</si>
  <si>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</si>
  <si>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</si>
  <si>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</si>
  <si>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</si>
  <si>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</si>
  <si>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2018 (d)</t>
  </si>
  <si>
    <t>31 de diciembre de 2017 (e)</t>
  </si>
  <si>
    <t>31 de diciembre de 2017 €</t>
  </si>
  <si>
    <t>al 31 de Diciembre de 2017 (d)</t>
  </si>
  <si>
    <t>Al 31 de Diciembre de 2017 y al 30 de Junio de 2018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</si>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</sst>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07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8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2" fillId="0" borderId="0" xfId="0" applyFont="1"/>
    <xf numFmtId="0" fontId="13" fillId="3" borderId="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41" fontId="8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165" fontId="8" fillId="0" borderId="19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5"/>
  <sheetViews>
    <sheetView zoomScale="110" zoomScaleNormal="110" workbookViewId="0">
      <selection activeCell="D83" sqref="D83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18" t="s">
        <v>429</v>
      </c>
      <c r="B1" s="119"/>
      <c r="C1" s="119"/>
      <c r="D1" s="119"/>
      <c r="E1" s="119"/>
      <c r="F1" s="120"/>
    </row>
    <row r="2" spans="1:6" x14ac:dyDescent="0.25">
      <c r="A2" s="121" t="s">
        <v>0</v>
      </c>
      <c r="B2" s="122"/>
      <c r="C2" s="122"/>
      <c r="D2" s="122"/>
      <c r="E2" s="122"/>
      <c r="F2" s="123"/>
    </row>
    <row r="3" spans="1:6" x14ac:dyDescent="0.25">
      <c r="A3" s="121" t="s">
        <v>449</v>
      </c>
      <c r="B3" s="122"/>
      <c r="C3" s="122"/>
      <c r="D3" s="122"/>
      <c r="E3" s="122"/>
      <c r="F3" s="123"/>
    </row>
    <row r="4" spans="1:6" ht="15.75" thickBot="1" x14ac:dyDescent="0.3">
      <c r="A4" s="124" t="s">
        <v>1</v>
      </c>
      <c r="B4" s="125"/>
      <c r="C4" s="125"/>
      <c r="D4" s="125"/>
      <c r="E4" s="125"/>
      <c r="F4" s="126"/>
    </row>
    <row r="5" spans="1:6" ht="27.75" thickBot="1" x14ac:dyDescent="0.3">
      <c r="A5" s="17" t="s">
        <v>2</v>
      </c>
      <c r="B5" s="18" t="s">
        <v>445</v>
      </c>
      <c r="C5" s="18" t="s">
        <v>446</v>
      </c>
      <c r="D5" s="19" t="s">
        <v>2</v>
      </c>
      <c r="E5" s="18" t="s">
        <v>445</v>
      </c>
      <c r="F5" s="18" t="s">
        <v>447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f>SUM(B9:B15)</f>
        <v>82086</v>
      </c>
      <c r="C8" s="64">
        <f>SUM(C9:C15)</f>
        <v>366208.95</v>
      </c>
      <c r="D8" s="7" t="s">
        <v>8</v>
      </c>
      <c r="E8" s="64">
        <f>SUM(E9:E17)</f>
        <v>166943.51</v>
      </c>
      <c r="F8" s="64">
        <f>SUM(F9:F17)</f>
        <v>405115.57</v>
      </c>
    </row>
    <row r="9" spans="1:6" x14ac:dyDescent="0.25">
      <c r="A9" s="8" t="s">
        <v>9</v>
      </c>
      <c r="B9" s="64">
        <v>20115</v>
      </c>
      <c r="C9" s="64">
        <v>20114.740000000002</v>
      </c>
      <c r="D9" s="7" t="s">
        <v>10</v>
      </c>
      <c r="E9" s="64">
        <v>5276.44</v>
      </c>
      <c r="F9" s="64">
        <v>3132.35</v>
      </c>
    </row>
    <row r="10" spans="1:6" x14ac:dyDescent="0.25">
      <c r="A10" s="8" t="s">
        <v>11</v>
      </c>
      <c r="B10" s="64">
        <v>61971</v>
      </c>
      <c r="C10" s="64">
        <v>346094.21</v>
      </c>
      <c r="D10" s="7" t="s">
        <v>12</v>
      </c>
      <c r="E10" s="64">
        <v>1228.69</v>
      </c>
      <c r="F10" s="64">
        <v>1160.6099999999999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160438.38</v>
      </c>
      <c r="F15" s="64">
        <v>400822.61</v>
      </c>
    </row>
    <row r="16" spans="1:6" ht="18" x14ac:dyDescent="0.25">
      <c r="A16" s="20" t="s">
        <v>23</v>
      </c>
      <c r="B16" s="64">
        <f>SUM(B17:B23)</f>
        <v>13611</v>
      </c>
      <c r="C16" s="64">
        <f>SUM(C17:C23)</f>
        <v>26393.350000000002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v>11678.49</v>
      </c>
      <c r="F18" s="64">
        <f>SUM(F19:F21)</f>
        <v>100</v>
      </c>
    </row>
    <row r="19" spans="1:6" x14ac:dyDescent="0.25">
      <c r="A19" s="8" t="s">
        <v>29</v>
      </c>
      <c r="B19" s="64">
        <v>13583</v>
      </c>
      <c r="C19" s="64">
        <v>26203.65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11678.49</v>
      </c>
      <c r="F21" s="64">
        <v>100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28</v>
      </c>
      <c r="C23" s="64">
        <v>189.7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f>SUM(B25:B29)</f>
        <v>5790</v>
      </c>
      <c r="C24" s="64">
        <f>SUM(C25:C29)</f>
        <v>1790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5790</v>
      </c>
      <c r="C25" s="64">
        <v>1790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f>B8+B16+B24+B30+B36+B37+B40</f>
        <v>101487</v>
      </c>
      <c r="C46" s="64">
        <f>C8+C16+C24+C30+C36+C37+C40</f>
        <v>394392.3</v>
      </c>
      <c r="D46" s="14" t="s">
        <v>82</v>
      </c>
      <c r="E46" s="64">
        <f>E8+E18+E22+E25+E26+E30+E37+E41</f>
        <v>178622</v>
      </c>
      <c r="F46" s="64">
        <f>F8+F18+F22+F25+F26+F30+F37+F41</f>
        <v>405215.57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2897064</v>
      </c>
      <c r="C53" s="64">
        <v>2716934.65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0</v>
      </c>
      <c r="C54" s="64">
        <v>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-1902507</v>
      </c>
      <c r="C55" s="64">
        <v>-1744791.09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f>SUM(E50:E55)</f>
        <v>0</v>
      </c>
      <c r="F57" s="64">
        <f>SUM(F50:F55)</f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v>178622</v>
      </c>
      <c r="F59" s="64">
        <v>405215.57</v>
      </c>
    </row>
    <row r="60" spans="1:6" ht="18" x14ac:dyDescent="0.25">
      <c r="A60" s="16" t="s">
        <v>102</v>
      </c>
      <c r="B60" s="64">
        <v>994557</v>
      </c>
      <c r="C60" s="64">
        <v>972143.55999999982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v>1096044</v>
      </c>
      <c r="C62" s="64">
        <v>1366535.8599999999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1826338.29</v>
      </c>
      <c r="F63" s="64">
        <v>1826338.29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v>-908916</v>
      </c>
      <c r="F68" s="64">
        <v>-865018</v>
      </c>
    </row>
    <row r="69" spans="1:6" x14ac:dyDescent="0.25">
      <c r="A69" s="8"/>
      <c r="B69" s="7"/>
      <c r="C69" s="7"/>
      <c r="D69" s="7" t="s">
        <v>110</v>
      </c>
      <c r="E69" s="64">
        <v>-45757</v>
      </c>
      <c r="F69" s="64">
        <v>145211.96</v>
      </c>
    </row>
    <row r="70" spans="1:6" x14ac:dyDescent="0.25">
      <c r="A70" s="8"/>
      <c r="B70" s="7"/>
      <c r="C70" s="7"/>
      <c r="D70" s="7" t="s">
        <v>111</v>
      </c>
      <c r="E70" s="64">
        <v>-863159</v>
      </c>
      <c r="F70" s="64">
        <v>-1010229.96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v>917422.29</v>
      </c>
      <c r="F79" s="64">
        <v>961320.29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v>1096044.29</v>
      </c>
      <c r="F81" s="64">
        <v>1366535.86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workbookViewId="0">
      <selection activeCell="A2" sqref="A2:H2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18" t="s">
        <v>429</v>
      </c>
      <c r="B1" s="119"/>
      <c r="C1" s="119"/>
      <c r="D1" s="119"/>
      <c r="E1" s="119"/>
      <c r="F1" s="119"/>
      <c r="G1" s="119"/>
      <c r="H1" s="193"/>
    </row>
    <row r="2" spans="1:8" x14ac:dyDescent="0.25">
      <c r="A2" s="161" t="s">
        <v>293</v>
      </c>
      <c r="B2" s="162"/>
      <c r="C2" s="162"/>
      <c r="D2" s="162"/>
      <c r="E2" s="162"/>
      <c r="F2" s="162"/>
      <c r="G2" s="162"/>
      <c r="H2" s="194"/>
    </row>
    <row r="3" spans="1:8" x14ac:dyDescent="0.25">
      <c r="A3" s="161" t="s">
        <v>379</v>
      </c>
      <c r="B3" s="162"/>
      <c r="C3" s="162"/>
      <c r="D3" s="162"/>
      <c r="E3" s="162"/>
      <c r="F3" s="162"/>
      <c r="G3" s="162"/>
      <c r="H3" s="194"/>
    </row>
    <row r="4" spans="1:8" x14ac:dyDescent="0.25">
      <c r="A4" s="161" t="s">
        <v>450</v>
      </c>
      <c r="B4" s="162"/>
      <c r="C4" s="162"/>
      <c r="D4" s="162"/>
      <c r="E4" s="162"/>
      <c r="F4" s="162"/>
      <c r="G4" s="162"/>
      <c r="H4" s="194"/>
    </row>
    <row r="5" spans="1:8" ht="15.75" thickBot="1" x14ac:dyDescent="0.3">
      <c r="A5" s="170" t="s">
        <v>1</v>
      </c>
      <c r="B5" s="171"/>
      <c r="C5" s="171"/>
      <c r="D5" s="171"/>
      <c r="E5" s="171"/>
      <c r="F5" s="171"/>
      <c r="G5" s="171"/>
      <c r="H5" s="195"/>
    </row>
    <row r="6" spans="1:8" ht="15.75" thickBot="1" x14ac:dyDescent="0.3">
      <c r="A6" s="118" t="s">
        <v>2</v>
      </c>
      <c r="B6" s="120"/>
      <c r="C6" s="130" t="s">
        <v>295</v>
      </c>
      <c r="D6" s="131"/>
      <c r="E6" s="131"/>
      <c r="F6" s="131"/>
      <c r="G6" s="132"/>
      <c r="H6" s="135" t="s">
        <v>296</v>
      </c>
    </row>
    <row r="7" spans="1:8" ht="36.75" thickBot="1" x14ac:dyDescent="0.3">
      <c r="A7" s="170"/>
      <c r="B7" s="172"/>
      <c r="C7" s="106" t="s">
        <v>182</v>
      </c>
      <c r="D7" s="106" t="s">
        <v>297</v>
      </c>
      <c r="E7" s="106" t="s">
        <v>298</v>
      </c>
      <c r="F7" s="106" t="s">
        <v>183</v>
      </c>
      <c r="G7" s="106" t="s">
        <v>200</v>
      </c>
      <c r="H7" s="136"/>
    </row>
    <row r="8" spans="1:8" x14ac:dyDescent="0.25">
      <c r="A8" s="203"/>
      <c r="B8" s="204"/>
      <c r="C8" s="53"/>
      <c r="D8" s="53"/>
      <c r="E8" s="53"/>
      <c r="F8" s="53"/>
      <c r="G8" s="53"/>
      <c r="H8" s="53"/>
    </row>
    <row r="9" spans="1:8" ht="16.5" customHeight="1" x14ac:dyDescent="0.25">
      <c r="A9" s="205" t="s">
        <v>380</v>
      </c>
      <c r="B9" s="206"/>
      <c r="C9" s="82">
        <f>C10+C20+C29+C40</f>
        <v>11560804.58</v>
      </c>
      <c r="D9" s="82">
        <f t="shared" ref="D9:E9" si="0">D10+D20+D29+D40</f>
        <v>0</v>
      </c>
      <c r="E9" s="82">
        <f t="shared" si="0"/>
        <v>11560804.58</v>
      </c>
      <c r="F9" s="82">
        <f>F10+F20+F29+F40</f>
        <v>5248588.83</v>
      </c>
      <c r="G9" s="82">
        <f>G10+G20+G29+G40</f>
        <v>5231867.1500000004</v>
      </c>
      <c r="H9" s="82">
        <f>H10+H20+H29+H40</f>
        <v>6312215.75</v>
      </c>
    </row>
    <row r="10" spans="1:8" x14ac:dyDescent="0.25">
      <c r="A10" s="178" t="s">
        <v>381</v>
      </c>
      <c r="B10" s="180"/>
      <c r="C10" s="86">
        <f>SUM(C11:C18)</f>
        <v>11560804.58</v>
      </c>
      <c r="D10" s="86">
        <f t="shared" ref="D10" si="1">SUM(D11:D18)</f>
        <v>0</v>
      </c>
      <c r="E10" s="86">
        <f>SUM(E11:E18)</f>
        <v>11560804.58</v>
      </c>
      <c r="F10" s="86">
        <f>SUM(F11:F18)</f>
        <v>5248588.83</v>
      </c>
      <c r="G10" s="86">
        <f>SUM(G11:G18)</f>
        <v>5231867.1500000004</v>
      </c>
      <c r="H10" s="86">
        <f>SUM(H11:H18)</f>
        <v>6312215.75</v>
      </c>
    </row>
    <row r="11" spans="1:8" x14ac:dyDescent="0.25">
      <c r="A11" s="41"/>
      <c r="B11" s="48" t="s">
        <v>382</v>
      </c>
      <c r="C11" s="86">
        <v>0</v>
      </c>
      <c r="D11" s="86">
        <v>0</v>
      </c>
      <c r="E11" s="86">
        <f>C11+D11</f>
        <v>0</v>
      </c>
      <c r="F11" s="86">
        <v>0</v>
      </c>
      <c r="G11" s="86">
        <v>0</v>
      </c>
      <c r="H11" s="86">
        <f>E11-F11</f>
        <v>0</v>
      </c>
    </row>
    <row r="12" spans="1:8" x14ac:dyDescent="0.25">
      <c r="A12" s="41"/>
      <c r="B12" s="48" t="s">
        <v>383</v>
      </c>
      <c r="C12" s="86">
        <v>11560804.58</v>
      </c>
      <c r="D12" s="86">
        <v>0</v>
      </c>
      <c r="E12" s="86">
        <f t="shared" ref="E12:E18" si="2">C12+D12</f>
        <v>11560804.58</v>
      </c>
      <c r="F12" s="82">
        <v>5248588.83</v>
      </c>
      <c r="G12" s="82">
        <v>5231867.1500000004</v>
      </c>
      <c r="H12" s="86">
        <f t="shared" ref="H12:H18" si="3">E12-F12</f>
        <v>6312215.75</v>
      </c>
    </row>
    <row r="13" spans="1:8" x14ac:dyDescent="0.25">
      <c r="A13" s="41"/>
      <c r="B13" s="48" t="s">
        <v>384</v>
      </c>
      <c r="C13" s="86">
        <v>0</v>
      </c>
      <c r="D13" s="86">
        <v>0</v>
      </c>
      <c r="E13" s="86">
        <f t="shared" si="2"/>
        <v>0</v>
      </c>
      <c r="F13" s="86">
        <v>0</v>
      </c>
      <c r="G13" s="86">
        <v>0</v>
      </c>
      <c r="H13" s="86">
        <f t="shared" si="3"/>
        <v>0</v>
      </c>
    </row>
    <row r="14" spans="1:8" x14ac:dyDescent="0.25">
      <c r="A14" s="41"/>
      <c r="B14" s="48" t="s">
        <v>385</v>
      </c>
      <c r="C14" s="86">
        <v>0</v>
      </c>
      <c r="D14" s="86">
        <v>0</v>
      </c>
      <c r="E14" s="86">
        <f t="shared" si="2"/>
        <v>0</v>
      </c>
      <c r="F14" s="86">
        <v>0</v>
      </c>
      <c r="G14" s="86">
        <v>0</v>
      </c>
      <c r="H14" s="86">
        <f t="shared" si="3"/>
        <v>0</v>
      </c>
    </row>
    <row r="15" spans="1:8" x14ac:dyDescent="0.25">
      <c r="A15" s="41"/>
      <c r="B15" s="48" t="s">
        <v>386</v>
      </c>
      <c r="C15" s="86">
        <v>0</v>
      </c>
      <c r="D15" s="86">
        <v>0</v>
      </c>
      <c r="E15" s="86">
        <f t="shared" si="2"/>
        <v>0</v>
      </c>
      <c r="F15" s="86">
        <v>0</v>
      </c>
      <c r="G15" s="86">
        <v>0</v>
      </c>
      <c r="H15" s="86">
        <f t="shared" si="3"/>
        <v>0</v>
      </c>
    </row>
    <row r="16" spans="1:8" x14ac:dyDescent="0.25">
      <c r="A16" s="41"/>
      <c r="B16" s="48" t="s">
        <v>387</v>
      </c>
      <c r="C16" s="86">
        <v>0</v>
      </c>
      <c r="D16" s="86">
        <v>0</v>
      </c>
      <c r="E16" s="86">
        <f t="shared" si="2"/>
        <v>0</v>
      </c>
      <c r="F16" s="86">
        <v>0</v>
      </c>
      <c r="G16" s="86">
        <v>0</v>
      </c>
      <c r="H16" s="86">
        <f t="shared" si="3"/>
        <v>0</v>
      </c>
    </row>
    <row r="17" spans="1:8" x14ac:dyDescent="0.25">
      <c r="A17" s="41"/>
      <c r="B17" s="48" t="s">
        <v>388</v>
      </c>
      <c r="C17" s="86">
        <v>0</v>
      </c>
      <c r="D17" s="86">
        <v>0</v>
      </c>
      <c r="E17" s="86">
        <f t="shared" si="2"/>
        <v>0</v>
      </c>
      <c r="F17" s="86">
        <v>0</v>
      </c>
      <c r="G17" s="86">
        <v>0</v>
      </c>
      <c r="H17" s="86">
        <f t="shared" si="3"/>
        <v>0</v>
      </c>
    </row>
    <row r="18" spans="1:8" x14ac:dyDescent="0.25">
      <c r="A18" s="41"/>
      <c r="B18" s="48" t="s">
        <v>389</v>
      </c>
      <c r="C18" s="86">
        <v>0</v>
      </c>
      <c r="D18" s="86">
        <v>0</v>
      </c>
      <c r="E18" s="86">
        <f t="shared" si="2"/>
        <v>0</v>
      </c>
      <c r="F18" s="86">
        <v>0</v>
      </c>
      <c r="G18" s="86">
        <v>0</v>
      </c>
      <c r="H18" s="86">
        <f t="shared" si="3"/>
        <v>0</v>
      </c>
    </row>
    <row r="19" spans="1:8" x14ac:dyDescent="0.25">
      <c r="A19" s="54"/>
      <c r="B19" s="55"/>
      <c r="C19" s="87"/>
      <c r="D19" s="87"/>
      <c r="E19" s="87"/>
      <c r="F19" s="87"/>
      <c r="G19" s="87"/>
      <c r="H19" s="87"/>
    </row>
    <row r="20" spans="1:8" x14ac:dyDescent="0.25">
      <c r="A20" s="178" t="s">
        <v>390</v>
      </c>
      <c r="B20" s="180"/>
      <c r="C20" s="86">
        <f>SUM(C21:C27)</f>
        <v>0</v>
      </c>
      <c r="D20" s="86">
        <f t="shared" ref="D20:H20" si="4">SUM(D21:D27)</f>
        <v>0</v>
      </c>
      <c r="E20" s="86">
        <f t="shared" si="4"/>
        <v>0</v>
      </c>
      <c r="F20" s="86">
        <f t="shared" si="4"/>
        <v>0</v>
      </c>
      <c r="G20" s="86">
        <f t="shared" si="4"/>
        <v>0</v>
      </c>
      <c r="H20" s="86">
        <f t="shared" si="4"/>
        <v>0</v>
      </c>
    </row>
    <row r="21" spans="1:8" x14ac:dyDescent="0.25">
      <c r="A21" s="41"/>
      <c r="B21" s="48" t="s">
        <v>391</v>
      </c>
      <c r="C21" s="86">
        <v>0</v>
      </c>
      <c r="D21" s="86">
        <v>0</v>
      </c>
      <c r="E21" s="86">
        <f t="shared" ref="E21:E27" si="5">C21+D21</f>
        <v>0</v>
      </c>
      <c r="F21" s="86">
        <v>0</v>
      </c>
      <c r="G21" s="86">
        <v>0</v>
      </c>
      <c r="H21" s="86">
        <f t="shared" ref="H21:H27" si="6">E21-F21</f>
        <v>0</v>
      </c>
    </row>
    <row r="22" spans="1:8" x14ac:dyDescent="0.25">
      <c r="A22" s="41"/>
      <c r="B22" s="48" t="s">
        <v>392</v>
      </c>
      <c r="C22" s="86">
        <v>0</v>
      </c>
      <c r="D22" s="86">
        <v>0</v>
      </c>
      <c r="E22" s="86">
        <f t="shared" si="5"/>
        <v>0</v>
      </c>
      <c r="F22" s="86">
        <v>0</v>
      </c>
      <c r="G22" s="86">
        <v>0</v>
      </c>
      <c r="H22" s="86">
        <f t="shared" si="6"/>
        <v>0</v>
      </c>
    </row>
    <row r="23" spans="1:8" x14ac:dyDescent="0.25">
      <c r="A23" s="41"/>
      <c r="B23" s="48" t="s">
        <v>393</v>
      </c>
      <c r="C23" s="86">
        <v>0</v>
      </c>
      <c r="D23" s="86">
        <v>0</v>
      </c>
      <c r="E23" s="86">
        <f t="shared" si="5"/>
        <v>0</v>
      </c>
      <c r="F23" s="86">
        <v>0</v>
      </c>
      <c r="G23" s="86">
        <v>0</v>
      </c>
      <c r="H23" s="86">
        <f t="shared" si="6"/>
        <v>0</v>
      </c>
    </row>
    <row r="24" spans="1:8" x14ac:dyDescent="0.25">
      <c r="A24" s="41"/>
      <c r="B24" s="48" t="s">
        <v>394</v>
      </c>
      <c r="C24" s="86">
        <v>0</v>
      </c>
      <c r="D24" s="86">
        <v>0</v>
      </c>
      <c r="E24" s="86">
        <f t="shared" si="5"/>
        <v>0</v>
      </c>
      <c r="F24" s="86">
        <v>0</v>
      </c>
      <c r="G24" s="86">
        <v>0</v>
      </c>
      <c r="H24" s="86">
        <f t="shared" si="6"/>
        <v>0</v>
      </c>
    </row>
    <row r="25" spans="1:8" x14ac:dyDescent="0.25">
      <c r="A25" s="41"/>
      <c r="B25" s="48" t="s">
        <v>395</v>
      </c>
      <c r="C25" s="86">
        <v>0</v>
      </c>
      <c r="D25" s="86">
        <v>0</v>
      </c>
      <c r="E25" s="86">
        <f t="shared" si="5"/>
        <v>0</v>
      </c>
      <c r="F25" s="86">
        <v>0</v>
      </c>
      <c r="G25" s="86">
        <v>0</v>
      </c>
      <c r="H25" s="86">
        <f t="shared" si="6"/>
        <v>0</v>
      </c>
    </row>
    <row r="26" spans="1:8" x14ac:dyDescent="0.25">
      <c r="A26" s="41"/>
      <c r="B26" s="48" t="s">
        <v>396</v>
      </c>
      <c r="C26" s="86">
        <v>0</v>
      </c>
      <c r="D26" s="86">
        <v>0</v>
      </c>
      <c r="E26" s="86">
        <f t="shared" si="5"/>
        <v>0</v>
      </c>
      <c r="F26" s="86">
        <v>0</v>
      </c>
      <c r="G26" s="86">
        <v>0</v>
      </c>
      <c r="H26" s="86">
        <f t="shared" si="6"/>
        <v>0</v>
      </c>
    </row>
    <row r="27" spans="1:8" x14ac:dyDescent="0.25">
      <c r="A27" s="41"/>
      <c r="B27" s="48" t="s">
        <v>397</v>
      </c>
      <c r="C27" s="86">
        <v>0</v>
      </c>
      <c r="D27" s="86">
        <v>0</v>
      </c>
      <c r="E27" s="86">
        <f t="shared" si="5"/>
        <v>0</v>
      </c>
      <c r="F27" s="86">
        <v>0</v>
      </c>
      <c r="G27" s="86">
        <v>0</v>
      </c>
      <c r="H27" s="86">
        <f t="shared" si="6"/>
        <v>0</v>
      </c>
    </row>
    <row r="28" spans="1:8" x14ac:dyDescent="0.25">
      <c r="A28" s="54"/>
      <c r="B28" s="55"/>
      <c r="C28" s="87"/>
      <c r="D28" s="87"/>
      <c r="E28" s="87"/>
      <c r="F28" s="87"/>
      <c r="G28" s="87"/>
      <c r="H28" s="87"/>
    </row>
    <row r="29" spans="1:8" x14ac:dyDescent="0.25">
      <c r="A29" s="178" t="s">
        <v>398</v>
      </c>
      <c r="B29" s="180"/>
      <c r="C29" s="86">
        <f>SUM(C30:C38)</f>
        <v>0</v>
      </c>
      <c r="D29" s="86">
        <f t="shared" ref="D29:H29" si="7">SUM(D30:D38)</f>
        <v>0</v>
      </c>
      <c r="E29" s="86">
        <f t="shared" si="7"/>
        <v>0</v>
      </c>
      <c r="F29" s="86">
        <f t="shared" si="7"/>
        <v>0</v>
      </c>
      <c r="G29" s="86">
        <f t="shared" si="7"/>
        <v>0</v>
      </c>
      <c r="H29" s="86">
        <f t="shared" si="7"/>
        <v>0</v>
      </c>
    </row>
    <row r="30" spans="1:8" x14ac:dyDescent="0.25">
      <c r="A30" s="41"/>
      <c r="B30" s="48" t="s">
        <v>399</v>
      </c>
      <c r="C30" s="86">
        <v>0</v>
      </c>
      <c r="D30" s="86">
        <v>0</v>
      </c>
      <c r="E30" s="86">
        <f t="shared" ref="E30:E38" si="8">C30+D30</f>
        <v>0</v>
      </c>
      <c r="F30" s="86">
        <v>0</v>
      </c>
      <c r="G30" s="86">
        <v>0</v>
      </c>
      <c r="H30" s="86">
        <f t="shared" ref="H30:H38" si="9">E30-F30</f>
        <v>0</v>
      </c>
    </row>
    <row r="31" spans="1:8" x14ac:dyDescent="0.25">
      <c r="A31" s="41"/>
      <c r="B31" s="48" t="s">
        <v>400</v>
      </c>
      <c r="C31" s="86">
        <v>0</v>
      </c>
      <c r="D31" s="86">
        <v>0</v>
      </c>
      <c r="E31" s="86">
        <f t="shared" si="8"/>
        <v>0</v>
      </c>
      <c r="F31" s="86">
        <v>0</v>
      </c>
      <c r="G31" s="86">
        <v>0</v>
      </c>
      <c r="H31" s="86">
        <f t="shared" si="9"/>
        <v>0</v>
      </c>
    </row>
    <row r="32" spans="1:8" x14ac:dyDescent="0.25">
      <c r="A32" s="41"/>
      <c r="B32" s="48" t="s">
        <v>401</v>
      </c>
      <c r="C32" s="86">
        <v>0</v>
      </c>
      <c r="D32" s="86">
        <v>0</v>
      </c>
      <c r="E32" s="86">
        <f t="shared" si="8"/>
        <v>0</v>
      </c>
      <c r="F32" s="86">
        <v>0</v>
      </c>
      <c r="G32" s="86">
        <v>0</v>
      </c>
      <c r="H32" s="86">
        <f t="shared" si="9"/>
        <v>0</v>
      </c>
    </row>
    <row r="33" spans="1:8" x14ac:dyDescent="0.25">
      <c r="A33" s="41"/>
      <c r="B33" s="48" t="s">
        <v>402</v>
      </c>
      <c r="C33" s="86">
        <v>0</v>
      </c>
      <c r="D33" s="86">
        <v>0</v>
      </c>
      <c r="E33" s="86">
        <f t="shared" si="8"/>
        <v>0</v>
      </c>
      <c r="F33" s="86">
        <v>0</v>
      </c>
      <c r="G33" s="86">
        <v>0</v>
      </c>
      <c r="H33" s="86">
        <f t="shared" si="9"/>
        <v>0</v>
      </c>
    </row>
    <row r="34" spans="1:8" x14ac:dyDescent="0.25">
      <c r="A34" s="41"/>
      <c r="B34" s="48" t="s">
        <v>403</v>
      </c>
      <c r="C34" s="86">
        <v>0</v>
      </c>
      <c r="D34" s="86">
        <v>0</v>
      </c>
      <c r="E34" s="86">
        <f t="shared" si="8"/>
        <v>0</v>
      </c>
      <c r="F34" s="86">
        <v>0</v>
      </c>
      <c r="G34" s="86">
        <v>0</v>
      </c>
      <c r="H34" s="86">
        <f t="shared" si="9"/>
        <v>0</v>
      </c>
    </row>
    <row r="35" spans="1:8" x14ac:dyDescent="0.25">
      <c r="A35" s="41"/>
      <c r="B35" s="48" t="s">
        <v>404</v>
      </c>
      <c r="C35" s="86">
        <v>0</v>
      </c>
      <c r="D35" s="86">
        <v>0</v>
      </c>
      <c r="E35" s="86">
        <f t="shared" si="8"/>
        <v>0</v>
      </c>
      <c r="F35" s="86">
        <v>0</v>
      </c>
      <c r="G35" s="86">
        <v>0</v>
      </c>
      <c r="H35" s="86">
        <f t="shared" si="9"/>
        <v>0</v>
      </c>
    </row>
    <row r="36" spans="1:8" x14ac:dyDescent="0.25">
      <c r="A36" s="41"/>
      <c r="B36" s="48" t="s">
        <v>405</v>
      </c>
      <c r="C36" s="86">
        <v>0</v>
      </c>
      <c r="D36" s="86">
        <v>0</v>
      </c>
      <c r="E36" s="86">
        <f t="shared" si="8"/>
        <v>0</v>
      </c>
      <c r="F36" s="86">
        <v>0</v>
      </c>
      <c r="G36" s="86">
        <v>0</v>
      </c>
      <c r="H36" s="86">
        <f t="shared" si="9"/>
        <v>0</v>
      </c>
    </row>
    <row r="37" spans="1:8" x14ac:dyDescent="0.25">
      <c r="A37" s="41"/>
      <c r="B37" s="48" t="s">
        <v>406</v>
      </c>
      <c r="C37" s="86">
        <v>0</v>
      </c>
      <c r="D37" s="86">
        <v>0</v>
      </c>
      <c r="E37" s="86">
        <f t="shared" si="8"/>
        <v>0</v>
      </c>
      <c r="F37" s="86">
        <v>0</v>
      </c>
      <c r="G37" s="86">
        <v>0</v>
      </c>
      <c r="H37" s="86">
        <f t="shared" si="9"/>
        <v>0</v>
      </c>
    </row>
    <row r="38" spans="1:8" x14ac:dyDescent="0.25">
      <c r="A38" s="41"/>
      <c r="B38" s="48" t="s">
        <v>407</v>
      </c>
      <c r="C38" s="86">
        <v>0</v>
      </c>
      <c r="D38" s="86">
        <v>0</v>
      </c>
      <c r="E38" s="86">
        <f t="shared" si="8"/>
        <v>0</v>
      </c>
      <c r="F38" s="86">
        <v>0</v>
      </c>
      <c r="G38" s="86">
        <v>0</v>
      </c>
      <c r="H38" s="86">
        <f t="shared" si="9"/>
        <v>0</v>
      </c>
    </row>
    <row r="39" spans="1:8" x14ac:dyDescent="0.25">
      <c r="A39" s="54"/>
      <c r="B39" s="55"/>
      <c r="C39" s="87"/>
      <c r="D39" s="87"/>
      <c r="E39" s="87"/>
      <c r="F39" s="87"/>
      <c r="G39" s="87"/>
      <c r="H39" s="87"/>
    </row>
    <row r="40" spans="1:8" x14ac:dyDescent="0.25">
      <c r="A40" s="178" t="s">
        <v>408</v>
      </c>
      <c r="B40" s="180"/>
      <c r="C40" s="86">
        <f>C41+C42+C43+C44</f>
        <v>0</v>
      </c>
      <c r="D40" s="86">
        <f t="shared" ref="D40:H40" si="10">D41+D42+D43+D44</f>
        <v>0</v>
      </c>
      <c r="E40" s="86">
        <f t="shared" si="10"/>
        <v>0</v>
      </c>
      <c r="F40" s="86">
        <f t="shared" si="10"/>
        <v>0</v>
      </c>
      <c r="G40" s="86">
        <f t="shared" si="10"/>
        <v>0</v>
      </c>
      <c r="H40" s="86">
        <f t="shared" si="10"/>
        <v>0</v>
      </c>
    </row>
    <row r="41" spans="1:8" x14ac:dyDescent="0.25">
      <c r="A41" s="41"/>
      <c r="B41" s="48" t="s">
        <v>409</v>
      </c>
      <c r="C41" s="86">
        <v>0</v>
      </c>
      <c r="D41" s="86">
        <v>0</v>
      </c>
      <c r="E41" s="86">
        <f t="shared" ref="E41:E44" si="11">C41+D41</f>
        <v>0</v>
      </c>
      <c r="F41" s="86">
        <v>0</v>
      </c>
      <c r="G41" s="86">
        <v>0</v>
      </c>
      <c r="H41" s="86">
        <f t="shared" ref="H41:H44" si="12">E41-F41</f>
        <v>0</v>
      </c>
    </row>
    <row r="42" spans="1:8" ht="32.25" customHeight="1" x14ac:dyDescent="0.25">
      <c r="A42" s="41"/>
      <c r="B42" s="58" t="s">
        <v>410</v>
      </c>
      <c r="C42" s="86">
        <v>0</v>
      </c>
      <c r="D42" s="86">
        <v>0</v>
      </c>
      <c r="E42" s="86">
        <f t="shared" si="11"/>
        <v>0</v>
      </c>
      <c r="F42" s="86">
        <v>0</v>
      </c>
      <c r="G42" s="86">
        <v>0</v>
      </c>
      <c r="H42" s="86">
        <f t="shared" si="12"/>
        <v>0</v>
      </c>
    </row>
    <row r="43" spans="1:8" x14ac:dyDescent="0.25">
      <c r="A43" s="41"/>
      <c r="B43" s="48" t="s">
        <v>411</v>
      </c>
      <c r="C43" s="86">
        <v>0</v>
      </c>
      <c r="D43" s="86">
        <v>0</v>
      </c>
      <c r="E43" s="86">
        <f t="shared" si="11"/>
        <v>0</v>
      </c>
      <c r="F43" s="86">
        <v>0</v>
      </c>
      <c r="G43" s="86">
        <v>0</v>
      </c>
      <c r="H43" s="86">
        <f t="shared" si="12"/>
        <v>0</v>
      </c>
    </row>
    <row r="44" spans="1:8" x14ac:dyDescent="0.25">
      <c r="A44" s="41"/>
      <c r="B44" s="48" t="s">
        <v>412</v>
      </c>
      <c r="C44" s="86">
        <v>0</v>
      </c>
      <c r="D44" s="86">
        <v>0</v>
      </c>
      <c r="E44" s="86">
        <f t="shared" si="11"/>
        <v>0</v>
      </c>
      <c r="F44" s="86">
        <v>0</v>
      </c>
      <c r="G44" s="86">
        <v>0</v>
      </c>
      <c r="H44" s="86">
        <f t="shared" si="12"/>
        <v>0</v>
      </c>
    </row>
    <row r="45" spans="1:8" x14ac:dyDescent="0.25">
      <c r="A45" s="54"/>
      <c r="B45" s="55"/>
      <c r="C45" s="87"/>
      <c r="D45" s="87"/>
      <c r="E45" s="87"/>
      <c r="F45" s="87"/>
      <c r="G45" s="87"/>
      <c r="H45" s="87"/>
    </row>
    <row r="46" spans="1:8" x14ac:dyDescent="0.25">
      <c r="A46" s="178" t="s">
        <v>413</v>
      </c>
      <c r="B46" s="180"/>
      <c r="C46" s="86">
        <f>C47+C57+C66+C77</f>
        <v>0</v>
      </c>
      <c r="D46" s="86">
        <f t="shared" ref="D46:H46" si="13">D47+D57+D66+D77</f>
        <v>0</v>
      </c>
      <c r="E46" s="86">
        <f t="shared" si="13"/>
        <v>0</v>
      </c>
      <c r="F46" s="86">
        <f t="shared" si="13"/>
        <v>0</v>
      </c>
      <c r="G46" s="86">
        <f t="shared" si="13"/>
        <v>0</v>
      </c>
      <c r="H46" s="86">
        <f t="shared" si="13"/>
        <v>0</v>
      </c>
    </row>
    <row r="47" spans="1:8" x14ac:dyDescent="0.25">
      <c r="A47" s="178" t="s">
        <v>381</v>
      </c>
      <c r="B47" s="180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</row>
    <row r="48" spans="1:8" x14ac:dyDescent="0.25">
      <c r="A48" s="41"/>
      <c r="B48" s="48" t="s">
        <v>382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</row>
    <row r="49" spans="1:8" x14ac:dyDescent="0.25">
      <c r="A49" s="41"/>
      <c r="B49" s="48" t="s">
        <v>383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</row>
    <row r="50" spans="1:8" x14ac:dyDescent="0.25">
      <c r="A50" s="41"/>
      <c r="B50" s="48" t="s">
        <v>384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</row>
    <row r="51" spans="1:8" x14ac:dyDescent="0.25">
      <c r="A51" s="41"/>
      <c r="B51" s="48" t="s">
        <v>385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</row>
    <row r="52" spans="1:8" x14ac:dyDescent="0.25">
      <c r="A52" s="41"/>
      <c r="B52" s="48" t="s">
        <v>386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</row>
    <row r="53" spans="1:8" x14ac:dyDescent="0.25">
      <c r="A53" s="41"/>
      <c r="B53" s="48" t="s">
        <v>387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</row>
    <row r="54" spans="1:8" x14ac:dyDescent="0.25">
      <c r="A54" s="41"/>
      <c r="B54" s="48" t="s">
        <v>388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</row>
    <row r="55" spans="1:8" x14ac:dyDescent="0.25">
      <c r="A55" s="41"/>
      <c r="B55" s="48" t="s">
        <v>389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</row>
    <row r="56" spans="1:8" x14ac:dyDescent="0.25">
      <c r="A56" s="54"/>
      <c r="B56" s="55"/>
      <c r="C56" s="87"/>
      <c r="D56" s="87"/>
      <c r="E56" s="87"/>
      <c r="F56" s="87"/>
      <c r="G56" s="87"/>
      <c r="H56" s="87"/>
    </row>
    <row r="57" spans="1:8" x14ac:dyDescent="0.25">
      <c r="A57" s="178" t="s">
        <v>390</v>
      </c>
      <c r="B57" s="180"/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</row>
    <row r="58" spans="1:8" x14ac:dyDescent="0.25">
      <c r="A58" s="41"/>
      <c r="B58" s="48" t="s">
        <v>391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</row>
    <row r="59" spans="1:8" x14ac:dyDescent="0.25">
      <c r="A59" s="41"/>
      <c r="B59" s="48" t="s">
        <v>392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</row>
    <row r="60" spans="1:8" x14ac:dyDescent="0.25">
      <c r="A60" s="41"/>
      <c r="B60" s="48" t="s">
        <v>393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</row>
    <row r="61" spans="1:8" x14ac:dyDescent="0.25">
      <c r="A61" s="41"/>
      <c r="B61" s="48" t="s">
        <v>394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</row>
    <row r="62" spans="1:8" x14ac:dyDescent="0.25">
      <c r="A62" s="41"/>
      <c r="B62" s="48" t="s">
        <v>395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</row>
    <row r="63" spans="1:8" x14ac:dyDescent="0.25">
      <c r="A63" s="41"/>
      <c r="B63" s="48" t="s">
        <v>396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</row>
    <row r="64" spans="1:8" x14ac:dyDescent="0.25">
      <c r="A64" s="41"/>
      <c r="B64" s="48" t="s">
        <v>397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</row>
    <row r="65" spans="1:8" x14ac:dyDescent="0.25">
      <c r="A65" s="54"/>
      <c r="B65" s="55"/>
      <c r="C65" s="87"/>
      <c r="D65" s="87"/>
      <c r="E65" s="87"/>
      <c r="F65" s="87"/>
      <c r="G65" s="87"/>
      <c r="H65" s="87"/>
    </row>
    <row r="66" spans="1:8" x14ac:dyDescent="0.25">
      <c r="A66" s="178" t="s">
        <v>398</v>
      </c>
      <c r="B66" s="180"/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</row>
    <row r="67" spans="1:8" x14ac:dyDescent="0.25">
      <c r="A67" s="41"/>
      <c r="B67" s="48" t="s">
        <v>399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</row>
    <row r="68" spans="1:8" x14ac:dyDescent="0.25">
      <c r="A68" s="41"/>
      <c r="B68" s="48" t="s">
        <v>400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</row>
    <row r="69" spans="1:8" x14ac:dyDescent="0.25">
      <c r="A69" s="41"/>
      <c r="B69" s="48" t="s">
        <v>401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</row>
    <row r="70" spans="1:8" x14ac:dyDescent="0.25">
      <c r="A70" s="41"/>
      <c r="B70" s="48" t="s">
        <v>402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</row>
    <row r="71" spans="1:8" x14ac:dyDescent="0.25">
      <c r="A71" s="41"/>
      <c r="B71" s="48" t="s">
        <v>403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</row>
    <row r="72" spans="1:8" x14ac:dyDescent="0.25">
      <c r="A72" s="41"/>
      <c r="B72" s="48" t="s">
        <v>404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</row>
    <row r="73" spans="1:8" x14ac:dyDescent="0.25">
      <c r="A73" s="41"/>
      <c r="B73" s="48" t="s">
        <v>405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</row>
    <row r="74" spans="1:8" x14ac:dyDescent="0.25">
      <c r="A74" s="41"/>
      <c r="B74" s="48" t="s">
        <v>406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</row>
    <row r="75" spans="1:8" x14ac:dyDescent="0.25">
      <c r="A75" s="41"/>
      <c r="B75" s="48" t="s">
        <v>407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</row>
    <row r="76" spans="1:8" x14ac:dyDescent="0.25">
      <c r="A76" s="54"/>
      <c r="B76" s="55"/>
      <c r="C76" s="87"/>
      <c r="D76" s="87"/>
      <c r="E76" s="87"/>
      <c r="F76" s="87"/>
      <c r="G76" s="87"/>
      <c r="H76" s="87"/>
    </row>
    <row r="77" spans="1:8" x14ac:dyDescent="0.25">
      <c r="A77" s="178" t="s">
        <v>408</v>
      </c>
      <c r="B77" s="180"/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</row>
    <row r="78" spans="1:8" x14ac:dyDescent="0.25">
      <c r="A78" s="41"/>
      <c r="B78" s="48" t="s">
        <v>409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</row>
    <row r="79" spans="1:8" ht="33.75" customHeight="1" x14ac:dyDescent="0.25">
      <c r="A79" s="41"/>
      <c r="B79" s="58" t="s">
        <v>410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</row>
    <row r="80" spans="1:8" x14ac:dyDescent="0.25">
      <c r="A80" s="41"/>
      <c r="B80" s="48" t="s">
        <v>411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</row>
    <row r="81" spans="1:8" x14ac:dyDescent="0.25">
      <c r="A81" s="41"/>
      <c r="B81" s="48" t="s">
        <v>412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</row>
    <row r="82" spans="1:8" x14ac:dyDescent="0.25">
      <c r="A82" s="54"/>
      <c r="B82" s="55"/>
      <c r="C82" s="87"/>
      <c r="D82" s="87"/>
      <c r="E82" s="87"/>
      <c r="F82" s="87"/>
      <c r="G82" s="87"/>
      <c r="H82" s="87"/>
    </row>
    <row r="83" spans="1:8" x14ac:dyDescent="0.25">
      <c r="A83" s="178" t="s">
        <v>374</v>
      </c>
      <c r="B83" s="180"/>
      <c r="C83" s="86">
        <f>C9+C46</f>
        <v>11560804.58</v>
      </c>
      <c r="D83" s="86">
        <f t="shared" ref="D83:H83" si="14">D9+D46</f>
        <v>0</v>
      </c>
      <c r="E83" s="86">
        <f t="shared" si="14"/>
        <v>11560804.58</v>
      </c>
      <c r="F83" s="86">
        <f>F9+F46</f>
        <v>5248588.83</v>
      </c>
      <c r="G83" s="86">
        <f t="shared" si="14"/>
        <v>5231867.1500000004</v>
      </c>
      <c r="H83" s="86">
        <f t="shared" si="14"/>
        <v>6312215.75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workbookViewId="0">
      <selection sqref="A1:G1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18" t="s">
        <v>429</v>
      </c>
      <c r="B1" s="119"/>
      <c r="C1" s="119"/>
      <c r="D1" s="119"/>
      <c r="E1" s="119"/>
      <c r="F1" s="119"/>
      <c r="G1" s="193"/>
    </row>
    <row r="2" spans="1:7" x14ac:dyDescent="0.25">
      <c r="A2" s="161" t="s">
        <v>293</v>
      </c>
      <c r="B2" s="162"/>
      <c r="C2" s="162"/>
      <c r="D2" s="162"/>
      <c r="E2" s="162"/>
      <c r="F2" s="162"/>
      <c r="G2" s="194"/>
    </row>
    <row r="3" spans="1:7" x14ac:dyDescent="0.25">
      <c r="A3" s="161" t="s">
        <v>414</v>
      </c>
      <c r="B3" s="162"/>
      <c r="C3" s="162"/>
      <c r="D3" s="162"/>
      <c r="E3" s="162"/>
      <c r="F3" s="162"/>
      <c r="G3" s="194"/>
    </row>
    <row r="4" spans="1:7" x14ac:dyDescent="0.25">
      <c r="A4" s="161" t="s">
        <v>450</v>
      </c>
      <c r="B4" s="162"/>
      <c r="C4" s="162"/>
      <c r="D4" s="162"/>
      <c r="E4" s="162"/>
      <c r="F4" s="162"/>
      <c r="G4" s="194"/>
    </row>
    <row r="5" spans="1:7" ht="15.75" thickBot="1" x14ac:dyDescent="0.3">
      <c r="A5" s="170" t="s">
        <v>1</v>
      </c>
      <c r="B5" s="171"/>
      <c r="C5" s="171"/>
      <c r="D5" s="171"/>
      <c r="E5" s="171"/>
      <c r="F5" s="171"/>
      <c r="G5" s="195"/>
    </row>
    <row r="6" spans="1:7" ht="15.75" thickBot="1" x14ac:dyDescent="0.3">
      <c r="A6" s="147" t="s">
        <v>2</v>
      </c>
      <c r="B6" s="130" t="s">
        <v>295</v>
      </c>
      <c r="C6" s="131"/>
      <c r="D6" s="131"/>
      <c r="E6" s="131"/>
      <c r="F6" s="132"/>
      <c r="G6" s="135" t="s">
        <v>296</v>
      </c>
    </row>
    <row r="7" spans="1:7" ht="36.75" thickBot="1" x14ac:dyDescent="0.3">
      <c r="A7" s="149"/>
      <c r="B7" s="106" t="s">
        <v>182</v>
      </c>
      <c r="C7" s="106" t="s">
        <v>297</v>
      </c>
      <c r="D7" s="106" t="s">
        <v>298</v>
      </c>
      <c r="E7" s="106" t="s">
        <v>415</v>
      </c>
      <c r="F7" s="106" t="s">
        <v>200</v>
      </c>
      <c r="G7" s="136"/>
    </row>
    <row r="8" spans="1:7" x14ac:dyDescent="0.25">
      <c r="A8" s="59" t="s">
        <v>416</v>
      </c>
      <c r="B8" s="80">
        <f>B9+B10+B11+B14+B15+B18</f>
        <v>0</v>
      </c>
      <c r="C8" s="80">
        <f t="shared" ref="C8:G8" si="0">C9+C10+C11+C14+C15+C18</f>
        <v>0</v>
      </c>
      <c r="D8" s="80">
        <f t="shared" si="0"/>
        <v>0</v>
      </c>
      <c r="E8" s="80">
        <f t="shared" si="0"/>
        <v>0</v>
      </c>
      <c r="F8" s="80">
        <f t="shared" si="0"/>
        <v>0</v>
      </c>
      <c r="G8" s="80">
        <f t="shared" si="0"/>
        <v>0</v>
      </c>
    </row>
    <row r="9" spans="1:7" x14ac:dyDescent="0.25">
      <c r="A9" s="60" t="s">
        <v>417</v>
      </c>
      <c r="B9" s="81">
        <v>0</v>
      </c>
      <c r="C9" s="82">
        <v>0</v>
      </c>
      <c r="D9" s="82">
        <f>B9+C9</f>
        <v>0</v>
      </c>
      <c r="E9" s="82">
        <v>0</v>
      </c>
      <c r="F9" s="82">
        <v>0</v>
      </c>
      <c r="G9" s="82">
        <f>D9-E9</f>
        <v>0</v>
      </c>
    </row>
    <row r="10" spans="1:7" x14ac:dyDescent="0.25">
      <c r="A10" s="60" t="s">
        <v>418</v>
      </c>
      <c r="B10" s="81">
        <v>0</v>
      </c>
      <c r="C10" s="82">
        <v>0</v>
      </c>
      <c r="D10" s="82">
        <f t="shared" ref="D10:D18" si="1">B10+C10</f>
        <v>0</v>
      </c>
      <c r="E10" s="81">
        <v>0</v>
      </c>
      <c r="F10" s="82">
        <v>0</v>
      </c>
      <c r="G10" s="82">
        <f t="shared" ref="G10:G18" si="2">D10-E10</f>
        <v>0</v>
      </c>
    </row>
    <row r="11" spans="1:7" x14ac:dyDescent="0.25">
      <c r="A11" s="60" t="s">
        <v>419</v>
      </c>
      <c r="B11" s="81">
        <v>0</v>
      </c>
      <c r="C11" s="82">
        <v>0</v>
      </c>
      <c r="D11" s="82">
        <f t="shared" si="1"/>
        <v>0</v>
      </c>
      <c r="E11" s="81">
        <v>0</v>
      </c>
      <c r="F11" s="82">
        <v>0</v>
      </c>
      <c r="G11" s="82">
        <f t="shared" si="2"/>
        <v>0</v>
      </c>
    </row>
    <row r="12" spans="1:7" x14ac:dyDescent="0.25">
      <c r="A12" s="60" t="s">
        <v>420</v>
      </c>
      <c r="B12" s="81">
        <v>0</v>
      </c>
      <c r="C12" s="82">
        <v>0</v>
      </c>
      <c r="D12" s="82">
        <f t="shared" si="1"/>
        <v>0</v>
      </c>
      <c r="E12" s="81">
        <v>0</v>
      </c>
      <c r="F12" s="82">
        <v>0</v>
      </c>
      <c r="G12" s="82">
        <f t="shared" si="2"/>
        <v>0</v>
      </c>
    </row>
    <row r="13" spans="1:7" x14ac:dyDescent="0.25">
      <c r="A13" s="60" t="s">
        <v>421</v>
      </c>
      <c r="B13" s="81">
        <v>0</v>
      </c>
      <c r="C13" s="82">
        <v>0</v>
      </c>
      <c r="D13" s="82">
        <f t="shared" si="1"/>
        <v>0</v>
      </c>
      <c r="E13" s="81">
        <v>0</v>
      </c>
      <c r="F13" s="82">
        <v>0</v>
      </c>
      <c r="G13" s="82">
        <f t="shared" si="2"/>
        <v>0</v>
      </c>
    </row>
    <row r="14" spans="1:7" x14ac:dyDescent="0.25">
      <c r="A14" s="60" t="s">
        <v>422</v>
      </c>
      <c r="B14" s="81">
        <v>0</v>
      </c>
      <c r="C14" s="82">
        <v>0</v>
      </c>
      <c r="D14" s="82">
        <f t="shared" si="1"/>
        <v>0</v>
      </c>
      <c r="E14" s="81">
        <v>0</v>
      </c>
      <c r="F14" s="82">
        <v>0</v>
      </c>
      <c r="G14" s="82">
        <f t="shared" si="2"/>
        <v>0</v>
      </c>
    </row>
    <row r="15" spans="1:7" ht="18" x14ac:dyDescent="0.25">
      <c r="A15" s="60" t="s">
        <v>423</v>
      </c>
      <c r="B15" s="81">
        <v>0</v>
      </c>
      <c r="C15" s="82">
        <v>0</v>
      </c>
      <c r="D15" s="82">
        <f t="shared" si="1"/>
        <v>0</v>
      </c>
      <c r="E15" s="81">
        <v>0</v>
      </c>
      <c r="F15" s="82">
        <v>0</v>
      </c>
      <c r="G15" s="82">
        <f t="shared" si="2"/>
        <v>0</v>
      </c>
    </row>
    <row r="16" spans="1:7" x14ac:dyDescent="0.25">
      <c r="A16" s="61" t="s">
        <v>424</v>
      </c>
      <c r="B16" s="81">
        <v>0</v>
      </c>
      <c r="C16" s="82">
        <v>0</v>
      </c>
      <c r="D16" s="82">
        <f t="shared" si="1"/>
        <v>0</v>
      </c>
      <c r="E16" s="81">
        <v>0</v>
      </c>
      <c r="F16" s="82">
        <v>0</v>
      </c>
      <c r="G16" s="82">
        <f t="shared" si="2"/>
        <v>0</v>
      </c>
    </row>
    <row r="17" spans="1:7" x14ac:dyDescent="0.25">
      <c r="A17" s="61" t="s">
        <v>425</v>
      </c>
      <c r="B17" s="81">
        <v>0</v>
      </c>
      <c r="C17" s="82">
        <v>0</v>
      </c>
      <c r="D17" s="82">
        <f t="shared" si="1"/>
        <v>0</v>
      </c>
      <c r="E17" s="81">
        <v>0</v>
      </c>
      <c r="F17" s="82">
        <v>0</v>
      </c>
      <c r="G17" s="82">
        <f t="shared" si="2"/>
        <v>0</v>
      </c>
    </row>
    <row r="18" spans="1:7" x14ac:dyDescent="0.25">
      <c r="A18" s="60" t="s">
        <v>426</v>
      </c>
      <c r="B18" s="81">
        <v>0</v>
      </c>
      <c r="C18" s="82">
        <v>0</v>
      </c>
      <c r="D18" s="82">
        <f t="shared" si="1"/>
        <v>0</v>
      </c>
      <c r="E18" s="81">
        <v>0</v>
      </c>
      <c r="F18" s="82">
        <v>0</v>
      </c>
      <c r="G18" s="82">
        <f t="shared" si="2"/>
        <v>0</v>
      </c>
    </row>
    <row r="19" spans="1:7" x14ac:dyDescent="0.25">
      <c r="A19" s="60"/>
      <c r="B19" s="80"/>
      <c r="C19" s="83"/>
      <c r="D19" s="83"/>
      <c r="E19" s="83"/>
      <c r="F19" s="83"/>
      <c r="G19" s="83"/>
    </row>
    <row r="20" spans="1:7" x14ac:dyDescent="0.25">
      <c r="A20" s="59" t="s">
        <v>427</v>
      </c>
      <c r="B20" s="80">
        <f>B30+B27+B26+B23+B22</f>
        <v>0</v>
      </c>
      <c r="C20" s="80">
        <f t="shared" ref="C20:G20" si="3">C30+C27+C26+C23+C22</f>
        <v>0</v>
      </c>
      <c r="D20" s="80">
        <f t="shared" si="3"/>
        <v>0</v>
      </c>
      <c r="E20" s="80">
        <f t="shared" si="3"/>
        <v>0</v>
      </c>
      <c r="F20" s="80">
        <f t="shared" si="3"/>
        <v>0</v>
      </c>
      <c r="G20" s="80">
        <f t="shared" si="3"/>
        <v>0</v>
      </c>
    </row>
    <row r="21" spans="1:7" x14ac:dyDescent="0.25">
      <c r="A21" s="60" t="s">
        <v>417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</row>
    <row r="22" spans="1:7" x14ac:dyDescent="0.25">
      <c r="A22" s="60" t="s">
        <v>418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</row>
    <row r="23" spans="1:7" x14ac:dyDescent="0.25">
      <c r="A23" s="60" t="s">
        <v>419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</row>
    <row r="24" spans="1:7" x14ac:dyDescent="0.25">
      <c r="A24" s="60" t="s">
        <v>420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</row>
    <row r="25" spans="1:7" x14ac:dyDescent="0.25">
      <c r="A25" s="60" t="s">
        <v>421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</row>
    <row r="26" spans="1:7" x14ac:dyDescent="0.25">
      <c r="A26" s="60" t="s">
        <v>422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ht="18" x14ac:dyDescent="0.25">
      <c r="A27" s="60" t="s">
        <v>423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x14ac:dyDescent="0.25">
      <c r="A28" s="61" t="s">
        <v>424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x14ac:dyDescent="0.25">
      <c r="A29" s="61" t="s">
        <v>425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x14ac:dyDescent="0.25">
      <c r="A30" s="60" t="s">
        <v>426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x14ac:dyDescent="0.25">
      <c r="A31" s="59" t="s">
        <v>428</v>
      </c>
      <c r="B31" s="80">
        <f>B20+B8</f>
        <v>0</v>
      </c>
      <c r="C31" s="80">
        <f t="shared" ref="C31:G31" si="4">C20+C8</f>
        <v>0</v>
      </c>
      <c r="D31" s="80">
        <f t="shared" si="4"/>
        <v>0</v>
      </c>
      <c r="E31" s="80">
        <f t="shared" si="4"/>
        <v>0</v>
      </c>
      <c r="F31" s="80">
        <f t="shared" si="4"/>
        <v>0</v>
      </c>
      <c r="G31" s="80">
        <f t="shared" si="4"/>
        <v>0</v>
      </c>
    </row>
    <row r="32" spans="1:7" ht="15.75" thickBot="1" x14ac:dyDescent="0.3">
      <c r="A32" s="62"/>
      <c r="B32" s="84"/>
      <c r="C32" s="85"/>
      <c r="D32" s="85"/>
      <c r="E32" s="85"/>
      <c r="F32" s="85"/>
      <c r="G32" s="8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8"/>
  <sheetViews>
    <sheetView workbookViewId="0">
      <selection activeCell="E12" sqref="E12:F34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ht="15.75" thickBot="1" x14ac:dyDescent="0.3"/>
    <row r="2" spans="1:6" x14ac:dyDescent="0.25">
      <c r="A2" s="11" t="s">
        <v>83</v>
      </c>
      <c r="B2" s="65"/>
      <c r="C2" s="65"/>
      <c r="D2" s="13" t="s">
        <v>84</v>
      </c>
      <c r="E2" s="12"/>
      <c r="F2" s="12"/>
    </row>
    <row r="3" spans="1:6" x14ac:dyDescent="0.25">
      <c r="A3" s="8" t="s">
        <v>85</v>
      </c>
      <c r="B3" s="64">
        <v>0</v>
      </c>
      <c r="C3" s="64">
        <v>0</v>
      </c>
      <c r="D3" s="7" t="s">
        <v>86</v>
      </c>
      <c r="E3" s="64">
        <v>0</v>
      </c>
      <c r="F3" s="64">
        <v>0</v>
      </c>
    </row>
    <row r="4" spans="1:6" x14ac:dyDescent="0.25">
      <c r="A4" s="8" t="s">
        <v>87</v>
      </c>
      <c r="B4" s="64">
        <v>0</v>
      </c>
      <c r="C4" s="64">
        <v>0</v>
      </c>
      <c r="D4" s="7" t="s">
        <v>88</v>
      </c>
      <c r="E4" s="64">
        <v>0</v>
      </c>
      <c r="F4" s="64">
        <v>0</v>
      </c>
    </row>
    <row r="5" spans="1:6" x14ac:dyDescent="0.25">
      <c r="A5" s="8" t="s">
        <v>89</v>
      </c>
      <c r="B5" s="64">
        <v>0</v>
      </c>
      <c r="C5" s="64">
        <v>0</v>
      </c>
      <c r="D5" s="7" t="s">
        <v>90</v>
      </c>
      <c r="E5" s="64">
        <v>0</v>
      </c>
      <c r="F5" s="64">
        <v>0</v>
      </c>
    </row>
    <row r="6" spans="1:6" x14ac:dyDescent="0.25">
      <c r="A6" s="8" t="s">
        <v>91</v>
      </c>
      <c r="B6" s="64">
        <v>2897064</v>
      </c>
      <c r="C6" s="64">
        <v>2716934.65</v>
      </c>
      <c r="D6" s="7" t="s">
        <v>92</v>
      </c>
      <c r="E6" s="64">
        <v>0</v>
      </c>
      <c r="F6" s="64">
        <v>0</v>
      </c>
    </row>
    <row r="7" spans="1:6" x14ac:dyDescent="0.25">
      <c r="A7" s="8" t="s">
        <v>93</v>
      </c>
      <c r="B7" s="64">
        <v>0</v>
      </c>
      <c r="C7" s="64">
        <v>0</v>
      </c>
      <c r="D7" s="7" t="s">
        <v>94</v>
      </c>
      <c r="E7" s="64">
        <v>0</v>
      </c>
      <c r="F7" s="64">
        <v>0</v>
      </c>
    </row>
    <row r="8" spans="1:6" x14ac:dyDescent="0.25">
      <c r="A8" s="8" t="s">
        <v>95</v>
      </c>
      <c r="B8" s="64">
        <v>-1902507</v>
      </c>
      <c r="C8" s="64">
        <v>-1744791.09</v>
      </c>
      <c r="D8" s="7" t="s">
        <v>96</v>
      </c>
      <c r="E8" s="64">
        <v>0</v>
      </c>
      <c r="F8" s="64">
        <v>0</v>
      </c>
    </row>
    <row r="9" spans="1:6" x14ac:dyDescent="0.25">
      <c r="A9" s="8" t="s">
        <v>97</v>
      </c>
      <c r="B9" s="64">
        <v>0</v>
      </c>
      <c r="C9" s="64">
        <v>0</v>
      </c>
      <c r="D9" s="14"/>
      <c r="E9" s="64"/>
      <c r="F9" s="64"/>
    </row>
    <row r="10" spans="1:6" x14ac:dyDescent="0.25">
      <c r="A10" s="8" t="s">
        <v>98</v>
      </c>
      <c r="B10" s="64">
        <v>0</v>
      </c>
      <c r="C10" s="64">
        <v>0</v>
      </c>
      <c r="D10" s="14" t="s">
        <v>99</v>
      </c>
      <c r="E10" s="64">
        <v>0</v>
      </c>
      <c r="F10" s="64">
        <v>0</v>
      </c>
    </row>
    <row r="11" spans="1:6" x14ac:dyDescent="0.25">
      <c r="A11" s="8" t="s">
        <v>100</v>
      </c>
      <c r="B11" s="64">
        <v>0</v>
      </c>
      <c r="C11" s="64">
        <v>0</v>
      </c>
      <c r="D11" s="15"/>
      <c r="E11" s="64"/>
      <c r="F11" s="64"/>
    </row>
    <row r="12" spans="1:6" x14ac:dyDescent="0.25">
      <c r="A12" s="8"/>
      <c r="B12" s="64"/>
      <c r="C12" s="64"/>
      <c r="D12" s="14" t="s">
        <v>101</v>
      </c>
      <c r="E12" s="64">
        <v>178622</v>
      </c>
      <c r="F12" s="64">
        <v>405215.57</v>
      </c>
    </row>
    <row r="13" spans="1:6" ht="18" x14ac:dyDescent="0.25">
      <c r="A13" s="16" t="s">
        <v>102</v>
      </c>
      <c r="B13" s="64">
        <f>SUM(B3:B12)</f>
        <v>994557</v>
      </c>
      <c r="C13" s="64">
        <f>SUM(C3:C12)</f>
        <v>972143.55999999982</v>
      </c>
      <c r="D13" s="7"/>
      <c r="E13" s="64"/>
      <c r="F13" s="64"/>
    </row>
    <row r="14" spans="1:6" x14ac:dyDescent="0.25">
      <c r="A14" s="8"/>
      <c r="B14" s="64"/>
      <c r="C14" s="64"/>
      <c r="D14" s="14" t="s">
        <v>103</v>
      </c>
      <c r="E14" s="64"/>
      <c r="F14" s="64"/>
    </row>
    <row r="15" spans="1:6" x14ac:dyDescent="0.25">
      <c r="A15" s="16" t="s">
        <v>104</v>
      </c>
      <c r="B15" s="64">
        <f>+B13+'1'!B46</f>
        <v>1096044</v>
      </c>
      <c r="C15" s="64">
        <v>1366535.8599999999</v>
      </c>
      <c r="D15" s="14"/>
      <c r="E15" s="64"/>
      <c r="F15" s="64"/>
    </row>
    <row r="16" spans="1:6" x14ac:dyDescent="0.25">
      <c r="A16" s="8"/>
      <c r="B16" s="7"/>
      <c r="C16" s="7"/>
      <c r="D16" s="14" t="s">
        <v>105</v>
      </c>
      <c r="E16" s="64">
        <v>1826338.29</v>
      </c>
      <c r="F16" s="64">
        <v>1826338.29</v>
      </c>
    </row>
    <row r="17" spans="1:6" x14ac:dyDescent="0.25">
      <c r="A17" s="8"/>
      <c r="B17" s="7"/>
      <c r="C17" s="7"/>
      <c r="D17" s="7" t="s">
        <v>106</v>
      </c>
      <c r="E17" s="64">
        <v>0</v>
      </c>
      <c r="F17" s="64">
        <v>0</v>
      </c>
    </row>
    <row r="18" spans="1:6" x14ac:dyDescent="0.25">
      <c r="A18" s="8"/>
      <c r="B18" s="7"/>
      <c r="C18" s="7"/>
      <c r="D18" s="7" t="s">
        <v>107</v>
      </c>
      <c r="E18" s="64">
        <v>0</v>
      </c>
      <c r="F18" s="64">
        <v>0</v>
      </c>
    </row>
    <row r="19" spans="1:6" x14ac:dyDescent="0.25">
      <c r="A19" s="8"/>
      <c r="B19" s="7"/>
      <c r="C19" s="7"/>
      <c r="D19" s="7" t="s">
        <v>108</v>
      </c>
      <c r="E19" s="64">
        <v>1826338</v>
      </c>
      <c r="F19" s="64">
        <v>1826338.29</v>
      </c>
    </row>
    <row r="20" spans="1:6" x14ac:dyDescent="0.25">
      <c r="A20" s="8"/>
      <c r="B20" s="7"/>
      <c r="C20" s="7"/>
      <c r="D20" s="7"/>
      <c r="E20" s="64"/>
      <c r="F20" s="64"/>
    </row>
    <row r="21" spans="1:6" ht="18" x14ac:dyDescent="0.25">
      <c r="A21" s="8"/>
      <c r="B21" s="7"/>
      <c r="C21" s="7"/>
      <c r="D21" s="14" t="s">
        <v>109</v>
      </c>
      <c r="E21" s="64">
        <f>+E22+E23</f>
        <v>-908916</v>
      </c>
      <c r="F21" s="64">
        <v>-865018</v>
      </c>
    </row>
    <row r="22" spans="1:6" x14ac:dyDescent="0.25">
      <c r="A22" s="8"/>
      <c r="B22" s="7"/>
      <c r="C22" s="7"/>
      <c r="D22" s="7" t="s">
        <v>110</v>
      </c>
      <c r="E22" s="64">
        <v>-45757</v>
      </c>
      <c r="F22" s="64">
        <v>145211.96</v>
      </c>
    </row>
    <row r="23" spans="1:6" x14ac:dyDescent="0.25">
      <c r="A23" s="8"/>
      <c r="B23" s="7"/>
      <c r="C23" s="7"/>
      <c r="D23" s="7" t="s">
        <v>111</v>
      </c>
      <c r="E23" s="64">
        <v>-863159</v>
      </c>
      <c r="F23" s="64">
        <v>-1010229.96</v>
      </c>
    </row>
    <row r="24" spans="1:6" x14ac:dyDescent="0.25">
      <c r="A24" s="8"/>
      <c r="B24" s="7"/>
      <c r="C24" s="7"/>
      <c r="D24" s="7" t="s">
        <v>112</v>
      </c>
      <c r="E24" s="64">
        <v>0</v>
      </c>
      <c r="F24" s="64">
        <v>0</v>
      </c>
    </row>
    <row r="25" spans="1:6" x14ac:dyDescent="0.25">
      <c r="A25" s="8"/>
      <c r="B25" s="7"/>
      <c r="C25" s="7"/>
      <c r="D25" s="7" t="s">
        <v>113</v>
      </c>
      <c r="E25" s="64">
        <v>0</v>
      </c>
      <c r="F25" s="64">
        <v>0</v>
      </c>
    </row>
    <row r="26" spans="1:6" x14ac:dyDescent="0.25">
      <c r="A26" s="8"/>
      <c r="B26" s="7"/>
      <c r="C26" s="7"/>
      <c r="D26" s="7" t="s">
        <v>114</v>
      </c>
      <c r="E26" s="64">
        <v>0</v>
      </c>
      <c r="F26" s="64">
        <v>0</v>
      </c>
    </row>
    <row r="27" spans="1:6" x14ac:dyDescent="0.25">
      <c r="A27" s="8"/>
      <c r="B27" s="7"/>
      <c r="C27" s="7"/>
      <c r="D27" s="7"/>
      <c r="E27" s="64"/>
      <c r="F27" s="64"/>
    </row>
    <row r="28" spans="1:6" ht="18" x14ac:dyDescent="0.25">
      <c r="A28" s="8"/>
      <c r="B28" s="7"/>
      <c r="C28" s="7"/>
      <c r="D28" s="14" t="s">
        <v>115</v>
      </c>
      <c r="E28" s="64">
        <v>0</v>
      </c>
      <c r="F28" s="64">
        <v>0</v>
      </c>
    </row>
    <row r="29" spans="1:6" x14ac:dyDescent="0.25">
      <c r="A29" s="8"/>
      <c r="B29" s="7"/>
      <c r="C29" s="7"/>
      <c r="D29" s="7" t="s">
        <v>116</v>
      </c>
      <c r="E29" s="64">
        <v>0</v>
      </c>
      <c r="F29" s="64">
        <v>0</v>
      </c>
    </row>
    <row r="30" spans="1:6" x14ac:dyDescent="0.25">
      <c r="A30" s="8"/>
      <c r="B30" s="7"/>
      <c r="C30" s="7"/>
      <c r="D30" s="7" t="s">
        <v>117</v>
      </c>
      <c r="E30" s="64">
        <v>0</v>
      </c>
      <c r="F30" s="64">
        <v>0</v>
      </c>
    </row>
    <row r="31" spans="1:6" x14ac:dyDescent="0.25">
      <c r="A31" s="8"/>
      <c r="B31" s="7"/>
      <c r="C31" s="7"/>
      <c r="D31" s="7"/>
      <c r="E31" s="64"/>
      <c r="F31" s="64"/>
    </row>
    <row r="32" spans="1:6" x14ac:dyDescent="0.25">
      <c r="A32" s="8"/>
      <c r="B32" s="7"/>
      <c r="C32" s="7"/>
      <c r="D32" s="14" t="s">
        <v>118</v>
      </c>
      <c r="E32" s="64">
        <f>+E16+E21+E28</f>
        <v>917422.29</v>
      </c>
      <c r="F32" s="64">
        <v>961320.29</v>
      </c>
    </row>
    <row r="33" spans="1:6" x14ac:dyDescent="0.25">
      <c r="A33" s="8"/>
      <c r="B33" s="7"/>
      <c r="C33" s="7"/>
      <c r="D33" s="7"/>
      <c r="E33" s="64"/>
      <c r="F33" s="64"/>
    </row>
    <row r="34" spans="1:6" x14ac:dyDescent="0.25">
      <c r="A34" s="8"/>
      <c r="B34" s="7"/>
      <c r="C34" s="7"/>
      <c r="D34" s="14" t="s">
        <v>119</v>
      </c>
      <c r="E34" s="64">
        <f>+E12+E32</f>
        <v>1096044.29</v>
      </c>
      <c r="F34" s="64">
        <f>+F32+F12</f>
        <v>1366535.86</v>
      </c>
    </row>
    <row r="35" spans="1:6" x14ac:dyDescent="0.25">
      <c r="A35" s="8"/>
      <c r="B35" s="7"/>
      <c r="C35" s="7"/>
      <c r="D35" s="7"/>
      <c r="E35" s="7"/>
      <c r="F35" s="7"/>
    </row>
    <row r="36" spans="1:6" x14ac:dyDescent="0.25">
      <c r="A36" s="8"/>
      <c r="B36" s="7"/>
      <c r="C36" s="7"/>
      <c r="D36" s="7"/>
      <c r="E36" s="7"/>
      <c r="F36" s="7"/>
    </row>
    <row r="37" spans="1:6" x14ac:dyDescent="0.25">
      <c r="A37" s="8"/>
      <c r="B37" s="7"/>
      <c r="C37" s="7"/>
      <c r="D37" s="7"/>
      <c r="E37" s="7"/>
      <c r="F37" s="7"/>
    </row>
    <row r="38" spans="1:6" ht="15.75" thickBot="1" x14ac:dyDescent="0.3">
      <c r="A38" s="9"/>
      <c r="B38" s="10"/>
      <c r="C38" s="10"/>
      <c r="D38" s="10"/>
      <c r="E38" s="10"/>
      <c r="F38" s="10"/>
    </row>
  </sheetData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="110" zoomScaleNormal="110" workbookViewId="0">
      <selection activeCell="G20" sqref="G20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27" t="s">
        <v>429</v>
      </c>
      <c r="B1" s="128"/>
      <c r="C1" s="128"/>
      <c r="D1" s="128"/>
      <c r="E1" s="128"/>
      <c r="F1" s="128"/>
      <c r="G1" s="128"/>
      <c r="H1" s="128"/>
      <c r="I1" s="129"/>
    </row>
    <row r="2" spans="1:9" ht="15.75" thickBot="1" x14ac:dyDescent="0.3">
      <c r="A2" s="130" t="s">
        <v>120</v>
      </c>
      <c r="B2" s="131"/>
      <c r="C2" s="131"/>
      <c r="D2" s="131"/>
      <c r="E2" s="131"/>
      <c r="F2" s="131"/>
      <c r="G2" s="131"/>
      <c r="H2" s="131"/>
      <c r="I2" s="132"/>
    </row>
    <row r="3" spans="1:9" ht="15.75" thickBot="1" x14ac:dyDescent="0.3">
      <c r="A3" s="130" t="s">
        <v>450</v>
      </c>
      <c r="B3" s="131"/>
      <c r="C3" s="131"/>
      <c r="D3" s="131"/>
      <c r="E3" s="131"/>
      <c r="F3" s="131"/>
      <c r="G3" s="131"/>
      <c r="H3" s="131"/>
      <c r="I3" s="132"/>
    </row>
    <row r="4" spans="1:9" ht="15.75" thickBot="1" x14ac:dyDescent="0.3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ht="24" customHeight="1" x14ac:dyDescent="0.25">
      <c r="A5" s="133" t="s">
        <v>121</v>
      </c>
      <c r="B5" s="134"/>
      <c r="C5" s="113" t="s">
        <v>122</v>
      </c>
      <c r="D5" s="135" t="s">
        <v>123</v>
      </c>
      <c r="E5" s="135" t="s">
        <v>124</v>
      </c>
      <c r="F5" s="135" t="s">
        <v>125</v>
      </c>
      <c r="G5" s="113" t="s">
        <v>126</v>
      </c>
      <c r="H5" s="135" t="s">
        <v>128</v>
      </c>
      <c r="I5" s="135" t="s">
        <v>129</v>
      </c>
    </row>
    <row r="6" spans="1:9" ht="36.75" customHeight="1" thickBot="1" x14ac:dyDescent="0.3">
      <c r="A6" s="124"/>
      <c r="B6" s="126"/>
      <c r="C6" s="106" t="s">
        <v>448</v>
      </c>
      <c r="D6" s="136"/>
      <c r="E6" s="136"/>
      <c r="F6" s="136"/>
      <c r="G6" s="106" t="s">
        <v>127</v>
      </c>
      <c r="H6" s="136"/>
      <c r="I6" s="136"/>
    </row>
    <row r="7" spans="1:9" x14ac:dyDescent="0.25">
      <c r="A7" s="139"/>
      <c r="B7" s="140"/>
      <c r="C7" s="1"/>
      <c r="D7" s="1"/>
      <c r="E7" s="1"/>
      <c r="F7" s="1"/>
      <c r="G7" s="1"/>
      <c r="H7" s="1"/>
      <c r="I7" s="1"/>
    </row>
    <row r="8" spans="1:9" x14ac:dyDescent="0.25">
      <c r="A8" s="141" t="s">
        <v>130</v>
      </c>
      <c r="B8" s="142"/>
      <c r="C8" s="103">
        <f>C9+C13</f>
        <v>0</v>
      </c>
      <c r="D8" s="103">
        <f t="shared" ref="D8:H8" si="0">D9+D13</f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  <c r="H8" s="103">
        <f t="shared" si="0"/>
        <v>0</v>
      </c>
      <c r="I8" s="103">
        <f>I13+I9</f>
        <v>0</v>
      </c>
    </row>
    <row r="9" spans="1:9" x14ac:dyDescent="0.25">
      <c r="A9" s="141" t="s">
        <v>131</v>
      </c>
      <c r="B9" s="142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41" t="s">
        <v>135</v>
      </c>
      <c r="B13" s="142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41" t="s">
        <v>139</v>
      </c>
      <c r="B17" s="142"/>
      <c r="C17" s="64">
        <v>405215.57</v>
      </c>
      <c r="D17" s="104">
        <v>0</v>
      </c>
      <c r="E17" s="104">
        <v>0</v>
      </c>
      <c r="F17" s="104">
        <v>0</v>
      </c>
      <c r="G17" s="104">
        <v>178622</v>
      </c>
      <c r="H17" s="104">
        <v>0</v>
      </c>
      <c r="I17" s="104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41" t="s">
        <v>140</v>
      </c>
      <c r="B19" s="142"/>
      <c r="C19" s="103">
        <f>C8+C17</f>
        <v>405215.57</v>
      </c>
      <c r="D19" s="103">
        <f t="shared" ref="D19:H19" si="1">D8+D17</f>
        <v>0</v>
      </c>
      <c r="E19" s="103">
        <f t="shared" si="1"/>
        <v>0</v>
      </c>
      <c r="F19" s="103">
        <f t="shared" si="1"/>
        <v>0</v>
      </c>
      <c r="G19" s="103">
        <f t="shared" si="1"/>
        <v>178622</v>
      </c>
      <c r="H19" s="103">
        <f t="shared" si="1"/>
        <v>0</v>
      </c>
      <c r="I19" s="103">
        <f>I8+I17</f>
        <v>0</v>
      </c>
    </row>
    <row r="20" spans="1:11" x14ac:dyDescent="0.25">
      <c r="A20" s="141"/>
      <c r="B20" s="142"/>
      <c r="C20" s="103"/>
      <c r="D20" s="103"/>
      <c r="E20" s="103"/>
      <c r="F20" s="103"/>
      <c r="G20" s="103"/>
      <c r="H20" s="103"/>
      <c r="I20" s="103"/>
    </row>
    <row r="21" spans="1:11" ht="16.5" customHeight="1" x14ac:dyDescent="0.25">
      <c r="A21" s="141" t="s">
        <v>430</v>
      </c>
      <c r="B21" s="142"/>
      <c r="C21" s="103">
        <f>C22+C23+C24</f>
        <v>0</v>
      </c>
      <c r="D21" s="103">
        <f t="shared" ref="D21:G21" si="2">D22+D23+D24</f>
        <v>0</v>
      </c>
      <c r="E21" s="103">
        <f t="shared" si="2"/>
        <v>0</v>
      </c>
      <c r="F21" s="103">
        <f t="shared" si="2"/>
        <v>0</v>
      </c>
      <c r="G21" s="103">
        <f t="shared" si="2"/>
        <v>0</v>
      </c>
      <c r="H21" s="103">
        <f>H22+H23+H24</f>
        <v>0</v>
      </c>
      <c r="I21" s="103">
        <f>I22+I23+I24</f>
        <v>0</v>
      </c>
    </row>
    <row r="22" spans="1:11" x14ac:dyDescent="0.25">
      <c r="A22" s="143" t="s">
        <v>141</v>
      </c>
      <c r="B22" s="144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43" t="s">
        <v>142</v>
      </c>
      <c r="B23" s="144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43" t="s">
        <v>143</v>
      </c>
      <c r="B24" s="144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37"/>
      <c r="B25" s="138"/>
      <c r="C25" s="102"/>
      <c r="D25" s="102"/>
      <c r="E25" s="102"/>
      <c r="F25" s="102"/>
      <c r="G25" s="102"/>
      <c r="H25" s="102"/>
      <c r="I25" s="102"/>
    </row>
    <row r="26" spans="1:11" ht="16.5" customHeight="1" x14ac:dyDescent="0.25">
      <c r="A26" s="141" t="s">
        <v>144</v>
      </c>
      <c r="B26" s="142"/>
      <c r="C26" s="103">
        <f>C27+C28+C29</f>
        <v>0</v>
      </c>
      <c r="D26" s="103">
        <f t="shared" ref="D26" si="3">D27+D28+D29</f>
        <v>0</v>
      </c>
      <c r="E26" s="103">
        <f t="shared" ref="E26" si="4">E27+E28+E29</f>
        <v>0</v>
      </c>
      <c r="F26" s="103">
        <f t="shared" ref="F26" si="5">F27+F28+F29</f>
        <v>0</v>
      </c>
      <c r="G26" s="103">
        <f t="shared" ref="G26" si="6">G27+G28+G29</f>
        <v>0</v>
      </c>
      <c r="H26" s="103">
        <f>H27+H28+H29</f>
        <v>0</v>
      </c>
      <c r="I26" s="103">
        <f>I27+I28+I29</f>
        <v>0</v>
      </c>
    </row>
    <row r="27" spans="1:11" x14ac:dyDescent="0.25">
      <c r="A27" s="143" t="s">
        <v>145</v>
      </c>
      <c r="B27" s="144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43" t="s">
        <v>146</v>
      </c>
      <c r="B28" s="144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43" t="s">
        <v>147</v>
      </c>
      <c r="B29" s="144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45"/>
      <c r="B30" s="146"/>
      <c r="C30" s="105"/>
      <c r="D30" s="105"/>
      <c r="E30" s="105"/>
      <c r="F30" s="105"/>
      <c r="G30" s="105"/>
      <c r="H30" s="105"/>
      <c r="I30" s="105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B1" sqref="B1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147" t="s">
        <v>148</v>
      </c>
      <c r="B1" s="109" t="s">
        <v>149</v>
      </c>
      <c r="C1" s="109" t="s">
        <v>151</v>
      </c>
      <c r="D1" s="109" t="s">
        <v>154</v>
      </c>
      <c r="E1" s="135" t="s">
        <v>156</v>
      </c>
      <c r="F1" s="109" t="s">
        <v>157</v>
      </c>
    </row>
    <row r="2" spans="1:6" x14ac:dyDescent="0.25">
      <c r="A2" s="148"/>
      <c r="B2" s="113" t="s">
        <v>150</v>
      </c>
      <c r="C2" s="113" t="s">
        <v>152</v>
      </c>
      <c r="D2" s="113" t="s">
        <v>155</v>
      </c>
      <c r="E2" s="150"/>
      <c r="F2" s="113" t="s">
        <v>158</v>
      </c>
    </row>
    <row r="3" spans="1:6" ht="15.75" thickBot="1" x14ac:dyDescent="0.3">
      <c r="A3" s="149"/>
      <c r="B3" s="114"/>
      <c r="C3" s="106" t="s">
        <v>153</v>
      </c>
      <c r="D3" s="114"/>
      <c r="E3" s="136"/>
      <c r="F3" s="114"/>
    </row>
    <row r="4" spans="1:6" ht="18" x14ac:dyDescent="0.25">
      <c r="A4" s="6" t="s">
        <v>159</v>
      </c>
      <c r="B4" s="63">
        <f>SUM(B5:B7)</f>
        <v>0</v>
      </c>
      <c r="C4" s="63">
        <f t="shared" ref="C4:F4" si="0">SUM(C5:C7)</f>
        <v>0</v>
      </c>
      <c r="D4" s="63">
        <f t="shared" si="0"/>
        <v>0</v>
      </c>
      <c r="E4" s="63">
        <f t="shared" si="0"/>
        <v>0</v>
      </c>
      <c r="F4" s="63">
        <f t="shared" si="0"/>
        <v>0</v>
      </c>
    </row>
    <row r="5" spans="1:6" x14ac:dyDescent="0.25">
      <c r="A5" s="8" t="s">
        <v>160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</row>
    <row r="6" spans="1:6" x14ac:dyDescent="0.25">
      <c r="A6" s="8" t="s">
        <v>161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</row>
    <row r="7" spans="1:6" ht="15.75" thickBot="1" x14ac:dyDescent="0.3">
      <c r="A7" s="9"/>
      <c r="B7" s="68"/>
      <c r="C7" s="68"/>
      <c r="D7" s="68"/>
      <c r="E7" s="68"/>
      <c r="F7" s="68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8"/>
  <sheetViews>
    <sheetView tabSelected="1" workbookViewId="0">
      <selection activeCell="C11" sqref="C11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27" t="s">
        <v>429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15.75" thickBot="1" x14ac:dyDescent="0.3">
      <c r="A2" s="130" t="s">
        <v>162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5.75" thickBot="1" x14ac:dyDescent="0.3">
      <c r="A3" s="130" t="s">
        <v>450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ht="15.75" thickBot="1" x14ac:dyDescent="0.3">
      <c r="A4" s="130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81.75" thickBot="1" x14ac:dyDescent="0.3">
      <c r="A5" s="112" t="s">
        <v>163</v>
      </c>
      <c r="B5" s="106" t="s">
        <v>164</v>
      </c>
      <c r="C5" s="106" t="s">
        <v>165</v>
      </c>
      <c r="D5" s="106" t="s">
        <v>166</v>
      </c>
      <c r="E5" s="106" t="s">
        <v>167</v>
      </c>
      <c r="F5" s="106" t="s">
        <v>168</v>
      </c>
      <c r="G5" s="106" t="s">
        <v>169</v>
      </c>
      <c r="H5" s="106" t="s">
        <v>170</v>
      </c>
      <c r="I5" s="106" t="s">
        <v>442</v>
      </c>
      <c r="J5" s="106" t="s">
        <v>443</v>
      </c>
      <c r="K5" s="106" t="s">
        <v>444</v>
      </c>
    </row>
    <row r="6" spans="1:11" x14ac:dyDescent="0.25">
      <c r="A6" s="2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8" x14ac:dyDescent="0.25">
      <c r="A7" s="6" t="s">
        <v>171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172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173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174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175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176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177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178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179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70"/>
      <c r="C18" s="70"/>
      <c r="D18" s="70"/>
      <c r="E18" s="70"/>
      <c r="F18" s="70"/>
      <c r="G18" s="70"/>
      <c r="H18" s="70"/>
      <c r="I18" s="70"/>
      <c r="J18" s="70"/>
      <c r="K18" s="70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79"/>
  <sheetViews>
    <sheetView workbookViewId="0">
      <selection activeCell="E57" sqref="E57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61" t="s">
        <v>429</v>
      </c>
      <c r="B1" s="162"/>
      <c r="C1" s="162"/>
      <c r="D1" s="162"/>
      <c r="E1" s="162"/>
    </row>
    <row r="2" spans="1:5" x14ac:dyDescent="0.25">
      <c r="A2" s="161" t="s">
        <v>180</v>
      </c>
      <c r="B2" s="162"/>
      <c r="C2" s="162"/>
      <c r="D2" s="162"/>
      <c r="E2" s="162"/>
    </row>
    <row r="3" spans="1:5" x14ac:dyDescent="0.25">
      <c r="A3" s="161" t="s">
        <v>450</v>
      </c>
      <c r="B3" s="162"/>
      <c r="C3" s="162"/>
      <c r="D3" s="162"/>
      <c r="E3" s="162"/>
    </row>
    <row r="4" spans="1:5" x14ac:dyDescent="0.25">
      <c r="A4" s="161" t="s">
        <v>1</v>
      </c>
      <c r="B4" s="162"/>
      <c r="C4" s="162"/>
      <c r="D4" s="162"/>
      <c r="E4" s="162"/>
    </row>
    <row r="5" spans="1:5" ht="15.75" thickBot="1" x14ac:dyDescent="0.3"/>
    <row r="6" spans="1:5" x14ac:dyDescent="0.25">
      <c r="A6" s="151" t="s">
        <v>2</v>
      </c>
      <c r="B6" s="152"/>
      <c r="C6" s="109" t="s">
        <v>181</v>
      </c>
      <c r="D6" s="135" t="s">
        <v>183</v>
      </c>
      <c r="E6" s="109" t="s">
        <v>184</v>
      </c>
    </row>
    <row r="7" spans="1:5" ht="15.75" thickBot="1" x14ac:dyDescent="0.3">
      <c r="A7" s="153"/>
      <c r="B7" s="154"/>
      <c r="C7" s="106" t="s">
        <v>182</v>
      </c>
      <c r="D7" s="136"/>
      <c r="E7" s="106" t="s">
        <v>185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186</v>
      </c>
      <c r="C9" s="95">
        <f>SUM(C10:C12)</f>
        <v>11560804.58</v>
      </c>
      <c r="D9" s="95">
        <v>5180417.84</v>
      </c>
      <c r="E9" s="95">
        <v>5180417.84</v>
      </c>
    </row>
    <row r="10" spans="1:5" x14ac:dyDescent="0.25">
      <c r="A10" s="24"/>
      <c r="B10" s="27" t="s">
        <v>187</v>
      </c>
      <c r="C10" s="95">
        <v>11560804.58</v>
      </c>
      <c r="D10" s="95">
        <v>5180417.84</v>
      </c>
      <c r="E10" s="95">
        <v>5180417.84</v>
      </c>
    </row>
    <row r="11" spans="1:5" x14ac:dyDescent="0.25">
      <c r="A11" s="24"/>
      <c r="B11" s="27" t="s">
        <v>188</v>
      </c>
      <c r="C11" s="95">
        <v>0</v>
      </c>
      <c r="D11" s="95">
        <v>0</v>
      </c>
      <c r="E11" s="95">
        <v>0</v>
      </c>
    </row>
    <row r="12" spans="1:5" x14ac:dyDescent="0.25">
      <c r="A12" s="24"/>
      <c r="B12" s="27" t="s">
        <v>189</v>
      </c>
      <c r="C12" s="95">
        <v>0</v>
      </c>
      <c r="D12" s="95">
        <v>0</v>
      </c>
      <c r="E12" s="95">
        <v>0</v>
      </c>
    </row>
    <row r="13" spans="1:5" x14ac:dyDescent="0.25">
      <c r="A13" s="24"/>
      <c r="B13" s="25"/>
      <c r="C13" s="95"/>
      <c r="D13" s="95"/>
      <c r="E13" s="95"/>
    </row>
    <row r="14" spans="1:5" x14ac:dyDescent="0.25">
      <c r="A14" s="28"/>
      <c r="B14" s="26" t="s">
        <v>431</v>
      </c>
      <c r="C14" s="95">
        <f>C15+C16</f>
        <v>11560804.58</v>
      </c>
      <c r="D14" s="95">
        <v>5248588.83</v>
      </c>
      <c r="E14" s="95">
        <v>5231867.1500000004</v>
      </c>
    </row>
    <row r="15" spans="1:5" x14ac:dyDescent="0.25">
      <c r="A15" s="24"/>
      <c r="B15" s="27" t="s">
        <v>190</v>
      </c>
      <c r="C15" s="95">
        <v>11560804.58</v>
      </c>
      <c r="D15" s="95">
        <v>5248588.83</v>
      </c>
      <c r="E15" s="95">
        <v>5231867.1500000004</v>
      </c>
    </row>
    <row r="16" spans="1:5" x14ac:dyDescent="0.25">
      <c r="A16" s="24"/>
      <c r="B16" s="27" t="s">
        <v>191</v>
      </c>
      <c r="C16" s="95">
        <v>0</v>
      </c>
      <c r="D16" s="95">
        <v>0</v>
      </c>
      <c r="E16" s="95">
        <v>0</v>
      </c>
    </row>
    <row r="17" spans="1:7" x14ac:dyDescent="0.25">
      <c r="A17" s="24"/>
      <c r="B17" s="25"/>
      <c r="C17" s="95"/>
      <c r="D17" s="95"/>
      <c r="E17" s="95"/>
    </row>
    <row r="18" spans="1:7" x14ac:dyDescent="0.25">
      <c r="A18" s="24"/>
      <c r="B18" s="26" t="s">
        <v>192</v>
      </c>
      <c r="C18" s="95">
        <f>C19+C20</f>
        <v>0</v>
      </c>
      <c r="D18" s="95">
        <f t="shared" ref="D18:E18" si="0">D19+D20</f>
        <v>0</v>
      </c>
      <c r="E18" s="95">
        <f t="shared" si="0"/>
        <v>0</v>
      </c>
    </row>
    <row r="19" spans="1:7" x14ac:dyDescent="0.25">
      <c r="A19" s="24"/>
      <c r="B19" s="27" t="s">
        <v>193</v>
      </c>
      <c r="C19" s="95">
        <v>0</v>
      </c>
      <c r="D19" s="95">
        <v>0</v>
      </c>
      <c r="E19" s="95">
        <v>0</v>
      </c>
    </row>
    <row r="20" spans="1:7" x14ac:dyDescent="0.25">
      <c r="A20" s="24"/>
      <c r="B20" s="27" t="s">
        <v>194</v>
      </c>
      <c r="C20" s="95">
        <v>0</v>
      </c>
      <c r="D20" s="95">
        <v>0</v>
      </c>
      <c r="E20" s="95">
        <v>0</v>
      </c>
    </row>
    <row r="21" spans="1:7" x14ac:dyDescent="0.25">
      <c r="A21" s="24"/>
      <c r="B21" s="25"/>
      <c r="C21" s="95"/>
      <c r="D21" s="95"/>
      <c r="E21" s="95"/>
      <c r="G21" s="108"/>
    </row>
    <row r="22" spans="1:7" x14ac:dyDescent="0.25">
      <c r="A22" s="24"/>
      <c r="B22" s="26" t="s">
        <v>195</v>
      </c>
      <c r="C22" s="95">
        <f>C9-C14+C18</f>
        <v>0</v>
      </c>
      <c r="D22" s="95">
        <f t="shared" ref="D22:E22" si="1">D9-D14+D18</f>
        <v>-68170.990000000224</v>
      </c>
      <c r="E22" s="95">
        <f t="shared" si="1"/>
        <v>-51449.310000000522</v>
      </c>
    </row>
    <row r="23" spans="1:7" x14ac:dyDescent="0.25">
      <c r="A23" s="24"/>
      <c r="B23" s="26" t="s">
        <v>196</v>
      </c>
      <c r="C23" s="95">
        <f>C22-C12</f>
        <v>0</v>
      </c>
      <c r="D23" s="95">
        <f t="shared" ref="D23:E23" si="2">D22-D12</f>
        <v>-68170.990000000224</v>
      </c>
      <c r="E23" s="95">
        <f t="shared" si="2"/>
        <v>-51449.310000000522</v>
      </c>
    </row>
    <row r="24" spans="1:7" ht="18" x14ac:dyDescent="0.25">
      <c r="A24" s="24"/>
      <c r="B24" s="26" t="s">
        <v>197</v>
      </c>
      <c r="C24" s="95">
        <f>C23-C18</f>
        <v>0</v>
      </c>
      <c r="D24" s="95">
        <f t="shared" ref="D24:E24" si="3">D23-D18</f>
        <v>-68170.990000000224</v>
      </c>
      <c r="E24" s="95">
        <f t="shared" si="3"/>
        <v>-51449.310000000522</v>
      </c>
    </row>
    <row r="25" spans="1:7" ht="15.75" thickBot="1" x14ac:dyDescent="0.3">
      <c r="A25" s="29"/>
      <c r="B25" s="30"/>
      <c r="C25" s="96"/>
      <c r="D25" s="96"/>
      <c r="E25" s="96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55" t="s">
        <v>198</v>
      </c>
      <c r="B27" s="156"/>
      <c r="C27" s="110" t="s">
        <v>199</v>
      </c>
      <c r="D27" s="110" t="s">
        <v>183</v>
      </c>
      <c r="E27" s="110" t="s">
        <v>200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201</v>
      </c>
      <c r="C29" s="95">
        <f>C30+C31</f>
        <v>0</v>
      </c>
      <c r="D29" s="95">
        <f t="shared" ref="D29:E29" si="4">D30+D31</f>
        <v>0</v>
      </c>
      <c r="E29" s="95">
        <f t="shared" si="4"/>
        <v>0</v>
      </c>
    </row>
    <row r="30" spans="1:7" x14ac:dyDescent="0.25">
      <c r="A30" s="24"/>
      <c r="B30" s="32" t="s">
        <v>202</v>
      </c>
      <c r="C30" s="95"/>
      <c r="D30" s="95"/>
      <c r="E30" s="95"/>
    </row>
    <row r="31" spans="1:7" x14ac:dyDescent="0.25">
      <c r="A31" s="24"/>
      <c r="B31" s="32" t="s">
        <v>203</v>
      </c>
      <c r="C31" s="95"/>
      <c r="D31" s="95"/>
      <c r="E31" s="95"/>
    </row>
    <row r="32" spans="1:7" x14ac:dyDescent="0.25">
      <c r="A32" s="24"/>
      <c r="B32" s="25"/>
      <c r="C32" s="95"/>
      <c r="D32" s="95"/>
      <c r="E32" s="95"/>
    </row>
    <row r="33" spans="1:5" x14ac:dyDescent="0.25">
      <c r="A33" s="28"/>
      <c r="B33" s="26" t="s">
        <v>204</v>
      </c>
      <c r="C33" s="97">
        <f>C24+C29</f>
        <v>0</v>
      </c>
      <c r="D33" s="97">
        <f t="shared" ref="D33:E33" si="5">D24+D29</f>
        <v>-68170.990000000224</v>
      </c>
      <c r="E33" s="97">
        <f t="shared" si="5"/>
        <v>-51449.310000000522</v>
      </c>
    </row>
    <row r="34" spans="1:5" ht="15.75" thickBot="1" x14ac:dyDescent="0.3">
      <c r="A34" s="29"/>
      <c r="B34" s="30"/>
      <c r="C34" s="96"/>
      <c r="D34" s="96"/>
      <c r="E34" s="96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51" t="s">
        <v>198</v>
      </c>
      <c r="B36" s="152"/>
      <c r="C36" s="135" t="s">
        <v>205</v>
      </c>
      <c r="D36" s="147" t="s">
        <v>183</v>
      </c>
      <c r="E36" s="111" t="s">
        <v>184</v>
      </c>
    </row>
    <row r="37" spans="1:5" ht="15.75" thickBot="1" x14ac:dyDescent="0.3">
      <c r="A37" s="153"/>
      <c r="B37" s="154"/>
      <c r="C37" s="136"/>
      <c r="D37" s="149"/>
      <c r="E37" s="107" t="s">
        <v>200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206</v>
      </c>
      <c r="C39" s="98">
        <f>C40+C41</f>
        <v>0</v>
      </c>
      <c r="D39" s="98">
        <f t="shared" ref="D39:E39" si="6">D40+D41</f>
        <v>0</v>
      </c>
      <c r="E39" s="98">
        <f t="shared" si="6"/>
        <v>0</v>
      </c>
    </row>
    <row r="40" spans="1:5" x14ac:dyDescent="0.25">
      <c r="A40" s="33"/>
      <c r="B40" s="37" t="s">
        <v>207</v>
      </c>
      <c r="C40" s="98"/>
      <c r="D40" s="98"/>
      <c r="E40" s="98"/>
    </row>
    <row r="41" spans="1:5" x14ac:dyDescent="0.25">
      <c r="A41" s="33"/>
      <c r="B41" s="37" t="s">
        <v>208</v>
      </c>
      <c r="C41" s="98"/>
      <c r="D41" s="98"/>
      <c r="E41" s="98"/>
    </row>
    <row r="42" spans="1:5" x14ac:dyDescent="0.25">
      <c r="A42" s="35"/>
      <c r="B42" s="36" t="s">
        <v>209</v>
      </c>
      <c r="C42" s="98">
        <f>C43+C44</f>
        <v>0</v>
      </c>
      <c r="D42" s="98">
        <f t="shared" ref="D42:E42" si="7">D43+D44</f>
        <v>0</v>
      </c>
      <c r="E42" s="98">
        <f t="shared" si="7"/>
        <v>0</v>
      </c>
    </row>
    <row r="43" spans="1:5" x14ac:dyDescent="0.25">
      <c r="A43" s="33"/>
      <c r="B43" s="37" t="s">
        <v>210</v>
      </c>
      <c r="C43" s="98"/>
      <c r="D43" s="98"/>
      <c r="E43" s="98"/>
    </row>
    <row r="44" spans="1:5" x14ac:dyDescent="0.25">
      <c r="A44" s="33"/>
      <c r="B44" s="37" t="s">
        <v>211</v>
      </c>
      <c r="C44" s="98"/>
      <c r="D44" s="98"/>
      <c r="E44" s="98"/>
    </row>
    <row r="45" spans="1:5" x14ac:dyDescent="0.25">
      <c r="A45" s="33"/>
      <c r="B45" s="34"/>
      <c r="C45" s="98"/>
      <c r="D45" s="98"/>
      <c r="E45" s="98"/>
    </row>
    <row r="46" spans="1:5" x14ac:dyDescent="0.25">
      <c r="A46" s="165"/>
      <c r="B46" s="167" t="s">
        <v>212</v>
      </c>
      <c r="C46" s="157">
        <f>C39-C42</f>
        <v>0</v>
      </c>
      <c r="D46" s="157">
        <f t="shared" ref="D46:E46" si="8">D39-D42</f>
        <v>0</v>
      </c>
      <c r="E46" s="157">
        <f t="shared" si="8"/>
        <v>0</v>
      </c>
    </row>
    <row r="47" spans="1:5" ht="15.75" thickBot="1" x14ac:dyDescent="0.3">
      <c r="A47" s="166"/>
      <c r="B47" s="168"/>
      <c r="C47" s="158"/>
      <c r="D47" s="158"/>
      <c r="E47" s="158"/>
    </row>
    <row r="48" spans="1:5" ht="15.75" thickBot="1" x14ac:dyDescent="0.3">
      <c r="A48" s="31"/>
      <c r="B48" s="31"/>
      <c r="C48" s="31"/>
      <c r="D48" s="31"/>
      <c r="E48" s="31"/>
    </row>
    <row r="49" spans="1:5" x14ac:dyDescent="0.25">
      <c r="A49" s="151" t="s">
        <v>198</v>
      </c>
      <c r="B49" s="152"/>
      <c r="C49" s="111" t="s">
        <v>181</v>
      </c>
      <c r="D49" s="147" t="s">
        <v>183</v>
      </c>
      <c r="E49" s="111" t="s">
        <v>184</v>
      </c>
    </row>
    <row r="50" spans="1:5" ht="15.75" thickBot="1" x14ac:dyDescent="0.3">
      <c r="A50" s="153"/>
      <c r="B50" s="154"/>
      <c r="C50" s="107" t="s">
        <v>199</v>
      </c>
      <c r="D50" s="149"/>
      <c r="E50" s="107" t="s">
        <v>200</v>
      </c>
    </row>
    <row r="51" spans="1:5" x14ac:dyDescent="0.25">
      <c r="A51" s="163"/>
      <c r="B51" s="164"/>
      <c r="C51" s="34"/>
      <c r="D51" s="34"/>
      <c r="E51" s="34"/>
    </row>
    <row r="52" spans="1:5" x14ac:dyDescent="0.25">
      <c r="A52" s="33"/>
      <c r="B52" s="34" t="s">
        <v>213</v>
      </c>
      <c r="C52" s="99">
        <v>11560804.58</v>
      </c>
      <c r="D52" s="99">
        <v>5180417.84</v>
      </c>
      <c r="E52" s="99">
        <v>5180417.84</v>
      </c>
    </row>
    <row r="53" spans="1:5" x14ac:dyDescent="0.25">
      <c r="A53" s="33"/>
      <c r="B53" s="34" t="s">
        <v>214</v>
      </c>
      <c r="C53" s="99">
        <f>C54-C55</f>
        <v>0</v>
      </c>
      <c r="D53" s="99">
        <f t="shared" ref="D53:E53" si="9">D54-D55</f>
        <v>0</v>
      </c>
      <c r="E53" s="99">
        <f t="shared" si="9"/>
        <v>0</v>
      </c>
    </row>
    <row r="54" spans="1:5" x14ac:dyDescent="0.25">
      <c r="A54" s="33"/>
      <c r="B54" s="37" t="s">
        <v>207</v>
      </c>
      <c r="C54" s="99">
        <v>0</v>
      </c>
      <c r="D54" s="99">
        <v>0</v>
      </c>
      <c r="E54" s="99">
        <v>0</v>
      </c>
    </row>
    <row r="55" spans="1:5" x14ac:dyDescent="0.25">
      <c r="A55" s="33"/>
      <c r="B55" s="37" t="s">
        <v>210</v>
      </c>
      <c r="C55" s="99">
        <v>0</v>
      </c>
      <c r="D55" s="99">
        <v>0</v>
      </c>
      <c r="E55" s="99">
        <v>0</v>
      </c>
    </row>
    <row r="56" spans="1:5" x14ac:dyDescent="0.25">
      <c r="A56" s="33"/>
      <c r="B56" s="34"/>
      <c r="C56" s="99"/>
      <c r="D56" s="99"/>
      <c r="E56" s="99"/>
    </row>
    <row r="57" spans="1:5" x14ac:dyDescent="0.25">
      <c r="A57" s="33"/>
      <c r="B57" s="34" t="s">
        <v>190</v>
      </c>
      <c r="C57" s="99">
        <f>C15</f>
        <v>11560804.58</v>
      </c>
      <c r="D57" s="99">
        <v>5248588.83</v>
      </c>
      <c r="E57" s="99">
        <f t="shared" ref="E57" si="10">E15</f>
        <v>5231867.1500000004</v>
      </c>
    </row>
    <row r="58" spans="1:5" x14ac:dyDescent="0.25">
      <c r="A58" s="33"/>
      <c r="B58" s="34"/>
      <c r="C58" s="99"/>
      <c r="D58" s="99"/>
      <c r="E58" s="99"/>
    </row>
    <row r="59" spans="1:5" x14ac:dyDescent="0.25">
      <c r="A59" s="33"/>
      <c r="B59" s="34" t="s">
        <v>193</v>
      </c>
      <c r="C59" s="99">
        <v>0</v>
      </c>
      <c r="D59" s="99">
        <v>0</v>
      </c>
      <c r="E59" s="99">
        <v>0</v>
      </c>
    </row>
    <row r="60" spans="1:5" x14ac:dyDescent="0.25">
      <c r="A60" s="33"/>
      <c r="B60" s="34"/>
      <c r="C60" s="99"/>
      <c r="D60" s="99"/>
      <c r="E60" s="99"/>
    </row>
    <row r="61" spans="1:5" x14ac:dyDescent="0.25">
      <c r="A61" s="35"/>
      <c r="B61" s="36" t="s">
        <v>215</v>
      </c>
      <c r="C61" s="100">
        <f>C52+C53-C57+C59</f>
        <v>0</v>
      </c>
      <c r="D61" s="100">
        <f t="shared" ref="D61:E61" si="11">D52+D53-D57+D59</f>
        <v>-68170.990000000224</v>
      </c>
      <c r="E61" s="100">
        <f t="shared" si="11"/>
        <v>-51449.310000000522</v>
      </c>
    </row>
    <row r="62" spans="1:5" x14ac:dyDescent="0.25">
      <c r="A62" s="35"/>
      <c r="B62" s="36" t="s">
        <v>216</v>
      </c>
      <c r="C62" s="100">
        <f>C61-C53</f>
        <v>0</v>
      </c>
      <c r="D62" s="100">
        <f t="shared" ref="D62:E62" si="12">D61-D53</f>
        <v>-68170.990000000224</v>
      </c>
      <c r="E62" s="100">
        <f t="shared" si="12"/>
        <v>-51449.310000000522</v>
      </c>
    </row>
    <row r="63" spans="1:5" ht="15.75" thickBot="1" x14ac:dyDescent="0.3">
      <c r="A63" s="38"/>
      <c r="B63" s="39"/>
      <c r="C63" s="101"/>
      <c r="D63" s="101"/>
      <c r="E63" s="101"/>
    </row>
    <row r="64" spans="1:5" ht="15.75" thickBot="1" x14ac:dyDescent="0.3">
      <c r="A64" s="31"/>
      <c r="B64" s="31"/>
      <c r="C64" s="31"/>
      <c r="D64" s="31"/>
      <c r="E64" s="31"/>
    </row>
    <row r="65" spans="1:5" x14ac:dyDescent="0.25">
      <c r="A65" s="151" t="s">
        <v>198</v>
      </c>
      <c r="B65" s="152"/>
      <c r="C65" s="147" t="s">
        <v>205</v>
      </c>
      <c r="D65" s="147" t="s">
        <v>183</v>
      </c>
      <c r="E65" s="111" t="s">
        <v>184</v>
      </c>
    </row>
    <row r="66" spans="1:5" ht="15.75" thickBot="1" x14ac:dyDescent="0.3">
      <c r="A66" s="153"/>
      <c r="B66" s="154"/>
      <c r="C66" s="149"/>
      <c r="D66" s="149"/>
      <c r="E66" s="107" t="s">
        <v>200</v>
      </c>
    </row>
    <row r="67" spans="1:5" x14ac:dyDescent="0.25">
      <c r="A67" s="163"/>
      <c r="B67" s="164"/>
      <c r="C67" s="34"/>
      <c r="D67" s="34"/>
      <c r="E67" s="34"/>
    </row>
    <row r="68" spans="1:5" x14ac:dyDescent="0.25">
      <c r="A68" s="33"/>
      <c r="B68" s="34" t="s">
        <v>188</v>
      </c>
      <c r="C68" s="71">
        <v>0</v>
      </c>
      <c r="D68" s="71">
        <v>0</v>
      </c>
      <c r="E68" s="71">
        <v>0</v>
      </c>
    </row>
    <row r="69" spans="1:5" x14ac:dyDescent="0.25">
      <c r="A69" s="33"/>
      <c r="B69" s="34" t="s">
        <v>217</v>
      </c>
      <c r="C69" s="71">
        <f>C70-C71</f>
        <v>0</v>
      </c>
      <c r="D69" s="71">
        <f t="shared" ref="D69:E69" si="13">D70-D71</f>
        <v>0</v>
      </c>
      <c r="E69" s="71">
        <f t="shared" si="13"/>
        <v>0</v>
      </c>
    </row>
    <row r="70" spans="1:5" x14ac:dyDescent="0.25">
      <c r="A70" s="33"/>
      <c r="B70" s="37" t="s">
        <v>208</v>
      </c>
      <c r="C70" s="71">
        <v>0</v>
      </c>
      <c r="D70" s="71">
        <v>0</v>
      </c>
      <c r="E70" s="71">
        <v>0</v>
      </c>
    </row>
    <row r="71" spans="1:5" x14ac:dyDescent="0.25">
      <c r="A71" s="33"/>
      <c r="B71" s="37" t="s">
        <v>211</v>
      </c>
      <c r="C71" s="71">
        <v>0</v>
      </c>
      <c r="D71" s="71">
        <v>0</v>
      </c>
      <c r="E71" s="71">
        <v>0</v>
      </c>
    </row>
    <row r="72" spans="1:5" x14ac:dyDescent="0.25">
      <c r="A72" s="33"/>
      <c r="B72" s="34"/>
      <c r="C72" s="71"/>
      <c r="D72" s="71"/>
      <c r="E72" s="71"/>
    </row>
    <row r="73" spans="1:5" x14ac:dyDescent="0.25">
      <c r="A73" s="33"/>
      <c r="B73" s="34" t="s">
        <v>218</v>
      </c>
      <c r="C73" s="71">
        <v>0</v>
      </c>
      <c r="D73" s="71">
        <v>0</v>
      </c>
      <c r="E73" s="71">
        <v>0</v>
      </c>
    </row>
    <row r="74" spans="1:5" x14ac:dyDescent="0.25">
      <c r="A74" s="33"/>
      <c r="B74" s="34"/>
      <c r="C74" s="71"/>
      <c r="D74" s="71"/>
      <c r="E74" s="71"/>
    </row>
    <row r="75" spans="1:5" x14ac:dyDescent="0.25">
      <c r="A75" s="33"/>
      <c r="B75" s="34" t="s">
        <v>194</v>
      </c>
      <c r="C75" s="71">
        <v>0</v>
      </c>
      <c r="D75" s="71">
        <v>0</v>
      </c>
      <c r="E75" s="71">
        <v>0</v>
      </c>
    </row>
    <row r="76" spans="1:5" x14ac:dyDescent="0.25">
      <c r="A76" s="33"/>
      <c r="B76" s="34"/>
      <c r="C76" s="71"/>
      <c r="D76" s="71"/>
      <c r="E76" s="71"/>
    </row>
    <row r="77" spans="1:5" x14ac:dyDescent="0.25">
      <c r="A77" s="35"/>
      <c r="B77" s="36" t="s">
        <v>219</v>
      </c>
      <c r="C77" s="71">
        <f>C68+C69-C73+C75</f>
        <v>0</v>
      </c>
      <c r="D77" s="71">
        <f t="shared" ref="D77:E77" si="14">D68+D69-D73+D75</f>
        <v>0</v>
      </c>
      <c r="E77" s="71">
        <f t="shared" si="14"/>
        <v>0</v>
      </c>
    </row>
    <row r="78" spans="1:5" x14ac:dyDescent="0.25">
      <c r="A78" s="165"/>
      <c r="B78" s="167" t="s">
        <v>220</v>
      </c>
      <c r="C78" s="159">
        <f>C77-C69</f>
        <v>0</v>
      </c>
      <c r="D78" s="159">
        <f t="shared" ref="D78:E78" si="15">D77-D69</f>
        <v>0</v>
      </c>
      <c r="E78" s="159">
        <f t="shared" si="15"/>
        <v>0</v>
      </c>
    </row>
    <row r="79" spans="1:5" ht="15.75" thickBot="1" x14ac:dyDescent="0.3">
      <c r="A79" s="166"/>
      <c r="B79" s="168"/>
      <c r="C79" s="160"/>
      <c r="D79" s="160"/>
      <c r="E79" s="160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9"/>
  <sheetViews>
    <sheetView workbookViewId="0">
      <selection activeCell="I43" sqref="I43:I4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18" t="s">
        <v>429</v>
      </c>
      <c r="B1" s="119"/>
      <c r="C1" s="119"/>
      <c r="D1" s="119"/>
      <c r="E1" s="119"/>
      <c r="F1" s="119"/>
      <c r="G1" s="119"/>
      <c r="H1" s="119"/>
      <c r="I1" s="120"/>
    </row>
    <row r="2" spans="1:10" x14ac:dyDescent="0.25">
      <c r="A2" s="161" t="s">
        <v>221</v>
      </c>
      <c r="B2" s="162"/>
      <c r="C2" s="162"/>
      <c r="D2" s="162"/>
      <c r="E2" s="162"/>
      <c r="F2" s="162"/>
      <c r="G2" s="162"/>
      <c r="H2" s="162"/>
      <c r="I2" s="169"/>
    </row>
    <row r="3" spans="1:10" x14ac:dyDescent="0.25">
      <c r="A3" s="161" t="s">
        <v>450</v>
      </c>
      <c r="B3" s="162"/>
      <c r="C3" s="162"/>
      <c r="D3" s="162"/>
      <c r="E3" s="162"/>
      <c r="F3" s="162"/>
      <c r="G3" s="162"/>
      <c r="H3" s="162"/>
      <c r="I3" s="169"/>
    </row>
    <row r="4" spans="1:10" ht="15.75" thickBot="1" x14ac:dyDescent="0.3">
      <c r="A4" s="170" t="s">
        <v>1</v>
      </c>
      <c r="B4" s="171"/>
      <c r="C4" s="171"/>
      <c r="D4" s="171"/>
      <c r="E4" s="171"/>
      <c r="F4" s="171"/>
      <c r="G4" s="171"/>
      <c r="H4" s="171"/>
      <c r="I4" s="172"/>
    </row>
    <row r="5" spans="1:10" ht="15.75" thickBot="1" x14ac:dyDescent="0.3">
      <c r="A5" s="118"/>
      <c r="B5" s="119"/>
      <c r="C5" s="120"/>
      <c r="D5" s="127" t="s">
        <v>222</v>
      </c>
      <c r="E5" s="128"/>
      <c r="F5" s="128"/>
      <c r="G5" s="128"/>
      <c r="H5" s="129"/>
      <c r="I5" s="147" t="s">
        <v>223</v>
      </c>
    </row>
    <row r="6" spans="1:10" x14ac:dyDescent="0.25">
      <c r="A6" s="161" t="s">
        <v>198</v>
      </c>
      <c r="B6" s="162"/>
      <c r="C6" s="169"/>
      <c r="D6" s="147" t="s">
        <v>225</v>
      </c>
      <c r="E6" s="135" t="s">
        <v>226</v>
      </c>
      <c r="F6" s="147" t="s">
        <v>227</v>
      </c>
      <c r="G6" s="147" t="s">
        <v>183</v>
      </c>
      <c r="H6" s="147" t="s">
        <v>228</v>
      </c>
      <c r="I6" s="148"/>
    </row>
    <row r="7" spans="1:10" ht="15.75" thickBot="1" x14ac:dyDescent="0.3">
      <c r="A7" s="170" t="s">
        <v>224</v>
      </c>
      <c r="B7" s="171"/>
      <c r="C7" s="172"/>
      <c r="D7" s="149"/>
      <c r="E7" s="136"/>
      <c r="F7" s="149"/>
      <c r="G7" s="149"/>
      <c r="H7" s="149"/>
      <c r="I7" s="149"/>
    </row>
    <row r="8" spans="1:10" x14ac:dyDescent="0.25">
      <c r="A8" s="175"/>
      <c r="B8" s="176"/>
      <c r="C8" s="177"/>
      <c r="D8" s="40"/>
      <c r="E8" s="40"/>
      <c r="F8" s="40"/>
      <c r="G8" s="40"/>
      <c r="H8" s="40"/>
      <c r="I8" s="40"/>
    </row>
    <row r="9" spans="1:10" x14ac:dyDescent="0.25">
      <c r="A9" s="178" t="s">
        <v>229</v>
      </c>
      <c r="B9" s="179"/>
      <c r="C9" s="180"/>
      <c r="D9" s="86"/>
      <c r="E9" s="86"/>
      <c r="F9" s="86"/>
      <c r="G9" s="86"/>
      <c r="H9" s="86"/>
      <c r="I9" s="86"/>
      <c r="J9" s="74"/>
    </row>
    <row r="10" spans="1:10" x14ac:dyDescent="0.25">
      <c r="A10" s="41"/>
      <c r="B10" s="173" t="s">
        <v>230</v>
      </c>
      <c r="C10" s="174"/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74"/>
    </row>
    <row r="11" spans="1:10" x14ac:dyDescent="0.25">
      <c r="A11" s="41"/>
      <c r="B11" s="173" t="s">
        <v>231</v>
      </c>
      <c r="C11" s="174"/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74"/>
    </row>
    <row r="12" spans="1:10" x14ac:dyDescent="0.25">
      <c r="A12" s="41"/>
      <c r="B12" s="173" t="s">
        <v>232</v>
      </c>
      <c r="C12" s="174"/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74"/>
    </row>
    <row r="13" spans="1:10" x14ac:dyDescent="0.25">
      <c r="A13" s="41"/>
      <c r="B13" s="173" t="s">
        <v>233</v>
      </c>
      <c r="C13" s="174"/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74"/>
    </row>
    <row r="14" spans="1:10" x14ac:dyDescent="0.25">
      <c r="A14" s="41"/>
      <c r="B14" s="173" t="s">
        <v>234</v>
      </c>
      <c r="C14" s="174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f>+H14-D14</f>
        <v>0</v>
      </c>
      <c r="J14" s="74"/>
    </row>
    <row r="15" spans="1:10" x14ac:dyDescent="0.25">
      <c r="A15" s="41"/>
      <c r="B15" s="173" t="s">
        <v>235</v>
      </c>
      <c r="C15" s="174"/>
      <c r="D15" s="86">
        <v>0</v>
      </c>
      <c r="E15" s="86">
        <v>0</v>
      </c>
      <c r="F15" s="86">
        <v>0</v>
      </c>
      <c r="G15" s="86">
        <v>20.260000000000002</v>
      </c>
      <c r="H15" s="86">
        <v>20</v>
      </c>
      <c r="I15" s="86">
        <v>20</v>
      </c>
      <c r="J15" s="74"/>
    </row>
    <row r="16" spans="1:10" x14ac:dyDescent="0.25">
      <c r="A16" s="41"/>
      <c r="B16" s="173" t="s">
        <v>236</v>
      </c>
      <c r="C16" s="174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74"/>
    </row>
    <row r="17" spans="1:10" x14ac:dyDescent="0.25">
      <c r="A17" s="181"/>
      <c r="B17" s="173" t="s">
        <v>237</v>
      </c>
      <c r="C17" s="174"/>
      <c r="D17" s="182">
        <v>11560804.58</v>
      </c>
      <c r="E17" s="182">
        <f t="shared" ref="E17" si="0">E19+E20+E21+E22+E23+E24+E25+E26+E27+E28+E29</f>
        <v>0</v>
      </c>
      <c r="F17" s="182">
        <v>11560804.58</v>
      </c>
      <c r="G17" s="182">
        <v>5180397.58</v>
      </c>
      <c r="H17" s="183">
        <v>5180397.58</v>
      </c>
      <c r="I17" s="182">
        <v>-6380407</v>
      </c>
      <c r="J17" s="74"/>
    </row>
    <row r="18" spans="1:10" x14ac:dyDescent="0.25">
      <c r="A18" s="181"/>
      <c r="B18" s="173" t="s">
        <v>238</v>
      </c>
      <c r="C18" s="174"/>
      <c r="D18" s="182"/>
      <c r="E18" s="182"/>
      <c r="F18" s="182"/>
      <c r="G18" s="182"/>
      <c r="H18" s="183"/>
      <c r="I18" s="182"/>
      <c r="J18" s="74"/>
    </row>
    <row r="19" spans="1:10" x14ac:dyDescent="0.25">
      <c r="A19" s="41"/>
      <c r="B19" s="42"/>
      <c r="C19" s="43" t="s">
        <v>239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f>+H19-D19</f>
        <v>0</v>
      </c>
      <c r="J19" s="74"/>
    </row>
    <row r="20" spans="1:10" x14ac:dyDescent="0.25">
      <c r="A20" s="41"/>
      <c r="B20" s="42"/>
      <c r="C20" s="43" t="s">
        <v>240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74"/>
    </row>
    <row r="21" spans="1:10" x14ac:dyDescent="0.25">
      <c r="A21" s="41"/>
      <c r="B21" s="42"/>
      <c r="C21" s="43" t="s">
        <v>241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74"/>
    </row>
    <row r="22" spans="1:10" x14ac:dyDescent="0.25">
      <c r="A22" s="41"/>
      <c r="B22" s="42"/>
      <c r="C22" s="43" t="s">
        <v>242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74"/>
    </row>
    <row r="23" spans="1:10" x14ac:dyDescent="0.25">
      <c r="A23" s="41"/>
      <c r="B23" s="42"/>
      <c r="C23" s="43" t="s">
        <v>243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74"/>
    </row>
    <row r="24" spans="1:10" x14ac:dyDescent="0.25">
      <c r="A24" s="41"/>
      <c r="B24" s="42"/>
      <c r="C24" s="43" t="s">
        <v>244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74"/>
    </row>
    <row r="25" spans="1:10" x14ac:dyDescent="0.25">
      <c r="A25" s="41"/>
      <c r="B25" s="42"/>
      <c r="C25" s="43" t="s">
        <v>245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74"/>
    </row>
    <row r="26" spans="1:10" x14ac:dyDescent="0.25">
      <c r="A26" s="41"/>
      <c r="B26" s="42"/>
      <c r="C26" s="43" t="s">
        <v>246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74"/>
    </row>
    <row r="27" spans="1:10" x14ac:dyDescent="0.25">
      <c r="A27" s="41"/>
      <c r="B27" s="42"/>
      <c r="C27" s="43" t="s">
        <v>247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74"/>
    </row>
    <row r="28" spans="1:10" x14ac:dyDescent="0.25">
      <c r="A28" s="41"/>
      <c r="B28" s="42"/>
      <c r="C28" s="43" t="s">
        <v>248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74"/>
    </row>
    <row r="29" spans="1:10" x14ac:dyDescent="0.25">
      <c r="A29" s="41"/>
      <c r="B29" s="42"/>
      <c r="C29" s="43" t="s">
        <v>249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74"/>
    </row>
    <row r="30" spans="1:10" x14ac:dyDescent="0.25">
      <c r="A30" s="41"/>
      <c r="B30" s="173" t="s">
        <v>250</v>
      </c>
      <c r="C30" s="174"/>
      <c r="D30" s="86">
        <f>D31+D32+D33+D34+D35</f>
        <v>0</v>
      </c>
      <c r="E30" s="86">
        <f t="shared" ref="E30:I30" si="1">E31+E32+E33+E34+E35</f>
        <v>0</v>
      </c>
      <c r="F30" s="86">
        <f t="shared" si="1"/>
        <v>0</v>
      </c>
      <c r="G30" s="86">
        <f t="shared" si="1"/>
        <v>0</v>
      </c>
      <c r="H30" s="86">
        <f t="shared" si="1"/>
        <v>0</v>
      </c>
      <c r="I30" s="86">
        <f t="shared" si="1"/>
        <v>0</v>
      </c>
      <c r="J30" s="74"/>
    </row>
    <row r="31" spans="1:10" x14ac:dyDescent="0.25">
      <c r="A31" s="41"/>
      <c r="B31" s="42"/>
      <c r="C31" s="43" t="s">
        <v>251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74"/>
    </row>
    <row r="32" spans="1:10" x14ac:dyDescent="0.25">
      <c r="A32" s="41"/>
      <c r="B32" s="42"/>
      <c r="C32" s="43" t="s">
        <v>252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74"/>
    </row>
    <row r="33" spans="1:10" x14ac:dyDescent="0.25">
      <c r="A33" s="41"/>
      <c r="B33" s="42"/>
      <c r="C33" s="43" t="s">
        <v>253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74"/>
    </row>
    <row r="34" spans="1:10" x14ac:dyDescent="0.25">
      <c r="A34" s="41"/>
      <c r="B34" s="42"/>
      <c r="C34" s="43" t="s">
        <v>254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74"/>
    </row>
    <row r="35" spans="1:10" x14ac:dyDescent="0.25">
      <c r="A35" s="41"/>
      <c r="B35" s="42"/>
      <c r="C35" s="43" t="s">
        <v>255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74"/>
    </row>
    <row r="36" spans="1:10" x14ac:dyDescent="0.25">
      <c r="A36" s="41"/>
      <c r="B36" s="173" t="s">
        <v>256</v>
      </c>
      <c r="C36" s="174"/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74"/>
    </row>
    <row r="37" spans="1:10" x14ac:dyDescent="0.25">
      <c r="A37" s="41"/>
      <c r="B37" s="173" t="s">
        <v>257</v>
      </c>
      <c r="C37" s="174"/>
      <c r="D37" s="86">
        <f>D38</f>
        <v>0</v>
      </c>
      <c r="E37" s="86">
        <f t="shared" ref="E37:I37" si="2">E38</f>
        <v>0</v>
      </c>
      <c r="F37" s="86">
        <f t="shared" si="2"/>
        <v>0</v>
      </c>
      <c r="G37" s="86">
        <f t="shared" si="2"/>
        <v>0</v>
      </c>
      <c r="H37" s="86">
        <f t="shared" si="2"/>
        <v>0</v>
      </c>
      <c r="I37" s="86">
        <f t="shared" si="2"/>
        <v>0</v>
      </c>
      <c r="J37" s="74"/>
    </row>
    <row r="38" spans="1:10" x14ac:dyDescent="0.25">
      <c r="A38" s="41"/>
      <c r="B38" s="42"/>
      <c r="C38" s="43" t="s">
        <v>258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74"/>
    </row>
    <row r="39" spans="1:10" x14ac:dyDescent="0.25">
      <c r="A39" s="41"/>
      <c r="B39" s="173" t="s">
        <v>259</v>
      </c>
      <c r="C39" s="174"/>
      <c r="D39" s="86">
        <f>D41+D40</f>
        <v>0</v>
      </c>
      <c r="E39" s="86">
        <f t="shared" ref="E39:I39" si="3">E41+E40</f>
        <v>0</v>
      </c>
      <c r="F39" s="86">
        <f t="shared" si="3"/>
        <v>0</v>
      </c>
      <c r="G39" s="86">
        <f t="shared" si="3"/>
        <v>0</v>
      </c>
      <c r="H39" s="86">
        <f t="shared" si="3"/>
        <v>0</v>
      </c>
      <c r="I39" s="86">
        <f t="shared" si="3"/>
        <v>0</v>
      </c>
      <c r="J39" s="74"/>
    </row>
    <row r="40" spans="1:10" x14ac:dyDescent="0.25">
      <c r="A40" s="41"/>
      <c r="B40" s="42"/>
      <c r="C40" s="43" t="s">
        <v>260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74"/>
    </row>
    <row r="41" spans="1:10" x14ac:dyDescent="0.25">
      <c r="A41" s="41"/>
      <c r="B41" s="42"/>
      <c r="C41" s="43" t="s">
        <v>261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74"/>
    </row>
    <row r="42" spans="1:10" x14ac:dyDescent="0.25">
      <c r="A42" s="44"/>
      <c r="B42" s="45"/>
      <c r="C42" s="46"/>
      <c r="D42" s="86"/>
      <c r="E42" s="86"/>
      <c r="F42" s="86"/>
      <c r="G42" s="86"/>
      <c r="H42" s="86"/>
      <c r="I42" s="86"/>
      <c r="J42" s="74"/>
    </row>
    <row r="43" spans="1:10" x14ac:dyDescent="0.25">
      <c r="A43" s="178" t="s">
        <v>262</v>
      </c>
      <c r="B43" s="179"/>
      <c r="C43" s="184"/>
      <c r="D43" s="182">
        <f>D10+D11+D12+D13+D14+D16+D17+D30+D36+D37+D39</f>
        <v>11560804.58</v>
      </c>
      <c r="E43" s="182">
        <f t="shared" ref="E43:F43" si="4">E10+E11+E12+E13+E14+E16+E17+E30+E36+E37+E39</f>
        <v>0</v>
      </c>
      <c r="F43" s="182">
        <f t="shared" si="4"/>
        <v>11560804.58</v>
      </c>
      <c r="G43" s="182">
        <f>G10+G11+G12+G13+G15+G16+G17+G30+G36+G37+G39</f>
        <v>5180417.84</v>
      </c>
      <c r="H43" s="182">
        <f>H10+H11+H12+H13+H15+H16+H17+H30+H36+H37+H39</f>
        <v>5180417.58</v>
      </c>
      <c r="I43" s="182">
        <f>I10+I11+I12+I13+I15+I16+I17+I30+I36+I37+I39</f>
        <v>-6380387</v>
      </c>
      <c r="J43" s="74"/>
    </row>
    <row r="44" spans="1:10" x14ac:dyDescent="0.25">
      <c r="A44" s="178" t="s">
        <v>263</v>
      </c>
      <c r="B44" s="179"/>
      <c r="C44" s="184"/>
      <c r="D44" s="182"/>
      <c r="E44" s="182"/>
      <c r="F44" s="182"/>
      <c r="G44" s="182"/>
      <c r="H44" s="182"/>
      <c r="I44" s="182"/>
      <c r="J44" s="74"/>
    </row>
    <row r="45" spans="1:10" x14ac:dyDescent="0.25">
      <c r="A45" s="178" t="s">
        <v>264</v>
      </c>
      <c r="B45" s="179"/>
      <c r="C45" s="184"/>
      <c r="D45" s="94"/>
      <c r="E45" s="94"/>
      <c r="F45" s="94"/>
      <c r="G45" s="94"/>
      <c r="H45" s="94"/>
      <c r="I45" s="94"/>
      <c r="J45" s="74"/>
    </row>
    <row r="46" spans="1:10" x14ac:dyDescent="0.25">
      <c r="A46" s="44"/>
      <c r="B46" s="45"/>
      <c r="C46" s="46"/>
      <c r="D46" s="86"/>
      <c r="E46" s="86"/>
      <c r="F46" s="86"/>
      <c r="G46" s="86"/>
      <c r="H46" s="86"/>
      <c r="I46" s="86"/>
      <c r="J46" s="74"/>
    </row>
    <row r="47" spans="1:10" x14ac:dyDescent="0.25">
      <c r="A47" s="178" t="s">
        <v>265</v>
      </c>
      <c r="B47" s="179"/>
      <c r="C47" s="184"/>
      <c r="D47" s="86"/>
      <c r="E47" s="86"/>
      <c r="F47" s="86"/>
      <c r="G47" s="86"/>
      <c r="H47" s="86"/>
      <c r="I47" s="86"/>
      <c r="J47" s="74"/>
    </row>
    <row r="48" spans="1:10" x14ac:dyDescent="0.25">
      <c r="A48" s="41"/>
      <c r="B48" s="173" t="s">
        <v>266</v>
      </c>
      <c r="C48" s="174"/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74"/>
    </row>
    <row r="49" spans="1:10" x14ac:dyDescent="0.25">
      <c r="A49" s="41"/>
      <c r="B49" s="42"/>
      <c r="C49" s="43" t="s">
        <v>267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74"/>
    </row>
    <row r="50" spans="1:10" x14ac:dyDescent="0.25">
      <c r="A50" s="41"/>
      <c r="B50" s="42"/>
      <c r="C50" s="43" t="s">
        <v>268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74"/>
    </row>
    <row r="51" spans="1:10" x14ac:dyDescent="0.25">
      <c r="A51" s="41"/>
      <c r="B51" s="42"/>
      <c r="C51" s="43" t="s">
        <v>269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74"/>
    </row>
    <row r="52" spans="1:10" ht="36" customHeight="1" x14ac:dyDescent="0.25">
      <c r="A52" s="41"/>
      <c r="B52" s="42"/>
      <c r="C52" s="47" t="s">
        <v>270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74"/>
    </row>
    <row r="53" spans="1:10" x14ac:dyDescent="0.25">
      <c r="A53" s="41"/>
      <c r="B53" s="42"/>
      <c r="C53" s="43" t="s">
        <v>271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74"/>
    </row>
    <row r="54" spans="1:10" x14ac:dyDescent="0.25">
      <c r="A54" s="41"/>
      <c r="B54" s="42"/>
      <c r="C54" s="43" t="s">
        <v>272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74"/>
    </row>
    <row r="55" spans="1:10" x14ac:dyDescent="0.25">
      <c r="A55" s="41"/>
      <c r="B55" s="42"/>
      <c r="C55" s="43" t="s">
        <v>273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74"/>
    </row>
    <row r="56" spans="1:10" x14ac:dyDescent="0.25">
      <c r="A56" s="41"/>
      <c r="B56" s="42"/>
      <c r="C56" s="48" t="s">
        <v>274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74"/>
    </row>
    <row r="57" spans="1:10" x14ac:dyDescent="0.25">
      <c r="A57" s="41"/>
      <c r="B57" s="173" t="s">
        <v>275</v>
      </c>
      <c r="C57" s="174"/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74"/>
    </row>
    <row r="58" spans="1:10" x14ac:dyDescent="0.25">
      <c r="A58" s="41"/>
      <c r="B58" s="42"/>
      <c r="C58" s="43" t="s">
        <v>276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74"/>
    </row>
    <row r="59" spans="1:10" x14ac:dyDescent="0.25">
      <c r="A59" s="41"/>
      <c r="B59" s="42"/>
      <c r="C59" s="43" t="s">
        <v>277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74"/>
    </row>
    <row r="60" spans="1:10" x14ac:dyDescent="0.25">
      <c r="A60" s="41"/>
      <c r="B60" s="42"/>
      <c r="C60" s="43" t="s">
        <v>278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74"/>
    </row>
    <row r="61" spans="1:10" x14ac:dyDescent="0.25">
      <c r="A61" s="41"/>
      <c r="B61" s="42"/>
      <c r="C61" s="43" t="s">
        <v>279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74"/>
    </row>
    <row r="62" spans="1:10" x14ac:dyDescent="0.25">
      <c r="A62" s="41"/>
      <c r="B62" s="173" t="s">
        <v>280</v>
      </c>
      <c r="C62" s="174"/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74"/>
    </row>
    <row r="63" spans="1:10" x14ac:dyDescent="0.25">
      <c r="A63" s="41"/>
      <c r="B63" s="42"/>
      <c r="C63" s="43" t="s">
        <v>281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74"/>
    </row>
    <row r="64" spans="1:10" x14ac:dyDescent="0.25">
      <c r="A64" s="41"/>
      <c r="B64" s="42"/>
      <c r="C64" s="43" t="s">
        <v>282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74"/>
    </row>
    <row r="65" spans="1:10" x14ac:dyDescent="0.25">
      <c r="A65" s="41"/>
      <c r="B65" s="173" t="s">
        <v>283</v>
      </c>
      <c r="C65" s="174"/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74"/>
    </row>
    <row r="66" spans="1:10" x14ac:dyDescent="0.25">
      <c r="A66" s="41"/>
      <c r="B66" s="173" t="s">
        <v>284</v>
      </c>
      <c r="C66" s="174"/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74"/>
    </row>
    <row r="67" spans="1:10" x14ac:dyDescent="0.25">
      <c r="A67" s="44"/>
      <c r="B67" s="185"/>
      <c r="C67" s="186"/>
      <c r="D67" s="86"/>
      <c r="E67" s="86"/>
      <c r="F67" s="86"/>
      <c r="G67" s="86"/>
      <c r="H67" s="86"/>
      <c r="I67" s="86"/>
      <c r="J67" s="74"/>
    </row>
    <row r="68" spans="1:10" x14ac:dyDescent="0.25">
      <c r="A68" s="178" t="s">
        <v>285</v>
      </c>
      <c r="B68" s="179"/>
      <c r="C68" s="184"/>
      <c r="D68" s="86">
        <f>D48+D57+D62+D65+D66</f>
        <v>0</v>
      </c>
      <c r="E68" s="86">
        <f t="shared" ref="E68:I68" si="5">E48+E57+E62+E65+E66</f>
        <v>0</v>
      </c>
      <c r="F68" s="86">
        <f t="shared" si="5"/>
        <v>0</v>
      </c>
      <c r="G68" s="86">
        <f t="shared" si="5"/>
        <v>0</v>
      </c>
      <c r="H68" s="86">
        <f t="shared" si="5"/>
        <v>0</v>
      </c>
      <c r="I68" s="86">
        <f t="shared" si="5"/>
        <v>0</v>
      </c>
      <c r="J68" s="74"/>
    </row>
    <row r="69" spans="1:10" x14ac:dyDescent="0.25">
      <c r="A69" s="44"/>
      <c r="B69" s="185"/>
      <c r="C69" s="186"/>
      <c r="D69" s="86"/>
      <c r="E69" s="86"/>
      <c r="F69" s="86"/>
      <c r="G69" s="86"/>
      <c r="H69" s="86"/>
      <c r="I69" s="86"/>
      <c r="J69" s="74"/>
    </row>
    <row r="70" spans="1:10" x14ac:dyDescent="0.25">
      <c r="A70" s="178" t="s">
        <v>286</v>
      </c>
      <c r="B70" s="179"/>
      <c r="C70" s="184"/>
      <c r="D70" s="86">
        <f>D71</f>
        <v>0</v>
      </c>
      <c r="E70" s="86">
        <f t="shared" ref="E70:I70" si="6">E71</f>
        <v>0</v>
      </c>
      <c r="F70" s="86">
        <f t="shared" si="6"/>
        <v>0</v>
      </c>
      <c r="G70" s="86">
        <f t="shared" si="6"/>
        <v>0</v>
      </c>
      <c r="H70" s="86">
        <f t="shared" si="6"/>
        <v>0</v>
      </c>
      <c r="I70" s="86">
        <f t="shared" si="6"/>
        <v>0</v>
      </c>
      <c r="J70" s="74"/>
    </row>
    <row r="71" spans="1:10" x14ac:dyDescent="0.25">
      <c r="A71" s="41"/>
      <c r="B71" s="173" t="s">
        <v>287</v>
      </c>
      <c r="C71" s="174"/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74"/>
    </row>
    <row r="72" spans="1:10" x14ac:dyDescent="0.25">
      <c r="A72" s="44"/>
      <c r="B72" s="185"/>
      <c r="C72" s="186"/>
      <c r="D72" s="86"/>
      <c r="E72" s="86"/>
      <c r="F72" s="86"/>
      <c r="G72" s="86"/>
      <c r="H72" s="86"/>
      <c r="I72" s="86"/>
      <c r="J72" s="74"/>
    </row>
    <row r="73" spans="1:10" x14ac:dyDescent="0.25">
      <c r="A73" s="178" t="s">
        <v>288</v>
      </c>
      <c r="B73" s="179"/>
      <c r="C73" s="184"/>
      <c r="D73" s="86">
        <f>D43+D68+D70</f>
        <v>11560804.58</v>
      </c>
      <c r="E73" s="86">
        <f t="shared" ref="E73:I73" si="7">E43+E68+E70</f>
        <v>0</v>
      </c>
      <c r="F73" s="86">
        <f t="shared" si="7"/>
        <v>11560804.58</v>
      </c>
      <c r="G73" s="86">
        <f t="shared" si="7"/>
        <v>5180417.84</v>
      </c>
      <c r="H73" s="86">
        <f t="shared" si="7"/>
        <v>5180417.58</v>
      </c>
      <c r="I73" s="86">
        <f t="shared" si="7"/>
        <v>-6380387</v>
      </c>
      <c r="J73" s="74"/>
    </row>
    <row r="74" spans="1:10" x14ac:dyDescent="0.25">
      <c r="A74" s="44"/>
      <c r="B74" s="185"/>
      <c r="C74" s="186"/>
      <c r="D74" s="86"/>
      <c r="E74" s="86"/>
      <c r="F74" s="86"/>
      <c r="G74" s="86"/>
      <c r="H74" s="86"/>
      <c r="I74" s="86"/>
      <c r="J74" s="74"/>
    </row>
    <row r="75" spans="1:10" x14ac:dyDescent="0.25">
      <c r="A75" s="41"/>
      <c r="B75" s="189" t="s">
        <v>289</v>
      </c>
      <c r="C75" s="184"/>
      <c r="D75" s="86"/>
      <c r="E75" s="86"/>
      <c r="F75" s="86"/>
      <c r="G75" s="86"/>
      <c r="H75" s="86"/>
      <c r="I75" s="86"/>
      <c r="J75" s="74"/>
    </row>
    <row r="76" spans="1:10" x14ac:dyDescent="0.25">
      <c r="A76" s="41"/>
      <c r="B76" s="173" t="s">
        <v>290</v>
      </c>
      <c r="C76" s="174"/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74"/>
    </row>
    <row r="77" spans="1:10" ht="24" customHeight="1" x14ac:dyDescent="0.25">
      <c r="A77" s="41"/>
      <c r="B77" s="190" t="s">
        <v>291</v>
      </c>
      <c r="C77" s="191"/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74"/>
    </row>
    <row r="78" spans="1:10" x14ac:dyDescent="0.25">
      <c r="A78" s="41"/>
      <c r="B78" s="189" t="s">
        <v>292</v>
      </c>
      <c r="C78" s="184"/>
      <c r="D78" s="86">
        <f>D76+D77</f>
        <v>0</v>
      </c>
      <c r="E78" s="86">
        <f t="shared" ref="E78:I78" si="8">E76+E77</f>
        <v>0</v>
      </c>
      <c r="F78" s="86">
        <f t="shared" si="8"/>
        <v>0</v>
      </c>
      <c r="G78" s="86">
        <f t="shared" si="8"/>
        <v>0</v>
      </c>
      <c r="H78" s="86">
        <f t="shared" si="8"/>
        <v>0</v>
      </c>
      <c r="I78" s="86">
        <f t="shared" si="8"/>
        <v>0</v>
      </c>
      <c r="J78" s="74"/>
    </row>
    <row r="79" spans="1:10" ht="15.75" thickBot="1" x14ac:dyDescent="0.3">
      <c r="A79" s="49"/>
      <c r="B79" s="187"/>
      <c r="C79" s="188"/>
      <c r="D79" s="93"/>
      <c r="E79" s="93"/>
      <c r="F79" s="93"/>
      <c r="G79" s="93"/>
      <c r="H79" s="93"/>
      <c r="I79" s="93"/>
      <c r="J79" s="74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61"/>
  <sheetViews>
    <sheetView workbookViewId="0">
      <selection activeCell="H36" sqref="H36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18" t="s">
        <v>429</v>
      </c>
      <c r="B1" s="119"/>
      <c r="C1" s="119"/>
      <c r="D1" s="119"/>
      <c r="E1" s="119"/>
      <c r="F1" s="119"/>
      <c r="G1" s="119"/>
      <c r="H1" s="193"/>
    </row>
    <row r="2" spans="1:8" x14ac:dyDescent="0.25">
      <c r="A2" s="161" t="s">
        <v>293</v>
      </c>
      <c r="B2" s="162"/>
      <c r="C2" s="162"/>
      <c r="D2" s="162"/>
      <c r="E2" s="162"/>
      <c r="F2" s="162"/>
      <c r="G2" s="162"/>
      <c r="H2" s="194"/>
    </row>
    <row r="3" spans="1:8" x14ac:dyDescent="0.25">
      <c r="A3" s="161" t="s">
        <v>294</v>
      </c>
      <c r="B3" s="162"/>
      <c r="C3" s="162"/>
      <c r="D3" s="162"/>
      <c r="E3" s="162"/>
      <c r="F3" s="162"/>
      <c r="G3" s="162"/>
      <c r="H3" s="194"/>
    </row>
    <row r="4" spans="1:8" x14ac:dyDescent="0.25">
      <c r="A4" s="161" t="s">
        <v>450</v>
      </c>
      <c r="B4" s="162"/>
      <c r="C4" s="162"/>
      <c r="D4" s="162"/>
      <c r="E4" s="162"/>
      <c r="F4" s="162"/>
      <c r="G4" s="162"/>
      <c r="H4" s="194"/>
    </row>
    <row r="5" spans="1:8" ht="15.75" thickBot="1" x14ac:dyDescent="0.3">
      <c r="A5" s="170" t="s">
        <v>1</v>
      </c>
      <c r="B5" s="171"/>
      <c r="C5" s="171"/>
      <c r="D5" s="171"/>
      <c r="E5" s="171"/>
      <c r="F5" s="171"/>
      <c r="G5" s="171"/>
      <c r="H5" s="195"/>
    </row>
    <row r="6" spans="1:8" ht="15.75" thickBot="1" x14ac:dyDescent="0.3">
      <c r="A6" s="118" t="s">
        <v>2</v>
      </c>
      <c r="B6" s="120"/>
      <c r="C6" s="127" t="s">
        <v>295</v>
      </c>
      <c r="D6" s="128"/>
      <c r="E6" s="128"/>
      <c r="F6" s="128"/>
      <c r="G6" s="129"/>
      <c r="H6" s="147" t="s">
        <v>296</v>
      </c>
    </row>
    <row r="7" spans="1:8" ht="25.5" customHeight="1" thickBot="1" x14ac:dyDescent="0.3">
      <c r="A7" s="170"/>
      <c r="B7" s="172"/>
      <c r="C7" s="107" t="s">
        <v>182</v>
      </c>
      <c r="D7" s="106" t="s">
        <v>297</v>
      </c>
      <c r="E7" s="107" t="s">
        <v>298</v>
      </c>
      <c r="F7" s="107" t="s">
        <v>183</v>
      </c>
      <c r="G7" s="107" t="s">
        <v>185</v>
      </c>
      <c r="H7" s="149"/>
    </row>
    <row r="8" spans="1:8" x14ac:dyDescent="0.25">
      <c r="A8" s="196" t="s">
        <v>299</v>
      </c>
      <c r="B8" s="197"/>
      <c r="C8" s="89">
        <f t="shared" ref="C8:H8" si="0">C9+C17+C27+C37+C47+C57+C61+C70+C74</f>
        <v>11560804.58</v>
      </c>
      <c r="D8" s="89">
        <f t="shared" si="0"/>
        <v>0</v>
      </c>
      <c r="E8" s="89">
        <f t="shared" si="0"/>
        <v>11560804.58</v>
      </c>
      <c r="F8" s="89">
        <f t="shared" si="0"/>
        <v>5248588.830000001</v>
      </c>
      <c r="G8" s="89">
        <f t="shared" si="0"/>
        <v>5231867.1500000004</v>
      </c>
      <c r="H8" s="89">
        <f t="shared" si="0"/>
        <v>6312215.7500000009</v>
      </c>
    </row>
    <row r="9" spans="1:8" x14ac:dyDescent="0.25">
      <c r="A9" s="181" t="s">
        <v>300</v>
      </c>
      <c r="B9" s="192"/>
      <c r="C9" s="90">
        <f t="shared" ref="C9:H9" si="1">SUM(C10:C16)</f>
        <v>9981848.6999999993</v>
      </c>
      <c r="D9" s="90">
        <f t="shared" si="1"/>
        <v>0</v>
      </c>
      <c r="E9" s="90">
        <f t="shared" si="1"/>
        <v>9981848.6999999993</v>
      </c>
      <c r="F9" s="90">
        <f t="shared" si="1"/>
        <v>4208690.49</v>
      </c>
      <c r="G9" s="90">
        <f t="shared" si="1"/>
        <v>4206546.4000000004</v>
      </c>
      <c r="H9" s="90">
        <f t="shared" si="1"/>
        <v>5773158.21</v>
      </c>
    </row>
    <row r="10" spans="1:8" x14ac:dyDescent="0.25">
      <c r="A10" s="41"/>
      <c r="B10" s="115" t="s">
        <v>301</v>
      </c>
      <c r="C10" s="116">
        <v>6641928</v>
      </c>
      <c r="D10" s="86">
        <v>0</v>
      </c>
      <c r="E10" s="86">
        <f t="shared" ref="E10:E73" si="2">C10+D10</f>
        <v>6641928</v>
      </c>
      <c r="F10" s="86">
        <v>3297979.32</v>
      </c>
      <c r="G10" s="86">
        <v>3297979.32</v>
      </c>
      <c r="H10" s="86">
        <f t="shared" ref="H10:H73" si="3">E10-F10</f>
        <v>3343948.68</v>
      </c>
    </row>
    <row r="11" spans="1:8" x14ac:dyDescent="0.25">
      <c r="A11" s="41"/>
      <c r="B11" s="115" t="s">
        <v>302</v>
      </c>
      <c r="C11" s="86">
        <v>0</v>
      </c>
      <c r="D11" s="86">
        <v>0</v>
      </c>
      <c r="E11" s="86">
        <f t="shared" si="2"/>
        <v>0</v>
      </c>
      <c r="F11" s="86">
        <v>0</v>
      </c>
      <c r="G11" s="86">
        <v>0</v>
      </c>
      <c r="H11" s="86">
        <f t="shared" si="3"/>
        <v>0</v>
      </c>
    </row>
    <row r="12" spans="1:8" x14ac:dyDescent="0.25">
      <c r="A12" s="41"/>
      <c r="B12" s="115" t="s">
        <v>303</v>
      </c>
      <c r="C12" s="116">
        <v>2476408.52</v>
      </c>
      <c r="D12" s="86">
        <v>0</v>
      </c>
      <c r="E12" s="86">
        <f t="shared" si="2"/>
        <v>2476408.52</v>
      </c>
      <c r="F12" s="86">
        <v>319634.59999999998</v>
      </c>
      <c r="G12" s="86">
        <v>319634.59999999998</v>
      </c>
      <c r="H12" s="86">
        <f t="shared" si="3"/>
        <v>2156773.92</v>
      </c>
    </row>
    <row r="13" spans="1:8" x14ac:dyDescent="0.25">
      <c r="A13" s="41"/>
      <c r="B13" s="115" t="s">
        <v>304</v>
      </c>
      <c r="C13" s="86">
        <v>0</v>
      </c>
      <c r="D13" s="86">
        <v>0</v>
      </c>
      <c r="E13" s="86">
        <f t="shared" si="2"/>
        <v>0</v>
      </c>
      <c r="F13" s="86">
        <v>0</v>
      </c>
      <c r="G13" s="86">
        <v>0</v>
      </c>
      <c r="H13" s="86">
        <f t="shared" si="3"/>
        <v>0</v>
      </c>
    </row>
    <row r="14" spans="1:8" x14ac:dyDescent="0.25">
      <c r="A14" s="41"/>
      <c r="B14" s="42" t="s">
        <v>305</v>
      </c>
      <c r="C14" s="90">
        <v>863512.18</v>
      </c>
      <c r="D14" s="86">
        <v>0</v>
      </c>
      <c r="E14" s="86">
        <f t="shared" si="2"/>
        <v>863512.18</v>
      </c>
      <c r="F14" s="86">
        <v>591076.56999999995</v>
      </c>
      <c r="G14" s="86">
        <v>588932.48</v>
      </c>
      <c r="H14" s="86">
        <f t="shared" si="3"/>
        <v>272435.6100000001</v>
      </c>
    </row>
    <row r="15" spans="1:8" x14ac:dyDescent="0.25">
      <c r="A15" s="41"/>
      <c r="B15" s="42" t="s">
        <v>306</v>
      </c>
      <c r="C15" s="90">
        <v>0</v>
      </c>
      <c r="D15" s="86">
        <v>0</v>
      </c>
      <c r="E15" s="86">
        <f t="shared" si="2"/>
        <v>0</v>
      </c>
      <c r="F15" s="86">
        <v>0</v>
      </c>
      <c r="G15" s="86">
        <v>0</v>
      </c>
      <c r="H15" s="86">
        <f t="shared" si="3"/>
        <v>0</v>
      </c>
    </row>
    <row r="16" spans="1:8" x14ac:dyDescent="0.25">
      <c r="A16" s="41"/>
      <c r="B16" s="42" t="s">
        <v>307</v>
      </c>
      <c r="C16" s="90">
        <v>0</v>
      </c>
      <c r="D16" s="86">
        <v>0</v>
      </c>
      <c r="E16" s="86">
        <f t="shared" si="2"/>
        <v>0</v>
      </c>
      <c r="F16" s="86">
        <v>0</v>
      </c>
      <c r="G16" s="86">
        <v>0</v>
      </c>
      <c r="H16" s="86">
        <f t="shared" si="3"/>
        <v>0</v>
      </c>
    </row>
    <row r="17" spans="1:10" x14ac:dyDescent="0.25">
      <c r="A17" s="181" t="s">
        <v>308</v>
      </c>
      <c r="B17" s="192"/>
      <c r="C17" s="90">
        <f>SUM(C18:C26)</f>
        <v>529050</v>
      </c>
      <c r="D17" s="90">
        <f>SUM(D18:D26)</f>
        <v>0</v>
      </c>
      <c r="E17" s="90">
        <f>SUM(E18:E26)</f>
        <v>529050</v>
      </c>
      <c r="F17" s="90">
        <f>SUM(F18:F26)</f>
        <v>556877.23</v>
      </c>
      <c r="G17" s="90">
        <f>SUM(G18:G26)</f>
        <v>556799.13</v>
      </c>
      <c r="H17" s="86">
        <f t="shared" si="3"/>
        <v>-27827.229999999981</v>
      </c>
    </row>
    <row r="18" spans="1:10" x14ac:dyDescent="0.25">
      <c r="A18" s="41"/>
      <c r="B18" s="42" t="s">
        <v>309</v>
      </c>
      <c r="C18" s="90">
        <v>220550</v>
      </c>
      <c r="D18" s="86">
        <v>0</v>
      </c>
      <c r="E18" s="86">
        <f t="shared" si="2"/>
        <v>220550</v>
      </c>
      <c r="F18" s="86">
        <v>234796.37</v>
      </c>
      <c r="G18" s="86">
        <v>234726.27</v>
      </c>
      <c r="H18" s="86">
        <f t="shared" si="3"/>
        <v>-14246.369999999995</v>
      </c>
    </row>
    <row r="19" spans="1:10" x14ac:dyDescent="0.25">
      <c r="A19" s="41"/>
      <c r="B19" s="42" t="s">
        <v>310</v>
      </c>
      <c r="C19" s="90">
        <v>34500</v>
      </c>
      <c r="D19" s="86">
        <v>0</v>
      </c>
      <c r="E19" s="86">
        <f t="shared" si="2"/>
        <v>34500</v>
      </c>
      <c r="F19" s="86">
        <v>24329.06</v>
      </c>
      <c r="G19" s="86">
        <v>24321.06</v>
      </c>
      <c r="H19" s="86">
        <f t="shared" si="3"/>
        <v>10170.939999999999</v>
      </c>
    </row>
    <row r="20" spans="1:10" x14ac:dyDescent="0.25">
      <c r="A20" s="41"/>
      <c r="B20" s="42" t="s">
        <v>311</v>
      </c>
      <c r="C20" s="90">
        <v>0</v>
      </c>
      <c r="D20" s="86">
        <v>0</v>
      </c>
      <c r="E20" s="86">
        <f t="shared" si="2"/>
        <v>0</v>
      </c>
      <c r="F20" s="86">
        <v>0</v>
      </c>
      <c r="G20" s="86">
        <v>0</v>
      </c>
      <c r="H20" s="86">
        <f t="shared" si="3"/>
        <v>0</v>
      </c>
    </row>
    <row r="21" spans="1:10" x14ac:dyDescent="0.25">
      <c r="A21" s="41"/>
      <c r="B21" s="42" t="s">
        <v>312</v>
      </c>
      <c r="C21" s="90">
        <v>11000</v>
      </c>
      <c r="D21" s="86">
        <v>0</v>
      </c>
      <c r="E21" s="86">
        <f t="shared" si="2"/>
        <v>11000</v>
      </c>
      <c r="F21" s="86">
        <v>10281.719999999999</v>
      </c>
      <c r="G21" s="86">
        <v>10281.719999999999</v>
      </c>
      <c r="H21" s="86">
        <f t="shared" si="3"/>
        <v>718.28000000000065</v>
      </c>
    </row>
    <row r="22" spans="1:10" x14ac:dyDescent="0.25">
      <c r="A22" s="41"/>
      <c r="B22" s="42" t="s">
        <v>313</v>
      </c>
      <c r="C22" s="90">
        <v>4000</v>
      </c>
      <c r="D22" s="86">
        <v>0</v>
      </c>
      <c r="E22" s="86">
        <f t="shared" si="2"/>
        <v>4000</v>
      </c>
      <c r="F22" s="86">
        <v>884.36</v>
      </c>
      <c r="G22" s="86">
        <v>884.36</v>
      </c>
      <c r="H22" s="86">
        <f t="shared" si="3"/>
        <v>3115.64</v>
      </c>
    </row>
    <row r="23" spans="1:10" x14ac:dyDescent="0.25">
      <c r="A23" s="41"/>
      <c r="B23" s="42" t="s">
        <v>314</v>
      </c>
      <c r="C23" s="90">
        <v>213000</v>
      </c>
      <c r="D23" s="86">
        <v>0</v>
      </c>
      <c r="E23" s="86">
        <f t="shared" si="2"/>
        <v>213000</v>
      </c>
      <c r="F23" s="86">
        <v>105000</v>
      </c>
      <c r="G23" s="86">
        <v>105000</v>
      </c>
      <c r="H23" s="86">
        <f t="shared" si="3"/>
        <v>108000</v>
      </c>
    </row>
    <row r="24" spans="1:10" x14ac:dyDescent="0.25">
      <c r="A24" s="41"/>
      <c r="B24" s="42" t="s">
        <v>315</v>
      </c>
      <c r="C24" s="90">
        <v>0</v>
      </c>
      <c r="D24" s="86">
        <v>0</v>
      </c>
      <c r="E24" s="86">
        <f t="shared" si="2"/>
        <v>0</v>
      </c>
      <c r="F24" s="86">
        <v>0</v>
      </c>
      <c r="G24" s="86">
        <v>0</v>
      </c>
      <c r="H24" s="86">
        <f t="shared" si="3"/>
        <v>0</v>
      </c>
    </row>
    <row r="25" spans="1:10" x14ac:dyDescent="0.25">
      <c r="A25" s="41"/>
      <c r="B25" s="42" t="s">
        <v>316</v>
      </c>
      <c r="C25" s="90">
        <v>0</v>
      </c>
      <c r="D25" s="86">
        <v>0</v>
      </c>
      <c r="E25" s="86">
        <f t="shared" si="2"/>
        <v>0</v>
      </c>
      <c r="F25" s="86">
        <v>0</v>
      </c>
      <c r="G25" s="86">
        <v>0</v>
      </c>
      <c r="H25" s="86">
        <f t="shared" si="3"/>
        <v>0</v>
      </c>
      <c r="J25" s="117"/>
    </row>
    <row r="26" spans="1:10" x14ac:dyDescent="0.25">
      <c r="A26" s="41"/>
      <c r="B26" s="42" t="s">
        <v>317</v>
      </c>
      <c r="C26" s="90">
        <v>46000</v>
      </c>
      <c r="D26" s="86">
        <v>0</v>
      </c>
      <c r="E26" s="86">
        <f t="shared" si="2"/>
        <v>46000</v>
      </c>
      <c r="F26" s="86">
        <v>181585.72</v>
      </c>
      <c r="G26" s="86">
        <v>181585.72</v>
      </c>
      <c r="H26" s="86">
        <f t="shared" si="3"/>
        <v>-135585.72</v>
      </c>
    </row>
    <row r="27" spans="1:10" x14ac:dyDescent="0.25">
      <c r="A27" s="181" t="s">
        <v>318</v>
      </c>
      <c r="B27" s="192"/>
      <c r="C27" s="90">
        <f>SUM(C28:C36)</f>
        <v>923796.6399999999</v>
      </c>
      <c r="D27" s="90">
        <f>SUM(D28:D36)</f>
        <v>0</v>
      </c>
      <c r="E27" s="86">
        <f t="shared" si="2"/>
        <v>923796.6399999999</v>
      </c>
      <c r="F27" s="90">
        <f>SUM(F28:F36)</f>
        <v>302891.65999999997</v>
      </c>
      <c r="G27" s="90">
        <f>SUM(G28:G36)</f>
        <v>288392.17</v>
      </c>
      <c r="H27" s="90">
        <f>SUM(H28:H36)</f>
        <v>620904.98</v>
      </c>
    </row>
    <row r="28" spans="1:10" x14ac:dyDescent="0.25">
      <c r="A28" s="41"/>
      <c r="B28" s="42" t="s">
        <v>319</v>
      </c>
      <c r="C28" s="90">
        <v>97700</v>
      </c>
      <c r="D28" s="86">
        <v>0</v>
      </c>
      <c r="E28" s="86">
        <f t="shared" si="2"/>
        <v>97700</v>
      </c>
      <c r="F28" s="86">
        <v>42864.42</v>
      </c>
      <c r="G28" s="86">
        <v>42493.93</v>
      </c>
      <c r="H28" s="86">
        <f t="shared" si="3"/>
        <v>54835.58</v>
      </c>
    </row>
    <row r="29" spans="1:10" x14ac:dyDescent="0.25">
      <c r="A29" s="41"/>
      <c r="B29" s="42" t="s">
        <v>320</v>
      </c>
      <c r="C29" s="90">
        <v>0</v>
      </c>
      <c r="D29" s="86">
        <v>0</v>
      </c>
      <c r="E29" s="86">
        <f t="shared" si="2"/>
        <v>0</v>
      </c>
      <c r="F29" s="86">
        <v>0</v>
      </c>
      <c r="G29" s="86">
        <v>0</v>
      </c>
      <c r="H29" s="86">
        <f t="shared" si="3"/>
        <v>0</v>
      </c>
    </row>
    <row r="30" spans="1:10" x14ac:dyDescent="0.25">
      <c r="A30" s="41"/>
      <c r="B30" s="42" t="s">
        <v>321</v>
      </c>
      <c r="C30" s="90">
        <v>10000</v>
      </c>
      <c r="D30" s="86">
        <v>0</v>
      </c>
      <c r="E30" s="86">
        <f t="shared" si="2"/>
        <v>10000</v>
      </c>
      <c r="F30" s="86">
        <v>1740</v>
      </c>
      <c r="G30" s="86">
        <v>1740</v>
      </c>
      <c r="H30" s="86">
        <f t="shared" si="3"/>
        <v>8260</v>
      </c>
    </row>
    <row r="31" spans="1:10" x14ac:dyDescent="0.25">
      <c r="A31" s="41"/>
      <c r="B31" s="42" t="s">
        <v>322</v>
      </c>
      <c r="C31" s="90">
        <v>71757.22</v>
      </c>
      <c r="D31" s="86">
        <v>0</v>
      </c>
      <c r="E31" s="86">
        <f t="shared" si="2"/>
        <v>71757.22</v>
      </c>
      <c r="F31" s="86">
        <v>40948.589999999997</v>
      </c>
      <c r="G31" s="86">
        <v>40948.589999999997</v>
      </c>
      <c r="H31" s="86">
        <f t="shared" si="3"/>
        <v>30808.630000000005</v>
      </c>
    </row>
    <row r="32" spans="1:10" x14ac:dyDescent="0.25">
      <c r="A32" s="41"/>
      <c r="B32" s="42" t="s">
        <v>323</v>
      </c>
      <c r="C32" s="90">
        <v>134102.64000000001</v>
      </c>
      <c r="D32" s="86">
        <v>0</v>
      </c>
      <c r="E32" s="86">
        <f t="shared" si="2"/>
        <v>134102.64000000001</v>
      </c>
      <c r="F32" s="86">
        <v>66594.02</v>
      </c>
      <c r="G32" s="86">
        <v>66594.02</v>
      </c>
      <c r="H32" s="86">
        <f t="shared" si="3"/>
        <v>67508.62000000001</v>
      </c>
    </row>
    <row r="33" spans="1:8" x14ac:dyDescent="0.25">
      <c r="A33" s="41"/>
      <c r="B33" s="42" t="s">
        <v>324</v>
      </c>
      <c r="C33" s="90">
        <v>6000</v>
      </c>
      <c r="D33" s="86">
        <v>0</v>
      </c>
      <c r="E33" s="86">
        <f t="shared" si="2"/>
        <v>6000</v>
      </c>
      <c r="F33" s="86">
        <v>0</v>
      </c>
      <c r="G33" s="86">
        <v>0</v>
      </c>
      <c r="H33" s="86">
        <f t="shared" si="3"/>
        <v>6000</v>
      </c>
    </row>
    <row r="34" spans="1:8" x14ac:dyDescent="0.25">
      <c r="A34" s="41"/>
      <c r="B34" s="42" t="s">
        <v>325</v>
      </c>
      <c r="C34" s="90">
        <v>42600</v>
      </c>
      <c r="D34" s="86">
        <v>0</v>
      </c>
      <c r="E34" s="86">
        <f t="shared" si="2"/>
        <v>42600</v>
      </c>
      <c r="F34" s="86">
        <v>10970.49</v>
      </c>
      <c r="G34" s="86">
        <v>10970.49</v>
      </c>
      <c r="H34" s="86">
        <f t="shared" si="3"/>
        <v>31629.510000000002</v>
      </c>
    </row>
    <row r="35" spans="1:8" x14ac:dyDescent="0.25">
      <c r="A35" s="41"/>
      <c r="B35" s="42" t="s">
        <v>326</v>
      </c>
      <c r="C35" s="90">
        <v>253476.6</v>
      </c>
      <c r="D35" s="86">
        <v>0</v>
      </c>
      <c r="E35" s="86">
        <f t="shared" si="2"/>
        <v>253476.6</v>
      </c>
      <c r="F35" s="86">
        <v>39181.14</v>
      </c>
      <c r="G35" s="86">
        <v>39181.14</v>
      </c>
      <c r="H35" s="86">
        <f t="shared" si="3"/>
        <v>214295.46000000002</v>
      </c>
    </row>
    <row r="36" spans="1:8" x14ac:dyDescent="0.25">
      <c r="A36" s="41"/>
      <c r="B36" s="42" t="s">
        <v>327</v>
      </c>
      <c r="C36" s="90">
        <v>308160.18</v>
      </c>
      <c r="D36" s="86">
        <v>0</v>
      </c>
      <c r="E36" s="86">
        <f t="shared" si="2"/>
        <v>308160.18</v>
      </c>
      <c r="F36" s="86">
        <v>100593</v>
      </c>
      <c r="G36" s="86">
        <v>86464</v>
      </c>
      <c r="H36" s="86">
        <f t="shared" si="3"/>
        <v>207567.18</v>
      </c>
    </row>
    <row r="37" spans="1:8" x14ac:dyDescent="0.25">
      <c r="A37" s="181" t="s">
        <v>328</v>
      </c>
      <c r="B37" s="192"/>
      <c r="C37" s="90">
        <f>SUM(C38:C46)</f>
        <v>0</v>
      </c>
      <c r="D37" s="90">
        <v>0</v>
      </c>
      <c r="E37" s="86">
        <f t="shared" si="2"/>
        <v>0</v>
      </c>
      <c r="F37" s="90">
        <f t="shared" ref="F37" si="4">SUM(F38:F46)</f>
        <v>0</v>
      </c>
      <c r="G37" s="90">
        <v>0</v>
      </c>
      <c r="H37" s="86">
        <f t="shared" si="3"/>
        <v>0</v>
      </c>
    </row>
    <row r="38" spans="1:8" x14ac:dyDescent="0.25">
      <c r="A38" s="41"/>
      <c r="B38" s="42" t="s">
        <v>329</v>
      </c>
      <c r="C38" s="90">
        <v>0</v>
      </c>
      <c r="D38" s="86">
        <v>0</v>
      </c>
      <c r="E38" s="86">
        <f t="shared" si="2"/>
        <v>0</v>
      </c>
      <c r="F38" s="90">
        <v>0</v>
      </c>
      <c r="G38" s="86">
        <v>0</v>
      </c>
      <c r="H38" s="86">
        <f t="shared" si="3"/>
        <v>0</v>
      </c>
    </row>
    <row r="39" spans="1:8" x14ac:dyDescent="0.25">
      <c r="A39" s="41"/>
      <c r="B39" s="42" t="s">
        <v>330</v>
      </c>
      <c r="C39" s="90">
        <v>0</v>
      </c>
      <c r="D39" s="86">
        <v>0</v>
      </c>
      <c r="E39" s="86">
        <f t="shared" si="2"/>
        <v>0</v>
      </c>
      <c r="F39" s="90">
        <v>0</v>
      </c>
      <c r="G39" s="86">
        <v>0</v>
      </c>
      <c r="H39" s="86">
        <f t="shared" si="3"/>
        <v>0</v>
      </c>
    </row>
    <row r="40" spans="1:8" x14ac:dyDescent="0.25">
      <c r="A40" s="41"/>
      <c r="B40" s="42" t="s">
        <v>331</v>
      </c>
      <c r="C40" s="90">
        <v>0</v>
      </c>
      <c r="D40" s="86">
        <v>0</v>
      </c>
      <c r="E40" s="86">
        <f t="shared" si="2"/>
        <v>0</v>
      </c>
      <c r="F40" s="90">
        <v>0</v>
      </c>
      <c r="G40" s="86">
        <v>0</v>
      </c>
      <c r="H40" s="86">
        <f t="shared" si="3"/>
        <v>0</v>
      </c>
    </row>
    <row r="41" spans="1:8" x14ac:dyDescent="0.25">
      <c r="A41" s="41"/>
      <c r="B41" s="42" t="s">
        <v>332</v>
      </c>
      <c r="C41" s="90">
        <v>0</v>
      </c>
      <c r="D41" s="86">
        <v>0</v>
      </c>
      <c r="E41" s="86">
        <f t="shared" si="2"/>
        <v>0</v>
      </c>
      <c r="F41" s="90">
        <v>0</v>
      </c>
      <c r="G41" s="86">
        <v>0</v>
      </c>
      <c r="H41" s="86">
        <f t="shared" si="3"/>
        <v>0</v>
      </c>
    </row>
    <row r="42" spans="1:8" x14ac:dyDescent="0.25">
      <c r="A42" s="41"/>
      <c r="B42" s="42" t="s">
        <v>333</v>
      </c>
      <c r="C42" s="90">
        <v>0</v>
      </c>
      <c r="D42" s="86">
        <v>0</v>
      </c>
      <c r="E42" s="86">
        <f t="shared" si="2"/>
        <v>0</v>
      </c>
      <c r="F42" s="90">
        <v>0</v>
      </c>
      <c r="G42" s="86">
        <v>0</v>
      </c>
      <c r="H42" s="86">
        <f t="shared" si="3"/>
        <v>0</v>
      </c>
    </row>
    <row r="43" spans="1:8" x14ac:dyDescent="0.25">
      <c r="A43" s="41"/>
      <c r="B43" s="42" t="s">
        <v>334</v>
      </c>
      <c r="C43" s="90">
        <v>0</v>
      </c>
      <c r="D43" s="86">
        <v>0</v>
      </c>
      <c r="E43" s="86">
        <f t="shared" si="2"/>
        <v>0</v>
      </c>
      <c r="F43" s="90">
        <v>0</v>
      </c>
      <c r="G43" s="86">
        <v>0</v>
      </c>
      <c r="H43" s="86">
        <f t="shared" si="3"/>
        <v>0</v>
      </c>
    </row>
    <row r="44" spans="1:8" x14ac:dyDescent="0.25">
      <c r="A44" s="41"/>
      <c r="B44" s="42" t="s">
        <v>335</v>
      </c>
      <c r="C44" s="90">
        <v>0</v>
      </c>
      <c r="D44" s="86">
        <v>0</v>
      </c>
      <c r="E44" s="86">
        <f t="shared" si="2"/>
        <v>0</v>
      </c>
      <c r="F44" s="90">
        <v>0</v>
      </c>
      <c r="G44" s="86">
        <v>0</v>
      </c>
      <c r="H44" s="86">
        <f t="shared" si="3"/>
        <v>0</v>
      </c>
    </row>
    <row r="45" spans="1:8" x14ac:dyDescent="0.25">
      <c r="A45" s="41"/>
      <c r="B45" s="42" t="s">
        <v>336</v>
      </c>
      <c r="C45" s="90">
        <v>0</v>
      </c>
      <c r="D45" s="86">
        <v>0</v>
      </c>
      <c r="E45" s="86">
        <f t="shared" si="2"/>
        <v>0</v>
      </c>
      <c r="F45" s="90">
        <v>0</v>
      </c>
      <c r="G45" s="86">
        <v>0</v>
      </c>
      <c r="H45" s="86">
        <f t="shared" si="3"/>
        <v>0</v>
      </c>
    </row>
    <row r="46" spans="1:8" x14ac:dyDescent="0.25">
      <c r="A46" s="41"/>
      <c r="B46" s="42" t="s">
        <v>337</v>
      </c>
      <c r="C46" s="90">
        <v>0</v>
      </c>
      <c r="D46" s="86">
        <v>0</v>
      </c>
      <c r="E46" s="86">
        <f t="shared" si="2"/>
        <v>0</v>
      </c>
      <c r="F46" s="90">
        <v>0</v>
      </c>
      <c r="G46" s="86">
        <v>0</v>
      </c>
      <c r="H46" s="86">
        <f t="shared" si="3"/>
        <v>0</v>
      </c>
    </row>
    <row r="47" spans="1:8" x14ac:dyDescent="0.25">
      <c r="A47" s="181" t="s">
        <v>338</v>
      </c>
      <c r="B47" s="192"/>
      <c r="C47" s="90">
        <f>SUM(C48:C56)</f>
        <v>126109.24</v>
      </c>
      <c r="D47" s="90">
        <f>SUM(D48:D56)</f>
        <v>0</v>
      </c>
      <c r="E47" s="86">
        <f t="shared" si="2"/>
        <v>126109.24</v>
      </c>
      <c r="F47" s="90">
        <v>180129.45</v>
      </c>
      <c r="G47" s="90">
        <v>180129.45</v>
      </c>
      <c r="H47" s="86">
        <f t="shared" si="3"/>
        <v>-54020.210000000006</v>
      </c>
    </row>
    <row r="48" spans="1:8" x14ac:dyDescent="0.25">
      <c r="A48" s="41"/>
      <c r="B48" s="42" t="s">
        <v>339</v>
      </c>
      <c r="C48" s="90">
        <v>126109.24</v>
      </c>
      <c r="D48" s="86">
        <v>0</v>
      </c>
      <c r="E48" s="86">
        <f t="shared" si="2"/>
        <v>126109.24</v>
      </c>
      <c r="F48" s="86">
        <v>180129.45</v>
      </c>
      <c r="G48" s="86">
        <v>180129.45</v>
      </c>
      <c r="H48" s="86">
        <f t="shared" si="3"/>
        <v>-54020.210000000006</v>
      </c>
    </row>
    <row r="49" spans="1:8" x14ac:dyDescent="0.25">
      <c r="A49" s="41"/>
      <c r="B49" s="42" t="s">
        <v>340</v>
      </c>
      <c r="C49" s="90">
        <v>0</v>
      </c>
      <c r="D49" s="86">
        <v>0</v>
      </c>
      <c r="E49" s="86">
        <f t="shared" si="2"/>
        <v>0</v>
      </c>
      <c r="F49" s="90">
        <v>0</v>
      </c>
      <c r="G49" s="86">
        <v>0</v>
      </c>
      <c r="H49" s="86">
        <f t="shared" si="3"/>
        <v>0</v>
      </c>
    </row>
    <row r="50" spans="1:8" x14ac:dyDescent="0.25">
      <c r="A50" s="41"/>
      <c r="B50" s="42" t="s">
        <v>341</v>
      </c>
      <c r="C50" s="90">
        <v>0</v>
      </c>
      <c r="D50" s="86">
        <v>0</v>
      </c>
      <c r="E50" s="86">
        <f t="shared" si="2"/>
        <v>0</v>
      </c>
      <c r="F50" s="90">
        <v>0</v>
      </c>
      <c r="G50" s="86">
        <v>0</v>
      </c>
      <c r="H50" s="86">
        <f t="shared" si="3"/>
        <v>0</v>
      </c>
    </row>
    <row r="51" spans="1:8" x14ac:dyDescent="0.25">
      <c r="A51" s="41"/>
      <c r="B51" s="42" t="s">
        <v>342</v>
      </c>
      <c r="C51" s="90">
        <v>0</v>
      </c>
      <c r="D51" s="86">
        <v>0</v>
      </c>
      <c r="E51" s="86">
        <f t="shared" si="2"/>
        <v>0</v>
      </c>
      <c r="F51" s="90">
        <v>0</v>
      </c>
      <c r="G51" s="86">
        <v>0</v>
      </c>
      <c r="H51" s="86">
        <f t="shared" si="3"/>
        <v>0</v>
      </c>
    </row>
    <row r="52" spans="1:8" x14ac:dyDescent="0.25">
      <c r="A52" s="41"/>
      <c r="B52" s="42" t="s">
        <v>343</v>
      </c>
      <c r="C52" s="90">
        <v>0</v>
      </c>
      <c r="D52" s="86">
        <v>0</v>
      </c>
      <c r="E52" s="86">
        <f t="shared" si="2"/>
        <v>0</v>
      </c>
      <c r="F52" s="90">
        <v>0</v>
      </c>
      <c r="G52" s="86">
        <v>0</v>
      </c>
      <c r="H52" s="86">
        <f t="shared" si="3"/>
        <v>0</v>
      </c>
    </row>
    <row r="53" spans="1:8" x14ac:dyDescent="0.25">
      <c r="A53" s="41"/>
      <c r="B53" s="42" t="s">
        <v>344</v>
      </c>
      <c r="C53" s="90">
        <v>0</v>
      </c>
      <c r="D53" s="86">
        <v>0</v>
      </c>
      <c r="E53" s="86">
        <f t="shared" si="2"/>
        <v>0</v>
      </c>
      <c r="F53" s="90">
        <v>0</v>
      </c>
      <c r="G53" s="86">
        <v>0</v>
      </c>
      <c r="H53" s="86">
        <f t="shared" si="3"/>
        <v>0</v>
      </c>
    </row>
    <row r="54" spans="1:8" x14ac:dyDescent="0.25">
      <c r="A54" s="41"/>
      <c r="B54" s="42" t="s">
        <v>345</v>
      </c>
      <c r="C54" s="90">
        <v>0</v>
      </c>
      <c r="D54" s="86">
        <v>0</v>
      </c>
      <c r="E54" s="86">
        <f t="shared" si="2"/>
        <v>0</v>
      </c>
      <c r="F54" s="90">
        <v>0</v>
      </c>
      <c r="G54" s="86">
        <v>0</v>
      </c>
      <c r="H54" s="86">
        <f t="shared" si="3"/>
        <v>0</v>
      </c>
    </row>
    <row r="55" spans="1:8" x14ac:dyDescent="0.25">
      <c r="A55" s="41"/>
      <c r="B55" s="42" t="s">
        <v>346</v>
      </c>
      <c r="C55" s="90">
        <v>0</v>
      </c>
      <c r="D55" s="86">
        <v>0</v>
      </c>
      <c r="E55" s="86">
        <f t="shared" si="2"/>
        <v>0</v>
      </c>
      <c r="F55" s="90">
        <v>0</v>
      </c>
      <c r="G55" s="86">
        <v>0</v>
      </c>
      <c r="H55" s="86">
        <f t="shared" si="3"/>
        <v>0</v>
      </c>
    </row>
    <row r="56" spans="1:8" x14ac:dyDescent="0.25">
      <c r="A56" s="41"/>
      <c r="B56" s="42" t="s">
        <v>347</v>
      </c>
      <c r="C56" s="90">
        <v>0</v>
      </c>
      <c r="D56" s="86">
        <v>0</v>
      </c>
      <c r="E56" s="86">
        <f t="shared" si="2"/>
        <v>0</v>
      </c>
      <c r="F56" s="90">
        <v>0</v>
      </c>
      <c r="G56" s="86">
        <v>0</v>
      </c>
      <c r="H56" s="86">
        <f t="shared" si="3"/>
        <v>0</v>
      </c>
    </row>
    <row r="57" spans="1:8" x14ac:dyDescent="0.25">
      <c r="A57" s="181" t="s">
        <v>348</v>
      </c>
      <c r="B57" s="192"/>
      <c r="C57" s="90">
        <f>SUM(C58:C60)</f>
        <v>0</v>
      </c>
      <c r="D57" s="90">
        <f>SUM(D58:D60)</f>
        <v>0</v>
      </c>
      <c r="E57" s="86">
        <f t="shared" si="2"/>
        <v>0</v>
      </c>
      <c r="F57" s="90">
        <f t="shared" ref="F57" si="5">SUM(F58:F60)</f>
        <v>0</v>
      </c>
      <c r="G57" s="90">
        <v>0</v>
      </c>
      <c r="H57" s="86">
        <f t="shared" si="3"/>
        <v>0</v>
      </c>
    </row>
    <row r="58" spans="1:8" x14ac:dyDescent="0.25">
      <c r="A58" s="41"/>
      <c r="B58" s="42" t="s">
        <v>349</v>
      </c>
      <c r="C58" s="90">
        <v>0</v>
      </c>
      <c r="D58" s="86">
        <v>0</v>
      </c>
      <c r="E58" s="86">
        <f t="shared" si="2"/>
        <v>0</v>
      </c>
      <c r="F58" s="90">
        <v>0</v>
      </c>
      <c r="G58" s="86">
        <v>0</v>
      </c>
      <c r="H58" s="86">
        <f t="shared" si="3"/>
        <v>0</v>
      </c>
    </row>
    <row r="59" spans="1:8" x14ac:dyDescent="0.25">
      <c r="A59" s="41"/>
      <c r="B59" s="42" t="s">
        <v>350</v>
      </c>
      <c r="C59" s="90">
        <v>0</v>
      </c>
      <c r="D59" s="86">
        <v>0</v>
      </c>
      <c r="E59" s="86">
        <f t="shared" si="2"/>
        <v>0</v>
      </c>
      <c r="F59" s="90">
        <v>0</v>
      </c>
      <c r="G59" s="86">
        <v>0</v>
      </c>
      <c r="H59" s="86">
        <f t="shared" si="3"/>
        <v>0</v>
      </c>
    </row>
    <row r="60" spans="1:8" x14ac:dyDescent="0.25">
      <c r="A60" s="41"/>
      <c r="B60" s="42" t="s">
        <v>351</v>
      </c>
      <c r="C60" s="90">
        <v>0</v>
      </c>
      <c r="D60" s="86">
        <v>0</v>
      </c>
      <c r="E60" s="86">
        <f t="shared" si="2"/>
        <v>0</v>
      </c>
      <c r="F60" s="90">
        <v>0</v>
      </c>
      <c r="G60" s="86">
        <v>0</v>
      </c>
      <c r="H60" s="86">
        <f t="shared" si="3"/>
        <v>0</v>
      </c>
    </row>
    <row r="61" spans="1:8" x14ac:dyDescent="0.25">
      <c r="A61" s="181" t="s">
        <v>352</v>
      </c>
      <c r="B61" s="192"/>
      <c r="C61" s="90">
        <f>SUM(C62:C69)</f>
        <v>0</v>
      </c>
      <c r="D61" s="90">
        <f>SUM(D62:D69)</f>
        <v>0</v>
      </c>
      <c r="E61" s="86">
        <f t="shared" si="2"/>
        <v>0</v>
      </c>
      <c r="F61" s="90">
        <f t="shared" ref="F61" si="6">SUM(F62:F69)</f>
        <v>0</v>
      </c>
      <c r="G61" s="90">
        <v>0</v>
      </c>
      <c r="H61" s="86">
        <f t="shared" si="3"/>
        <v>0</v>
      </c>
    </row>
    <row r="62" spans="1:8" x14ac:dyDescent="0.25">
      <c r="A62" s="41"/>
      <c r="B62" s="42" t="s">
        <v>353</v>
      </c>
      <c r="C62" s="90">
        <v>0</v>
      </c>
      <c r="D62" s="86">
        <v>0</v>
      </c>
      <c r="E62" s="86">
        <f t="shared" si="2"/>
        <v>0</v>
      </c>
      <c r="F62" s="90">
        <v>0</v>
      </c>
      <c r="G62" s="86">
        <v>0</v>
      </c>
      <c r="H62" s="86">
        <f t="shared" si="3"/>
        <v>0</v>
      </c>
    </row>
    <row r="63" spans="1:8" x14ac:dyDescent="0.25">
      <c r="A63" s="41"/>
      <c r="B63" s="42" t="s">
        <v>354</v>
      </c>
      <c r="C63" s="90">
        <v>0</v>
      </c>
      <c r="D63" s="86">
        <v>0</v>
      </c>
      <c r="E63" s="86">
        <f t="shared" si="2"/>
        <v>0</v>
      </c>
      <c r="F63" s="90">
        <v>0</v>
      </c>
      <c r="G63" s="86">
        <v>0</v>
      </c>
      <c r="H63" s="86">
        <f t="shared" si="3"/>
        <v>0</v>
      </c>
    </row>
    <row r="64" spans="1:8" x14ac:dyDescent="0.25">
      <c r="A64" s="41"/>
      <c r="B64" s="42" t="s">
        <v>355</v>
      </c>
      <c r="C64" s="90">
        <v>0</v>
      </c>
      <c r="D64" s="86">
        <v>0</v>
      </c>
      <c r="E64" s="86">
        <f t="shared" si="2"/>
        <v>0</v>
      </c>
      <c r="F64" s="90">
        <v>0</v>
      </c>
      <c r="G64" s="86">
        <v>0</v>
      </c>
      <c r="H64" s="86">
        <f t="shared" si="3"/>
        <v>0</v>
      </c>
    </row>
    <row r="65" spans="1:8" x14ac:dyDescent="0.25">
      <c r="A65" s="41"/>
      <c r="B65" s="42" t="s">
        <v>356</v>
      </c>
      <c r="C65" s="90">
        <v>0</v>
      </c>
      <c r="D65" s="86">
        <v>0</v>
      </c>
      <c r="E65" s="86">
        <f t="shared" si="2"/>
        <v>0</v>
      </c>
      <c r="F65" s="90">
        <v>0</v>
      </c>
      <c r="G65" s="86">
        <v>0</v>
      </c>
      <c r="H65" s="86">
        <f t="shared" si="3"/>
        <v>0</v>
      </c>
    </row>
    <row r="66" spans="1:8" x14ac:dyDescent="0.25">
      <c r="A66" s="41"/>
      <c r="B66" s="42" t="s">
        <v>357</v>
      </c>
      <c r="C66" s="90">
        <v>0</v>
      </c>
      <c r="D66" s="86">
        <v>0</v>
      </c>
      <c r="E66" s="86">
        <f t="shared" si="2"/>
        <v>0</v>
      </c>
      <c r="F66" s="90">
        <v>0</v>
      </c>
      <c r="G66" s="86">
        <v>0</v>
      </c>
      <c r="H66" s="86">
        <f t="shared" si="3"/>
        <v>0</v>
      </c>
    </row>
    <row r="67" spans="1:8" x14ac:dyDescent="0.25">
      <c r="A67" s="41"/>
      <c r="B67" s="42" t="s">
        <v>358</v>
      </c>
      <c r="C67" s="90">
        <v>0</v>
      </c>
      <c r="D67" s="86">
        <v>0</v>
      </c>
      <c r="E67" s="86">
        <f t="shared" si="2"/>
        <v>0</v>
      </c>
      <c r="F67" s="90">
        <v>0</v>
      </c>
      <c r="G67" s="86">
        <v>0</v>
      </c>
      <c r="H67" s="86">
        <f t="shared" si="3"/>
        <v>0</v>
      </c>
    </row>
    <row r="68" spans="1:8" x14ac:dyDescent="0.25">
      <c r="A68" s="41"/>
      <c r="B68" s="42" t="s">
        <v>359</v>
      </c>
      <c r="C68" s="90">
        <v>0</v>
      </c>
      <c r="D68" s="86">
        <v>0</v>
      </c>
      <c r="E68" s="86">
        <f t="shared" si="2"/>
        <v>0</v>
      </c>
      <c r="F68" s="90">
        <v>0</v>
      </c>
      <c r="G68" s="86">
        <v>0</v>
      </c>
      <c r="H68" s="86">
        <f t="shared" si="3"/>
        <v>0</v>
      </c>
    </row>
    <row r="69" spans="1:8" x14ac:dyDescent="0.25">
      <c r="A69" s="41"/>
      <c r="B69" s="42" t="s">
        <v>360</v>
      </c>
      <c r="C69" s="90">
        <v>0</v>
      </c>
      <c r="D69" s="86">
        <v>0</v>
      </c>
      <c r="E69" s="86">
        <f t="shared" si="2"/>
        <v>0</v>
      </c>
      <c r="F69" s="90">
        <v>0</v>
      </c>
      <c r="G69" s="86">
        <v>0</v>
      </c>
      <c r="H69" s="86">
        <f t="shared" si="3"/>
        <v>0</v>
      </c>
    </row>
    <row r="70" spans="1:8" x14ac:dyDescent="0.25">
      <c r="A70" s="181" t="s">
        <v>361</v>
      </c>
      <c r="B70" s="192"/>
      <c r="C70" s="90">
        <f>SUM(C71:C73)</f>
        <v>0</v>
      </c>
      <c r="D70" s="90">
        <f>SUM(D71:D73)</f>
        <v>0</v>
      </c>
      <c r="E70" s="86">
        <f t="shared" si="2"/>
        <v>0</v>
      </c>
      <c r="F70" s="90">
        <f t="shared" ref="F70" si="7">SUM(F71:F73)</f>
        <v>0</v>
      </c>
      <c r="G70" s="90">
        <v>0</v>
      </c>
      <c r="H70" s="86">
        <f t="shared" si="3"/>
        <v>0</v>
      </c>
    </row>
    <row r="71" spans="1:8" x14ac:dyDescent="0.25">
      <c r="A71" s="41"/>
      <c r="B71" s="42" t="s">
        <v>362</v>
      </c>
      <c r="C71" s="90">
        <v>0</v>
      </c>
      <c r="D71" s="86">
        <v>0</v>
      </c>
      <c r="E71" s="86">
        <f t="shared" si="2"/>
        <v>0</v>
      </c>
      <c r="F71" s="90">
        <v>0</v>
      </c>
      <c r="G71" s="86">
        <v>0</v>
      </c>
      <c r="H71" s="86">
        <f t="shared" si="3"/>
        <v>0</v>
      </c>
    </row>
    <row r="72" spans="1:8" x14ac:dyDescent="0.25">
      <c r="A72" s="41"/>
      <c r="B72" s="42" t="s">
        <v>363</v>
      </c>
      <c r="C72" s="90">
        <v>0</v>
      </c>
      <c r="D72" s="86">
        <v>0</v>
      </c>
      <c r="E72" s="86">
        <f t="shared" si="2"/>
        <v>0</v>
      </c>
      <c r="F72" s="90">
        <v>0</v>
      </c>
      <c r="G72" s="86">
        <v>0</v>
      </c>
      <c r="H72" s="86">
        <f t="shared" si="3"/>
        <v>0</v>
      </c>
    </row>
    <row r="73" spans="1:8" x14ac:dyDescent="0.25">
      <c r="A73" s="41"/>
      <c r="B73" s="42" t="s">
        <v>364</v>
      </c>
      <c r="C73" s="90">
        <v>0</v>
      </c>
      <c r="D73" s="86">
        <v>0</v>
      </c>
      <c r="E73" s="86">
        <f t="shared" si="2"/>
        <v>0</v>
      </c>
      <c r="F73" s="90">
        <v>0</v>
      </c>
      <c r="G73" s="86">
        <v>0</v>
      </c>
      <c r="H73" s="86">
        <f t="shared" si="3"/>
        <v>0</v>
      </c>
    </row>
    <row r="74" spans="1:8" x14ac:dyDescent="0.25">
      <c r="A74" s="181" t="s">
        <v>365</v>
      </c>
      <c r="B74" s="192"/>
      <c r="C74" s="90">
        <f>SUM(C75:C81)</f>
        <v>0</v>
      </c>
      <c r="D74" s="90">
        <f>SUM(D75:D81)</f>
        <v>0</v>
      </c>
      <c r="E74" s="86">
        <f t="shared" ref="E74:E81" si="8">C74+D74</f>
        <v>0</v>
      </c>
      <c r="F74" s="90">
        <f t="shared" ref="F74" si="9">SUM(F75:F81)</f>
        <v>0</v>
      </c>
      <c r="G74" s="90">
        <v>0</v>
      </c>
      <c r="H74" s="86">
        <f t="shared" ref="H74:H81" si="10">E74-F74</f>
        <v>0</v>
      </c>
    </row>
    <row r="75" spans="1:8" x14ac:dyDescent="0.25">
      <c r="A75" s="41"/>
      <c r="B75" s="42" t="s">
        <v>366</v>
      </c>
      <c r="C75" s="90">
        <v>0</v>
      </c>
      <c r="D75" s="86">
        <v>0</v>
      </c>
      <c r="E75" s="86">
        <f t="shared" si="8"/>
        <v>0</v>
      </c>
      <c r="F75" s="90">
        <v>0</v>
      </c>
      <c r="G75" s="86">
        <v>0</v>
      </c>
      <c r="H75" s="86">
        <f t="shared" si="10"/>
        <v>0</v>
      </c>
    </row>
    <row r="76" spans="1:8" x14ac:dyDescent="0.25">
      <c r="A76" s="41"/>
      <c r="B76" s="42" t="s">
        <v>367</v>
      </c>
      <c r="C76" s="90">
        <v>0</v>
      </c>
      <c r="D76" s="86">
        <v>0</v>
      </c>
      <c r="E76" s="86">
        <f t="shared" si="8"/>
        <v>0</v>
      </c>
      <c r="F76" s="90">
        <v>0</v>
      </c>
      <c r="G76" s="86">
        <v>0</v>
      </c>
      <c r="H76" s="86">
        <f t="shared" si="10"/>
        <v>0</v>
      </c>
    </row>
    <row r="77" spans="1:8" x14ac:dyDescent="0.25">
      <c r="A77" s="41"/>
      <c r="B77" s="42" t="s">
        <v>368</v>
      </c>
      <c r="C77" s="90">
        <v>0</v>
      </c>
      <c r="D77" s="86">
        <v>0</v>
      </c>
      <c r="E77" s="86">
        <f t="shared" si="8"/>
        <v>0</v>
      </c>
      <c r="F77" s="90">
        <v>0</v>
      </c>
      <c r="G77" s="86">
        <v>0</v>
      </c>
      <c r="H77" s="86">
        <f t="shared" si="10"/>
        <v>0</v>
      </c>
    </row>
    <row r="78" spans="1:8" x14ac:dyDescent="0.25">
      <c r="A78" s="41"/>
      <c r="B78" s="42" t="s">
        <v>369</v>
      </c>
      <c r="C78" s="90">
        <v>0</v>
      </c>
      <c r="D78" s="86">
        <v>0</v>
      </c>
      <c r="E78" s="86">
        <f t="shared" si="8"/>
        <v>0</v>
      </c>
      <c r="F78" s="90">
        <v>0</v>
      </c>
      <c r="G78" s="86">
        <v>0</v>
      </c>
      <c r="H78" s="86">
        <f t="shared" si="10"/>
        <v>0</v>
      </c>
    </row>
    <row r="79" spans="1:8" x14ac:dyDescent="0.25">
      <c r="A79" s="41"/>
      <c r="B79" s="42" t="s">
        <v>370</v>
      </c>
      <c r="C79" s="90">
        <v>0</v>
      </c>
      <c r="D79" s="86">
        <v>0</v>
      </c>
      <c r="E79" s="86">
        <f t="shared" si="8"/>
        <v>0</v>
      </c>
      <c r="F79" s="90">
        <v>0</v>
      </c>
      <c r="G79" s="86">
        <v>0</v>
      </c>
      <c r="H79" s="86">
        <f t="shared" si="10"/>
        <v>0</v>
      </c>
    </row>
    <row r="80" spans="1:8" x14ac:dyDescent="0.25">
      <c r="A80" s="41"/>
      <c r="B80" s="42" t="s">
        <v>371</v>
      </c>
      <c r="C80" s="90">
        <v>0</v>
      </c>
      <c r="D80" s="86">
        <v>0</v>
      </c>
      <c r="E80" s="86">
        <f t="shared" si="8"/>
        <v>0</v>
      </c>
      <c r="F80" s="90">
        <v>0</v>
      </c>
      <c r="G80" s="86">
        <v>0</v>
      </c>
      <c r="H80" s="86">
        <f t="shared" si="10"/>
        <v>0</v>
      </c>
    </row>
    <row r="81" spans="1:8" x14ac:dyDescent="0.25">
      <c r="A81" s="41"/>
      <c r="B81" s="42" t="s">
        <v>372</v>
      </c>
      <c r="C81" s="90">
        <v>0</v>
      </c>
      <c r="D81" s="86">
        <v>0</v>
      </c>
      <c r="E81" s="86">
        <f t="shared" si="8"/>
        <v>0</v>
      </c>
      <c r="F81" s="90">
        <v>0</v>
      </c>
      <c r="G81" s="86">
        <v>0</v>
      </c>
      <c r="H81" s="86">
        <f t="shared" si="10"/>
        <v>0</v>
      </c>
    </row>
    <row r="82" spans="1:8" ht="15.75" thickBot="1" x14ac:dyDescent="0.3">
      <c r="A82" s="198"/>
      <c r="B82" s="199"/>
      <c r="C82" s="91"/>
      <c r="D82" s="92"/>
      <c r="E82" s="92"/>
      <c r="F82" s="92"/>
      <c r="G82" s="92"/>
      <c r="H82" s="92"/>
    </row>
    <row r="83" spans="1:8" ht="15.75" thickBot="1" x14ac:dyDescent="0.3">
      <c r="A83" s="31"/>
      <c r="B83" s="31"/>
      <c r="C83" s="77"/>
      <c r="D83" s="77"/>
      <c r="E83" s="77"/>
      <c r="F83" s="77"/>
      <c r="G83" s="77"/>
      <c r="H83" s="77"/>
    </row>
    <row r="84" spans="1:8" x14ac:dyDescent="0.25">
      <c r="A84" s="196"/>
      <c r="B84" s="197"/>
      <c r="C84" s="79"/>
      <c r="D84" s="79"/>
      <c r="E84" s="79"/>
      <c r="F84" s="79"/>
      <c r="G84" s="79"/>
      <c r="H84" s="79"/>
    </row>
    <row r="85" spans="1:8" x14ac:dyDescent="0.25">
      <c r="A85" s="178" t="s">
        <v>373</v>
      </c>
      <c r="B85" s="180"/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</row>
    <row r="86" spans="1:8" x14ac:dyDescent="0.25">
      <c r="A86" s="181" t="s">
        <v>300</v>
      </c>
      <c r="B86" s="192"/>
      <c r="C86" s="76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</row>
    <row r="87" spans="1:8" x14ac:dyDescent="0.25">
      <c r="A87" s="41"/>
      <c r="B87" s="42" t="s">
        <v>301</v>
      </c>
      <c r="C87" s="76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</row>
    <row r="88" spans="1:8" x14ac:dyDescent="0.25">
      <c r="A88" s="41"/>
      <c r="B88" s="42" t="s">
        <v>302</v>
      </c>
      <c r="C88" s="76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</row>
    <row r="89" spans="1:8" x14ac:dyDescent="0.25">
      <c r="A89" s="41"/>
      <c r="B89" s="42" t="s">
        <v>303</v>
      </c>
      <c r="C89" s="76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</row>
    <row r="90" spans="1:8" x14ac:dyDescent="0.25">
      <c r="A90" s="41"/>
      <c r="B90" s="42" t="s">
        <v>304</v>
      </c>
      <c r="C90" s="76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</row>
    <row r="91" spans="1:8" x14ac:dyDescent="0.25">
      <c r="A91" s="41"/>
      <c r="B91" s="42" t="s">
        <v>305</v>
      </c>
      <c r="C91" s="76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</row>
    <row r="92" spans="1:8" x14ac:dyDescent="0.25">
      <c r="A92" s="41"/>
      <c r="B92" s="42" t="s">
        <v>306</v>
      </c>
      <c r="C92" s="76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</row>
    <row r="93" spans="1:8" x14ac:dyDescent="0.25">
      <c r="A93" s="41"/>
      <c r="B93" s="42" t="s">
        <v>307</v>
      </c>
      <c r="C93" s="76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</row>
    <row r="94" spans="1:8" x14ac:dyDescent="0.25">
      <c r="A94" s="181" t="s">
        <v>308</v>
      </c>
      <c r="B94" s="192"/>
      <c r="C94" s="76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</row>
    <row r="95" spans="1:8" x14ac:dyDescent="0.25">
      <c r="A95" s="41"/>
      <c r="B95" s="42" t="s">
        <v>309</v>
      </c>
      <c r="C95" s="76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</row>
    <row r="96" spans="1:8" x14ac:dyDescent="0.25">
      <c r="A96" s="41"/>
      <c r="B96" s="42" t="s">
        <v>310</v>
      </c>
      <c r="C96" s="76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</row>
    <row r="97" spans="1:8" x14ac:dyDescent="0.25">
      <c r="A97" s="41"/>
      <c r="B97" s="42" t="s">
        <v>311</v>
      </c>
      <c r="C97" s="76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</row>
    <row r="98" spans="1:8" x14ac:dyDescent="0.25">
      <c r="A98" s="41"/>
      <c r="B98" s="42" t="s">
        <v>312</v>
      </c>
      <c r="C98" s="76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</row>
    <row r="99" spans="1:8" x14ac:dyDescent="0.25">
      <c r="A99" s="41"/>
      <c r="B99" s="42" t="s">
        <v>313</v>
      </c>
      <c r="C99" s="76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x14ac:dyDescent="0.25">
      <c r="A100" s="41"/>
      <c r="B100" s="42" t="s">
        <v>314</v>
      </c>
      <c r="C100" s="76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x14ac:dyDescent="0.25">
      <c r="A101" s="41"/>
      <c r="B101" s="42" t="s">
        <v>315</v>
      </c>
      <c r="C101" s="76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</row>
    <row r="102" spans="1:8" x14ac:dyDescent="0.25">
      <c r="A102" s="41"/>
      <c r="B102" s="42" t="s">
        <v>316</v>
      </c>
      <c r="C102" s="76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</row>
    <row r="103" spans="1:8" x14ac:dyDescent="0.25">
      <c r="A103" s="41"/>
      <c r="B103" s="42" t="s">
        <v>317</v>
      </c>
      <c r="C103" s="76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x14ac:dyDescent="0.25">
      <c r="A104" s="181" t="s">
        <v>318</v>
      </c>
      <c r="B104" s="192"/>
      <c r="C104" s="76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</row>
    <row r="105" spans="1:8" x14ac:dyDescent="0.25">
      <c r="A105" s="41"/>
      <c r="B105" s="42" t="s">
        <v>319</v>
      </c>
      <c r="C105" s="76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</row>
    <row r="106" spans="1:8" x14ac:dyDescent="0.25">
      <c r="A106" s="41"/>
      <c r="B106" s="42" t="s">
        <v>320</v>
      </c>
      <c r="C106" s="76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</row>
    <row r="107" spans="1:8" x14ac:dyDescent="0.25">
      <c r="A107" s="41"/>
      <c r="B107" s="42" t="s">
        <v>321</v>
      </c>
      <c r="C107" s="76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</row>
    <row r="108" spans="1:8" x14ac:dyDescent="0.25">
      <c r="A108" s="41"/>
      <c r="B108" s="42" t="s">
        <v>322</v>
      </c>
      <c r="C108" s="76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</row>
    <row r="109" spans="1:8" x14ac:dyDescent="0.25">
      <c r="A109" s="41"/>
      <c r="B109" s="42" t="s">
        <v>323</v>
      </c>
      <c r="C109" s="76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</row>
    <row r="110" spans="1:8" x14ac:dyDescent="0.25">
      <c r="A110" s="41"/>
      <c r="B110" s="42" t="s">
        <v>324</v>
      </c>
      <c r="C110" s="76">
        <v>0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</row>
    <row r="111" spans="1:8" x14ac:dyDescent="0.25">
      <c r="A111" s="41"/>
      <c r="B111" s="42" t="s">
        <v>325</v>
      </c>
      <c r="C111" s="76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</row>
    <row r="112" spans="1:8" x14ac:dyDescent="0.25">
      <c r="A112" s="41"/>
      <c r="B112" s="42" t="s">
        <v>326</v>
      </c>
      <c r="C112" s="76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</row>
    <row r="113" spans="1:8" x14ac:dyDescent="0.25">
      <c r="A113" s="41"/>
      <c r="B113" s="42" t="s">
        <v>327</v>
      </c>
      <c r="C113" s="76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</row>
    <row r="114" spans="1:8" x14ac:dyDescent="0.25">
      <c r="A114" s="181" t="s">
        <v>328</v>
      </c>
      <c r="B114" s="192"/>
      <c r="C114" s="76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</row>
    <row r="115" spans="1:8" x14ac:dyDescent="0.25">
      <c r="A115" s="41"/>
      <c r="B115" s="42" t="s">
        <v>329</v>
      </c>
      <c r="C115" s="76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</row>
    <row r="116" spans="1:8" x14ac:dyDescent="0.25">
      <c r="A116" s="41"/>
      <c r="B116" s="42" t="s">
        <v>330</v>
      </c>
      <c r="C116" s="76">
        <v>0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</row>
    <row r="117" spans="1:8" x14ac:dyDescent="0.25">
      <c r="A117" s="41"/>
      <c r="B117" s="42" t="s">
        <v>331</v>
      </c>
      <c r="C117" s="76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</row>
    <row r="118" spans="1:8" x14ac:dyDescent="0.25">
      <c r="A118" s="41"/>
      <c r="B118" s="42" t="s">
        <v>332</v>
      </c>
      <c r="C118" s="76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</row>
    <row r="119" spans="1:8" x14ac:dyDescent="0.25">
      <c r="A119" s="41"/>
      <c r="B119" s="42" t="s">
        <v>333</v>
      </c>
      <c r="C119" s="76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</row>
    <row r="120" spans="1:8" x14ac:dyDescent="0.25">
      <c r="A120" s="41"/>
      <c r="B120" s="42" t="s">
        <v>334</v>
      </c>
      <c r="C120" s="76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</row>
    <row r="121" spans="1:8" x14ac:dyDescent="0.25">
      <c r="A121" s="41"/>
      <c r="B121" s="42" t="s">
        <v>335</v>
      </c>
      <c r="C121" s="76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</row>
    <row r="122" spans="1:8" x14ac:dyDescent="0.25">
      <c r="A122" s="41"/>
      <c r="B122" s="42" t="s">
        <v>336</v>
      </c>
      <c r="C122" s="76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</row>
    <row r="123" spans="1:8" x14ac:dyDescent="0.25">
      <c r="A123" s="41"/>
      <c r="B123" s="42" t="s">
        <v>337</v>
      </c>
      <c r="C123" s="76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</row>
    <row r="124" spans="1:8" x14ac:dyDescent="0.25">
      <c r="A124" s="181" t="s">
        <v>338</v>
      </c>
      <c r="B124" s="192"/>
      <c r="C124" s="76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</row>
    <row r="125" spans="1:8" x14ac:dyDescent="0.25">
      <c r="A125" s="41"/>
      <c r="B125" s="42" t="s">
        <v>339</v>
      </c>
      <c r="C125" s="76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</row>
    <row r="126" spans="1:8" x14ac:dyDescent="0.25">
      <c r="A126" s="41"/>
      <c r="B126" s="42" t="s">
        <v>340</v>
      </c>
      <c r="C126" s="76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</row>
    <row r="127" spans="1:8" x14ac:dyDescent="0.25">
      <c r="A127" s="41"/>
      <c r="B127" s="42" t="s">
        <v>341</v>
      </c>
      <c r="C127" s="76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</row>
    <row r="128" spans="1:8" x14ac:dyDescent="0.25">
      <c r="A128" s="41"/>
      <c r="B128" s="42" t="s">
        <v>342</v>
      </c>
      <c r="C128" s="76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</row>
    <row r="129" spans="1:8" x14ac:dyDescent="0.25">
      <c r="A129" s="41"/>
      <c r="B129" s="42" t="s">
        <v>343</v>
      </c>
      <c r="C129" s="76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</row>
    <row r="130" spans="1:8" x14ac:dyDescent="0.25">
      <c r="A130" s="41"/>
      <c r="B130" s="42" t="s">
        <v>344</v>
      </c>
      <c r="C130" s="76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</row>
    <row r="131" spans="1:8" x14ac:dyDescent="0.25">
      <c r="A131" s="41"/>
      <c r="B131" s="42" t="s">
        <v>345</v>
      </c>
      <c r="C131" s="76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</row>
    <row r="132" spans="1:8" x14ac:dyDescent="0.25">
      <c r="A132" s="41"/>
      <c r="B132" s="42" t="s">
        <v>346</v>
      </c>
      <c r="C132" s="76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</row>
    <row r="133" spans="1:8" x14ac:dyDescent="0.25">
      <c r="A133" s="41"/>
      <c r="B133" s="42" t="s">
        <v>347</v>
      </c>
      <c r="C133" s="76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</row>
    <row r="134" spans="1:8" x14ac:dyDescent="0.25">
      <c r="A134" s="181" t="s">
        <v>348</v>
      </c>
      <c r="B134" s="192"/>
      <c r="C134" s="76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</row>
    <row r="135" spans="1:8" x14ac:dyDescent="0.25">
      <c r="A135" s="41"/>
      <c r="B135" s="42" t="s">
        <v>349</v>
      </c>
      <c r="C135" s="76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</row>
    <row r="136" spans="1:8" x14ac:dyDescent="0.25">
      <c r="A136" s="41"/>
      <c r="B136" s="42" t="s">
        <v>350</v>
      </c>
      <c r="C136" s="76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</row>
    <row r="137" spans="1:8" x14ac:dyDescent="0.25">
      <c r="A137" s="41"/>
      <c r="B137" s="42" t="s">
        <v>351</v>
      </c>
      <c r="C137" s="76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</row>
    <row r="138" spans="1:8" x14ac:dyDescent="0.25">
      <c r="A138" s="181" t="s">
        <v>352</v>
      </c>
      <c r="B138" s="192"/>
      <c r="C138" s="76">
        <v>0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</row>
    <row r="139" spans="1:8" x14ac:dyDescent="0.25">
      <c r="A139" s="41"/>
      <c r="B139" s="42" t="s">
        <v>353</v>
      </c>
      <c r="C139" s="76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</row>
    <row r="140" spans="1:8" x14ac:dyDescent="0.25">
      <c r="A140" s="41"/>
      <c r="B140" s="42" t="s">
        <v>354</v>
      </c>
      <c r="C140" s="76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</row>
    <row r="141" spans="1:8" x14ac:dyDescent="0.25">
      <c r="A141" s="41"/>
      <c r="B141" s="42" t="s">
        <v>355</v>
      </c>
      <c r="C141" s="76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</row>
    <row r="142" spans="1:8" x14ac:dyDescent="0.25">
      <c r="A142" s="41"/>
      <c r="B142" s="42" t="s">
        <v>356</v>
      </c>
      <c r="C142" s="76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</row>
    <row r="143" spans="1:8" x14ac:dyDescent="0.25">
      <c r="A143" s="41"/>
      <c r="B143" s="42" t="s">
        <v>357</v>
      </c>
      <c r="C143" s="76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</row>
    <row r="144" spans="1:8" x14ac:dyDescent="0.25">
      <c r="A144" s="41"/>
      <c r="B144" s="42" t="s">
        <v>358</v>
      </c>
      <c r="C144" s="76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</row>
    <row r="145" spans="1:8" x14ac:dyDescent="0.25">
      <c r="A145" s="41"/>
      <c r="B145" s="42" t="s">
        <v>359</v>
      </c>
      <c r="C145" s="76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</row>
    <row r="146" spans="1:8" x14ac:dyDescent="0.25">
      <c r="A146" s="41"/>
      <c r="B146" s="42" t="s">
        <v>360</v>
      </c>
      <c r="C146" s="76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</row>
    <row r="147" spans="1:8" x14ac:dyDescent="0.25">
      <c r="A147" s="181" t="s">
        <v>361</v>
      </c>
      <c r="B147" s="192"/>
      <c r="C147" s="76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</row>
    <row r="148" spans="1:8" x14ac:dyDescent="0.25">
      <c r="A148" s="41"/>
      <c r="B148" s="42" t="s">
        <v>362</v>
      </c>
      <c r="C148" s="76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</row>
    <row r="149" spans="1:8" x14ac:dyDescent="0.25">
      <c r="A149" s="41"/>
      <c r="B149" s="42" t="s">
        <v>363</v>
      </c>
      <c r="C149" s="76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</row>
    <row r="150" spans="1:8" x14ac:dyDescent="0.25">
      <c r="A150" s="41"/>
      <c r="B150" s="42" t="s">
        <v>364</v>
      </c>
      <c r="C150" s="76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</row>
    <row r="151" spans="1:8" x14ac:dyDescent="0.25">
      <c r="A151" s="181" t="s">
        <v>365</v>
      </c>
      <c r="B151" s="192"/>
      <c r="C151" s="76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</row>
    <row r="152" spans="1:8" x14ac:dyDescent="0.25">
      <c r="A152" s="41"/>
      <c r="B152" s="42" t="s">
        <v>366</v>
      </c>
      <c r="C152" s="76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</row>
    <row r="153" spans="1:8" x14ac:dyDescent="0.25">
      <c r="A153" s="41"/>
      <c r="B153" s="42" t="s">
        <v>367</v>
      </c>
      <c r="C153" s="76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</row>
    <row r="154" spans="1:8" x14ac:dyDescent="0.25">
      <c r="A154" s="41"/>
      <c r="B154" s="42" t="s">
        <v>368</v>
      </c>
      <c r="C154" s="76">
        <v>0</v>
      </c>
      <c r="D154" s="73">
        <v>0</v>
      </c>
      <c r="E154" s="73">
        <v>0</v>
      </c>
      <c r="F154" s="73">
        <v>0</v>
      </c>
      <c r="G154" s="73">
        <v>0</v>
      </c>
      <c r="H154" s="73">
        <v>0</v>
      </c>
    </row>
    <row r="155" spans="1:8" x14ac:dyDescent="0.25">
      <c r="A155" s="41"/>
      <c r="B155" s="42" t="s">
        <v>369</v>
      </c>
      <c r="C155" s="76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</row>
    <row r="156" spans="1:8" x14ac:dyDescent="0.25">
      <c r="A156" s="41"/>
      <c r="B156" s="42" t="s">
        <v>370</v>
      </c>
      <c r="C156" s="76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</row>
    <row r="157" spans="1:8" x14ac:dyDescent="0.25">
      <c r="A157" s="41"/>
      <c r="B157" s="42" t="s">
        <v>371</v>
      </c>
      <c r="C157" s="76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</row>
    <row r="158" spans="1:8" x14ac:dyDescent="0.25">
      <c r="A158" s="41"/>
      <c r="B158" s="42" t="s">
        <v>372</v>
      </c>
      <c r="C158" s="76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</row>
    <row r="159" spans="1:8" x14ac:dyDescent="0.25">
      <c r="A159" s="41"/>
      <c r="B159" s="42"/>
      <c r="C159" s="76"/>
      <c r="D159" s="73"/>
      <c r="E159" s="73"/>
      <c r="F159" s="73"/>
      <c r="G159" s="73"/>
      <c r="H159" s="73"/>
    </row>
    <row r="160" spans="1:8" x14ac:dyDescent="0.25">
      <c r="A160" s="178" t="s">
        <v>374</v>
      </c>
      <c r="B160" s="180"/>
      <c r="C160" s="89">
        <f>C8+C85</f>
        <v>11560804.58</v>
      </c>
      <c r="D160" s="89">
        <f t="shared" ref="D160:H160" si="11">D8+D85</f>
        <v>0</v>
      </c>
      <c r="E160" s="89">
        <f t="shared" si="11"/>
        <v>11560804.58</v>
      </c>
      <c r="F160" s="89">
        <f t="shared" si="11"/>
        <v>5248588.830000001</v>
      </c>
      <c r="G160" s="89">
        <f t="shared" si="11"/>
        <v>5231867.1500000004</v>
      </c>
      <c r="H160" s="89">
        <f t="shared" si="11"/>
        <v>6312215.7500000009</v>
      </c>
    </row>
    <row r="161" spans="1:8" ht="15.75" thickBot="1" x14ac:dyDescent="0.3">
      <c r="A161" s="51"/>
      <c r="B161" s="52"/>
      <c r="C161" s="78"/>
      <c r="D161" s="75"/>
      <c r="E161" s="75"/>
      <c r="F161" s="75"/>
      <c r="G161" s="75"/>
      <c r="H161" s="75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selection activeCell="D32" sqref="D32"/>
    </sheetView>
  </sheetViews>
  <sheetFormatPr baseColWidth="10" defaultRowHeight="15" x14ac:dyDescent="0.25"/>
  <cols>
    <col min="1" max="1" width="44.85546875" customWidth="1"/>
  </cols>
  <sheetData>
    <row r="1" spans="1:7" x14ac:dyDescent="0.25">
      <c r="A1" s="133" t="s">
        <v>429</v>
      </c>
      <c r="B1" s="200"/>
      <c r="C1" s="200"/>
      <c r="D1" s="200"/>
      <c r="E1" s="200"/>
      <c r="F1" s="200"/>
      <c r="G1" s="134"/>
    </row>
    <row r="2" spans="1:7" x14ac:dyDescent="0.25">
      <c r="A2" s="121" t="s">
        <v>293</v>
      </c>
      <c r="B2" s="122"/>
      <c r="C2" s="122"/>
      <c r="D2" s="122"/>
      <c r="E2" s="122"/>
      <c r="F2" s="122"/>
      <c r="G2" s="123"/>
    </row>
    <row r="3" spans="1:7" x14ac:dyDescent="0.25">
      <c r="A3" s="121" t="s">
        <v>375</v>
      </c>
      <c r="B3" s="122"/>
      <c r="C3" s="122"/>
      <c r="D3" s="122"/>
      <c r="E3" s="122"/>
      <c r="F3" s="122"/>
      <c r="G3" s="123"/>
    </row>
    <row r="4" spans="1:7" x14ac:dyDescent="0.25">
      <c r="A4" s="121" t="s">
        <v>450</v>
      </c>
      <c r="B4" s="122"/>
      <c r="C4" s="122"/>
      <c r="D4" s="122"/>
      <c r="E4" s="122"/>
      <c r="F4" s="122"/>
      <c r="G4" s="123"/>
    </row>
    <row r="5" spans="1:7" ht="15.75" thickBot="1" x14ac:dyDescent="0.3">
      <c r="A5" s="124" t="s">
        <v>1</v>
      </c>
      <c r="B5" s="125"/>
      <c r="C5" s="125"/>
      <c r="D5" s="125"/>
      <c r="E5" s="125"/>
      <c r="F5" s="125"/>
      <c r="G5" s="126"/>
    </row>
    <row r="6" spans="1:7" ht="15.75" thickBot="1" x14ac:dyDescent="0.3">
      <c r="A6" s="135" t="s">
        <v>2</v>
      </c>
      <c r="B6" s="130" t="s">
        <v>295</v>
      </c>
      <c r="C6" s="131"/>
      <c r="D6" s="131"/>
      <c r="E6" s="131"/>
      <c r="F6" s="132"/>
      <c r="G6" s="135" t="s">
        <v>296</v>
      </c>
    </row>
    <row r="7" spans="1:7" ht="36.75" thickBot="1" x14ac:dyDescent="0.3">
      <c r="A7" s="136"/>
      <c r="B7" s="106" t="s">
        <v>182</v>
      </c>
      <c r="C7" s="106" t="s">
        <v>226</v>
      </c>
      <c r="D7" s="106" t="s">
        <v>227</v>
      </c>
      <c r="E7" s="106" t="s">
        <v>183</v>
      </c>
      <c r="F7" s="106" t="s">
        <v>200</v>
      </c>
      <c r="G7" s="136"/>
    </row>
    <row r="8" spans="1:7" x14ac:dyDescent="0.25">
      <c r="A8" s="16" t="s">
        <v>376</v>
      </c>
      <c r="B8" s="202">
        <f>SUM(B10:B18)</f>
        <v>11560804.58</v>
      </c>
      <c r="C8" s="202">
        <f>SUM(C10:C18)</f>
        <v>0</v>
      </c>
      <c r="D8" s="202">
        <f>B8+C8</f>
        <v>11560804.58</v>
      </c>
      <c r="E8" s="202">
        <f>SUM(E10:E18)</f>
        <v>5248588.83</v>
      </c>
      <c r="F8" s="202">
        <f>SUM(F10:F18)</f>
        <v>5231867.1499999994</v>
      </c>
      <c r="G8" s="202">
        <f>SUM(G10:G18)</f>
        <v>6312215.75</v>
      </c>
    </row>
    <row r="9" spans="1:7" x14ac:dyDescent="0.25">
      <c r="A9" s="16" t="s">
        <v>441</v>
      </c>
      <c r="B9" s="201"/>
      <c r="C9" s="201"/>
      <c r="D9" s="201"/>
      <c r="E9" s="201"/>
      <c r="F9" s="201"/>
      <c r="G9" s="201"/>
    </row>
    <row r="10" spans="1:7" x14ac:dyDescent="0.25">
      <c r="A10" s="20" t="s">
        <v>432</v>
      </c>
      <c r="B10" s="82">
        <v>2138561.77</v>
      </c>
      <c r="C10" s="82">
        <v>0</v>
      </c>
      <c r="D10" s="82">
        <f>B10+C10</f>
        <v>2138561.77</v>
      </c>
      <c r="E10" s="82">
        <v>982742.87</v>
      </c>
      <c r="F10" s="82">
        <v>980173.62</v>
      </c>
      <c r="G10" s="82">
        <f>D10-E10</f>
        <v>1155818.8999999999</v>
      </c>
    </row>
    <row r="11" spans="1:7" x14ac:dyDescent="0.25">
      <c r="A11" s="20" t="s">
        <v>433</v>
      </c>
      <c r="B11" s="82">
        <v>825268.05</v>
      </c>
      <c r="C11" s="82">
        <v>0</v>
      </c>
      <c r="D11" s="82">
        <f t="shared" ref="D11:D18" si="0">B11+C11</f>
        <v>825268.05</v>
      </c>
      <c r="E11" s="82">
        <v>337447.43</v>
      </c>
      <c r="F11" s="82">
        <v>336395.43</v>
      </c>
      <c r="G11" s="82">
        <f t="shared" ref="G11:G18" si="1">D11-E11</f>
        <v>487820.62000000005</v>
      </c>
    </row>
    <row r="12" spans="1:7" x14ac:dyDescent="0.25">
      <c r="A12" s="20" t="s">
        <v>434</v>
      </c>
      <c r="B12" s="82">
        <v>861900</v>
      </c>
      <c r="C12" s="82">
        <v>0</v>
      </c>
      <c r="D12" s="82">
        <f t="shared" si="0"/>
        <v>861900</v>
      </c>
      <c r="E12" s="82">
        <v>362221.53</v>
      </c>
      <c r="F12" s="82">
        <v>361169.53</v>
      </c>
      <c r="G12" s="82">
        <f t="shared" si="1"/>
        <v>499678.47</v>
      </c>
    </row>
    <row r="13" spans="1:7" x14ac:dyDescent="0.25">
      <c r="A13" s="20" t="s">
        <v>435</v>
      </c>
      <c r="B13" s="82">
        <v>1865461.07</v>
      </c>
      <c r="C13" s="82">
        <v>0</v>
      </c>
      <c r="D13" s="82">
        <f t="shared" si="0"/>
        <v>1865461.07</v>
      </c>
      <c r="E13" s="82">
        <v>891616.63</v>
      </c>
      <c r="F13" s="82">
        <v>889505.84</v>
      </c>
      <c r="G13" s="82">
        <f t="shared" si="1"/>
        <v>973844.44000000006</v>
      </c>
    </row>
    <row r="14" spans="1:7" x14ac:dyDescent="0.25">
      <c r="A14" s="20" t="s">
        <v>436</v>
      </c>
      <c r="B14" s="82">
        <v>2161184.2999999998</v>
      </c>
      <c r="C14" s="82">
        <v>0</v>
      </c>
      <c r="D14" s="82">
        <f t="shared" si="0"/>
        <v>2161184.2999999998</v>
      </c>
      <c r="E14" s="82">
        <v>1090423.75</v>
      </c>
      <c r="F14" s="82">
        <v>1086597</v>
      </c>
      <c r="G14" s="82">
        <f t="shared" si="1"/>
        <v>1070760.5499999998</v>
      </c>
    </row>
    <row r="15" spans="1:7" x14ac:dyDescent="0.25">
      <c r="A15" s="20" t="s">
        <v>437</v>
      </c>
      <c r="B15" s="82">
        <v>981727.2</v>
      </c>
      <c r="C15" s="82">
        <v>0</v>
      </c>
      <c r="D15" s="82">
        <f t="shared" si="0"/>
        <v>981727.2</v>
      </c>
      <c r="E15" s="82">
        <v>443387.5</v>
      </c>
      <c r="F15" s="82">
        <v>442190.92</v>
      </c>
      <c r="G15" s="82">
        <f t="shared" si="1"/>
        <v>538339.69999999995</v>
      </c>
    </row>
    <row r="16" spans="1:7" x14ac:dyDescent="0.25">
      <c r="A16" s="20" t="s">
        <v>438</v>
      </c>
      <c r="B16" s="82">
        <v>1891797.4</v>
      </c>
      <c r="C16" s="82">
        <v>0</v>
      </c>
      <c r="D16" s="82">
        <f t="shared" si="0"/>
        <v>1891797.4</v>
      </c>
      <c r="E16" s="82">
        <v>751556.51</v>
      </c>
      <c r="F16" s="82">
        <v>749822.49</v>
      </c>
      <c r="G16" s="82">
        <f t="shared" si="1"/>
        <v>1140240.8899999999</v>
      </c>
    </row>
    <row r="17" spans="1:7" x14ac:dyDescent="0.25">
      <c r="A17" s="20" t="s">
        <v>439</v>
      </c>
      <c r="B17" s="82">
        <v>306936.44</v>
      </c>
      <c r="C17" s="82">
        <v>0</v>
      </c>
      <c r="D17" s="82">
        <f t="shared" si="0"/>
        <v>306936.44</v>
      </c>
      <c r="E17" s="82">
        <v>152764.25</v>
      </c>
      <c r="F17" s="82">
        <v>152430.14000000001</v>
      </c>
      <c r="G17" s="82">
        <f t="shared" si="1"/>
        <v>154172.19</v>
      </c>
    </row>
    <row r="18" spans="1:7" x14ac:dyDescent="0.25">
      <c r="A18" s="20" t="s">
        <v>440</v>
      </c>
      <c r="B18" s="82">
        <v>527968.35</v>
      </c>
      <c r="C18" s="82">
        <v>0</v>
      </c>
      <c r="D18" s="82">
        <f t="shared" si="0"/>
        <v>527968.35</v>
      </c>
      <c r="E18" s="82">
        <v>236428.36</v>
      </c>
      <c r="F18" s="82">
        <v>233582.18</v>
      </c>
      <c r="G18" s="82">
        <f t="shared" si="1"/>
        <v>291539.99</v>
      </c>
    </row>
    <row r="19" spans="1:7" x14ac:dyDescent="0.25">
      <c r="A19" s="20"/>
      <c r="B19" s="82"/>
      <c r="C19" s="82"/>
      <c r="D19" s="82"/>
      <c r="E19" s="82"/>
      <c r="F19" s="82"/>
      <c r="G19" s="82"/>
    </row>
    <row r="20" spans="1:7" x14ac:dyDescent="0.25">
      <c r="A20" s="6" t="s">
        <v>377</v>
      </c>
      <c r="B20" s="201">
        <v>0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</row>
    <row r="21" spans="1:7" x14ac:dyDescent="0.25">
      <c r="A21" s="6" t="s">
        <v>378</v>
      </c>
      <c r="B21" s="201"/>
      <c r="C21" s="201"/>
      <c r="D21" s="201"/>
      <c r="E21" s="201"/>
      <c r="F21" s="201"/>
      <c r="G21" s="201"/>
    </row>
    <row r="22" spans="1:7" x14ac:dyDescent="0.25">
      <c r="A22" s="20" t="s">
        <v>432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</row>
    <row r="23" spans="1:7" x14ac:dyDescent="0.25">
      <c r="A23" s="20" t="s">
        <v>433</v>
      </c>
      <c r="B23" s="82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</row>
    <row r="24" spans="1:7" x14ac:dyDescent="0.25">
      <c r="A24" s="20" t="s">
        <v>434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</row>
    <row r="25" spans="1:7" x14ac:dyDescent="0.25">
      <c r="A25" s="20" t="s">
        <v>435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</row>
    <row r="26" spans="1:7" x14ac:dyDescent="0.25">
      <c r="A26" s="20" t="s">
        <v>436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</row>
    <row r="27" spans="1:7" x14ac:dyDescent="0.25">
      <c r="A27" s="20" t="s">
        <v>437</v>
      </c>
      <c r="B27" s="82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</row>
    <row r="28" spans="1:7" x14ac:dyDescent="0.25">
      <c r="A28" s="20" t="s">
        <v>438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</row>
    <row r="29" spans="1:7" x14ac:dyDescent="0.25">
      <c r="A29" s="20" t="s">
        <v>439</v>
      </c>
      <c r="B29" s="82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</row>
    <row r="30" spans="1:7" x14ac:dyDescent="0.25">
      <c r="A30" s="20" t="s">
        <v>440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</row>
    <row r="31" spans="1:7" x14ac:dyDescent="0.25">
      <c r="A31" s="20"/>
      <c r="B31" s="82"/>
      <c r="C31" s="82"/>
      <c r="D31" s="82"/>
      <c r="E31" s="82"/>
      <c r="F31" s="82"/>
      <c r="G31" s="82"/>
    </row>
    <row r="32" spans="1:7" x14ac:dyDescent="0.25">
      <c r="A32" s="16" t="s">
        <v>374</v>
      </c>
      <c r="B32" s="82">
        <f>B8+B20</f>
        <v>11560804.58</v>
      </c>
      <c r="C32" s="82">
        <f t="shared" ref="C32:G32" si="2">C8+C20</f>
        <v>0</v>
      </c>
      <c r="D32" s="82">
        <f t="shared" si="2"/>
        <v>11560804.58</v>
      </c>
      <c r="E32" s="82">
        <f t="shared" si="2"/>
        <v>5248588.83</v>
      </c>
      <c r="F32" s="82">
        <f t="shared" si="2"/>
        <v>5231867.1499999994</v>
      </c>
      <c r="G32" s="82">
        <f t="shared" si="2"/>
        <v>6312215.75</v>
      </c>
    </row>
    <row r="33" spans="1:7" ht="15.75" thickBot="1" x14ac:dyDescent="0.3">
      <c r="A33" s="9"/>
      <c r="B33" s="88"/>
      <c r="C33" s="88"/>
      <c r="D33" s="88"/>
      <c r="E33" s="88"/>
      <c r="F33" s="88"/>
      <c r="G33" s="88"/>
    </row>
  </sheetData>
  <mergeCells count="20">
    <mergeCell ref="G20:G21"/>
    <mergeCell ref="B8:B9"/>
    <mergeCell ref="C8:C9"/>
    <mergeCell ref="D8:D9"/>
    <mergeCell ref="G8:G9"/>
    <mergeCell ref="B20:B21"/>
    <mergeCell ref="C20:C21"/>
    <mergeCell ref="D20:D21"/>
    <mergeCell ref="E20:E21"/>
    <mergeCell ref="F20:F21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hp</cp:lastModifiedBy>
  <cp:lastPrinted>2018-07-09T15:21:47Z</cp:lastPrinted>
  <dcterms:created xsi:type="dcterms:W3CDTF">2016-12-23T19:11:27Z</dcterms:created>
  <dcterms:modified xsi:type="dcterms:W3CDTF">2018-07-24T19:37:55Z</dcterms:modified>
</cp:coreProperties>
</file>