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firstSheet="4" activeTab="8"/>
  </bookViews>
  <sheets>
    <sheet name="FORMATO01SITFIN" sheetId="1" r:id="rId1"/>
    <sheet name="FORMATO02INF. AN DEUDA" sheetId="2" r:id="rId2"/>
    <sheet name="FORMATO03INF FINANC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GUIA DE CUMPLIIENTO (2)" sheetId="10" state="hidden" r:id="rId10"/>
    <sheet name="Hoja8" sheetId="11" state="hidden" r:id="rId11"/>
    <sheet name="GUIA DE CUMPLIIENTO" sheetId="12" state="hidden" r:id="rId12"/>
  </sheets>
  <externalReferences>
    <externalReference r:id="rId15"/>
  </externalReferences>
  <definedNames>
    <definedName name="_xlnm.Print_Area" localSheetId="3">'FORMATO4'!$A$1:$E$89</definedName>
    <definedName name="_xlnm.Print_Area" localSheetId="4">'FORMATO5'!$A$1:$I$106</definedName>
    <definedName name="_xlnm.Print_Area" localSheetId="5">'FORMATO6A'!$A$1:$H$178</definedName>
    <definedName name="_xlnm.Print_Area" localSheetId="7">'FORMATO6C'!$A$1:$H$104</definedName>
    <definedName name="_xlnm.Print_Area" localSheetId="8">'FORMATO6D'!$A$1:$G$47</definedName>
    <definedName name="_xlnm.Print_Titles" localSheetId="9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rFont val="Tahoma"/>
            <family val="2"/>
          </rPr>
          <t>Planeación1:</t>
        </r>
        <r>
          <rPr>
            <sz val="9"/>
            <rFont val="Tahoma"/>
            <family val="2"/>
          </rPr>
          <t xml:space="preserve">
CHECAR FORMULA
</t>
        </r>
      </text>
    </comment>
  </commentList>
</comments>
</file>

<file path=xl/sharedStrings.xml><?xml version="1.0" encoding="utf-8"?>
<sst xmlns="http://schemas.openxmlformats.org/spreadsheetml/2006/main" count="1168" uniqueCount="585">
  <si>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</si>
  <si>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</si>
  <si>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</si>
  <si>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</si>
  <si>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</si>
  <si>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</si>
  <si>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</si>
  <si>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</si>
  <si>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</si>
  <si>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</si>
  <si>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</si>
  <si>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</si>
  <si>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</si>
  <si>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</si>
  <si>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</si>
  <si>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</si>
  <si>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</si>
  <si>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</si>
  <si>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</si>
  <si>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</si>
  <si>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</si>
  <si>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</si>
  <si>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COLEGIO DE ESTUDIOS CIENTÍFICOS Y TECNOLÓGICOS DEL ESTADO DE TLAXCALA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</si>
  <si>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</si>
  <si>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</si>
  <si>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</si>
  <si>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</si>
  <si>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</si>
  <si>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</si>
  <si>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</si>
  <si>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</si>
  <si>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</si>
  <si>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</si>
  <si>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</si>
  <si>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</si>
  <si>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</si>
  <si>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</si>
  <si>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</si>
  <si>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</si>
  <si>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</si>
  <si>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</si>
  <si>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</si>
  <si>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</si>
  <si>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</si>
  <si>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</si>
  <si>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</si>
  <si>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</si>
  <si>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</si>
  <si>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</si>
  <si>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</si>
  <si>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</si>
  <si>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</si>
  <si>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</si>
  <si>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</si>
  <si>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</si>
  <si>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</si>
  <si>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</si>
  <si>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</si>
  <si>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</si>
  <si>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</si>
  <si>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</si>
  <si>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</si>
  <si>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</si>
  <si>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</si>
  <si>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</si>
  <si>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</si>
  <si>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</si>
  <si>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</si>
  <si>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</si>
  <si>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</si>
  <si>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</si>
  <si>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</si>
  <si>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</si>
  <si>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</si>
  <si>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</si>
  <si>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</si>
  <si>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</si>
  <si>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</si>
  <si>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</si>
  <si>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</si>
  <si>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</si>
  <si>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</si>
  <si>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</si>
  <si>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</si>
  <si>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</si>
  <si>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</si>
  <si>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</si>
  <si>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</si>
  <si>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</si>
  <si>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</si>
  <si>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</si>
  <si>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</si>
  <si>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</si>
  <si>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</si>
  <si>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</si>
  <si>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</si>
  <si>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</si>
  <si>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</si>
  <si>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</si>
  <si>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</si>
  <si>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</si>
  <si>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</si>
  <si>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</si>
  <si>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</si>
  <si>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</si>
  <si>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</si>
  <si>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</si>
  <si>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</si>
  <si>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</si>
  <si>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</si>
  <si>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</si>
  <si>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</si>
  <si>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</si>
  <si>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</si>
  <si>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</si>
  <si>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</si>
  <si>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</si>
  <si>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</si>
  <si>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</si>
  <si>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</si>
  <si>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</si>
  <si>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</si>
  <si>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</si>
  <si>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</si>
  <si>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</si>
  <si>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</si>
  <si>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</si>
  <si>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</si>
  <si>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</si>
  <si>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</si>
  <si>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</si>
  <si>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</si>
  <si>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</si>
  <si>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</si>
  <si>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</si>
  <si>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</si>
  <si>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</si>
  <si>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</si>
  <si>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</si>
  <si>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</si>
  <si>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</si>
  <si>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</si>
  <si>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</si>
  <si>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</si>
  <si>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</si>
  <si>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</si>
  <si>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</si>
  <si>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</si>
  <si>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</si>
  <si>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</si>
  <si>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</si>
  <si>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</si>
  <si>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</si>
  <si>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</si>
  <si>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</si>
  <si>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</si>
  <si>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</si>
  <si>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</si>
  <si>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</si>
  <si>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</si>
  <si>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</si>
  <si>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</si>
  <si>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</si>
  <si>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</si>
  <si>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</si>
  <si>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</si>
  <si>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</si>
  <si>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</si>
  <si>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</si>
  <si>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</si>
  <si>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</si>
  <si>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</si>
  <si>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</si>
  <si>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</si>
  <si>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</si>
  <si>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</si>
  <si>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</si>
  <si>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</si>
  <si>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</si>
  <si>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</si>
  <si>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</si>
  <si>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</si>
  <si>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</si>
  <si>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</si>
  <si>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</si>
  <si>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</si>
  <si>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</si>
  <si>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</si>
  <si>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</si>
  <si>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</si>
  <si>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</si>
  <si>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</si>
  <si>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</si>
  <si>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</si>
  <si>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</si>
  <si>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</si>
  <si>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</si>
  <si>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</si>
  <si>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</si>
  <si>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</si>
  <si>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</si>
  <si>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</si>
  <si>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</si>
  <si>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</si>
  <si>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</si>
  <si>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</si>
  <si>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</si>
  <si>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</si>
  <si>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</si>
  <si>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</si>
  <si>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</si>
  <si>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</si>
  <si>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</si>
  <si>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</si>
  <si>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</si>
  <si>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</si>
  <si>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</si>
  <si>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</si>
  <si>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</si>
  <si>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</si>
  <si>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</si>
  <si>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</si>
  <si>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</si>
  <si>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</si>
  <si>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</si>
  <si>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</si>
  <si>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</si>
  <si>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</si>
  <si>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</si>
  <si>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</si>
  <si>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</si>
  <si>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</si>
  <si>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</si>
  <si>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</si>
  <si>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</si>
  <si>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</si>
  <si>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</si>
  <si>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</si>
  <si>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</si>
  <si>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</si>
  <si>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</si>
  <si>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</si>
  <si>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</si>
  <si>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</si>
  <si>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</si>
  <si>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</si>
  <si>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</si>
  <si>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</si>
  <si>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</si>
  <si>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</si>
  <si>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</si>
  <si>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</si>
  <si>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</si>
  <si>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</si>
  <si>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</si>
  <si>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</si>
  <si>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</si>
  <si>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</si>
  <si>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</si>
  <si>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</si>
  <si>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</si>
  <si>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</si>
  <si>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</si>
  <si>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</si>
  <si>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</si>
  <si>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</si>
  <si>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</si>
  <si>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</si>
  <si>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</si>
  <si>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</si>
  <si>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</si>
  <si>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</si>
  <si>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</si>
  <si>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</si>
  <si>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</si>
  <si>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</si>
  <si>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</si>
  <si>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</si>
  <si>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</si>
  <si>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</si>
  <si>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</si>
  <si>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</si>
  <si>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</si>
  <si>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</si>
  <si>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</si>
  <si>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</si>
  <si>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</si>
  <si>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</si>
  <si>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</si>
  <si>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</si>
  <si>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</si>
  <si>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</si>
  <si>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</si>
  <si>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</si>
  <si>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</si>
  <si>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</si>
  <si>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</si>
  <si>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</si>
  <si>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</si>
  <si>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</si>
  <si>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</si>
  <si>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</si>
  <si>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</si>
  <si>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</si>
  <si>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</si>
  <si>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</si>
  <si>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</si>
  <si>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</si>
  <si>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</si>
  <si>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</si>
  <si>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</si>
  <si>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</si>
  <si>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</si>
  <si>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</si>
  <si>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</si>
  <si>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</si>
  <si>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</si>
  <si>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</si>
  <si>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</si>
  <si>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</si>
  <si>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</si>
  <si>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</si>
  <si>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</si>
  <si>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</si>
  <si>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</si>
  <si>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</si>
  <si>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</si>
  <si>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</si>
  <si>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</si>
  <si>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</si>
  <si>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</si>
  <si>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</si>
  <si>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</si>
  <si>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</si>
  <si>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</si>
  <si>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</si>
  <si>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</si>
  <si>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</si>
  <si>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</si>
  <si>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</si>
  <si>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</si>
  <si>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</si>
  <si>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</si>
  <si>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</si>
  <si>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</si>
  <si>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</si>
  <si>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</si>
  <si>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</si>
  <si>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</si>
  <si>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</si>
  <si>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</si>
  <si>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</si>
  <si>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</si>
  <si>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</si>
  <si>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</si>
  <si>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</si>
  <si>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</si>
  <si>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</si>
  <si>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</si>
  <si>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</si>
  <si>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</si>
  <si>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</si>
  <si>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</si>
  <si>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</si>
  <si>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</si>
  <si>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</si>
  <si>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</si>
  <si>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</si>
  <si>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</si>
  <si>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</si>
  <si>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</si>
  <si>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</si>
  <si>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</si>
  <si>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</si>
  <si>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</si>
  <si>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</si>
  <si>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</si>
  <si>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</si>
  <si>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</si>
  <si>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</si>
  <si>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</si>
  <si>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</si>
  <si>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</si>
  <si>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</si>
  <si>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</si>
  <si>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</si>
  <si>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</si>
  <si>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</si>
  <si>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</si>
  <si>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</si>
  <si>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</si>
  <si>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</si>
  <si>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</si>
  <si>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</si>
  <si>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</si>
  <si>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</si>
  <si>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</si>
  <si>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 xml:space="preserve"> </t>
  </si>
  <si>
    <t>Ingresos Excedentes de Ingresos de Libre Disposición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</si>
  <si>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</si>
  <si>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</si>
  <si>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</si>
  <si>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</si>
  <si>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</si>
  <si>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</si>
  <si>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</si>
  <si>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</si>
  <si>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</si>
  <si>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</si>
  <si>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</si>
  <si>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</si>
  <si>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</si>
  <si>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</si>
  <si>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</si>
  <si>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</si>
  <si>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</si>
  <si>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</si>
  <si>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</si>
  <si>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</si>
  <si>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</si>
  <si>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</si>
  <si>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</si>
  <si>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</si>
  <si>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</si>
  <si>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</si>
  <si>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</si>
  <si>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</si>
  <si>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</si>
  <si>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</si>
  <si>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</si>
  <si>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</si>
  <si>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</si>
  <si>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</si>
  <si>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</si>
  <si>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</si>
  <si>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</si>
  <si>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</si>
  <si>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</si>
  <si>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</si>
  <si>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</si>
  <si>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</si>
  <si>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</si>
  <si>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</si>
  <si>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</si>
  <si>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</si>
  <si>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</si>
  <si>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</si>
  <si>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</si>
  <si>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</si>
  <si>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</si>
  <si>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</si>
  <si>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</si>
  <si>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</si>
  <si>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</si>
  <si>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</si>
  <si>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</si>
  <si>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</si>
  <si>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</si>
  <si>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</si>
  <si>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</si>
  <si>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</si>
  <si>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</si>
  <si>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</si>
  <si>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</si>
  <si>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</si>
  <si>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</si>
  <si>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</si>
  <si>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</si>
  <si>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</si>
  <si>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</si>
  <si>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</si>
  <si>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</si>
  <si>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</si>
  <si>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</si>
  <si>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</si>
  <si>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</si>
  <si>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</si>
  <si>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</si>
  <si>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</si>
  <si>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</si>
  <si>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</si>
  <si>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</si>
  <si>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</si>
  <si>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</si>
  <si>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</si>
  <si>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</si>
  <si>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</si>
  <si>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</si>
  <si>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</si>
  <si>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</si>
  <si>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</si>
  <si>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</si>
  <si>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</si>
  <si>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</si>
  <si>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</si>
  <si>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</si>
  <si>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</si>
  <si>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</si>
  <si>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</si>
  <si>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</si>
  <si>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</si>
  <si>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</si>
  <si>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</si>
  <si>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</si>
  <si>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</si>
  <si>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</si>
  <si>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</si>
  <si>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</si>
  <si>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</si>
  <si>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</si>
  <si>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</si>
  <si>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</si>
  <si>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</si>
  <si>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</si>
  <si>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</si>
  <si>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</si>
  <si>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</si>
  <si>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</si>
  <si>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</si>
  <si>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</si>
  <si>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</si>
  <si>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</si>
  <si>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</si>
  <si>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</si>
  <si>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</si>
  <si>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</si>
  <si>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</si>
  <si>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</si>
  <si>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</si>
  <si>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</si>
  <si>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</si>
  <si>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</si>
  <si>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</si>
  <si>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</si>
  <si>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</si>
  <si>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</si>
  <si>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</si>
  <si>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</si>
  <si>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</si>
  <si>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</si>
  <si>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</si>
  <si>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</si>
  <si>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</si>
  <si>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</si>
  <si>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</si>
  <si>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</si>
  <si>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</si>
  <si>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</si>
  <si>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</si>
  <si>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</si>
  <si>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</si>
  <si>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</si>
  <si>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</si>
  <si>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</si>
  <si>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</si>
  <si>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</si>
  <si>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</si>
  <si>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</si>
  <si>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</si>
  <si>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</si>
  <si>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</si>
  <si>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</si>
  <si>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</si>
  <si>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</si>
  <si>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</si>
  <si>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</si>
  <si>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</si>
  <si>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I. Balance Presupuestario (I = A-B + C)</t>
  </si>
  <si>
    <t>VII. Balance Presupuestario de Recursos Etiquetados (VII = A2 + A3.2 -B2 + C2)</t>
  </si>
  <si>
    <t>Balanzas de Comprobación</t>
  </si>
  <si>
    <t>DIRECCION ADMINISTRATIVA</t>
  </si>
  <si>
    <t>DIRECCION ACADEMICA</t>
  </si>
  <si>
    <t>DIRECCION DE PLANEACION</t>
  </si>
  <si>
    <t>DIRECCION DE VINCULACION</t>
  </si>
  <si>
    <t>EMSAD</t>
  </si>
  <si>
    <t>31 de diciembre 2017</t>
  </si>
  <si>
    <t>Del 1 de enero al 31 de diciembre de 2017</t>
  </si>
  <si>
    <t>31 de diciembre de 2017</t>
  </si>
  <si>
    <t>Al 30 de junio de 2018 y al 31 de diciembre de 2017</t>
  </si>
  <si>
    <t>30 de junio 2018</t>
  </si>
  <si>
    <t>Al 01 de enero al 30 de junio de 2018</t>
  </si>
  <si>
    <t>Monto pagado de la inversión al 31 de junio de 2018 K)</t>
  </si>
  <si>
    <t>Monto pagado de la inversión actualizado al 31 de junio de 2018 (l)</t>
  </si>
  <si>
    <t>Saldo pendiente por pagar de la inversión al 31 de junio de 2018 (m = g – l)</t>
  </si>
  <si>
    <t>Del 1 de enero al 30 de junio de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</si>
</sst>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2F2F2F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542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3" fontId="62" fillId="0" borderId="0" xfId="49" applyFont="1" applyAlignment="1">
      <alignment/>
    </xf>
    <xf numFmtId="180" fontId="0" fillId="0" borderId="0" xfId="0" applyNumberFormat="1" applyAlignment="1">
      <alignment/>
    </xf>
    <xf numFmtId="0" fontId="63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4" fillId="34" borderId="13" xfId="0" applyFont="1" applyFill="1" applyBorder="1" applyAlignment="1">
      <alignment horizontal="center" wrapText="1"/>
    </xf>
    <xf numFmtId="0" fontId="62" fillId="34" borderId="14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wrapText="1"/>
    </xf>
    <xf numFmtId="0" fontId="64" fillId="35" borderId="14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21" borderId="18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horizontal="center" wrapText="1"/>
    </xf>
    <xf numFmtId="0" fontId="62" fillId="21" borderId="17" xfId="0" applyFont="1" applyFill="1" applyBorder="1" applyAlignment="1">
      <alignment wrapText="1"/>
    </xf>
    <xf numFmtId="0" fontId="62" fillId="21" borderId="14" xfId="0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 wrapText="1"/>
    </xf>
    <xf numFmtId="0" fontId="62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20" xfId="0" applyFont="1" applyBorder="1" applyAlignment="1">
      <alignment wrapText="1"/>
    </xf>
    <xf numFmtId="43" fontId="62" fillId="0" borderId="0" xfId="49" applyFont="1" applyAlignment="1">
      <alignment horizontal="center" wrapText="1"/>
    </xf>
    <xf numFmtId="0" fontId="62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2" fillId="0" borderId="22" xfId="0" applyFont="1" applyBorder="1" applyAlignment="1">
      <alignment wrapText="1"/>
    </xf>
    <xf numFmtId="43" fontId="62" fillId="0" borderId="23" xfId="49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21" borderId="15" xfId="0" applyFont="1" applyFill="1" applyBorder="1" applyAlignment="1">
      <alignment horizontal="center" wrapText="1"/>
    </xf>
    <xf numFmtId="0" fontId="62" fillId="21" borderId="15" xfId="0" applyFont="1" applyFill="1" applyBorder="1" applyAlignment="1">
      <alignment wrapText="1"/>
    </xf>
    <xf numFmtId="0" fontId="62" fillId="21" borderId="24" xfId="0" applyFont="1" applyFill="1" applyBorder="1" applyAlignment="1">
      <alignment horizontal="center" wrapText="1"/>
    </xf>
    <xf numFmtId="0" fontId="65" fillId="21" borderId="18" xfId="0" applyFont="1" applyFill="1" applyBorder="1" applyAlignment="1">
      <alignment horizontal="right" wrapText="1"/>
    </xf>
    <xf numFmtId="0" fontId="65" fillId="21" borderId="17" xfId="0" applyFont="1" applyFill="1" applyBorder="1" applyAlignment="1">
      <alignment horizontal="center"/>
    </xf>
    <xf numFmtId="0" fontId="65" fillId="21" borderId="17" xfId="0" applyFont="1" applyFill="1" applyBorder="1" applyAlignment="1">
      <alignment wrapText="1"/>
    </xf>
    <xf numFmtId="0" fontId="65" fillId="0" borderId="17" xfId="0" applyFont="1" applyBorder="1" applyAlignment="1">
      <alignment horizontal="left" wrapText="1" indent="2"/>
    </xf>
    <xf numFmtId="0" fontId="62" fillId="0" borderId="0" xfId="0" applyFont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65" fillId="0" borderId="18" xfId="0" applyFont="1" applyBorder="1" applyAlignment="1">
      <alignment horizontal="right" wrapText="1"/>
    </xf>
    <xf numFmtId="0" fontId="62" fillId="21" borderId="21" xfId="0" applyFont="1" applyFill="1" applyBorder="1" applyAlignment="1">
      <alignment horizontal="center" wrapText="1"/>
    </xf>
    <xf numFmtId="0" fontId="62" fillId="21" borderId="22" xfId="0" applyFont="1" applyFill="1" applyBorder="1" applyAlignment="1">
      <alignment horizontal="center" wrapText="1"/>
    </xf>
    <xf numFmtId="0" fontId="62" fillId="21" borderId="16" xfId="0" applyFont="1" applyFill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2" fillId="0" borderId="24" xfId="0" applyFont="1" applyBorder="1" applyAlignment="1">
      <alignment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21" borderId="13" xfId="0" applyFont="1" applyFill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2" fillId="0" borderId="17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4" fillId="21" borderId="25" xfId="0" applyFont="1" applyFill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2" fillId="21" borderId="0" xfId="0" applyFont="1" applyFill="1" applyAlignment="1">
      <alignment horizontal="center" wrapText="1"/>
    </xf>
    <xf numFmtId="0" fontId="62" fillId="21" borderId="19" xfId="0" applyFont="1" applyFill="1" applyBorder="1" applyAlignment="1">
      <alignment horizontal="center" wrapText="1"/>
    </xf>
    <xf numFmtId="0" fontId="62" fillId="21" borderId="23" xfId="0" applyFont="1" applyFill="1" applyBorder="1" applyAlignment="1">
      <alignment horizontal="center" wrapText="1"/>
    </xf>
    <xf numFmtId="0" fontId="66" fillId="21" borderId="17" xfId="0" applyFont="1" applyFill="1" applyBorder="1" applyAlignment="1">
      <alignment wrapText="1"/>
    </xf>
    <xf numFmtId="0" fontId="66" fillId="21" borderId="15" xfId="0" applyFont="1" applyFill="1" applyBorder="1" applyAlignment="1">
      <alignment wrapText="1"/>
    </xf>
    <xf numFmtId="0" fontId="62" fillId="0" borderId="26" xfId="0" applyFont="1" applyBorder="1" applyAlignment="1">
      <alignment horizontal="justify"/>
    </xf>
    <xf numFmtId="0" fontId="62" fillId="0" borderId="0" xfId="0" applyFont="1" applyAlignment="1">
      <alignment horizontal="justify"/>
    </xf>
    <xf numFmtId="0" fontId="62" fillId="0" borderId="20" xfId="0" applyFont="1" applyBorder="1" applyAlignment="1">
      <alignment horizontal="justify"/>
    </xf>
    <xf numFmtId="0" fontId="64" fillId="35" borderId="15" xfId="0" applyFont="1" applyFill="1" applyBorder="1" applyAlignment="1">
      <alignment horizontal="center" wrapText="1"/>
    </xf>
    <xf numFmtId="0" fontId="64" fillId="35" borderId="24" xfId="0" applyFont="1" applyFill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68" fillId="0" borderId="24" xfId="0" applyFont="1" applyBorder="1" applyAlignment="1">
      <alignment horizontal="center" wrapText="1"/>
    </xf>
    <xf numFmtId="0" fontId="64" fillId="35" borderId="14" xfId="0" applyFont="1" applyFill="1" applyBorder="1" applyAlignment="1">
      <alignment wrapText="1"/>
    </xf>
    <xf numFmtId="0" fontId="65" fillId="0" borderId="17" xfId="0" applyFont="1" applyBorder="1" applyAlignment="1">
      <alignment horizontal="center" vertical="top"/>
    </xf>
    <xf numFmtId="0" fontId="65" fillId="0" borderId="14" xfId="0" applyFont="1" applyBorder="1" applyAlignment="1">
      <alignment vertical="top" wrapText="1"/>
    </xf>
    <xf numFmtId="0" fontId="65" fillId="0" borderId="14" xfId="0" applyFont="1" applyBorder="1" applyAlignment="1">
      <alignment wrapText="1"/>
    </xf>
    <xf numFmtId="0" fontId="69" fillId="0" borderId="0" xfId="0" applyFont="1" applyAlignment="1">
      <alignment horizontal="justify"/>
    </xf>
    <xf numFmtId="43" fontId="62" fillId="0" borderId="24" xfId="49" applyFont="1" applyBorder="1" applyAlignment="1">
      <alignment horizontal="center" wrapText="1"/>
    </xf>
    <xf numFmtId="180" fontId="0" fillId="36" borderId="0" xfId="0" applyNumberFormat="1" applyFill="1" applyAlignment="1">
      <alignment/>
    </xf>
    <xf numFmtId="43" fontId="0" fillId="0" borderId="0" xfId="49" applyFont="1" applyAlignment="1">
      <alignment/>
    </xf>
    <xf numFmtId="0" fontId="70" fillId="33" borderId="27" xfId="0" applyFont="1" applyFill="1" applyBorder="1" applyAlignment="1">
      <alignment vertical="center"/>
    </xf>
    <xf numFmtId="43" fontId="71" fillId="33" borderId="27" xfId="49" applyFont="1" applyFill="1" applyBorder="1" applyAlignment="1">
      <alignment vertical="center"/>
    </xf>
    <xf numFmtId="0" fontId="70" fillId="33" borderId="11" xfId="0" applyFont="1" applyFill="1" applyBorder="1" applyAlignment="1">
      <alignment vertical="top"/>
    </xf>
    <xf numFmtId="0" fontId="70" fillId="33" borderId="28" xfId="0" applyFont="1" applyFill="1" applyBorder="1" applyAlignment="1">
      <alignment vertical="top"/>
    </xf>
    <xf numFmtId="0" fontId="72" fillId="33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top" indent="5"/>
    </xf>
    <xf numFmtId="0" fontId="70" fillId="33" borderId="29" xfId="0" applyFont="1" applyFill="1" applyBorder="1" applyAlignment="1">
      <alignment vertical="top"/>
    </xf>
    <xf numFmtId="0" fontId="72" fillId="0" borderId="29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5"/>
    </xf>
    <xf numFmtId="0" fontId="70" fillId="33" borderId="29" xfId="0" applyFont="1" applyFill="1" applyBorder="1" applyAlignment="1">
      <alignment horizontal="left" vertical="center" indent="1"/>
    </xf>
    <xf numFmtId="0" fontId="71" fillId="33" borderId="29" xfId="0" applyFont="1" applyFill="1" applyBorder="1" applyAlignment="1">
      <alignment horizontal="left" vertical="top" indent="1"/>
    </xf>
    <xf numFmtId="0" fontId="70" fillId="33" borderId="29" xfId="0" applyFont="1" applyFill="1" applyBorder="1" applyAlignment="1">
      <alignment horizontal="left" vertical="top" indent="1"/>
    </xf>
    <xf numFmtId="0" fontId="72" fillId="33" borderId="29" xfId="0" applyFont="1" applyFill="1" applyBorder="1" applyAlignment="1">
      <alignment horizontal="left" vertical="top" indent="1"/>
    </xf>
    <xf numFmtId="0" fontId="70" fillId="33" borderId="30" xfId="0" applyFont="1" applyFill="1" applyBorder="1" applyAlignment="1">
      <alignment horizontal="left" vertical="top" indent="1"/>
    </xf>
    <xf numFmtId="0" fontId="61" fillId="33" borderId="31" xfId="0" applyFont="1" applyFill="1" applyBorder="1" applyAlignment="1">
      <alignment horizontal="left" vertical="center"/>
    </xf>
    <xf numFmtId="0" fontId="61" fillId="33" borderId="32" xfId="0" applyFont="1" applyFill="1" applyBorder="1" applyAlignment="1">
      <alignment horizontal="left" vertical="center"/>
    </xf>
    <xf numFmtId="0" fontId="73" fillId="33" borderId="33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left" vertical="center"/>
    </xf>
    <xf numFmtId="0" fontId="74" fillId="0" borderId="0" xfId="0" applyFont="1" applyAlignment="1">
      <alignment horizontal="justify"/>
    </xf>
    <xf numFmtId="0" fontId="75" fillId="0" borderId="0" xfId="0" applyFont="1" applyAlignment="1">
      <alignment/>
    </xf>
    <xf numFmtId="0" fontId="71" fillId="33" borderId="0" xfId="0" applyFont="1" applyFill="1" applyBorder="1" applyAlignment="1">
      <alignment horizontal="left" vertical="center"/>
    </xf>
    <xf numFmtId="0" fontId="71" fillId="34" borderId="34" xfId="0" applyFont="1" applyFill="1" applyBorder="1" applyAlignment="1">
      <alignment vertical="center" wrapText="1"/>
    </xf>
    <xf numFmtId="0" fontId="71" fillId="33" borderId="0" xfId="0" applyFont="1" applyFill="1" applyAlignment="1">
      <alignment horizontal="left" vertical="top"/>
    </xf>
    <xf numFmtId="180" fontId="71" fillId="33" borderId="29" xfId="49" applyNumberFormat="1" applyFont="1" applyFill="1" applyBorder="1" applyAlignment="1">
      <alignment horizontal="center" vertical="top"/>
    </xf>
    <xf numFmtId="180" fontId="71" fillId="33" borderId="34" xfId="49" applyNumberFormat="1" applyFont="1" applyFill="1" applyBorder="1" applyAlignment="1">
      <alignment horizontal="center" vertical="top"/>
    </xf>
    <xf numFmtId="180" fontId="71" fillId="33" borderId="30" xfId="49" applyNumberFormat="1" applyFont="1" applyFill="1" applyBorder="1" applyAlignment="1">
      <alignment horizontal="center" vertical="top"/>
    </xf>
    <xf numFmtId="0" fontId="71" fillId="33" borderId="29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35" xfId="0" applyFont="1" applyFill="1" applyBorder="1" applyAlignment="1">
      <alignment/>
    </xf>
    <xf numFmtId="0" fontId="71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vertical="top"/>
    </xf>
    <xf numFmtId="0" fontId="71" fillId="33" borderId="0" xfId="0" applyFont="1" applyFill="1" applyBorder="1" applyAlignment="1">
      <alignment vertical="top"/>
    </xf>
    <xf numFmtId="0" fontId="71" fillId="33" borderId="35" xfId="0" applyFont="1" applyFill="1" applyBorder="1" applyAlignment="1">
      <alignment vertical="top"/>
    </xf>
    <xf numFmtId="0" fontId="72" fillId="33" borderId="37" xfId="0" applyFont="1" applyFill="1" applyBorder="1" applyAlignment="1">
      <alignment horizontal="justify" vertical="top" wrapText="1"/>
    </xf>
    <xf numFmtId="0" fontId="72" fillId="33" borderId="38" xfId="0" applyFont="1" applyFill="1" applyBorder="1" applyAlignment="1">
      <alignment horizontal="justify" vertical="top" wrapText="1"/>
    </xf>
    <xf numFmtId="0" fontId="71" fillId="33" borderId="38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left" vertical="center"/>
    </xf>
    <xf numFmtId="0" fontId="71" fillId="33" borderId="38" xfId="0" applyFont="1" applyFill="1" applyBorder="1" applyAlignment="1">
      <alignment horizontal="justify" vertical="center" wrapText="1"/>
    </xf>
    <xf numFmtId="0" fontId="72" fillId="33" borderId="38" xfId="0" applyFont="1" applyFill="1" applyBorder="1" applyAlignment="1">
      <alignment horizontal="justify" vertical="center" wrapText="1"/>
    </xf>
    <xf numFmtId="0" fontId="71" fillId="33" borderId="34" xfId="0" applyFont="1" applyFill="1" applyBorder="1" applyAlignment="1">
      <alignment horizontal="justify" vertical="top" wrapText="1"/>
    </xf>
    <xf numFmtId="0" fontId="71" fillId="33" borderId="36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 indent="5"/>
    </xf>
    <xf numFmtId="0" fontId="0" fillId="0" borderId="0" xfId="0" applyBorder="1" applyAlignment="1">
      <alignment/>
    </xf>
    <xf numFmtId="0" fontId="70" fillId="33" borderId="12" xfId="0" applyFont="1" applyFill="1" applyBorder="1" applyAlignment="1">
      <alignment vertical="top"/>
    </xf>
    <xf numFmtId="0" fontId="72" fillId="33" borderId="39" xfId="0" applyFont="1" applyFill="1" applyBorder="1" applyAlignment="1">
      <alignment vertical="top"/>
    </xf>
    <xf numFmtId="0" fontId="70" fillId="33" borderId="40" xfId="0" applyFont="1" applyFill="1" applyBorder="1" applyAlignment="1">
      <alignment vertical="top"/>
    </xf>
    <xf numFmtId="0" fontId="72" fillId="33" borderId="40" xfId="0" applyFont="1" applyFill="1" applyBorder="1" applyAlignment="1">
      <alignment vertical="top"/>
    </xf>
    <xf numFmtId="0" fontId="71" fillId="33" borderId="0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 vertical="top" wrapText="1" inden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6" fillId="0" borderId="47" xfId="0" applyFont="1" applyBorder="1" applyAlignment="1">
      <alignment horizontal="left" vertical="top" wrapText="1" indent="1"/>
    </xf>
    <xf numFmtId="4" fontId="7" fillId="0" borderId="44" xfId="0" applyNumberFormat="1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3" fontId="7" fillId="0" borderId="4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4" fontId="7" fillId="0" borderId="35" xfId="0" applyNumberFormat="1" applyFont="1" applyBorder="1" applyAlignment="1">
      <alignment vertical="top" wrapText="1"/>
    </xf>
    <xf numFmtId="4" fontId="7" fillId="0" borderId="48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1"/>
    </xf>
    <xf numFmtId="3" fontId="8" fillId="0" borderId="4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3" fontId="8" fillId="0" borderId="35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 indent="2"/>
    </xf>
    <xf numFmtId="3" fontId="7" fillId="0" borderId="35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1"/>
    </xf>
    <xf numFmtId="3" fontId="8" fillId="0" borderId="49" xfId="0" applyNumberFormat="1" applyFont="1" applyBorder="1" applyAlignment="1">
      <alignment vertical="top" wrapText="1"/>
    </xf>
    <xf numFmtId="3" fontId="7" fillId="0" borderId="50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 indent="1"/>
    </xf>
    <xf numFmtId="3" fontId="7" fillId="0" borderId="38" xfId="0" applyNumberFormat="1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/>
    </xf>
    <xf numFmtId="3" fontId="8" fillId="0" borderId="38" xfId="0" applyNumberFormat="1" applyFont="1" applyBorder="1" applyAlignment="1">
      <alignment vertical="top" wrapText="1"/>
    </xf>
    <xf numFmtId="3" fontId="8" fillId="0" borderId="51" xfId="0" applyNumberFormat="1" applyFont="1" applyBorder="1" applyAlignment="1">
      <alignment vertical="top" wrapText="1"/>
    </xf>
    <xf numFmtId="0" fontId="6" fillId="0" borderId="29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4" fontId="9" fillId="0" borderId="50" xfId="0" applyNumberFormat="1" applyFont="1" applyBorder="1" applyAlignment="1">
      <alignment vertical="top" wrapText="1"/>
    </xf>
    <xf numFmtId="4" fontId="9" fillId="0" borderId="51" xfId="0" applyNumberFormat="1" applyFont="1" applyBorder="1" applyAlignment="1">
      <alignment vertical="top" wrapText="1"/>
    </xf>
    <xf numFmtId="3" fontId="9" fillId="0" borderId="50" xfId="0" applyNumberFormat="1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 indent="1"/>
    </xf>
    <xf numFmtId="3" fontId="8" fillId="0" borderId="55" xfId="0" applyNumberFormat="1" applyFont="1" applyBorder="1" applyAlignment="1">
      <alignment vertical="top" wrapText="1"/>
    </xf>
    <xf numFmtId="3" fontId="8" fillId="0" borderId="54" xfId="0" applyNumberFormat="1" applyFont="1" applyBorder="1" applyAlignment="1">
      <alignment vertical="top" wrapText="1"/>
    </xf>
    <xf numFmtId="0" fontId="6" fillId="34" borderId="56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6" fillId="0" borderId="50" xfId="0" applyFont="1" applyBorder="1" applyAlignment="1">
      <alignment horizontal="left" vertical="top" wrapText="1" indent="1"/>
    </xf>
    <xf numFmtId="0" fontId="5" fillId="0" borderId="50" xfId="0" applyFont="1" applyBorder="1" applyAlignment="1">
      <alignment horizontal="left" vertical="top" wrapText="1" indent="2"/>
    </xf>
    <xf numFmtId="0" fontId="6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top" wrapText="1" indent="1"/>
    </xf>
    <xf numFmtId="0" fontId="5" fillId="0" borderId="53" xfId="0" applyFont="1" applyBorder="1" applyAlignment="1">
      <alignment horizontal="left" vertical="top" wrapText="1" indent="1"/>
    </xf>
    <xf numFmtId="3" fontId="9" fillId="0" borderId="55" xfId="0" applyNumberFormat="1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3" fontId="7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3" fontId="9" fillId="37" borderId="0" xfId="0" applyNumberFormat="1" applyFont="1" applyFill="1" applyAlignment="1">
      <alignment vertical="top" wrapText="1"/>
    </xf>
    <xf numFmtId="0" fontId="9" fillId="37" borderId="0" xfId="0" applyFont="1" applyFill="1" applyAlignment="1">
      <alignment vertical="top" wrapText="1"/>
    </xf>
    <xf numFmtId="0" fontId="6" fillId="37" borderId="0" xfId="0" applyFont="1" applyFill="1" applyAlignment="1">
      <alignment horizontal="left" vertical="center" wrapText="1" indent="2"/>
    </xf>
    <xf numFmtId="3" fontId="6" fillId="37" borderId="0" xfId="0" applyNumberFormat="1" applyFont="1" applyFill="1" applyAlignment="1">
      <alignment horizontal="center" vertical="center" wrapText="1"/>
    </xf>
    <xf numFmtId="3" fontId="9" fillId="37" borderId="0" xfId="0" applyNumberFormat="1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3" fontId="6" fillId="37" borderId="0" xfId="0" applyNumberFormat="1" applyFont="1" applyFill="1" applyAlignment="1">
      <alignment horizontal="left" vertical="top" wrapText="1" indent="1"/>
    </xf>
    <xf numFmtId="0" fontId="6" fillId="37" borderId="0" xfId="0" applyFont="1" applyFill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2"/>
    </xf>
    <xf numFmtId="3" fontId="6" fillId="34" borderId="57" xfId="0" applyNumberFormat="1" applyFont="1" applyFill="1" applyBorder="1" applyAlignment="1">
      <alignment horizontal="left" vertical="top" wrapText="1" indent="1"/>
    </xf>
    <xf numFmtId="3" fontId="6" fillId="34" borderId="57" xfId="0" applyNumberFormat="1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left" vertical="top" wrapText="1" indent="1"/>
    </xf>
    <xf numFmtId="0" fontId="6" fillId="37" borderId="0" xfId="0" applyFont="1" applyFill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3" fontId="9" fillId="0" borderId="37" xfId="0" applyNumberFormat="1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37" borderId="0" xfId="0" applyFont="1" applyFill="1" applyAlignment="1">
      <alignment horizontal="left" vertical="top" wrapText="1"/>
    </xf>
    <xf numFmtId="0" fontId="5" fillId="0" borderId="38" xfId="0" applyFont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 indent="1"/>
    </xf>
    <xf numFmtId="3" fontId="9" fillId="0" borderId="34" xfId="0" applyNumberFormat="1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5" fillId="37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9" fillId="0" borderId="57" xfId="0" applyFont="1" applyBorder="1" applyAlignment="1">
      <alignment horizontal="right" vertical="top" wrapText="1"/>
    </xf>
    <xf numFmtId="0" fontId="9" fillId="0" borderId="5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left" vertical="center" wrapText="1" indent="1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top" wrapText="1" indent="1"/>
    </xf>
    <xf numFmtId="3" fontId="8" fillId="0" borderId="0" xfId="0" applyNumberFormat="1" applyFont="1" applyBorder="1" applyAlignment="1">
      <alignment vertical="top" wrapText="1"/>
    </xf>
    <xf numFmtId="3" fontId="8" fillId="0" borderId="58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left" vertical="top" wrapText="1" indent="1"/>
    </xf>
    <xf numFmtId="3" fontId="7" fillId="0" borderId="56" xfId="0" applyNumberFormat="1" applyFont="1" applyBorder="1" applyAlignment="1">
      <alignment vertical="top" wrapText="1"/>
    </xf>
    <xf numFmtId="3" fontId="7" fillId="0" borderId="43" xfId="0" applyNumberFormat="1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3" fontId="7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7" fillId="0" borderId="0" xfId="0" applyFont="1" applyAlignment="1">
      <alignment/>
    </xf>
    <xf numFmtId="0" fontId="70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left" vertical="top" indent="1"/>
    </xf>
    <xf numFmtId="43" fontId="71" fillId="33" borderId="0" xfId="49" applyFont="1" applyFill="1" applyBorder="1" applyAlignment="1">
      <alignment vertical="top"/>
    </xf>
    <xf numFmtId="1" fontId="71" fillId="33" borderId="29" xfId="49" applyNumberFormat="1" applyFont="1" applyFill="1" applyBorder="1" applyAlignment="1">
      <alignment horizontal="right" vertical="top"/>
    </xf>
    <xf numFmtId="1" fontId="72" fillId="33" borderId="38" xfId="49" applyNumberFormat="1" applyFont="1" applyFill="1" applyBorder="1" applyAlignment="1">
      <alignment horizontal="right" vertical="top"/>
    </xf>
    <xf numFmtId="1" fontId="71" fillId="33" borderId="50" xfId="49" applyNumberFormat="1" applyFont="1" applyFill="1" applyBorder="1" applyAlignment="1">
      <alignment horizontal="right" vertical="top"/>
    </xf>
    <xf numFmtId="1" fontId="71" fillId="33" borderId="50" xfId="0" applyNumberFormat="1" applyFont="1" applyFill="1" applyBorder="1" applyAlignment="1">
      <alignment horizontal="right" vertical="top"/>
    </xf>
    <xf numFmtId="1" fontId="71" fillId="33" borderId="34" xfId="0" applyNumberFormat="1" applyFont="1" applyFill="1" applyBorder="1" applyAlignment="1">
      <alignment horizontal="right" vertical="top"/>
    </xf>
    <xf numFmtId="1" fontId="71" fillId="33" borderId="30" xfId="0" applyNumberFormat="1" applyFont="1" applyFill="1" applyBorder="1" applyAlignment="1">
      <alignment horizontal="right" vertical="top"/>
    </xf>
    <xf numFmtId="1" fontId="75" fillId="0" borderId="0" xfId="0" applyNumberFormat="1" applyFont="1" applyAlignment="1">
      <alignment horizontal="right"/>
    </xf>
    <xf numFmtId="1" fontId="72" fillId="33" borderId="42" xfId="0" applyNumberFormat="1" applyFont="1" applyFill="1" applyBorder="1" applyAlignment="1">
      <alignment horizontal="right" vertical="top"/>
    </xf>
    <xf numFmtId="0" fontId="71" fillId="33" borderId="0" xfId="0" applyFont="1" applyFill="1" applyBorder="1" applyAlignment="1">
      <alignment horizontal="justify" vertical="top" wrapText="1"/>
    </xf>
    <xf numFmtId="180" fontId="71" fillId="33" borderId="0" xfId="49" applyNumberFormat="1" applyFont="1" applyFill="1" applyBorder="1" applyAlignment="1">
      <alignment horizontal="center" vertical="top"/>
    </xf>
    <xf numFmtId="0" fontId="6" fillId="0" borderId="59" xfId="0" applyFont="1" applyBorder="1" applyAlignment="1">
      <alignment horizontal="center" vertical="top" wrapText="1"/>
    </xf>
    <xf numFmtId="1" fontId="71" fillId="33" borderId="38" xfId="0" applyNumberFormat="1" applyFont="1" applyFill="1" applyBorder="1" applyAlignment="1">
      <alignment horizontal="right" vertical="top"/>
    </xf>
    <xf numFmtId="1" fontId="72" fillId="33" borderId="38" xfId="0" applyNumberFormat="1" applyFont="1" applyFill="1" applyBorder="1" applyAlignment="1">
      <alignment horizontal="right" vertical="top"/>
    </xf>
    <xf numFmtId="4" fontId="7" fillId="0" borderId="46" xfId="0" applyNumberFormat="1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 indent="2"/>
    </xf>
    <xf numFmtId="0" fontId="5" fillId="0" borderId="58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3" fontId="71" fillId="33" borderId="37" xfId="49" applyNumberFormat="1" applyFont="1" applyFill="1" applyBorder="1" applyAlignment="1">
      <alignment vertical="top"/>
    </xf>
    <xf numFmtId="3" fontId="72" fillId="33" borderId="38" xfId="49" applyNumberFormat="1" applyFont="1" applyFill="1" applyBorder="1" applyAlignment="1">
      <alignment vertical="top"/>
    </xf>
    <xf numFmtId="3" fontId="71" fillId="0" borderId="38" xfId="49" applyNumberFormat="1" applyFont="1" applyFill="1" applyBorder="1" applyAlignment="1">
      <alignment vertical="top"/>
    </xf>
    <xf numFmtId="3" fontId="71" fillId="33" borderId="55" xfId="49" applyNumberFormat="1" applyFont="1" applyFill="1" applyBorder="1" applyAlignment="1">
      <alignment vertical="top"/>
    </xf>
    <xf numFmtId="3" fontId="71" fillId="33" borderId="40" xfId="49" applyNumberFormat="1" applyFont="1" applyFill="1" applyBorder="1" applyAlignment="1">
      <alignment vertical="top"/>
    </xf>
    <xf numFmtId="3" fontId="72" fillId="34" borderId="61" xfId="49" applyNumberFormat="1" applyFont="1" applyFill="1" applyBorder="1" applyAlignment="1">
      <alignment horizontal="center" vertical="center"/>
    </xf>
    <xf numFmtId="3" fontId="72" fillId="34" borderId="62" xfId="49" applyNumberFormat="1" applyFont="1" applyFill="1" applyBorder="1" applyAlignment="1">
      <alignment horizontal="center" vertical="center"/>
    </xf>
    <xf numFmtId="183" fontId="78" fillId="38" borderId="20" xfId="0" applyNumberFormat="1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3" fontId="71" fillId="33" borderId="34" xfId="49" applyNumberFormat="1" applyFont="1" applyFill="1" applyBorder="1" applyAlignment="1">
      <alignment vertical="top"/>
    </xf>
    <xf numFmtId="3" fontId="73" fillId="33" borderId="28" xfId="49" applyNumberFormat="1" applyFont="1" applyFill="1" applyBorder="1" applyAlignment="1">
      <alignment horizontal="right" vertical="center"/>
    </xf>
    <xf numFmtId="3" fontId="73" fillId="33" borderId="29" xfId="49" applyNumberFormat="1" applyFont="1" applyFill="1" applyBorder="1" applyAlignment="1">
      <alignment horizontal="right" vertical="center"/>
    </xf>
    <xf numFmtId="3" fontId="73" fillId="33" borderId="30" xfId="49" applyNumberFormat="1" applyFont="1" applyFill="1" applyBorder="1" applyAlignment="1">
      <alignment horizontal="right" vertical="center"/>
    </xf>
    <xf numFmtId="3" fontId="79" fillId="33" borderId="28" xfId="49" applyNumberFormat="1" applyFont="1" applyFill="1" applyBorder="1" applyAlignment="1">
      <alignment horizontal="right" vertical="center"/>
    </xf>
    <xf numFmtId="3" fontId="73" fillId="39" borderId="38" xfId="49" applyNumberFormat="1" applyFont="1" applyFill="1" applyBorder="1" applyAlignment="1">
      <alignment horizontal="right" vertical="center"/>
    </xf>
    <xf numFmtId="3" fontId="73" fillId="33" borderId="29" xfId="49" applyNumberFormat="1" applyFont="1" applyFill="1" applyBorder="1" applyAlignment="1">
      <alignment horizontal="right" vertical="center" wrapText="1"/>
    </xf>
    <xf numFmtId="3" fontId="79" fillId="33" borderId="29" xfId="49" applyNumberFormat="1" applyFont="1" applyFill="1" applyBorder="1" applyAlignment="1">
      <alignment horizontal="right" vertical="center"/>
    </xf>
    <xf numFmtId="3" fontId="73" fillId="0" borderId="29" xfId="49" applyNumberFormat="1" applyFont="1" applyFill="1" applyBorder="1" applyAlignment="1">
      <alignment horizontal="right" vertical="center"/>
    </xf>
    <xf numFmtId="3" fontId="73" fillId="33" borderId="39" xfId="49" applyNumberFormat="1" applyFont="1" applyFill="1" applyBorder="1" applyAlignment="1">
      <alignment horizontal="right" vertical="center"/>
    </xf>
    <xf numFmtId="3" fontId="73" fillId="33" borderId="33" xfId="49" applyNumberFormat="1" applyFont="1" applyFill="1" applyBorder="1" applyAlignment="1">
      <alignment horizontal="right" vertical="center"/>
    </xf>
    <xf numFmtId="3" fontId="80" fillId="33" borderId="54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72" fillId="33" borderId="29" xfId="0" applyNumberFormat="1" applyFont="1" applyFill="1" applyBorder="1" applyAlignment="1">
      <alignment horizontal="right" vertical="top"/>
    </xf>
    <xf numFmtId="3" fontId="72" fillId="33" borderId="38" xfId="49" applyNumberFormat="1" applyFont="1" applyFill="1" applyBorder="1" applyAlignment="1">
      <alignment horizontal="right" vertical="top"/>
    </xf>
    <xf numFmtId="3" fontId="71" fillId="33" borderId="29" xfId="0" applyNumberFormat="1" applyFont="1" applyFill="1" applyBorder="1" applyAlignment="1">
      <alignment horizontal="right" vertical="top"/>
    </xf>
    <xf numFmtId="3" fontId="71" fillId="33" borderId="29" xfId="49" applyNumberFormat="1" applyFont="1" applyFill="1" applyBorder="1" applyAlignment="1">
      <alignment horizontal="right" vertical="top"/>
    </xf>
    <xf numFmtId="3" fontId="71" fillId="33" borderId="38" xfId="0" applyNumberFormat="1" applyFont="1" applyFill="1" applyBorder="1" applyAlignment="1">
      <alignment vertical="top"/>
    </xf>
    <xf numFmtId="3" fontId="71" fillId="33" borderId="50" xfId="49" applyNumberFormat="1" applyFont="1" applyFill="1" applyBorder="1" applyAlignment="1">
      <alignment horizontal="right" vertical="top"/>
    </xf>
    <xf numFmtId="182" fontId="71" fillId="33" borderId="36" xfId="49" applyNumberFormat="1" applyFont="1" applyFill="1" applyBorder="1" applyAlignment="1">
      <alignment horizontal="right" vertical="top"/>
    </xf>
    <xf numFmtId="3" fontId="72" fillId="34" borderId="29" xfId="0" applyNumberFormat="1" applyFont="1" applyFill="1" applyBorder="1" applyAlignment="1">
      <alignment horizontal="center" vertical="center"/>
    </xf>
    <xf numFmtId="3" fontId="72" fillId="34" borderId="30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5" fillId="0" borderId="0" xfId="0" applyNumberFormat="1" applyFont="1" applyBorder="1" applyAlignment="1">
      <alignment/>
    </xf>
    <xf numFmtId="0" fontId="71" fillId="33" borderId="35" xfId="0" applyFont="1" applyFill="1" applyBorder="1" applyAlignment="1">
      <alignment horizontal="left" vertical="center"/>
    </xf>
    <xf numFmtId="180" fontId="72" fillId="33" borderId="42" xfId="49" applyNumberFormat="1" applyFont="1" applyFill="1" applyBorder="1" applyAlignment="1">
      <alignment horizontal="right" vertical="top"/>
    </xf>
    <xf numFmtId="182" fontId="71" fillId="33" borderId="48" xfId="49" applyNumberFormat="1" applyFont="1" applyFill="1" applyBorder="1" applyAlignment="1">
      <alignment vertical="top"/>
    </xf>
    <xf numFmtId="3" fontId="72" fillId="33" borderId="29" xfId="49" applyNumberFormat="1" applyFont="1" applyFill="1" applyBorder="1" applyAlignment="1">
      <alignment horizontal="right" vertical="center"/>
    </xf>
    <xf numFmtId="3" fontId="71" fillId="33" borderId="29" xfId="49" applyNumberFormat="1" applyFont="1" applyFill="1" applyBorder="1" applyAlignment="1">
      <alignment horizontal="right" vertical="center"/>
    </xf>
    <xf numFmtId="3" fontId="71" fillId="33" borderId="50" xfId="49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30" xfId="0" applyFont="1" applyFill="1" applyBorder="1" applyAlignment="1">
      <alignment horizontal="left" vertical="center"/>
    </xf>
    <xf numFmtId="3" fontId="75" fillId="0" borderId="54" xfId="0" applyNumberFormat="1" applyFont="1" applyBorder="1" applyAlignment="1">
      <alignment horizontal="right"/>
    </xf>
    <xf numFmtId="0" fontId="71" fillId="33" borderId="35" xfId="0" applyFont="1" applyFill="1" applyBorder="1" applyAlignment="1">
      <alignment horizontal="left" vertical="top"/>
    </xf>
    <xf numFmtId="182" fontId="71" fillId="33" borderId="38" xfId="49" applyNumberFormat="1" applyFont="1" applyFill="1" applyBorder="1" applyAlignment="1">
      <alignment horizontal="right" vertical="top"/>
    </xf>
    <xf numFmtId="3" fontId="81" fillId="37" borderId="48" xfId="49" applyNumberFormat="1" applyFont="1" applyFill="1" applyBorder="1" applyAlignment="1">
      <alignment horizontal="right" vertical="center" wrapText="1"/>
    </xf>
    <xf numFmtId="1" fontId="72" fillId="33" borderId="29" xfId="0" applyNumberFormat="1" applyFont="1" applyFill="1" applyBorder="1" applyAlignment="1">
      <alignment horizontal="right" vertical="top"/>
    </xf>
    <xf numFmtId="3" fontId="72" fillId="33" borderId="29" xfId="49" applyNumberFormat="1" applyFont="1" applyFill="1" applyBorder="1" applyAlignment="1">
      <alignment horizontal="right" vertical="top"/>
    </xf>
    <xf numFmtId="0" fontId="71" fillId="33" borderId="36" xfId="0" applyFont="1" applyFill="1" applyBorder="1" applyAlignment="1">
      <alignment/>
    </xf>
    <xf numFmtId="43" fontId="72" fillId="33" borderId="38" xfId="49" applyNumberFormat="1" applyFont="1" applyFill="1" applyBorder="1" applyAlignment="1">
      <alignment horizontal="center" vertical="top"/>
    </xf>
    <xf numFmtId="0" fontId="71" fillId="33" borderId="27" xfId="0" applyFont="1" applyFill="1" applyBorder="1" applyAlignment="1">
      <alignment horizontal="left" vertical="top"/>
    </xf>
    <xf numFmtId="182" fontId="71" fillId="33" borderId="38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43" fontId="71" fillId="33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13" xfId="0" applyFont="1" applyFill="1" applyBorder="1" applyAlignment="1">
      <alignment horizontal="center" wrapText="1"/>
    </xf>
    <xf numFmtId="3" fontId="81" fillId="37" borderId="51" xfId="49" applyNumberFormat="1" applyFont="1" applyFill="1" applyBorder="1" applyAlignment="1">
      <alignment horizontal="right" vertical="center" wrapText="1"/>
    </xf>
    <xf numFmtId="180" fontId="72" fillId="0" borderId="42" xfId="49" applyNumberFormat="1" applyFont="1" applyFill="1" applyBorder="1" applyAlignment="1">
      <alignment horizontal="right" vertical="top"/>
    </xf>
    <xf numFmtId="0" fontId="72" fillId="33" borderId="42" xfId="49" applyNumberFormat="1" applyFont="1" applyFill="1" applyBorder="1" applyAlignment="1">
      <alignment horizontal="right" vertical="top"/>
    </xf>
    <xf numFmtId="180" fontId="72" fillId="33" borderId="38" xfId="49" applyNumberFormat="1" applyFont="1" applyFill="1" applyBorder="1" applyAlignment="1">
      <alignment horizontal="right" vertical="top"/>
    </xf>
    <xf numFmtId="0" fontId="72" fillId="33" borderId="38" xfId="49" applyNumberFormat="1" applyFont="1" applyFill="1" applyBorder="1" applyAlignment="1">
      <alignment horizontal="right" vertical="top"/>
    </xf>
    <xf numFmtId="180" fontId="72" fillId="33" borderId="29" xfId="49" applyNumberFormat="1" applyFont="1" applyFill="1" applyBorder="1" applyAlignment="1">
      <alignment horizontal="right" vertical="top"/>
    </xf>
    <xf numFmtId="3" fontId="7" fillId="0" borderId="35" xfId="0" applyNumberFormat="1" applyFont="1" applyFill="1" applyBorder="1" applyAlignment="1">
      <alignment vertical="top" wrapText="1"/>
    </xf>
    <xf numFmtId="185" fontId="0" fillId="0" borderId="0" xfId="0" applyNumberFormat="1" applyAlignment="1">
      <alignment/>
    </xf>
    <xf numFmtId="0" fontId="70" fillId="33" borderId="36" xfId="0" applyFont="1" applyFill="1" applyBorder="1" applyAlignment="1">
      <alignment vertical="top"/>
    </xf>
    <xf numFmtId="0" fontId="71" fillId="33" borderId="29" xfId="0" applyFont="1" applyFill="1" applyBorder="1" applyAlignment="1">
      <alignment horizontal="left" vertical="center" indent="1"/>
    </xf>
    <xf numFmtId="3" fontId="71" fillId="33" borderId="38" xfId="49" applyNumberFormat="1" applyFont="1" applyFill="1" applyBorder="1" applyAlignment="1">
      <alignment vertical="top"/>
    </xf>
    <xf numFmtId="3" fontId="72" fillId="34" borderId="48" xfId="0" applyNumberFormat="1" applyFont="1" applyFill="1" applyBorder="1" applyAlignment="1">
      <alignment vertical="center"/>
    </xf>
    <xf numFmtId="3" fontId="71" fillId="33" borderId="29" xfId="49" applyNumberFormat="1" applyFont="1" applyFill="1" applyBorder="1" applyAlignment="1">
      <alignment vertical="top"/>
    </xf>
    <xf numFmtId="0" fontId="72" fillId="34" borderId="28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43" fontId="72" fillId="34" borderId="37" xfId="49" applyFont="1" applyFill="1" applyBorder="1" applyAlignment="1">
      <alignment horizontal="center" vertical="center"/>
    </xf>
    <xf numFmtId="43" fontId="72" fillId="34" borderId="34" xfId="49" applyFont="1" applyFill="1" applyBorder="1" applyAlignment="1">
      <alignment horizontal="center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2" fillId="33" borderId="36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 vertical="top"/>
    </xf>
    <xf numFmtId="1" fontId="71" fillId="33" borderId="38" xfId="49" applyNumberFormat="1" applyFont="1" applyFill="1" applyBorder="1" applyAlignment="1">
      <alignment horizontal="right" vertical="top"/>
    </xf>
    <xf numFmtId="3" fontId="71" fillId="33" borderId="38" xfId="49" applyNumberFormat="1" applyFont="1" applyFill="1" applyBorder="1" applyAlignment="1">
      <alignment horizontal="right" vertical="top"/>
    </xf>
    <xf numFmtId="0" fontId="71" fillId="33" borderId="10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2" fillId="33" borderId="11" xfId="0" applyFont="1" applyFill="1" applyBorder="1" applyAlignment="1">
      <alignment horizontal="left" vertical="top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182" fontId="72" fillId="33" borderId="38" xfId="49" applyNumberFormat="1" applyFont="1" applyFill="1" applyBorder="1" applyAlignment="1">
      <alignment horizontal="right" vertical="top"/>
    </xf>
    <xf numFmtId="0" fontId="72" fillId="34" borderId="38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justify" vertical="center" wrapText="1"/>
    </xf>
    <xf numFmtId="180" fontId="72" fillId="33" borderId="38" xfId="49" applyNumberFormat="1" applyFont="1" applyFill="1" applyBorder="1" applyAlignment="1">
      <alignment horizontal="center" vertical="top"/>
    </xf>
    <xf numFmtId="180" fontId="71" fillId="33" borderId="38" xfId="49" applyNumberFormat="1" applyFont="1" applyFill="1" applyBorder="1" applyAlignment="1">
      <alignment horizontal="center" vertical="top"/>
    </xf>
    <xf numFmtId="0" fontId="6" fillId="34" borderId="4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58" xfId="0" applyFont="1" applyFill="1" applyBorder="1" applyAlignment="1">
      <alignment horizontal="center" vertical="top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justify" vertical="top" wrapText="1"/>
    </xf>
    <xf numFmtId="0" fontId="6" fillId="34" borderId="64" xfId="0" applyFont="1" applyFill="1" applyBorder="1" applyAlignment="1">
      <alignment horizontal="center" vertical="top" wrapText="1"/>
    </xf>
    <xf numFmtId="0" fontId="6" fillId="34" borderId="65" xfId="0" applyFont="1" applyFill="1" applyBorder="1" applyAlignment="1">
      <alignment horizontal="center" vertical="top" wrapText="1"/>
    </xf>
    <xf numFmtId="0" fontId="6" fillId="34" borderId="68" xfId="0" applyFont="1" applyFill="1" applyBorder="1" applyAlignment="1">
      <alignment horizontal="center" vertical="top" wrapText="1"/>
    </xf>
    <xf numFmtId="0" fontId="72" fillId="34" borderId="11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72" fillId="34" borderId="36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29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2" fillId="34" borderId="30" xfId="0" applyFont="1" applyFill="1" applyBorder="1" applyAlignment="1">
      <alignment horizontal="center" vertical="center"/>
    </xf>
    <xf numFmtId="43" fontId="72" fillId="34" borderId="37" xfId="49" applyFont="1" applyFill="1" applyBorder="1" applyAlignment="1">
      <alignment horizontal="center" vertical="center"/>
    </xf>
    <xf numFmtId="43" fontId="72" fillId="34" borderId="34" xfId="49" applyFont="1" applyFill="1" applyBorder="1" applyAlignment="1">
      <alignment horizontal="center" vertical="center"/>
    </xf>
    <xf numFmtId="3" fontId="72" fillId="34" borderId="48" xfId="0" applyNumberFormat="1" applyFont="1" applyFill="1" applyBorder="1" applyAlignment="1">
      <alignment vertical="center"/>
    </xf>
    <xf numFmtId="0" fontId="70" fillId="33" borderId="36" xfId="0" applyFont="1" applyFill="1" applyBorder="1" applyAlignment="1">
      <alignment vertical="top"/>
    </xf>
    <xf numFmtId="3" fontId="71" fillId="33" borderId="29" xfId="49" applyNumberFormat="1" applyFont="1" applyFill="1" applyBorder="1" applyAlignment="1">
      <alignment vertical="top"/>
    </xf>
    <xf numFmtId="3" fontId="71" fillId="33" borderId="38" xfId="49" applyNumberFormat="1" applyFont="1" applyFill="1" applyBorder="1" applyAlignment="1">
      <alignment vertical="top"/>
    </xf>
    <xf numFmtId="0" fontId="72" fillId="34" borderId="69" xfId="0" applyFont="1" applyFill="1" applyBorder="1" applyAlignment="1">
      <alignment vertical="center"/>
    </xf>
    <xf numFmtId="0" fontId="72" fillId="34" borderId="40" xfId="0" applyFont="1" applyFill="1" applyBorder="1" applyAlignment="1">
      <alignment vertical="center"/>
    </xf>
    <xf numFmtId="0" fontId="71" fillId="33" borderId="29" xfId="0" applyFont="1" applyFill="1" applyBorder="1" applyAlignment="1">
      <alignment horizontal="left" vertical="center" indent="1"/>
    </xf>
    <xf numFmtId="3" fontId="71" fillId="33" borderId="42" xfId="49" applyNumberFormat="1" applyFont="1" applyFill="1" applyBorder="1" applyAlignment="1">
      <alignment horizontal="right" vertical="center"/>
    </xf>
    <xf numFmtId="3" fontId="71" fillId="33" borderId="38" xfId="49" applyNumberFormat="1" applyFont="1" applyFill="1" applyBorder="1" applyAlignment="1">
      <alignment horizontal="right" vertical="center"/>
    </xf>
    <xf numFmtId="0" fontId="70" fillId="33" borderId="10" xfId="0" applyFont="1" applyFill="1" applyBorder="1" applyAlignment="1">
      <alignment vertical="top"/>
    </xf>
    <xf numFmtId="0" fontId="79" fillId="34" borderId="11" xfId="0" applyFont="1" applyFill="1" applyBorder="1" applyAlignment="1">
      <alignment horizontal="center" vertical="top"/>
    </xf>
    <xf numFmtId="0" fontId="79" fillId="34" borderId="47" xfId="0" applyFont="1" applyFill="1" applyBorder="1" applyAlignment="1">
      <alignment horizontal="center" vertical="top"/>
    </xf>
    <xf numFmtId="0" fontId="79" fillId="34" borderId="28" xfId="0" applyFont="1" applyFill="1" applyBorder="1" applyAlignment="1">
      <alignment horizontal="center" vertical="top"/>
    </xf>
    <xf numFmtId="0" fontId="79" fillId="34" borderId="36" xfId="0" applyFont="1" applyFill="1" applyBorder="1" applyAlignment="1">
      <alignment horizontal="center" vertical="top"/>
    </xf>
    <xf numFmtId="0" fontId="79" fillId="34" borderId="0" xfId="0" applyFont="1" applyFill="1" applyBorder="1" applyAlignment="1">
      <alignment horizontal="center" vertical="top"/>
    </xf>
    <xf numFmtId="0" fontId="79" fillId="34" borderId="29" xfId="0" applyFont="1" applyFill="1" applyBorder="1" applyAlignment="1">
      <alignment horizontal="center" vertical="top"/>
    </xf>
    <xf numFmtId="0" fontId="79" fillId="34" borderId="10" xfId="0" applyFont="1" applyFill="1" applyBorder="1" applyAlignment="1">
      <alignment horizontal="center" vertical="top"/>
    </xf>
    <xf numFmtId="0" fontId="79" fillId="34" borderId="27" xfId="0" applyFont="1" applyFill="1" applyBorder="1" applyAlignment="1">
      <alignment horizontal="center" vertical="top"/>
    </xf>
    <xf numFmtId="0" fontId="79" fillId="34" borderId="30" xfId="0" applyFont="1" applyFill="1" applyBorder="1" applyAlignment="1">
      <alignment horizontal="center" vertical="top"/>
    </xf>
    <xf numFmtId="0" fontId="61" fillId="34" borderId="11" xfId="0" applyFont="1" applyFill="1" applyBorder="1" applyAlignment="1">
      <alignment horizontal="center"/>
    </xf>
    <xf numFmtId="0" fontId="61" fillId="34" borderId="47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3" fontId="79" fillId="34" borderId="64" xfId="49" applyNumberFormat="1" applyFont="1" applyFill="1" applyBorder="1" applyAlignment="1">
      <alignment horizontal="center"/>
    </xf>
    <xf numFmtId="3" fontId="79" fillId="34" borderId="65" xfId="49" applyNumberFormat="1" applyFont="1" applyFill="1" applyBorder="1" applyAlignment="1">
      <alignment horizontal="center"/>
    </xf>
    <xf numFmtId="3" fontId="79" fillId="34" borderId="68" xfId="49" applyNumberFormat="1" applyFont="1" applyFill="1" applyBorder="1" applyAlignment="1">
      <alignment horizontal="center"/>
    </xf>
    <xf numFmtId="3" fontId="79" fillId="34" borderId="37" xfId="49" applyNumberFormat="1" applyFont="1" applyFill="1" applyBorder="1" applyAlignment="1">
      <alignment horizontal="center"/>
    </xf>
    <xf numFmtId="3" fontId="79" fillId="34" borderId="38" xfId="49" applyNumberFormat="1" applyFont="1" applyFill="1" applyBorder="1" applyAlignment="1">
      <alignment horizontal="center"/>
    </xf>
    <xf numFmtId="3" fontId="79" fillId="34" borderId="34" xfId="49" applyNumberFormat="1" applyFont="1" applyFill="1" applyBorder="1" applyAlignment="1">
      <alignment horizontal="center"/>
    </xf>
    <xf numFmtId="0" fontId="79" fillId="34" borderId="36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4" borderId="27" xfId="0" applyFont="1" applyFill="1" applyBorder="1" applyAlignment="1">
      <alignment horizontal="center"/>
    </xf>
    <xf numFmtId="0" fontId="79" fillId="34" borderId="3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justify" vertical="center" wrapText="1"/>
    </xf>
    <xf numFmtId="0" fontId="61" fillId="33" borderId="47" xfId="0" applyFont="1" applyFill="1" applyBorder="1" applyAlignment="1">
      <alignment horizontal="justify" vertical="center" wrapText="1"/>
    </xf>
    <xf numFmtId="0" fontId="61" fillId="33" borderId="28" xfId="0" applyFont="1" applyFill="1" applyBorder="1" applyAlignment="1">
      <alignment horizontal="justify" vertical="center" wrapText="1"/>
    </xf>
    <xf numFmtId="0" fontId="79" fillId="33" borderId="36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79" fillId="33" borderId="29" xfId="0" applyFont="1" applyFill="1" applyBorder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73" fillId="33" borderId="29" xfId="0" applyFont="1" applyFill="1" applyBorder="1" applyAlignment="1">
      <alignment horizontal="left" vertical="center"/>
    </xf>
    <xf numFmtId="0" fontId="61" fillId="33" borderId="36" xfId="0" applyFont="1" applyFill="1" applyBorder="1" applyAlignment="1">
      <alignment horizontal="left" vertical="center"/>
    </xf>
    <xf numFmtId="3" fontId="79" fillId="33" borderId="38" xfId="49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/>
    </xf>
    <xf numFmtId="0" fontId="73" fillId="33" borderId="27" xfId="0" applyFont="1" applyFill="1" applyBorder="1" applyAlignment="1">
      <alignment horizontal="left" vertical="center"/>
    </xf>
    <xf numFmtId="0" fontId="73" fillId="33" borderId="30" xfId="0" applyFont="1" applyFill="1" applyBorder="1" applyAlignment="1">
      <alignment horizontal="left" vertical="center"/>
    </xf>
    <xf numFmtId="0" fontId="73" fillId="33" borderId="47" xfId="0" applyFont="1" applyFill="1" applyBorder="1" applyAlignment="1">
      <alignment horizontal="left" vertical="center"/>
    </xf>
    <xf numFmtId="0" fontId="73" fillId="33" borderId="28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29" xfId="0" applyFont="1" applyFill="1" applyBorder="1" applyAlignment="1">
      <alignment horizontal="left" vertical="center"/>
    </xf>
    <xf numFmtId="0" fontId="73" fillId="33" borderId="70" xfId="0" applyFont="1" applyFill="1" applyBorder="1" applyAlignment="1">
      <alignment horizontal="left" vertical="center"/>
    </xf>
    <xf numFmtId="0" fontId="73" fillId="33" borderId="39" xfId="0" applyFont="1" applyFill="1" applyBorder="1" applyAlignment="1">
      <alignment horizontal="left" vertical="center"/>
    </xf>
    <xf numFmtId="3" fontId="73" fillId="33" borderId="38" xfId="49" applyNumberFormat="1" applyFont="1" applyFill="1" applyBorder="1" applyAlignment="1">
      <alignment horizontal="right" vertical="center" wrapText="1"/>
    </xf>
    <xf numFmtId="0" fontId="79" fillId="33" borderId="0" xfId="0" applyFont="1" applyFill="1" applyAlignment="1">
      <alignment horizontal="left" vertical="center"/>
    </xf>
    <xf numFmtId="0" fontId="61" fillId="33" borderId="70" xfId="0" applyFont="1" applyFill="1" applyBorder="1" applyAlignment="1">
      <alignment horizontal="left" vertical="center"/>
    </xf>
    <xf numFmtId="0" fontId="61" fillId="33" borderId="39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horizontal="center" vertical="top"/>
    </xf>
    <xf numFmtId="0" fontId="72" fillId="34" borderId="47" xfId="0" applyFont="1" applyFill="1" applyBorder="1" applyAlignment="1">
      <alignment horizontal="center" vertical="top"/>
    </xf>
    <xf numFmtId="0" fontId="72" fillId="34" borderId="28" xfId="0" applyFont="1" applyFill="1" applyBorder="1" applyAlignment="1">
      <alignment horizontal="center" vertical="top"/>
    </xf>
    <xf numFmtId="0" fontId="72" fillId="34" borderId="36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 vertical="top"/>
    </xf>
    <xf numFmtId="0" fontId="72" fillId="34" borderId="29" xfId="0" applyFont="1" applyFill="1" applyBorder="1" applyAlignment="1">
      <alignment horizontal="center" vertical="top"/>
    </xf>
    <xf numFmtId="0" fontId="72" fillId="34" borderId="10" xfId="0" applyFont="1" applyFill="1" applyBorder="1" applyAlignment="1">
      <alignment horizontal="center" vertical="top"/>
    </xf>
    <xf numFmtId="0" fontId="72" fillId="34" borderId="27" xfId="0" applyFont="1" applyFill="1" applyBorder="1" applyAlignment="1">
      <alignment horizontal="center" vertical="top"/>
    </xf>
    <xf numFmtId="0" fontId="72" fillId="34" borderId="30" xfId="0" applyFont="1" applyFill="1" applyBorder="1" applyAlignment="1">
      <alignment horizontal="center" vertical="top"/>
    </xf>
    <xf numFmtId="0" fontId="72" fillId="34" borderId="64" xfId="0" applyFont="1" applyFill="1" applyBorder="1" applyAlignment="1">
      <alignment horizontal="center" vertical="center"/>
    </xf>
    <xf numFmtId="0" fontId="72" fillId="34" borderId="65" xfId="0" applyFont="1" applyFill="1" applyBorder="1" applyAlignment="1">
      <alignment horizontal="center" vertical="center"/>
    </xf>
    <xf numFmtId="0" fontId="72" fillId="34" borderId="68" xfId="0" applyFont="1" applyFill="1" applyBorder="1" applyAlignment="1">
      <alignment horizontal="center" vertical="center"/>
    </xf>
    <xf numFmtId="0" fontId="72" fillId="34" borderId="37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left" vertical="top"/>
    </xf>
    <xf numFmtId="0" fontId="72" fillId="33" borderId="28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 vertical="top"/>
    </xf>
    <xf numFmtId="0" fontId="71" fillId="33" borderId="29" xfId="0" applyFont="1" applyFill="1" applyBorder="1" applyAlignment="1">
      <alignment horizontal="left" vertical="top"/>
    </xf>
    <xf numFmtId="3" fontId="71" fillId="33" borderId="38" xfId="0" applyNumberFormat="1" applyFont="1" applyFill="1" applyBorder="1" applyAlignment="1">
      <alignment horizontal="right" vertical="center"/>
    </xf>
    <xf numFmtId="3" fontId="81" fillId="37" borderId="51" xfId="49" applyNumberFormat="1" applyFont="1" applyFill="1" applyBorder="1" applyAlignment="1">
      <alignment vertical="center" wrapText="1"/>
    </xf>
    <xf numFmtId="3" fontId="81" fillId="37" borderId="50" xfId="49" applyNumberFormat="1" applyFont="1" applyFill="1" applyBorder="1" applyAlignment="1">
      <alignment vertical="center" wrapText="1"/>
    </xf>
    <xf numFmtId="3" fontId="71" fillId="33" borderId="38" xfId="0" applyNumberFormat="1" applyFont="1" applyFill="1" applyBorder="1" applyAlignment="1">
      <alignment horizontal="right" vertical="top"/>
    </xf>
    <xf numFmtId="3" fontId="72" fillId="33" borderId="38" xfId="0" applyNumberFormat="1" applyFont="1" applyFill="1" applyBorder="1" applyAlignment="1">
      <alignment horizontal="right" vertical="top"/>
    </xf>
    <xf numFmtId="0" fontId="71" fillId="33" borderId="10" xfId="0" applyFont="1" applyFill="1" applyBorder="1" applyAlignment="1">
      <alignment horizontal="left" vertical="top"/>
    </xf>
    <xf numFmtId="0" fontId="71" fillId="33" borderId="30" xfId="0" applyFont="1" applyFill="1" applyBorder="1" applyAlignment="1">
      <alignment horizontal="left" vertical="top"/>
    </xf>
    <xf numFmtId="0" fontId="72" fillId="33" borderId="31" xfId="0" applyFont="1" applyFill="1" applyBorder="1" applyAlignment="1">
      <alignment horizontal="left" vertical="top"/>
    </xf>
    <xf numFmtId="0" fontId="72" fillId="33" borderId="33" xfId="0" applyFont="1" applyFill="1" applyBorder="1" applyAlignment="1">
      <alignment horizontal="left" vertical="top"/>
    </xf>
    <xf numFmtId="0" fontId="71" fillId="33" borderId="36" xfId="0" applyFont="1" applyFill="1" applyBorder="1" applyAlignment="1">
      <alignment horizontal="left"/>
    </xf>
    <xf numFmtId="0" fontId="71" fillId="33" borderId="29" xfId="0" applyFont="1" applyFill="1" applyBorder="1" applyAlignment="1">
      <alignment horizontal="left"/>
    </xf>
    <xf numFmtId="1" fontId="71" fillId="33" borderId="38" xfId="49" applyNumberFormat="1" applyFont="1" applyFill="1" applyBorder="1" applyAlignment="1">
      <alignment horizontal="right" vertical="top"/>
    </xf>
    <xf numFmtId="3" fontId="71" fillId="33" borderId="38" xfId="49" applyNumberFormat="1" applyFont="1" applyFill="1" applyBorder="1" applyAlignment="1">
      <alignment horizontal="right" vertical="top"/>
    </xf>
    <xf numFmtId="0" fontId="72" fillId="33" borderId="36" xfId="0" applyFont="1" applyFill="1" applyBorder="1" applyAlignment="1">
      <alignment horizontal="left" vertical="top"/>
    </xf>
    <xf numFmtId="0" fontId="72" fillId="33" borderId="29" xfId="0" applyFont="1" applyFill="1" applyBorder="1" applyAlignment="1">
      <alignment horizontal="left" vertical="top"/>
    </xf>
    <xf numFmtId="0" fontId="72" fillId="34" borderId="38" xfId="0" applyFont="1" applyFill="1" applyBorder="1" applyAlignment="1">
      <alignment horizontal="center" vertical="center"/>
    </xf>
    <xf numFmtId="182" fontId="72" fillId="33" borderId="37" xfId="49" applyNumberFormat="1" applyFont="1" applyFill="1" applyBorder="1" applyAlignment="1">
      <alignment horizontal="right" vertical="top"/>
    </xf>
    <xf numFmtId="182" fontId="72" fillId="33" borderId="38" xfId="49" applyNumberFormat="1" applyFont="1" applyFill="1" applyBorder="1" applyAlignment="1">
      <alignment horizontal="right" vertical="top"/>
    </xf>
    <xf numFmtId="3" fontId="72" fillId="34" borderId="64" xfId="0" applyNumberFormat="1" applyFont="1" applyFill="1" applyBorder="1" applyAlignment="1">
      <alignment horizontal="center" vertical="center"/>
    </xf>
    <xf numFmtId="3" fontId="72" fillId="34" borderId="65" xfId="0" applyNumberFormat="1" applyFont="1" applyFill="1" applyBorder="1" applyAlignment="1">
      <alignment horizontal="center" vertical="center"/>
    </xf>
    <xf numFmtId="3" fontId="72" fillId="34" borderId="68" xfId="0" applyNumberFormat="1" applyFont="1" applyFill="1" applyBorder="1" applyAlignment="1">
      <alignment horizontal="center" vertical="center"/>
    </xf>
    <xf numFmtId="3" fontId="72" fillId="34" borderId="37" xfId="0" applyNumberFormat="1" applyFont="1" applyFill="1" applyBorder="1" applyAlignment="1">
      <alignment horizontal="center" vertical="center"/>
    </xf>
    <xf numFmtId="3" fontId="72" fillId="34" borderId="38" xfId="0" applyNumberFormat="1" applyFont="1" applyFill="1" applyBorder="1" applyAlignment="1">
      <alignment horizontal="center" vertical="center"/>
    </xf>
    <xf numFmtId="3" fontId="72" fillId="34" borderId="34" xfId="0" applyNumberFormat="1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justify" vertical="center" wrapText="1"/>
    </xf>
    <xf numFmtId="0" fontId="71" fillId="33" borderId="29" xfId="0" applyFont="1" applyFill="1" applyBorder="1" applyAlignment="1">
      <alignment horizontal="justify" vertical="center" wrapText="1"/>
    </xf>
    <xf numFmtId="0" fontId="72" fillId="33" borderId="36" xfId="0" applyFont="1" applyFill="1" applyBorder="1" applyAlignment="1">
      <alignment horizontal="left" vertical="center"/>
    </xf>
    <xf numFmtId="0" fontId="72" fillId="33" borderId="29" xfId="0" applyFont="1" applyFill="1" applyBorder="1" applyAlignment="1">
      <alignment horizontal="left" vertical="center"/>
    </xf>
    <xf numFmtId="0" fontId="71" fillId="33" borderId="36" xfId="0" applyFont="1" applyFill="1" applyBorder="1" applyAlignment="1">
      <alignment horizontal="left" vertical="center"/>
    </xf>
    <xf numFmtId="0" fontId="72" fillId="33" borderId="35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180" fontId="71" fillId="33" borderId="38" xfId="49" applyNumberFormat="1" applyFont="1" applyFill="1" applyBorder="1" applyAlignment="1">
      <alignment horizontal="center" vertical="top"/>
    </xf>
    <xf numFmtId="180" fontId="72" fillId="33" borderId="38" xfId="49" applyNumberFormat="1" applyFont="1" applyFill="1" applyBorder="1" applyAlignment="1">
      <alignment horizontal="center" vertical="top"/>
    </xf>
    <xf numFmtId="0" fontId="82" fillId="0" borderId="17" xfId="0" applyFont="1" applyBorder="1" applyAlignment="1">
      <alignment horizontal="center"/>
    </xf>
    <xf numFmtId="0" fontId="64" fillId="34" borderId="71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4" fillId="34" borderId="71" xfId="0" applyFont="1" applyFill="1" applyBorder="1" applyAlignment="1">
      <alignment wrapText="1"/>
    </xf>
    <xf numFmtId="0" fontId="64" fillId="34" borderId="23" xfId="0" applyFont="1" applyFill="1" applyBorder="1" applyAlignment="1">
      <alignment wrapText="1"/>
    </xf>
    <xf numFmtId="0" fontId="64" fillId="34" borderId="22" xfId="0" applyFont="1" applyFill="1" applyBorder="1" applyAlignment="1">
      <alignment wrapText="1"/>
    </xf>
    <xf numFmtId="0" fontId="64" fillId="34" borderId="26" xfId="0" applyFont="1" applyFill="1" applyBorder="1" applyAlignment="1">
      <alignment wrapText="1"/>
    </xf>
    <xf numFmtId="0" fontId="64" fillId="34" borderId="0" xfId="0" applyFont="1" applyFill="1" applyBorder="1" applyAlignment="1">
      <alignment wrapText="1"/>
    </xf>
    <xf numFmtId="0" fontId="64" fillId="34" borderId="20" xfId="0" applyFont="1" applyFill="1" applyBorder="1" applyAlignment="1">
      <alignment wrapText="1"/>
    </xf>
    <xf numFmtId="0" fontId="64" fillId="34" borderId="18" xfId="0" applyFont="1" applyFill="1" applyBorder="1" applyAlignment="1">
      <alignment wrapText="1"/>
    </xf>
    <xf numFmtId="0" fontId="64" fillId="34" borderId="17" xfId="0" applyFont="1" applyFill="1" applyBorder="1" applyAlignment="1">
      <alignment wrapText="1"/>
    </xf>
    <xf numFmtId="0" fontId="64" fillId="34" borderId="14" xfId="0" applyFont="1" applyFill="1" applyBorder="1" applyAlignment="1">
      <alignment wrapText="1"/>
    </xf>
    <xf numFmtId="0" fontId="64" fillId="34" borderId="2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72" xfId="0" applyFont="1" applyFill="1" applyBorder="1" applyAlignment="1">
      <alignment horizontal="center"/>
    </xf>
    <xf numFmtId="0" fontId="64" fillId="34" borderId="7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 wrapText="1"/>
    </xf>
    <xf numFmtId="0" fontId="64" fillId="34" borderId="20" xfId="0" applyFont="1" applyFill="1" applyBorder="1" applyAlignment="1">
      <alignment horizontal="center" wrapText="1"/>
    </xf>
    <xf numFmtId="0" fontId="64" fillId="34" borderId="14" xfId="0" applyFont="1" applyFill="1" applyBorder="1" applyAlignment="1">
      <alignment horizontal="center" wrapText="1"/>
    </xf>
    <xf numFmtId="0" fontId="64" fillId="34" borderId="21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3" xfId="0" applyFont="1" applyFill="1" applyBorder="1" applyAlignment="1">
      <alignment horizontal="center" wrapText="1"/>
    </xf>
    <xf numFmtId="0" fontId="64" fillId="34" borderId="25" xfId="0" applyFont="1" applyFill="1" applyBorder="1" applyAlignment="1">
      <alignment horizontal="center" wrapText="1"/>
    </xf>
    <xf numFmtId="0" fontId="64" fillId="34" borderId="72" xfId="0" applyFont="1" applyFill="1" applyBorder="1" applyAlignment="1">
      <alignment horizontal="center" wrapText="1"/>
    </xf>
    <xf numFmtId="0" fontId="64" fillId="34" borderId="73" xfId="0" applyFont="1" applyFill="1" applyBorder="1" applyAlignment="1">
      <alignment horizontal="center" wrapText="1"/>
    </xf>
    <xf numFmtId="0" fontId="64" fillId="35" borderId="25" xfId="0" applyFont="1" applyFill="1" applyBorder="1" applyAlignment="1">
      <alignment wrapText="1"/>
    </xf>
    <xf numFmtId="0" fontId="64" fillId="35" borderId="15" xfId="0" applyFont="1" applyFill="1" applyBorder="1" applyAlignment="1">
      <alignment wrapText="1"/>
    </xf>
    <xf numFmtId="0" fontId="64" fillId="34" borderId="25" xfId="0" applyFont="1" applyFill="1" applyBorder="1" applyAlignment="1">
      <alignment wrapText="1"/>
    </xf>
    <xf numFmtId="0" fontId="64" fillId="34" borderId="15" xfId="0" applyFont="1" applyFill="1" applyBorder="1" applyAlignment="1">
      <alignment wrapText="1"/>
    </xf>
    <xf numFmtId="0" fontId="64" fillId="21" borderId="15" xfId="0" applyFont="1" applyFill="1" applyBorder="1" applyAlignment="1">
      <alignment wrapText="1"/>
    </xf>
    <xf numFmtId="0" fontId="64" fillId="0" borderId="15" xfId="0" applyFont="1" applyBorder="1" applyAlignment="1">
      <alignment wrapText="1"/>
    </xf>
    <xf numFmtId="0" fontId="64" fillId="0" borderId="72" xfId="0" applyFont="1" applyBorder="1" applyAlignment="1">
      <alignment wrapText="1"/>
    </xf>
    <xf numFmtId="0" fontId="64" fillId="35" borderId="24" xfId="0" applyFont="1" applyFill="1" applyBorder="1" applyAlignment="1">
      <alignment wrapText="1"/>
    </xf>
    <xf numFmtId="0" fontId="62" fillId="34" borderId="25" xfId="0" applyFont="1" applyFill="1" applyBorder="1" applyAlignment="1">
      <alignment wrapText="1"/>
    </xf>
    <xf numFmtId="0" fontId="62" fillId="34" borderId="15" xfId="0" applyFont="1" applyFill="1" applyBorder="1" applyAlignment="1">
      <alignment wrapText="1"/>
    </xf>
    <xf numFmtId="0" fontId="62" fillId="34" borderId="24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twoCellAnchor>
    <xdr:from>
      <xdr:col>0</xdr:col>
      <xdr:colOff>9525</xdr:colOff>
      <xdr:row>76</xdr:row>
      <xdr:rowOff>180975</xdr:rowOff>
    </xdr:from>
    <xdr:to>
      <xdr:col>0</xdr:col>
      <xdr:colOff>2362200</xdr:colOff>
      <xdr:row>77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9525" y="16421100"/>
          <a:ext cx="2352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2066925</xdr:colOff>
      <xdr:row>76</xdr:row>
      <xdr:rowOff>180975</xdr:rowOff>
    </xdr:from>
    <xdr:ext cx="3124200" cy="666750"/>
    <xdr:sp>
      <xdr:nvSpPr>
        <xdr:cNvPr id="3" name="4 CuadroTexto"/>
        <xdr:cNvSpPr txBox="1">
          <a:spLocks noChangeArrowheads="1"/>
        </xdr:cNvSpPr>
      </xdr:nvSpPr>
      <xdr:spPr>
        <a:xfrm>
          <a:off x="7781925" y="16421100"/>
          <a:ext cx="3124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238125</xdr:colOff>
      <xdr:row>40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82930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7</xdr:col>
      <xdr:colOff>857250</xdr:colOff>
      <xdr:row>14</xdr:row>
      <xdr:rowOff>180975</xdr:rowOff>
    </xdr:from>
    <xdr:ext cx="3124200" cy="571500"/>
    <xdr:sp>
      <xdr:nvSpPr>
        <xdr:cNvPr id="2" name="3 CuadroTexto"/>
        <xdr:cNvSpPr txBox="1">
          <a:spLocks noChangeArrowheads="1"/>
        </xdr:cNvSpPr>
      </xdr:nvSpPr>
      <xdr:spPr>
        <a:xfrm>
          <a:off x="8248650" y="56102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0</xdr:rowOff>
    </xdr:from>
    <xdr:to>
      <xdr:col>11</xdr:col>
      <xdr:colOff>0</xdr:colOff>
      <xdr:row>15</xdr:row>
      <xdr:rowOff>9525</xdr:rowOff>
    </xdr:to>
    <xdr:sp>
      <xdr:nvSpPr>
        <xdr:cNvPr id="4" name="5 Conector recto"/>
        <xdr:cNvSpPr>
          <a:spLocks/>
        </xdr:cNvSpPr>
      </xdr:nvSpPr>
      <xdr:spPr>
        <a:xfrm flipV="1">
          <a:off x="8924925" y="56197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612582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1</xdr:col>
      <xdr:colOff>4391025</xdr:colOff>
      <xdr:row>86</xdr:row>
      <xdr:rowOff>9525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153025" y="161353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86</xdr:row>
      <xdr:rowOff>9525</xdr:rowOff>
    </xdr:from>
    <xdr:to>
      <xdr:col>1</xdr:col>
      <xdr:colOff>1447800</xdr:colOff>
      <xdr:row>86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61353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86</xdr:row>
      <xdr:rowOff>19050</xdr:rowOff>
    </xdr:from>
    <xdr:to>
      <xdr:col>5</xdr:col>
      <xdr:colOff>0</xdr:colOff>
      <xdr:row>86</xdr:row>
      <xdr:rowOff>28575</xdr:rowOff>
    </xdr:to>
    <xdr:sp>
      <xdr:nvSpPr>
        <xdr:cNvPr id="4" name="4 Conector recto"/>
        <xdr:cNvSpPr>
          <a:spLocks/>
        </xdr:cNvSpPr>
      </xdr:nvSpPr>
      <xdr:spPr>
        <a:xfrm flipV="1">
          <a:off x="5829300" y="1614487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104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5738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5</xdr:col>
      <xdr:colOff>57150</xdr:colOff>
      <xdr:row>104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4981575" y="19573875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104</xdr:row>
      <xdr:rowOff>9525</xdr:rowOff>
    </xdr:from>
    <xdr:to>
      <xdr:col>2</xdr:col>
      <xdr:colOff>685800</xdr:colOff>
      <xdr:row>104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5834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104</xdr:row>
      <xdr:rowOff>9525</xdr:rowOff>
    </xdr:from>
    <xdr:to>
      <xdr:col>9</xdr:col>
      <xdr:colOff>0</xdr:colOff>
      <xdr:row>104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5657850" y="195834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176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342900</xdr:colOff>
      <xdr:row>176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153150" y="33528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176</xdr:row>
      <xdr:rowOff>9525</xdr:rowOff>
    </xdr:from>
    <xdr:to>
      <xdr:col>1</xdr:col>
      <xdr:colOff>1447800</xdr:colOff>
      <xdr:row>176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33537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176</xdr:row>
      <xdr:rowOff>9525</xdr:rowOff>
    </xdr:from>
    <xdr:to>
      <xdr:col>8</xdr:col>
      <xdr:colOff>0</xdr:colOff>
      <xdr:row>176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838950" y="33537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428625</xdr:colOff>
      <xdr:row>38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6334125" y="7239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7248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1104900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7010400" y="7248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647700</xdr:colOff>
      <xdr:row>101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00700" y="192405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101</xdr:row>
      <xdr:rowOff>9525</xdr:rowOff>
    </xdr:from>
    <xdr:to>
      <xdr:col>1</xdr:col>
      <xdr:colOff>1447800</xdr:colOff>
      <xdr:row>101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19250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1047750</xdr:colOff>
      <xdr:row>101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76975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Ing. José Luis González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Cuellar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 General </a:t>
          </a:r>
        </a:p>
      </xdr:txBody>
    </xdr:sp>
    <xdr:clientData/>
  </xdr:oneCellAnchor>
  <xdr:oneCellAnchor>
    <xdr:from>
      <xdr:col>4</xdr:col>
      <xdr:colOff>19050</xdr:colOff>
      <xdr:row>44</xdr:row>
      <xdr:rowOff>0</xdr:rowOff>
    </xdr:from>
    <xdr:ext cx="3124200" cy="571500"/>
    <xdr:sp>
      <xdr:nvSpPr>
        <xdr:cNvPr id="2" name="2 CuadroTexto"/>
        <xdr:cNvSpPr txBox="1">
          <a:spLocks noChangeArrowheads="1"/>
        </xdr:cNvSpPr>
      </xdr:nvSpPr>
      <xdr:spPr>
        <a:xfrm>
          <a:off x="5619750" y="8382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3" name="3 Conector recto"/>
        <xdr:cNvSpPr>
          <a:spLocks/>
        </xdr:cNvSpPr>
      </xdr:nvSpPr>
      <xdr:spPr>
        <a:xfrm flipV="1">
          <a:off x="85725" y="8391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44</xdr:row>
      <xdr:rowOff>9525</xdr:rowOff>
    </xdr:from>
    <xdr:to>
      <xdr:col>7</xdr:col>
      <xdr:colOff>9525</xdr:colOff>
      <xdr:row>44</xdr:row>
      <xdr:rowOff>19050</xdr:rowOff>
    </xdr:to>
    <xdr:sp>
      <xdr:nvSpPr>
        <xdr:cNvPr id="4" name="4 Conector recto"/>
        <xdr:cNvSpPr>
          <a:spLocks/>
        </xdr:cNvSpPr>
      </xdr:nvSpPr>
      <xdr:spPr>
        <a:xfrm flipV="1">
          <a:off x="6296025" y="8391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AppData\Local\Packages\Microsoft.MicrosoftEdge_8wekyb3d8bbwe\TempState\Downloads\Estados%20Vinculados%20%20enero-marz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 "/>
      <sheetName val="CAdmon"/>
      <sheetName val="CTG"/>
      <sheetName val="COG"/>
      <sheetName val="CFG "/>
      <sheetName val="End Neto"/>
      <sheetName val="Int"/>
      <sheetName val="CProg "/>
      <sheetName val="Post Fiscal"/>
      <sheetName val="BInmu"/>
      <sheetName val="BMu"/>
      <sheetName val="Rel Cta Banc"/>
      <sheetName val="Hoja1"/>
    </sheetNames>
    <sheetDataSet>
      <sheetData sheetId="11">
        <row r="33">
          <cell r="G33">
            <v>713614</v>
          </cell>
          <cell r="H33">
            <v>102274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362" t="s">
        <v>399</v>
      </c>
      <c r="B1" s="363"/>
      <c r="C1" s="363"/>
      <c r="D1" s="363"/>
      <c r="E1" s="363"/>
      <c r="F1" s="364"/>
    </row>
    <row r="2" spans="1:6" ht="15">
      <c r="A2" s="365" t="s">
        <v>400</v>
      </c>
      <c r="B2" s="366"/>
      <c r="C2" s="366"/>
      <c r="D2" s="366"/>
      <c r="E2" s="366"/>
      <c r="F2" s="367"/>
    </row>
    <row r="3" spans="1:6" ht="15">
      <c r="A3" s="365" t="s">
        <v>578</v>
      </c>
      <c r="B3" s="366"/>
      <c r="C3" s="366"/>
      <c r="D3" s="366"/>
      <c r="E3" s="366"/>
      <c r="F3" s="367"/>
    </row>
    <row r="4" spans="1:6" ht="15">
      <c r="A4" s="365" t="s">
        <v>1</v>
      </c>
      <c r="B4" s="366"/>
      <c r="C4" s="366"/>
      <c r="D4" s="366"/>
      <c r="E4" s="366"/>
      <c r="F4" s="367"/>
    </row>
    <row r="5" spans="1:6" ht="33.75">
      <c r="A5" s="132" t="s">
        <v>2</v>
      </c>
      <c r="B5" s="133" t="s">
        <v>579</v>
      </c>
      <c r="C5" s="133" t="s">
        <v>577</v>
      </c>
      <c r="D5" s="256" t="s">
        <v>2</v>
      </c>
      <c r="E5" s="133" t="s">
        <v>579</v>
      </c>
      <c r="F5" s="134" t="s">
        <v>577</v>
      </c>
    </row>
    <row r="6" spans="1:6" ht="15">
      <c r="A6" s="135" t="s">
        <v>401</v>
      </c>
      <c r="B6" s="136"/>
      <c r="C6" s="137"/>
      <c r="D6" s="138" t="s">
        <v>402</v>
      </c>
      <c r="E6" s="139"/>
      <c r="F6" s="259"/>
    </row>
    <row r="7" spans="1:6" ht="15">
      <c r="A7" s="140" t="s">
        <v>403</v>
      </c>
      <c r="B7" s="141"/>
      <c r="C7" s="142"/>
      <c r="D7" s="143" t="s">
        <v>404</v>
      </c>
      <c r="E7" s="144"/>
      <c r="F7" s="145"/>
    </row>
    <row r="8" spans="1:6" ht="22.5">
      <c r="A8" s="146" t="s">
        <v>405</v>
      </c>
      <c r="B8" s="147">
        <f>SUM(B9:B15)</f>
        <v>39361702</v>
      </c>
      <c r="C8" s="147">
        <f>SUM(C9:C15)</f>
        <v>19632126</v>
      </c>
      <c r="D8" s="148" t="s">
        <v>406</v>
      </c>
      <c r="E8" s="149">
        <f>SUM(E9:E17)</f>
        <v>41979798</v>
      </c>
      <c r="F8" s="147">
        <f>SUM(F9:F17)</f>
        <v>44855385</v>
      </c>
    </row>
    <row r="9" spans="1:6" ht="15">
      <c r="A9" s="150" t="s">
        <v>407</v>
      </c>
      <c r="B9" s="151">
        <v>49900</v>
      </c>
      <c r="C9" s="142">
        <v>0</v>
      </c>
      <c r="D9" s="152" t="s">
        <v>408</v>
      </c>
      <c r="E9" s="151">
        <v>3027</v>
      </c>
      <c r="F9" s="142">
        <v>8567080</v>
      </c>
    </row>
    <row r="10" spans="1:6" ht="15">
      <c r="A10" s="150" t="s">
        <v>409</v>
      </c>
      <c r="B10" s="151">
        <v>39311802</v>
      </c>
      <c r="C10" s="142">
        <v>19632126</v>
      </c>
      <c r="D10" s="152" t="s">
        <v>410</v>
      </c>
      <c r="E10" s="151">
        <f>2592556-3027</f>
        <v>2589529</v>
      </c>
      <c r="F10" s="142">
        <v>3474414</v>
      </c>
    </row>
    <row r="11" spans="1:6" ht="15">
      <c r="A11" s="150" t="s">
        <v>411</v>
      </c>
      <c r="B11" s="151"/>
      <c r="C11" s="142"/>
      <c r="D11" s="152" t="s">
        <v>412</v>
      </c>
      <c r="E11" s="151"/>
      <c r="F11" s="142"/>
    </row>
    <row r="12" spans="1:6" ht="15">
      <c r="A12" s="150" t="s">
        <v>413</v>
      </c>
      <c r="B12" s="151"/>
      <c r="C12" s="142"/>
      <c r="D12" s="152" t="s">
        <v>414</v>
      </c>
      <c r="E12" s="151"/>
      <c r="F12" s="142"/>
    </row>
    <row r="13" spans="1:6" ht="15">
      <c r="A13" s="150" t="s">
        <v>415</v>
      </c>
      <c r="B13" s="151"/>
      <c r="C13" s="142"/>
      <c r="D13" s="152" t="s">
        <v>416</v>
      </c>
      <c r="E13" s="151"/>
      <c r="F13" s="142"/>
    </row>
    <row r="14" spans="1:6" ht="22.5">
      <c r="A14" s="150" t="s">
        <v>417</v>
      </c>
      <c r="B14" s="151"/>
      <c r="C14" s="142"/>
      <c r="D14" s="152" t="s">
        <v>418</v>
      </c>
      <c r="E14" s="151"/>
      <c r="F14" s="142"/>
    </row>
    <row r="15" spans="1:6" ht="15">
      <c r="A15" s="150" t="s">
        <v>419</v>
      </c>
      <c r="B15" s="151"/>
      <c r="C15" s="142"/>
      <c r="D15" s="152" t="s">
        <v>420</v>
      </c>
      <c r="E15" s="151">
        <v>16937105</v>
      </c>
      <c r="F15" s="142">
        <v>32813891</v>
      </c>
    </row>
    <row r="16" spans="1:6" ht="15">
      <c r="A16" s="146" t="s">
        <v>421</v>
      </c>
      <c r="B16" s="147">
        <f>SUM(B17:B23)</f>
        <v>1209029</v>
      </c>
      <c r="C16" s="147">
        <f>SUM(C17:C23)</f>
        <v>-38917</v>
      </c>
      <c r="D16" s="152" t="s">
        <v>422</v>
      </c>
      <c r="E16" s="151"/>
      <c r="F16" s="142"/>
    </row>
    <row r="17" spans="1:6" ht="15">
      <c r="A17" s="150" t="s">
        <v>423</v>
      </c>
      <c r="B17" s="151"/>
      <c r="C17" s="142"/>
      <c r="D17" s="152" t="s">
        <v>424</v>
      </c>
      <c r="E17" s="151">
        <v>22450137</v>
      </c>
      <c r="F17" s="142">
        <v>0</v>
      </c>
    </row>
    <row r="18" spans="1:6" ht="15">
      <c r="A18" s="150" t="s">
        <v>425</v>
      </c>
      <c r="B18" s="151"/>
      <c r="C18" s="142"/>
      <c r="D18" s="148" t="s">
        <v>426</v>
      </c>
      <c r="E18" s="149">
        <f>SUM(E19:E21)</f>
        <v>0</v>
      </c>
      <c r="F18" s="147">
        <f>SUM(F19:F21)</f>
        <v>0</v>
      </c>
    </row>
    <row r="19" spans="1:6" ht="15">
      <c r="A19" s="150" t="s">
        <v>427</v>
      </c>
      <c r="B19" s="151">
        <v>0</v>
      </c>
      <c r="C19" s="142">
        <v>0</v>
      </c>
      <c r="D19" s="152" t="s">
        <v>428</v>
      </c>
      <c r="E19" s="151"/>
      <c r="F19" s="142"/>
    </row>
    <row r="20" spans="1:6" ht="22.5">
      <c r="A20" s="150" t="s">
        <v>429</v>
      </c>
      <c r="B20" s="151"/>
      <c r="C20" s="142"/>
      <c r="D20" s="152" t="s">
        <v>430</v>
      </c>
      <c r="E20" s="151"/>
      <c r="F20" s="142"/>
    </row>
    <row r="21" spans="1:6" ht="15">
      <c r="A21" s="150" t="s">
        <v>431</v>
      </c>
      <c r="B21" s="144"/>
      <c r="C21" s="145"/>
      <c r="D21" s="152" t="s">
        <v>432</v>
      </c>
      <c r="E21" s="151"/>
      <c r="F21" s="142"/>
    </row>
    <row r="22" spans="1:6" ht="15">
      <c r="A22" s="150" t="s">
        <v>433</v>
      </c>
      <c r="B22" s="144"/>
      <c r="C22" s="145"/>
      <c r="D22" s="148" t="s">
        <v>434</v>
      </c>
      <c r="E22" s="149">
        <f>SUM(E23:E24)</f>
        <v>0</v>
      </c>
      <c r="F22" s="147">
        <f>SUM(F23:F24)</f>
        <v>0</v>
      </c>
    </row>
    <row r="23" spans="1:6" ht="15">
      <c r="A23" s="150" t="s">
        <v>435</v>
      </c>
      <c r="B23" s="151">
        <f>1250241-41212</f>
        <v>1209029</v>
      </c>
      <c r="C23" s="142">
        <v>-38917</v>
      </c>
      <c r="D23" s="152" t="s">
        <v>436</v>
      </c>
      <c r="E23" s="151"/>
      <c r="F23" s="142"/>
    </row>
    <row r="24" spans="1:6" ht="15">
      <c r="A24" s="146" t="s">
        <v>437</v>
      </c>
      <c r="B24" s="147">
        <f>SUM(B25:B29)</f>
        <v>0</v>
      </c>
      <c r="C24" s="147">
        <f>SUM(C25:C29)</f>
        <v>0</v>
      </c>
      <c r="D24" s="152" t="s">
        <v>438</v>
      </c>
      <c r="E24" s="151"/>
      <c r="F24" s="142"/>
    </row>
    <row r="25" spans="1:6" ht="22.5">
      <c r="A25" s="150" t="s">
        <v>439</v>
      </c>
      <c r="B25" s="151">
        <v>0</v>
      </c>
      <c r="C25" s="142">
        <v>0</v>
      </c>
      <c r="D25" s="148" t="s">
        <v>440</v>
      </c>
      <c r="E25" s="151"/>
      <c r="F25" s="142"/>
    </row>
    <row r="26" spans="1:6" ht="22.5">
      <c r="A26" s="150" t="s">
        <v>441</v>
      </c>
      <c r="B26" s="151"/>
      <c r="C26" s="142"/>
      <c r="D26" s="148" t="s">
        <v>442</v>
      </c>
      <c r="E26" s="149">
        <f>SUM(E27:E29)</f>
        <v>0</v>
      </c>
      <c r="F26" s="147">
        <f>SUM(F27:F29)</f>
        <v>0</v>
      </c>
    </row>
    <row r="27" spans="1:6" ht="22.5">
      <c r="A27" s="150" t="s">
        <v>443</v>
      </c>
      <c r="B27" s="151"/>
      <c r="C27" s="142"/>
      <c r="D27" s="152" t="s">
        <v>444</v>
      </c>
      <c r="E27" s="151"/>
      <c r="F27" s="142"/>
    </row>
    <row r="28" spans="1:6" ht="15">
      <c r="A28" s="150" t="s">
        <v>445</v>
      </c>
      <c r="B28" s="151"/>
      <c r="C28" s="142"/>
      <c r="D28" s="152" t="s">
        <v>446</v>
      </c>
      <c r="E28" s="151"/>
      <c r="F28" s="142"/>
    </row>
    <row r="29" spans="1:6" ht="15">
      <c r="A29" s="150" t="s">
        <v>447</v>
      </c>
      <c r="B29" s="151"/>
      <c r="C29" s="142"/>
      <c r="D29" s="152" t="s">
        <v>448</v>
      </c>
      <c r="E29" s="151"/>
      <c r="F29" s="142"/>
    </row>
    <row r="30" spans="1:6" ht="22.5">
      <c r="A30" s="146" t="s">
        <v>449</v>
      </c>
      <c r="B30" s="147">
        <f>SUM(B31:B35)</f>
        <v>0</v>
      </c>
      <c r="C30" s="147">
        <f>SUM(C31:C35)</f>
        <v>0</v>
      </c>
      <c r="D30" s="148" t="s">
        <v>450</v>
      </c>
      <c r="E30" s="149">
        <f>SUM(E31:E36)</f>
        <v>0</v>
      </c>
      <c r="F30" s="147">
        <f>SUM(F31:F36)</f>
        <v>0</v>
      </c>
    </row>
    <row r="31" spans="1:6" ht="15">
      <c r="A31" s="150" t="s">
        <v>451</v>
      </c>
      <c r="B31" s="151"/>
      <c r="C31" s="142"/>
      <c r="D31" s="152" t="s">
        <v>452</v>
      </c>
      <c r="E31" s="151"/>
      <c r="F31" s="142"/>
    </row>
    <row r="32" spans="1:6" ht="15">
      <c r="A32" s="150" t="s">
        <v>453</v>
      </c>
      <c r="B32" s="151"/>
      <c r="C32" s="142"/>
      <c r="D32" s="152" t="s">
        <v>454</v>
      </c>
      <c r="E32" s="151"/>
      <c r="F32" s="142"/>
    </row>
    <row r="33" spans="1:6" ht="15">
      <c r="A33" s="150" t="s">
        <v>455</v>
      </c>
      <c r="B33" s="151"/>
      <c r="C33" s="142"/>
      <c r="D33" s="152" t="s">
        <v>456</v>
      </c>
      <c r="E33" s="151"/>
      <c r="F33" s="142"/>
    </row>
    <row r="34" spans="1:6" ht="22.5">
      <c r="A34" s="150" t="s">
        <v>457</v>
      </c>
      <c r="B34" s="151"/>
      <c r="C34" s="142"/>
      <c r="D34" s="152" t="s">
        <v>458</v>
      </c>
      <c r="E34" s="151"/>
      <c r="F34" s="142"/>
    </row>
    <row r="35" spans="1:6" ht="22.5">
      <c r="A35" s="150" t="s">
        <v>459</v>
      </c>
      <c r="B35" s="151"/>
      <c r="C35" s="142"/>
      <c r="D35" s="260" t="s">
        <v>460</v>
      </c>
      <c r="E35" s="151"/>
      <c r="F35" s="142"/>
    </row>
    <row r="36" spans="1:6" ht="15">
      <c r="A36" s="154" t="s">
        <v>461</v>
      </c>
      <c r="B36" s="147">
        <v>0</v>
      </c>
      <c r="C36" s="147">
        <v>0</v>
      </c>
      <c r="D36" s="260" t="s">
        <v>462</v>
      </c>
      <c r="E36" s="147"/>
      <c r="F36" s="147"/>
    </row>
    <row r="37" spans="1:6" ht="15">
      <c r="A37" s="154" t="s">
        <v>463</v>
      </c>
      <c r="B37" s="142"/>
      <c r="C37" s="142"/>
      <c r="D37" s="261" t="s">
        <v>464</v>
      </c>
      <c r="E37" s="147">
        <f>SUM(E38:E40)</f>
        <v>0</v>
      </c>
      <c r="F37" s="147">
        <f>SUM(F38:F40)</f>
        <v>0</v>
      </c>
    </row>
    <row r="38" spans="1:6" ht="22.5">
      <c r="A38" s="153" t="s">
        <v>465</v>
      </c>
      <c r="B38" s="151"/>
      <c r="C38" s="142"/>
      <c r="D38" s="152" t="s">
        <v>466</v>
      </c>
      <c r="E38" s="151"/>
      <c r="F38" s="142"/>
    </row>
    <row r="39" spans="1:6" ht="15">
      <c r="A39" s="150" t="s">
        <v>467</v>
      </c>
      <c r="B39" s="151"/>
      <c r="C39" s="142"/>
      <c r="D39" s="152" t="s">
        <v>468</v>
      </c>
      <c r="E39" s="151"/>
      <c r="F39" s="142"/>
    </row>
    <row r="40" spans="1:6" ht="15">
      <c r="A40" s="146" t="s">
        <v>469</v>
      </c>
      <c r="B40" s="151"/>
      <c r="C40" s="147">
        <f>SUM(C41:C44)</f>
        <v>0</v>
      </c>
      <c r="D40" s="152" t="s">
        <v>470</v>
      </c>
      <c r="E40" s="151"/>
      <c r="F40" s="142"/>
    </row>
    <row r="41" spans="1:6" ht="15">
      <c r="A41" s="150" t="s">
        <v>471</v>
      </c>
      <c r="B41" s="151"/>
      <c r="C41" s="142"/>
      <c r="D41" s="148" t="s">
        <v>472</v>
      </c>
      <c r="E41" s="149">
        <f>SUM(E42:E44)</f>
        <v>0</v>
      </c>
      <c r="F41" s="147">
        <f>SUM(F42:F44)</f>
        <v>0</v>
      </c>
    </row>
    <row r="42" spans="1:6" ht="15">
      <c r="A42" s="150" t="s">
        <v>473</v>
      </c>
      <c r="B42" s="151"/>
      <c r="C42" s="142"/>
      <c r="D42" s="152" t="s">
        <v>474</v>
      </c>
      <c r="E42" s="151"/>
      <c r="F42" s="142"/>
    </row>
    <row r="43" spans="1:6" ht="22.5">
      <c r="A43" s="150" t="s">
        <v>475</v>
      </c>
      <c r="B43" s="151"/>
      <c r="C43" s="142"/>
      <c r="D43" s="152" t="s">
        <v>476</v>
      </c>
      <c r="E43" s="151"/>
      <c r="F43" s="142"/>
    </row>
    <row r="44" spans="1:6" ht="15">
      <c r="A44" s="150" t="s">
        <v>477</v>
      </c>
      <c r="B44" s="151"/>
      <c r="C44" s="142"/>
      <c r="D44" s="152" t="s">
        <v>478</v>
      </c>
      <c r="E44" s="151"/>
      <c r="F44" s="142"/>
    </row>
    <row r="45" spans="1:6" ht="22.5">
      <c r="A45" s="230" t="s">
        <v>479</v>
      </c>
      <c r="B45" s="155">
        <f>+B8+B16+B24+B36</f>
        <v>40570731</v>
      </c>
      <c r="C45" s="155">
        <f>+C8+C16+C24+C36</f>
        <v>19593209</v>
      </c>
      <c r="D45" s="262" t="s">
        <v>480</v>
      </c>
      <c r="E45" s="155">
        <f>+E8+E18+E22+E26+E30+E37+E41</f>
        <v>41979798</v>
      </c>
      <c r="F45" s="155">
        <f>+F8+F18+F22+F26+F30+F37+F41</f>
        <v>44855385</v>
      </c>
    </row>
    <row r="46" spans="1:6" ht="15">
      <c r="A46" s="140"/>
      <c r="B46" s="149"/>
      <c r="C46" s="232"/>
      <c r="D46" s="143"/>
      <c r="E46" s="231"/>
      <c r="F46" s="232"/>
    </row>
    <row r="47" spans="1:6" ht="15">
      <c r="A47" s="233" t="s">
        <v>481</v>
      </c>
      <c r="B47" s="234"/>
      <c r="C47" s="235"/>
      <c r="D47" s="236" t="s">
        <v>482</v>
      </c>
      <c r="E47" s="237"/>
      <c r="F47" s="235"/>
    </row>
    <row r="48" spans="1:6" ht="15">
      <c r="A48" s="146" t="s">
        <v>483</v>
      </c>
      <c r="B48" s="156"/>
      <c r="C48" s="157"/>
      <c r="D48" s="160" t="s">
        <v>484</v>
      </c>
      <c r="E48" s="159"/>
      <c r="F48" s="157"/>
    </row>
    <row r="49" spans="1:6" ht="15">
      <c r="A49" s="146" t="s">
        <v>485</v>
      </c>
      <c r="B49" s="156"/>
      <c r="C49" s="157"/>
      <c r="D49" s="160" t="s">
        <v>486</v>
      </c>
      <c r="E49" s="159"/>
      <c r="F49" s="157"/>
    </row>
    <row r="50" spans="1:6" ht="15">
      <c r="A50" s="146" t="s">
        <v>487</v>
      </c>
      <c r="B50" s="156">
        <v>37351793</v>
      </c>
      <c r="C50" s="142">
        <v>37351790</v>
      </c>
      <c r="D50" s="160" t="s">
        <v>488</v>
      </c>
      <c r="E50" s="159"/>
      <c r="F50" s="157"/>
    </row>
    <row r="51" spans="1:6" ht="15">
      <c r="A51" s="146" t="s">
        <v>489</v>
      </c>
      <c r="B51" s="156">
        <f>116549322-2947452</f>
        <v>113601870</v>
      </c>
      <c r="C51" s="142">
        <v>111576065</v>
      </c>
      <c r="D51" s="160" t="s">
        <v>490</v>
      </c>
      <c r="E51" s="159"/>
      <c r="F51" s="157"/>
    </row>
    <row r="52" spans="1:6" ht="22.5">
      <c r="A52" s="146" t="s">
        <v>491</v>
      </c>
      <c r="B52" s="156">
        <v>2947452</v>
      </c>
      <c r="C52" s="157">
        <v>2947451</v>
      </c>
      <c r="D52" s="160" t="s">
        <v>492</v>
      </c>
      <c r="E52" s="159"/>
      <c r="F52" s="157"/>
    </row>
    <row r="53" spans="1:6" ht="15">
      <c r="A53" s="146" t="s">
        <v>493</v>
      </c>
      <c r="B53" s="156"/>
      <c r="C53" s="157"/>
      <c r="D53" s="160" t="s">
        <v>494</v>
      </c>
      <c r="E53" s="159"/>
      <c r="F53" s="157"/>
    </row>
    <row r="54" spans="1:6" ht="15">
      <c r="A54" s="146" t="s">
        <v>495</v>
      </c>
      <c r="B54" s="156"/>
      <c r="C54" s="157"/>
      <c r="D54" s="161"/>
      <c r="E54" s="159"/>
      <c r="F54" s="157"/>
    </row>
    <row r="55" spans="1:6" ht="15">
      <c r="A55" s="146" t="s">
        <v>496</v>
      </c>
      <c r="B55" s="156"/>
      <c r="C55" s="157"/>
      <c r="D55" s="158" t="s">
        <v>497</v>
      </c>
      <c r="E55" s="162">
        <f>SUM(E48:E53)</f>
        <v>0</v>
      </c>
      <c r="F55" s="163">
        <f>SUM(F48:F53)</f>
        <v>0</v>
      </c>
    </row>
    <row r="56" spans="1:6" ht="15">
      <c r="A56" s="146" t="s">
        <v>498</v>
      </c>
      <c r="B56" s="156"/>
      <c r="C56" s="157"/>
      <c r="D56" s="164" t="s">
        <v>499</v>
      </c>
      <c r="E56" s="162">
        <f>+E45+E55</f>
        <v>41979798</v>
      </c>
      <c r="F56" s="163">
        <f>+F45+F55</f>
        <v>44855385</v>
      </c>
    </row>
    <row r="57" spans="1:6" ht="22.5">
      <c r="A57" s="140" t="s">
        <v>500</v>
      </c>
      <c r="B57" s="163">
        <f>SUM(B48:B56)</f>
        <v>153901115</v>
      </c>
      <c r="C57" s="163">
        <f>SUM(C48:C56)</f>
        <v>151875306</v>
      </c>
      <c r="D57" s="164" t="s">
        <v>501</v>
      </c>
      <c r="E57" s="159"/>
      <c r="F57" s="157"/>
    </row>
    <row r="58" spans="1:6" ht="15">
      <c r="A58" s="140" t="s">
        <v>502</v>
      </c>
      <c r="B58" s="163">
        <f>+B45+B57</f>
        <v>194471846</v>
      </c>
      <c r="C58" s="163">
        <f>+C45+C57</f>
        <v>171468515</v>
      </c>
      <c r="D58" s="164" t="s">
        <v>503</v>
      </c>
      <c r="E58" s="162">
        <f>SUM(E59:E61)</f>
        <v>149512566</v>
      </c>
      <c r="F58" s="163">
        <f>SUM(F59:F61)</f>
        <v>149512564</v>
      </c>
    </row>
    <row r="59" spans="1:6" ht="15">
      <c r="A59" s="165"/>
      <c r="B59" s="166"/>
      <c r="C59" s="167"/>
      <c r="D59" s="160" t="s">
        <v>504</v>
      </c>
      <c r="E59" s="159">
        <v>130713591</v>
      </c>
      <c r="F59" s="157">
        <v>130713591</v>
      </c>
    </row>
    <row r="60" spans="1:6" ht="15">
      <c r="A60" s="165"/>
      <c r="B60" s="168"/>
      <c r="C60" s="169"/>
      <c r="D60" s="160" t="s">
        <v>505</v>
      </c>
      <c r="E60" s="159">
        <v>18798975</v>
      </c>
      <c r="F60" s="157">
        <v>18798973</v>
      </c>
    </row>
    <row r="61" spans="1:6" ht="15">
      <c r="A61" s="165"/>
      <c r="B61" s="168"/>
      <c r="C61" s="169"/>
      <c r="D61" s="160" t="s">
        <v>506</v>
      </c>
      <c r="E61" s="159"/>
      <c r="F61" s="157"/>
    </row>
    <row r="62" spans="1:6" ht="22.5">
      <c r="A62" s="165"/>
      <c r="B62" s="168"/>
      <c r="C62" s="169"/>
      <c r="D62" s="164" t="s">
        <v>507</v>
      </c>
      <c r="E62" s="162">
        <f>SUM(E63:E67)</f>
        <v>2979482</v>
      </c>
      <c r="F62" s="163">
        <f>SUM(F63:F67)</f>
        <v>-22899434</v>
      </c>
    </row>
    <row r="63" spans="1:6" ht="15">
      <c r="A63" s="165"/>
      <c r="B63" s="168"/>
      <c r="C63" s="169"/>
      <c r="D63" s="160" t="s">
        <v>508</v>
      </c>
      <c r="E63" s="159">
        <v>25941218</v>
      </c>
      <c r="F63" s="157">
        <v>0</v>
      </c>
    </row>
    <row r="64" spans="1:6" ht="15">
      <c r="A64" s="165"/>
      <c r="B64" s="168"/>
      <c r="C64" s="169"/>
      <c r="D64" s="160" t="s">
        <v>509</v>
      </c>
      <c r="E64" s="159">
        <v>-22961736</v>
      </c>
      <c r="F64" s="157">
        <v>-22899434</v>
      </c>
    </row>
    <row r="65" spans="1:6" ht="15">
      <c r="A65" s="165"/>
      <c r="B65" s="168"/>
      <c r="C65" s="169"/>
      <c r="D65" s="160" t="s">
        <v>510</v>
      </c>
      <c r="E65" s="159">
        <v>0</v>
      </c>
      <c r="F65" s="157"/>
    </row>
    <row r="66" spans="1:6" ht="15">
      <c r="A66" s="165"/>
      <c r="B66" s="170"/>
      <c r="C66" s="171"/>
      <c r="D66" s="160" t="s">
        <v>511</v>
      </c>
      <c r="E66" s="159">
        <v>0</v>
      </c>
      <c r="F66" s="157">
        <v>0</v>
      </c>
    </row>
    <row r="67" spans="1:6" ht="15">
      <c r="A67" s="165"/>
      <c r="B67" s="168"/>
      <c r="C67" s="171"/>
      <c r="D67" s="160" t="s">
        <v>512</v>
      </c>
      <c r="E67" s="159">
        <v>0</v>
      </c>
      <c r="F67" s="157">
        <v>0</v>
      </c>
    </row>
    <row r="68" spans="1:6" ht="22.5">
      <c r="A68" s="165"/>
      <c r="B68" s="168"/>
      <c r="C68" s="171"/>
      <c r="D68" s="158" t="s">
        <v>513</v>
      </c>
      <c r="E68" s="162">
        <f>SUM(E69:E70)</f>
        <v>0</v>
      </c>
      <c r="F68" s="163">
        <f>SUM(F69:F70)</f>
        <v>0</v>
      </c>
    </row>
    <row r="69" spans="1:6" ht="15">
      <c r="A69" s="165"/>
      <c r="B69" s="172"/>
      <c r="C69" s="171"/>
      <c r="D69" s="160" t="s">
        <v>514</v>
      </c>
      <c r="E69" s="159"/>
      <c r="F69" s="157"/>
    </row>
    <row r="70" spans="1:6" ht="15">
      <c r="A70" s="165"/>
      <c r="B70" s="172"/>
      <c r="C70" s="171"/>
      <c r="D70" s="160" t="s">
        <v>515</v>
      </c>
      <c r="E70" s="159"/>
      <c r="F70" s="157"/>
    </row>
    <row r="71" spans="1:6" ht="15">
      <c r="A71" s="165"/>
      <c r="B71" s="172"/>
      <c r="C71" s="171"/>
      <c r="D71" s="158" t="s">
        <v>516</v>
      </c>
      <c r="E71" s="162">
        <f>+E58+E62+E68</f>
        <v>152492048</v>
      </c>
      <c r="F71" s="163">
        <f>+F58+F62+F68</f>
        <v>126613130</v>
      </c>
    </row>
    <row r="72" spans="1:6" ht="15">
      <c r="A72" s="173"/>
      <c r="B72" s="174"/>
      <c r="C72" s="175"/>
      <c r="D72" s="176" t="s">
        <v>517</v>
      </c>
      <c r="E72" s="177">
        <f>+E56+E71</f>
        <v>194471846</v>
      </c>
      <c r="F72" s="178">
        <f>+F56+F71</f>
        <v>171468515</v>
      </c>
    </row>
    <row r="73" spans="1:6" ht="15">
      <c r="A73" s="239"/>
      <c r="B73" s="240"/>
      <c r="C73" s="240"/>
      <c r="D73" s="143"/>
      <c r="E73" s="231"/>
      <c r="F73" s="231"/>
    </row>
    <row r="74" spans="1:6" ht="15">
      <c r="A74" s="239"/>
      <c r="B74" s="240"/>
      <c r="C74" s="240"/>
      <c r="D74" s="143"/>
      <c r="E74" s="231"/>
      <c r="F74" s="231"/>
    </row>
    <row r="75" spans="1:6" ht="15">
      <c r="A75" s="239"/>
      <c r="B75" s="240"/>
      <c r="C75" s="240"/>
      <c r="D75" s="143"/>
      <c r="E75" s="231"/>
      <c r="F75" s="231"/>
    </row>
    <row r="76" spans="1:6" ht="15">
      <c r="A76" s="126"/>
      <c r="B76" s="126"/>
      <c r="C76" s="126"/>
      <c r="D76" s="126"/>
      <c r="E76" s="126"/>
      <c r="F76" s="126"/>
    </row>
    <row r="77" spans="1:6" ht="15">
      <c r="A77" s="126"/>
      <c r="B77" s="126"/>
      <c r="C77" s="126"/>
      <c r="D77" s="126"/>
      <c r="E77" s="126"/>
      <c r="F77" s="126"/>
    </row>
    <row r="78" spans="1:6" ht="15">
      <c r="A78" s="126"/>
      <c r="B78" s="126"/>
      <c r="C78" s="126"/>
      <c r="D78" s="126"/>
      <c r="E78" s="126"/>
      <c r="F78" s="126"/>
    </row>
    <row r="79" spans="1:6" ht="15">
      <c r="A79" s="126"/>
      <c r="B79" s="126"/>
      <c r="C79" s="126"/>
      <c r="D79" s="126"/>
      <c r="E79" s="126"/>
      <c r="F79" s="126"/>
    </row>
    <row r="80" spans="1:6" ht="15">
      <c r="A80" s="126"/>
      <c r="B80" s="126"/>
      <c r="C80" s="126"/>
      <c r="D80" s="126"/>
      <c r="E80" s="126"/>
      <c r="F80" s="126"/>
    </row>
    <row r="81" spans="1:6" ht="15">
      <c r="A81" s="126"/>
      <c r="B81" s="126"/>
      <c r="C81" s="126"/>
      <c r="D81" s="126"/>
      <c r="E81" s="126"/>
      <c r="F81" s="126"/>
    </row>
    <row r="82" spans="1:6" ht="15">
      <c r="A82" s="229"/>
      <c r="B82" s="228"/>
      <c r="C82" s="238"/>
      <c r="D82" s="227"/>
      <c r="E82" s="228"/>
      <c r="F82" s="228"/>
    </row>
    <row r="83" spans="1:6" ht="15">
      <c r="A83" s="227"/>
      <c r="B83" s="228"/>
      <c r="C83" s="238"/>
      <c r="D83" s="227"/>
      <c r="E83" s="228"/>
      <c r="F83" s="22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7" t="s">
        <v>293</v>
      </c>
    </row>
    <row r="2" spans="1:11" ht="15.75" thickBot="1">
      <c r="A2" s="499" t="s">
        <v>294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15">
      <c r="A3" s="500"/>
      <c r="B3" s="501"/>
      <c r="C3" s="501"/>
      <c r="D3" s="501"/>
      <c r="E3" s="501"/>
      <c r="F3" s="501"/>
      <c r="G3" s="501"/>
      <c r="H3" s="501"/>
      <c r="I3" s="501"/>
      <c r="J3" s="501"/>
      <c r="K3" s="502"/>
    </row>
    <row r="4" spans="1:11" ht="15">
      <c r="A4" s="503" t="s">
        <v>22</v>
      </c>
      <c r="B4" s="504"/>
      <c r="C4" s="504"/>
      <c r="D4" s="504"/>
      <c r="E4" s="504"/>
      <c r="F4" s="504"/>
      <c r="G4" s="504"/>
      <c r="H4" s="504"/>
      <c r="I4" s="504"/>
      <c r="J4" s="504"/>
      <c r="K4" s="505"/>
    </row>
    <row r="5" spans="1:11" ht="15">
      <c r="A5" s="503" t="s">
        <v>295</v>
      </c>
      <c r="B5" s="504"/>
      <c r="C5" s="504"/>
      <c r="D5" s="504"/>
      <c r="E5" s="504"/>
      <c r="F5" s="504"/>
      <c r="G5" s="504"/>
      <c r="H5" s="504"/>
      <c r="I5" s="504"/>
      <c r="J5" s="504"/>
      <c r="K5" s="505"/>
    </row>
    <row r="6" spans="1:11" ht="15">
      <c r="A6" s="503" t="s">
        <v>576</v>
      </c>
      <c r="B6" s="504"/>
      <c r="C6" s="504"/>
      <c r="D6" s="504"/>
      <c r="E6" s="504"/>
      <c r="F6" s="504"/>
      <c r="G6" s="504"/>
      <c r="H6" s="504"/>
      <c r="I6" s="504"/>
      <c r="J6" s="504"/>
      <c r="K6" s="505"/>
    </row>
    <row r="7" spans="1:11" ht="15.75" thickBot="1">
      <c r="A7" s="506"/>
      <c r="B7" s="507"/>
      <c r="C7" s="507"/>
      <c r="D7" s="507"/>
      <c r="E7" s="507"/>
      <c r="F7" s="507"/>
      <c r="G7" s="507"/>
      <c r="H7" s="507"/>
      <c r="I7" s="507"/>
      <c r="J7" s="507"/>
      <c r="K7" s="508"/>
    </row>
    <row r="8" spans="1:11" ht="15.75" thickBot="1">
      <c r="A8" s="509" t="s">
        <v>296</v>
      </c>
      <c r="B8" s="510"/>
      <c r="C8" s="511"/>
      <c r="D8" s="518" t="s">
        <v>297</v>
      </c>
      <c r="E8" s="519"/>
      <c r="F8" s="519"/>
      <c r="G8" s="520"/>
      <c r="H8" s="521" t="s">
        <v>298</v>
      </c>
      <c r="I8" s="520"/>
      <c r="J8" s="522" t="s">
        <v>299</v>
      </c>
      <c r="K8" s="525" t="s">
        <v>300</v>
      </c>
    </row>
    <row r="9" spans="1:11" ht="15.75" thickBot="1">
      <c r="A9" s="512"/>
      <c r="B9" s="513"/>
      <c r="C9" s="514"/>
      <c r="D9" s="528" t="s">
        <v>301</v>
      </c>
      <c r="E9" s="529"/>
      <c r="F9" s="530" t="s">
        <v>302</v>
      </c>
      <c r="G9" s="529"/>
      <c r="H9" s="8"/>
      <c r="I9" s="8"/>
      <c r="J9" s="523"/>
      <c r="K9" s="526"/>
    </row>
    <row r="10" spans="1:11" ht="27" thickBot="1">
      <c r="A10" s="515"/>
      <c r="B10" s="516"/>
      <c r="C10" s="517"/>
      <c r="D10" s="319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24"/>
      <c r="K10" s="527"/>
    </row>
    <row r="11" spans="1:11" ht="15.75" thickBot="1">
      <c r="A11" s="531" t="s">
        <v>307</v>
      </c>
      <c r="B11" s="532"/>
      <c r="C11" s="532"/>
      <c r="D11" s="532"/>
      <c r="E11" s="532"/>
      <c r="F11" s="532"/>
      <c r="G11" s="532"/>
      <c r="H11" s="13"/>
      <c r="I11" s="13"/>
      <c r="J11" s="13"/>
      <c r="K11" s="14"/>
    </row>
    <row r="12" spans="1:11" ht="15.75" thickBot="1">
      <c r="A12" s="533" t="s">
        <v>308</v>
      </c>
      <c r="B12" s="534"/>
      <c r="C12" s="534"/>
      <c r="D12" s="534"/>
      <c r="E12" s="534"/>
      <c r="F12" s="534"/>
      <c r="G12" s="534"/>
      <c r="H12" s="317"/>
      <c r="I12" s="317"/>
      <c r="J12" s="317"/>
      <c r="K12" s="318"/>
    </row>
    <row r="13" spans="1:11" ht="24" customHeight="1" thickBot="1">
      <c r="A13" s="17">
        <v>1</v>
      </c>
      <c r="B13" s="535" t="s">
        <v>309</v>
      </c>
      <c r="C13" s="535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531884682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362436800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569</v>
      </c>
      <c r="F16" s="31"/>
      <c r="G16" s="32"/>
      <c r="H16" s="33" t="e">
        <f>+#REF!</f>
        <v>#REF!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35" t="s">
        <v>321</v>
      </c>
      <c r="C17" s="535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531884682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362436800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569</v>
      </c>
      <c r="F20" s="31"/>
      <c r="G20" s="32"/>
      <c r="H20" s="33">
        <v>164654170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35" t="s">
        <v>322</v>
      </c>
      <c r="C21" s="535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531884682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362436800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569</v>
      </c>
      <c r="F24" s="31"/>
      <c r="G24" s="32"/>
      <c r="H24" s="33">
        <v>164654170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35" t="s">
        <v>324</v>
      </c>
      <c r="C25" s="535"/>
      <c r="D25" s="35"/>
      <c r="E25" s="35"/>
      <c r="F25" s="35"/>
      <c r="G25" s="36"/>
      <c r="H25" s="35"/>
      <c r="I25" s="35"/>
      <c r="J25" s="18"/>
      <c r="K25" s="37"/>
    </row>
    <row r="26" spans="1:11" ht="18.7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35.2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18.7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27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35" t="s">
        <v>336</v>
      </c>
      <c r="C33" s="535"/>
      <c r="D33" s="35"/>
      <c r="E33" s="35"/>
      <c r="F33" s="35"/>
      <c r="G33" s="36"/>
      <c r="H33" s="35"/>
      <c r="I33" s="35"/>
      <c r="J33" s="35"/>
      <c r="K33" s="37"/>
    </row>
    <row r="34" spans="1:11" ht="18.75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569</v>
      </c>
      <c r="F35" s="31"/>
      <c r="G35" s="32"/>
      <c r="H35" s="33" t="e">
        <f>+#REF!</f>
        <v>#REF!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35" t="s">
        <v>343</v>
      </c>
      <c r="C36" s="535"/>
      <c r="D36" s="35"/>
      <c r="E36" s="35"/>
      <c r="F36" s="35"/>
      <c r="G36" s="36"/>
      <c r="H36" s="35"/>
      <c r="I36" s="35"/>
      <c r="J36" s="18"/>
      <c r="K36" s="37"/>
    </row>
    <row r="37" spans="1:11" ht="18.75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35" t="s">
        <v>346</v>
      </c>
      <c r="C38" s="535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/>
      <c r="E39" s="53" t="s">
        <v>347</v>
      </c>
      <c r="F39" s="57"/>
      <c r="G39" s="54"/>
      <c r="H39" s="28"/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/>
      <c r="G40" s="27"/>
      <c r="H40" s="43"/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/>
      <c r="E41" s="48" t="s">
        <v>349</v>
      </c>
      <c r="F41" s="34"/>
      <c r="G41" s="49"/>
      <c r="H41" s="80"/>
      <c r="I41" s="34" t="s">
        <v>314</v>
      </c>
      <c r="J41" s="34" t="s">
        <v>348</v>
      </c>
      <c r="K41" s="34"/>
    </row>
    <row r="42" spans="1:11" ht="15.75" thickBot="1">
      <c r="A42" s="533" t="s">
        <v>350</v>
      </c>
      <c r="B42" s="534"/>
      <c r="C42" s="534"/>
      <c r="D42" s="534"/>
      <c r="E42" s="534"/>
      <c r="F42" s="534"/>
      <c r="G42" s="534"/>
      <c r="H42" s="317"/>
      <c r="I42" s="317"/>
      <c r="J42" s="317"/>
      <c r="K42" s="318"/>
    </row>
    <row r="43" spans="1:11" ht="29.25" customHeight="1" thickBot="1">
      <c r="A43" s="17">
        <v>1</v>
      </c>
      <c r="B43" s="535" t="s">
        <v>351</v>
      </c>
      <c r="C43" s="535"/>
      <c r="D43" s="18"/>
      <c r="E43" s="19"/>
      <c r="F43" s="18"/>
      <c r="G43" s="19"/>
      <c r="H43" s="18"/>
      <c r="I43" s="18"/>
      <c r="J43" s="18"/>
      <c r="K43" s="20"/>
    </row>
    <row r="44" spans="1:11" ht="22.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22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29.2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18.7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35" t="s">
        <v>362</v>
      </c>
      <c r="C49" s="535"/>
      <c r="D49" s="18"/>
      <c r="E49" s="65"/>
      <c r="F49" s="18"/>
      <c r="G49" s="19"/>
      <c r="H49" s="35"/>
      <c r="I49" s="35"/>
      <c r="J49" s="18"/>
      <c r="K49" s="37"/>
    </row>
    <row r="50" spans="1:11" ht="27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18"/>
      <c r="I50" s="52"/>
      <c r="J50" s="57" t="s">
        <v>315</v>
      </c>
      <c r="K50" s="57"/>
    </row>
    <row r="51" spans="1:11" ht="27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35.2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35.2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35" t="s">
        <v>369</v>
      </c>
      <c r="C55" s="535"/>
      <c r="D55" s="35"/>
      <c r="E55" s="66"/>
      <c r="F55" s="35"/>
      <c r="G55" s="36"/>
      <c r="H55" s="35"/>
      <c r="I55" s="35"/>
      <c r="J55" s="35"/>
      <c r="K55" s="37"/>
    </row>
    <row r="56" spans="1:11" ht="18.75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27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31" t="s">
        <v>373</v>
      </c>
      <c r="B59" s="532"/>
      <c r="C59" s="532"/>
      <c r="D59" s="532"/>
      <c r="E59" s="532"/>
      <c r="F59" s="532"/>
      <c r="G59" s="532"/>
      <c r="H59" s="70"/>
      <c r="I59" s="70"/>
      <c r="J59" s="70"/>
      <c r="K59" s="71"/>
    </row>
    <row r="60" spans="1:11" ht="15.75" thickBot="1">
      <c r="A60" s="533" t="s">
        <v>308</v>
      </c>
      <c r="B60" s="534"/>
      <c r="C60" s="534"/>
      <c r="D60" s="534"/>
      <c r="E60" s="534"/>
      <c r="F60" s="534"/>
      <c r="G60" s="534"/>
      <c r="H60" s="317"/>
      <c r="I60" s="317"/>
      <c r="J60" s="317"/>
      <c r="K60" s="318"/>
    </row>
    <row r="61" spans="1:11" ht="19.5" customHeight="1" thickBot="1">
      <c r="A61" s="17">
        <v>1</v>
      </c>
      <c r="B61" s="535" t="s">
        <v>374</v>
      </c>
      <c r="C61" s="535"/>
      <c r="D61" s="18"/>
      <c r="E61" s="19"/>
      <c r="F61" s="18"/>
      <c r="G61" s="19"/>
      <c r="H61" s="18"/>
      <c r="I61" s="18"/>
      <c r="J61" s="18"/>
      <c r="K61" s="20"/>
    </row>
    <row r="62" spans="1:11" ht="18.75" thickBot="1">
      <c r="A62" s="21"/>
      <c r="B62" s="22" t="s">
        <v>310</v>
      </c>
      <c r="C62" s="23" t="s">
        <v>375</v>
      </c>
      <c r="D62" s="24"/>
      <c r="E62" s="25" t="s">
        <v>376</v>
      </c>
      <c r="F62" s="26"/>
      <c r="G62" s="27"/>
      <c r="H62" s="28"/>
      <c r="I62" s="24" t="s">
        <v>314</v>
      </c>
      <c r="J62" s="26" t="s">
        <v>377</v>
      </c>
      <c r="K62" s="26"/>
    </row>
    <row r="63" spans="1:11" ht="27" thickBot="1">
      <c r="A63" s="21"/>
      <c r="B63" s="22" t="s">
        <v>316</v>
      </c>
      <c r="C63" s="23" t="s">
        <v>378</v>
      </c>
      <c r="D63" s="29"/>
      <c r="E63" s="30" t="s">
        <v>379</v>
      </c>
      <c r="F63" s="31"/>
      <c r="G63" s="32"/>
      <c r="H63" s="33"/>
      <c r="I63" s="29" t="s">
        <v>314</v>
      </c>
      <c r="J63" s="31" t="s">
        <v>377</v>
      </c>
      <c r="K63" s="31"/>
    </row>
    <row r="64" spans="1:11" ht="27" thickBot="1">
      <c r="A64" s="21"/>
      <c r="B64" s="22" t="s">
        <v>318</v>
      </c>
      <c r="C64" s="23" t="s">
        <v>380</v>
      </c>
      <c r="D64" s="29"/>
      <c r="E64" s="30" t="s">
        <v>379</v>
      </c>
      <c r="F64" s="31"/>
      <c r="G64" s="32"/>
      <c r="H64" s="33"/>
      <c r="I64" s="29" t="s">
        <v>314</v>
      </c>
      <c r="J64" s="31" t="s">
        <v>377</v>
      </c>
      <c r="K64" s="31"/>
    </row>
    <row r="65" spans="1:11" ht="27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27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33" t="s">
        <v>350</v>
      </c>
      <c r="B67" s="534"/>
      <c r="C67" s="534"/>
      <c r="D67" s="534"/>
      <c r="E67" s="534"/>
      <c r="F67" s="534"/>
      <c r="G67" s="534"/>
      <c r="H67" s="317"/>
      <c r="I67" s="317"/>
      <c r="J67" s="317"/>
      <c r="K67" s="318"/>
    </row>
    <row r="68" spans="1:11" ht="37.5" customHeight="1" thickBot="1">
      <c r="A68" s="21">
        <v>1</v>
      </c>
      <c r="B68" s="536" t="s">
        <v>384</v>
      </c>
      <c r="C68" s="537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36" t="s">
        <v>387</v>
      </c>
      <c r="C69" s="537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36" t="s">
        <v>388</v>
      </c>
      <c r="C70" s="537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31" t="s">
        <v>390</v>
      </c>
      <c r="B71" s="532"/>
      <c r="C71" s="532"/>
      <c r="D71" s="532"/>
      <c r="E71" s="532"/>
      <c r="F71" s="532"/>
      <c r="G71" s="538"/>
      <c r="H71" s="75"/>
      <c r="I71" s="75"/>
      <c r="J71" s="75"/>
      <c r="K71" s="75"/>
    </row>
    <row r="72" spans="1:11" ht="15.75" thickBot="1">
      <c r="A72" s="539" t="s">
        <v>308</v>
      </c>
      <c r="B72" s="540"/>
      <c r="C72" s="540"/>
      <c r="D72" s="540"/>
      <c r="E72" s="540"/>
      <c r="F72" s="540"/>
      <c r="G72" s="540"/>
      <c r="H72" s="540"/>
      <c r="I72" s="540"/>
      <c r="J72" s="540"/>
      <c r="K72" s="541"/>
    </row>
    <row r="73" spans="1:11" ht="15.75" thickBot="1">
      <c r="A73" s="17">
        <v>1</v>
      </c>
      <c r="B73" s="535" t="s">
        <v>391</v>
      </c>
      <c r="C73" s="535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290</v>
      </c>
    </row>
    <row r="4" ht="15">
      <c r="A4" t="s">
        <v>291</v>
      </c>
    </row>
    <row r="5" ht="15">
      <c r="A5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7" t="s">
        <v>293</v>
      </c>
    </row>
    <row r="2" spans="1:11" ht="15.75" thickBot="1">
      <c r="A2" s="499" t="s">
        <v>294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15">
      <c r="A3" s="500"/>
      <c r="B3" s="501"/>
      <c r="C3" s="501"/>
      <c r="D3" s="501"/>
      <c r="E3" s="501"/>
      <c r="F3" s="501"/>
      <c r="G3" s="501"/>
      <c r="H3" s="501"/>
      <c r="I3" s="501"/>
      <c r="J3" s="501"/>
      <c r="K3" s="502"/>
    </row>
    <row r="4" spans="1:11" ht="15">
      <c r="A4" s="503" t="s">
        <v>22</v>
      </c>
      <c r="B4" s="504"/>
      <c r="C4" s="504"/>
      <c r="D4" s="504"/>
      <c r="E4" s="504"/>
      <c r="F4" s="504"/>
      <c r="G4" s="504"/>
      <c r="H4" s="504"/>
      <c r="I4" s="504"/>
      <c r="J4" s="504"/>
      <c r="K4" s="505"/>
    </row>
    <row r="5" spans="1:11" ht="15">
      <c r="A5" s="503" t="s">
        <v>295</v>
      </c>
      <c r="B5" s="504"/>
      <c r="C5" s="504"/>
      <c r="D5" s="504"/>
      <c r="E5" s="504"/>
      <c r="F5" s="504"/>
      <c r="G5" s="504"/>
      <c r="H5" s="504"/>
      <c r="I5" s="504"/>
      <c r="J5" s="504"/>
      <c r="K5" s="505"/>
    </row>
    <row r="6" spans="1:11" ht="15">
      <c r="A6" s="503" t="e">
        <f>+#REF!</f>
        <v>#REF!</v>
      </c>
      <c r="B6" s="504"/>
      <c r="C6" s="504"/>
      <c r="D6" s="504"/>
      <c r="E6" s="504"/>
      <c r="F6" s="504"/>
      <c r="G6" s="504"/>
      <c r="H6" s="504"/>
      <c r="I6" s="504"/>
      <c r="J6" s="504"/>
      <c r="K6" s="505"/>
    </row>
    <row r="7" spans="1:11" ht="15.75" thickBot="1">
      <c r="A7" s="506"/>
      <c r="B7" s="507"/>
      <c r="C7" s="507"/>
      <c r="D7" s="507"/>
      <c r="E7" s="507"/>
      <c r="F7" s="507"/>
      <c r="G7" s="507"/>
      <c r="H7" s="507"/>
      <c r="I7" s="507"/>
      <c r="J7" s="507"/>
      <c r="K7" s="508"/>
    </row>
    <row r="8" spans="1:11" ht="15.75" thickBot="1">
      <c r="A8" s="509" t="s">
        <v>296</v>
      </c>
      <c r="B8" s="510"/>
      <c r="C8" s="511"/>
      <c r="D8" s="518" t="s">
        <v>297</v>
      </c>
      <c r="E8" s="519"/>
      <c r="F8" s="519"/>
      <c r="G8" s="520"/>
      <c r="H8" s="521" t="s">
        <v>298</v>
      </c>
      <c r="I8" s="520"/>
      <c r="J8" s="522" t="s">
        <v>299</v>
      </c>
      <c r="K8" s="525" t="s">
        <v>300</v>
      </c>
    </row>
    <row r="9" spans="1:11" ht="15.75" thickBot="1">
      <c r="A9" s="512"/>
      <c r="B9" s="513"/>
      <c r="C9" s="514"/>
      <c r="D9" s="528" t="s">
        <v>301</v>
      </c>
      <c r="E9" s="529"/>
      <c r="F9" s="530" t="s">
        <v>302</v>
      </c>
      <c r="G9" s="529"/>
      <c r="H9" s="8"/>
      <c r="I9" s="8"/>
      <c r="J9" s="523"/>
      <c r="K9" s="526"/>
    </row>
    <row r="10" spans="1:11" ht="27" thickBot="1">
      <c r="A10" s="515"/>
      <c r="B10" s="516"/>
      <c r="C10" s="517"/>
      <c r="D10" s="9"/>
      <c r="E10" s="10" t="s">
        <v>303</v>
      </c>
      <c r="F10" s="10"/>
      <c r="G10" s="10" t="s">
        <v>304</v>
      </c>
      <c r="H10" s="11" t="s">
        <v>305</v>
      </c>
      <c r="I10" s="12" t="s">
        <v>306</v>
      </c>
      <c r="J10" s="524"/>
      <c r="K10" s="527"/>
    </row>
    <row r="11" spans="1:11" ht="15.75" thickBot="1">
      <c r="A11" s="531" t="s">
        <v>307</v>
      </c>
      <c r="B11" s="532"/>
      <c r="C11" s="532"/>
      <c r="D11" s="532"/>
      <c r="E11" s="532"/>
      <c r="F11" s="532"/>
      <c r="G11" s="532"/>
      <c r="H11" s="13"/>
      <c r="I11" s="13"/>
      <c r="J11" s="13"/>
      <c r="K11" s="14"/>
    </row>
    <row r="12" spans="1:11" ht="15.75" thickBot="1">
      <c r="A12" s="533" t="s">
        <v>308</v>
      </c>
      <c r="B12" s="534"/>
      <c r="C12" s="534"/>
      <c r="D12" s="534"/>
      <c r="E12" s="534"/>
      <c r="F12" s="534"/>
      <c r="G12" s="534"/>
      <c r="H12" s="15"/>
      <c r="I12" s="15"/>
      <c r="J12" s="15"/>
      <c r="K12" s="16"/>
    </row>
    <row r="13" spans="1:11" ht="24" customHeight="1" thickBot="1">
      <c r="A13" s="17">
        <v>1</v>
      </c>
      <c r="B13" s="535" t="s">
        <v>309</v>
      </c>
      <c r="C13" s="535"/>
      <c r="D13" s="18"/>
      <c r="E13" s="19"/>
      <c r="F13" s="18"/>
      <c r="G13" s="19"/>
      <c r="H13" s="18"/>
      <c r="I13" s="18"/>
      <c r="J13" s="18"/>
      <c r="K13" s="20"/>
    </row>
    <row r="14" spans="1:11" ht="27" thickBot="1">
      <c r="A14" s="21"/>
      <c r="B14" s="22" t="s">
        <v>310</v>
      </c>
      <c r="C14" s="23" t="s">
        <v>311</v>
      </c>
      <c r="D14" s="24" t="s">
        <v>312</v>
      </c>
      <c r="E14" s="25" t="s">
        <v>313</v>
      </c>
      <c r="F14" s="26"/>
      <c r="G14" s="27"/>
      <c r="H14" s="28">
        <v>546084682</v>
      </c>
      <c r="I14" s="24" t="s">
        <v>314</v>
      </c>
      <c r="J14" s="26" t="s">
        <v>315</v>
      </c>
      <c r="K14" s="26"/>
    </row>
    <row r="15" spans="1:11" ht="27" thickBot="1">
      <c r="A15" s="21"/>
      <c r="B15" s="22" t="s">
        <v>316</v>
      </c>
      <c r="C15" s="23" t="s">
        <v>24</v>
      </c>
      <c r="D15" s="29" t="s">
        <v>312</v>
      </c>
      <c r="E15" s="30" t="s">
        <v>317</v>
      </c>
      <c r="F15" s="31"/>
      <c r="G15" s="32"/>
      <c r="H15" s="33">
        <v>410376622</v>
      </c>
      <c r="I15" s="29" t="s">
        <v>314</v>
      </c>
      <c r="J15" s="31" t="s">
        <v>315</v>
      </c>
      <c r="K15" s="31"/>
    </row>
    <row r="16" spans="1:11" ht="18.75" thickBot="1">
      <c r="A16" s="21"/>
      <c r="B16" s="22" t="s">
        <v>318</v>
      </c>
      <c r="C16" s="23" t="s">
        <v>319</v>
      </c>
      <c r="D16" s="29" t="s">
        <v>312</v>
      </c>
      <c r="E16" s="30" t="s">
        <v>320</v>
      </c>
      <c r="F16" s="31"/>
      <c r="G16" s="32"/>
      <c r="H16" s="33">
        <v>314938210</v>
      </c>
      <c r="I16" s="29" t="s">
        <v>314</v>
      </c>
      <c r="J16" s="34" t="s">
        <v>315</v>
      </c>
      <c r="K16" s="31"/>
    </row>
    <row r="17" spans="1:11" ht="21" customHeight="1" thickBot="1">
      <c r="A17" s="17">
        <v>2</v>
      </c>
      <c r="B17" s="535" t="s">
        <v>321</v>
      </c>
      <c r="C17" s="535"/>
      <c r="D17" s="35"/>
      <c r="E17" s="35"/>
      <c r="F17" s="35"/>
      <c r="G17" s="36"/>
      <c r="H17" s="35"/>
      <c r="I17" s="35"/>
      <c r="J17" s="18"/>
      <c r="K17" s="37"/>
    </row>
    <row r="18" spans="1:11" ht="27" thickBot="1">
      <c r="A18" s="21"/>
      <c r="B18" s="22" t="s">
        <v>310</v>
      </c>
      <c r="C18" s="23" t="s">
        <v>311</v>
      </c>
      <c r="D18" s="24" t="s">
        <v>312</v>
      </c>
      <c r="E18" s="25" t="s">
        <v>313</v>
      </c>
      <c r="F18" s="26"/>
      <c r="G18" s="27"/>
      <c r="H18" s="28">
        <v>546084682</v>
      </c>
      <c r="I18" s="24" t="s">
        <v>314</v>
      </c>
      <c r="J18" s="26" t="s">
        <v>315</v>
      </c>
      <c r="K18" s="26"/>
    </row>
    <row r="19" spans="1:11" ht="27" thickBot="1">
      <c r="A19" s="21"/>
      <c r="B19" s="22" t="s">
        <v>316</v>
      </c>
      <c r="C19" s="23" t="s">
        <v>24</v>
      </c>
      <c r="D19" s="29" t="s">
        <v>312</v>
      </c>
      <c r="E19" s="30" t="s">
        <v>317</v>
      </c>
      <c r="F19" s="31"/>
      <c r="G19" s="32"/>
      <c r="H19" s="33">
        <v>410376622</v>
      </c>
      <c r="I19" s="29" t="s">
        <v>314</v>
      </c>
      <c r="J19" s="31" t="s">
        <v>315</v>
      </c>
      <c r="K19" s="31"/>
    </row>
    <row r="20" spans="1:11" ht="18.75" thickBot="1">
      <c r="A20" s="21"/>
      <c r="B20" s="22" t="s">
        <v>318</v>
      </c>
      <c r="C20" s="23" t="s">
        <v>319</v>
      </c>
      <c r="D20" s="29" t="s">
        <v>312</v>
      </c>
      <c r="E20" s="30" t="s">
        <v>320</v>
      </c>
      <c r="F20" s="31"/>
      <c r="G20" s="32"/>
      <c r="H20" s="33">
        <v>314938210</v>
      </c>
      <c r="I20" s="29" t="s">
        <v>314</v>
      </c>
      <c r="J20" s="34" t="s">
        <v>315</v>
      </c>
      <c r="K20" s="31"/>
    </row>
    <row r="21" spans="1:11" ht="21" customHeight="1" thickBot="1">
      <c r="A21" s="17">
        <v>3</v>
      </c>
      <c r="B21" s="535" t="s">
        <v>322</v>
      </c>
      <c r="C21" s="535"/>
      <c r="D21" s="35"/>
      <c r="E21" s="35"/>
      <c r="F21" s="35"/>
      <c r="G21" s="36"/>
      <c r="H21" s="35"/>
      <c r="I21" s="35"/>
      <c r="J21" s="18"/>
      <c r="K21" s="37"/>
    </row>
    <row r="22" spans="1:11" ht="27" thickBot="1">
      <c r="A22" s="21"/>
      <c r="B22" s="22" t="s">
        <v>310</v>
      </c>
      <c r="C22" s="23" t="s">
        <v>311</v>
      </c>
      <c r="D22" s="24" t="s">
        <v>312</v>
      </c>
      <c r="E22" s="25" t="s">
        <v>313</v>
      </c>
      <c r="F22" s="26"/>
      <c r="G22" s="27"/>
      <c r="H22" s="28">
        <v>546084682</v>
      </c>
      <c r="I22" s="24" t="s">
        <v>314</v>
      </c>
      <c r="J22" s="26" t="s">
        <v>323</v>
      </c>
      <c r="K22" s="26"/>
    </row>
    <row r="23" spans="1:11" ht="27" thickBot="1">
      <c r="A23" s="21"/>
      <c r="B23" s="22" t="s">
        <v>316</v>
      </c>
      <c r="C23" s="23" t="s">
        <v>24</v>
      </c>
      <c r="D23" s="29" t="s">
        <v>312</v>
      </c>
      <c r="E23" s="30" t="s">
        <v>317</v>
      </c>
      <c r="F23" s="31"/>
      <c r="G23" s="32"/>
      <c r="H23" s="33">
        <v>410376622</v>
      </c>
      <c r="I23" s="29" t="s">
        <v>314</v>
      </c>
      <c r="J23" s="31" t="s">
        <v>323</v>
      </c>
      <c r="K23" s="31"/>
    </row>
    <row r="24" spans="1:11" ht="18.75" thickBot="1">
      <c r="A24" s="21"/>
      <c r="B24" s="22" t="s">
        <v>318</v>
      </c>
      <c r="C24" s="23" t="s">
        <v>319</v>
      </c>
      <c r="D24" s="29" t="s">
        <v>312</v>
      </c>
      <c r="E24" s="30" t="s">
        <v>320</v>
      </c>
      <c r="F24" s="31"/>
      <c r="G24" s="32"/>
      <c r="H24" s="33">
        <v>314938210</v>
      </c>
      <c r="I24" s="29" t="s">
        <v>314</v>
      </c>
      <c r="J24" s="34" t="s">
        <v>323</v>
      </c>
      <c r="K24" s="31"/>
    </row>
    <row r="25" spans="1:11" ht="22.5" customHeight="1" thickBot="1">
      <c r="A25" s="17">
        <v>4</v>
      </c>
      <c r="B25" s="535" t="s">
        <v>324</v>
      </c>
      <c r="C25" s="535"/>
      <c r="D25" s="35"/>
      <c r="E25" s="35"/>
      <c r="F25" s="35"/>
      <c r="G25" s="36"/>
      <c r="H25" s="35"/>
      <c r="I25" s="35"/>
      <c r="J25" s="18"/>
      <c r="K25" s="37"/>
    </row>
    <row r="26" spans="1:11" ht="35.25" thickBot="1">
      <c r="A26" s="38"/>
      <c r="B26" s="39" t="s">
        <v>310</v>
      </c>
      <c r="C26" s="40" t="s">
        <v>325</v>
      </c>
      <c r="D26" s="18"/>
      <c r="E26" s="18"/>
      <c r="F26" s="18"/>
      <c r="G26" s="19"/>
      <c r="H26" s="18"/>
      <c r="I26" s="18"/>
      <c r="J26" s="18"/>
      <c r="K26" s="20"/>
    </row>
    <row r="27" spans="1:11" ht="15.75" thickBot="1">
      <c r="A27" s="21"/>
      <c r="B27" s="22"/>
      <c r="C27" s="41" t="s">
        <v>326</v>
      </c>
      <c r="D27" s="24"/>
      <c r="E27" s="25"/>
      <c r="F27" s="26"/>
      <c r="G27" s="27"/>
      <c r="H27" s="42" t="s">
        <v>327</v>
      </c>
      <c r="I27" s="24" t="s">
        <v>314</v>
      </c>
      <c r="J27" s="26" t="s">
        <v>328</v>
      </c>
      <c r="K27" s="26"/>
    </row>
    <row r="28" spans="1:11" ht="15.75" thickBot="1">
      <c r="A28" s="21"/>
      <c r="B28" s="22"/>
      <c r="C28" s="41" t="s">
        <v>329</v>
      </c>
      <c r="D28" s="29"/>
      <c r="E28" s="30"/>
      <c r="F28" s="31"/>
      <c r="G28" s="32"/>
      <c r="H28" s="43" t="s">
        <v>327</v>
      </c>
      <c r="I28" s="29" t="s">
        <v>314</v>
      </c>
      <c r="J28" s="31" t="s">
        <v>328</v>
      </c>
      <c r="K28" s="31"/>
    </row>
    <row r="29" spans="1:11" ht="84.75" thickBot="1">
      <c r="A29" s="44"/>
      <c r="B29" s="22" t="s">
        <v>316</v>
      </c>
      <c r="C29" s="23" t="s">
        <v>330</v>
      </c>
      <c r="D29" s="45"/>
      <c r="E29" s="30" t="s">
        <v>331</v>
      </c>
      <c r="F29" s="46"/>
      <c r="G29" s="32"/>
      <c r="H29" s="43" t="s">
        <v>327</v>
      </c>
      <c r="I29" s="29" t="s">
        <v>314</v>
      </c>
      <c r="J29" s="31" t="s">
        <v>328</v>
      </c>
      <c r="K29" s="31"/>
    </row>
    <row r="30" spans="1:11" ht="35.25" thickBot="1">
      <c r="A30" s="44"/>
      <c r="B30" s="22" t="s">
        <v>318</v>
      </c>
      <c r="C30" s="23" t="s">
        <v>332</v>
      </c>
      <c r="D30" s="47"/>
      <c r="E30" s="48" t="s">
        <v>333</v>
      </c>
      <c r="F30" s="37"/>
      <c r="G30" s="49"/>
      <c r="H30" s="50" t="s">
        <v>327</v>
      </c>
      <c r="I30" s="51" t="s">
        <v>314</v>
      </c>
      <c r="J30" s="34" t="s">
        <v>328</v>
      </c>
      <c r="K30" s="34"/>
    </row>
    <row r="31" spans="1:11" ht="68.25" thickBot="1">
      <c r="A31" s="44"/>
      <c r="B31" s="22" t="s">
        <v>334</v>
      </c>
      <c r="C31" s="23" t="s">
        <v>335</v>
      </c>
      <c r="D31" s="52"/>
      <c r="E31" s="53" t="s">
        <v>331</v>
      </c>
      <c r="F31" s="20"/>
      <c r="G31" s="54"/>
      <c r="H31" s="55" t="s">
        <v>327</v>
      </c>
      <c r="I31" s="56" t="s">
        <v>314</v>
      </c>
      <c r="J31" s="57" t="s">
        <v>328</v>
      </c>
      <c r="K31" s="57"/>
    </row>
    <row r="32" ht="15.75" thickBot="1">
      <c r="A32" s="58"/>
    </row>
    <row r="33" spans="1:11" ht="23.25" customHeight="1" thickBot="1">
      <c r="A33" s="59">
        <v>5</v>
      </c>
      <c r="B33" s="535" t="s">
        <v>336</v>
      </c>
      <c r="C33" s="535"/>
      <c r="D33" s="35"/>
      <c r="E33" s="35"/>
      <c r="F33" s="35"/>
      <c r="G33" s="36"/>
      <c r="H33" s="35"/>
      <c r="I33" s="35"/>
      <c r="J33" s="35"/>
      <c r="K33" s="37"/>
    </row>
    <row r="34" spans="1:11" ht="27" thickBot="1">
      <c r="A34" s="21"/>
      <c r="B34" s="22" t="s">
        <v>337</v>
      </c>
      <c r="C34" s="23" t="s">
        <v>338</v>
      </c>
      <c r="D34" s="24" t="s">
        <v>312</v>
      </c>
      <c r="E34" s="25" t="s">
        <v>339</v>
      </c>
      <c r="F34" s="26"/>
      <c r="G34" s="27"/>
      <c r="H34" s="28">
        <v>247061775</v>
      </c>
      <c r="I34" s="24" t="s">
        <v>314</v>
      </c>
      <c r="J34" s="26" t="s">
        <v>340</v>
      </c>
      <c r="K34" s="26"/>
    </row>
    <row r="35" spans="1:11" ht="18.75" thickBot="1">
      <c r="A35" s="21"/>
      <c r="B35" s="22" t="s">
        <v>341</v>
      </c>
      <c r="C35" s="23" t="s">
        <v>319</v>
      </c>
      <c r="D35" s="29" t="s">
        <v>312</v>
      </c>
      <c r="E35" s="30" t="s">
        <v>320</v>
      </c>
      <c r="F35" s="31"/>
      <c r="G35" s="32"/>
      <c r="H35" s="33">
        <v>67976797</v>
      </c>
      <c r="I35" s="29" t="s">
        <v>314</v>
      </c>
      <c r="J35" s="34" t="s">
        <v>342</v>
      </c>
      <c r="K35" s="31"/>
    </row>
    <row r="36" spans="1:11" ht="33" customHeight="1" thickBot="1">
      <c r="A36" s="17">
        <v>6</v>
      </c>
      <c r="B36" s="535" t="s">
        <v>343</v>
      </c>
      <c r="C36" s="535"/>
      <c r="D36" s="35"/>
      <c r="E36" s="35"/>
      <c r="F36" s="35"/>
      <c r="G36" s="36"/>
      <c r="H36" s="35"/>
      <c r="I36" s="35"/>
      <c r="J36" s="18"/>
      <c r="K36" s="37"/>
    </row>
    <row r="37" spans="1:11" ht="27" thickBot="1">
      <c r="A37" s="21"/>
      <c r="B37" s="22" t="s">
        <v>337</v>
      </c>
      <c r="C37" s="23" t="s">
        <v>338</v>
      </c>
      <c r="D37" s="24"/>
      <c r="E37" s="25" t="s">
        <v>344</v>
      </c>
      <c r="F37" s="26"/>
      <c r="G37" s="27"/>
      <c r="H37" s="42" t="s">
        <v>327</v>
      </c>
      <c r="I37" s="24" t="s">
        <v>314</v>
      </c>
      <c r="J37" s="57" t="s">
        <v>345</v>
      </c>
      <c r="K37" s="26"/>
    </row>
    <row r="38" spans="1:11" ht="21" customHeight="1" thickBot="1">
      <c r="A38" s="17">
        <v>7</v>
      </c>
      <c r="B38" s="535" t="s">
        <v>346</v>
      </c>
      <c r="C38" s="535"/>
      <c r="D38" s="35"/>
      <c r="E38" s="35"/>
      <c r="F38" s="35"/>
      <c r="G38" s="36"/>
      <c r="H38" s="35"/>
      <c r="I38" s="35"/>
      <c r="J38" s="18"/>
      <c r="K38" s="37"/>
    </row>
    <row r="39" spans="1:11" ht="27" thickBot="1">
      <c r="A39" s="21"/>
      <c r="B39" s="22" t="s">
        <v>337</v>
      </c>
      <c r="C39" s="23" t="s">
        <v>311</v>
      </c>
      <c r="D39" s="56" t="s">
        <v>312</v>
      </c>
      <c r="E39" s="53" t="s">
        <v>347</v>
      </c>
      <c r="F39" s="57"/>
      <c r="G39" s="54"/>
      <c r="H39" s="28">
        <v>546084682</v>
      </c>
      <c r="I39" s="56" t="s">
        <v>314</v>
      </c>
      <c r="J39" s="26" t="s">
        <v>348</v>
      </c>
      <c r="K39" s="26"/>
    </row>
    <row r="40" spans="1:11" ht="35.25" thickBot="1">
      <c r="A40" s="21"/>
      <c r="B40" s="22" t="s">
        <v>341</v>
      </c>
      <c r="C40" s="23" t="s">
        <v>24</v>
      </c>
      <c r="D40" s="24"/>
      <c r="E40" s="25" t="s">
        <v>339</v>
      </c>
      <c r="F40" s="26" t="s">
        <v>396</v>
      </c>
      <c r="G40" s="27"/>
      <c r="H40" s="43">
        <v>0</v>
      </c>
      <c r="I40" s="24" t="s">
        <v>314</v>
      </c>
      <c r="J40" s="31" t="s">
        <v>348</v>
      </c>
      <c r="K40" s="31" t="s">
        <v>395</v>
      </c>
    </row>
    <row r="41" spans="1:11" ht="18.75" thickBot="1">
      <c r="A41" s="21"/>
      <c r="B41" s="22" t="s">
        <v>318</v>
      </c>
      <c r="C41" s="23" t="s">
        <v>319</v>
      </c>
      <c r="D41" s="51" t="s">
        <v>312</v>
      </c>
      <c r="E41" s="48" t="s">
        <v>349</v>
      </c>
      <c r="F41" s="34"/>
      <c r="G41" s="49"/>
      <c r="H41" s="80">
        <v>314938210</v>
      </c>
      <c r="I41" s="34" t="s">
        <v>314</v>
      </c>
      <c r="J41" s="34" t="s">
        <v>348</v>
      </c>
      <c r="K41" s="34"/>
    </row>
    <row r="42" spans="1:11" ht="15.75" thickBot="1">
      <c r="A42" s="533" t="s">
        <v>350</v>
      </c>
      <c r="B42" s="534"/>
      <c r="C42" s="534"/>
      <c r="D42" s="534"/>
      <c r="E42" s="534"/>
      <c r="F42" s="534"/>
      <c r="G42" s="534"/>
      <c r="H42" s="15"/>
      <c r="I42" s="15"/>
      <c r="J42" s="15"/>
      <c r="K42" s="16"/>
    </row>
    <row r="43" spans="1:11" ht="29.25" customHeight="1" thickBot="1">
      <c r="A43" s="17">
        <v>1</v>
      </c>
      <c r="B43" s="535" t="s">
        <v>351</v>
      </c>
      <c r="C43" s="535"/>
      <c r="D43" s="18"/>
      <c r="E43" s="19"/>
      <c r="F43" s="18"/>
      <c r="G43" s="19"/>
      <c r="H43" s="18"/>
      <c r="I43" s="18"/>
      <c r="J43" s="18"/>
      <c r="K43" s="20"/>
    </row>
    <row r="44" spans="1:11" ht="35.25" thickBot="1">
      <c r="A44" s="44"/>
      <c r="B44" s="60" t="s">
        <v>310</v>
      </c>
      <c r="C44" s="23" t="s">
        <v>352</v>
      </c>
      <c r="D44" s="56"/>
      <c r="E44" s="61" t="s">
        <v>351</v>
      </c>
      <c r="F44" s="57"/>
      <c r="G44" s="54"/>
      <c r="H44" s="62"/>
      <c r="I44" s="63"/>
      <c r="J44" s="26" t="s">
        <v>353</v>
      </c>
      <c r="K44" s="26"/>
    </row>
    <row r="45" spans="1:11" ht="29.25" thickBot="1">
      <c r="A45" s="44"/>
      <c r="B45" s="60" t="s">
        <v>316</v>
      </c>
      <c r="C45" s="23" t="s">
        <v>354</v>
      </c>
      <c r="D45" s="56"/>
      <c r="E45" s="61" t="s">
        <v>355</v>
      </c>
      <c r="F45" s="57"/>
      <c r="G45" s="54"/>
      <c r="H45" s="64"/>
      <c r="I45" s="45"/>
      <c r="J45" s="31" t="s">
        <v>353</v>
      </c>
      <c r="K45" s="31"/>
    </row>
    <row r="46" spans="1:11" ht="43.5" thickBot="1">
      <c r="A46" s="44"/>
      <c r="B46" s="60" t="s">
        <v>318</v>
      </c>
      <c r="C46" s="23" t="s">
        <v>356</v>
      </c>
      <c r="D46" s="56"/>
      <c r="E46" s="61" t="s">
        <v>351</v>
      </c>
      <c r="F46" s="57"/>
      <c r="G46" s="54"/>
      <c r="H46" s="64"/>
      <c r="I46" s="45"/>
      <c r="J46" s="31" t="s">
        <v>353</v>
      </c>
      <c r="K46" s="31"/>
    </row>
    <row r="47" spans="1:11" ht="43.5" thickBot="1">
      <c r="A47" s="44"/>
      <c r="B47" s="60" t="s">
        <v>334</v>
      </c>
      <c r="C47" s="23" t="s">
        <v>357</v>
      </c>
      <c r="D47" s="56"/>
      <c r="E47" s="61" t="s">
        <v>358</v>
      </c>
      <c r="F47" s="57"/>
      <c r="G47" s="54"/>
      <c r="H47" s="64"/>
      <c r="I47" s="45"/>
      <c r="J47" s="31" t="s">
        <v>353</v>
      </c>
      <c r="K47" s="31"/>
    </row>
    <row r="48" spans="1:11" ht="35.25" thickBot="1">
      <c r="A48" s="44"/>
      <c r="B48" s="60" t="s">
        <v>359</v>
      </c>
      <c r="C48" s="23" t="s">
        <v>360</v>
      </c>
      <c r="D48" s="56"/>
      <c r="E48" s="61" t="s">
        <v>361</v>
      </c>
      <c r="F48" s="57"/>
      <c r="G48" s="54"/>
      <c r="H48" s="64"/>
      <c r="I48" s="45"/>
      <c r="J48" s="34" t="s">
        <v>353</v>
      </c>
      <c r="K48" s="31"/>
    </row>
    <row r="49" spans="1:11" ht="28.5" customHeight="1" thickBot="1">
      <c r="A49" s="17">
        <v>2</v>
      </c>
      <c r="B49" s="535" t="s">
        <v>362</v>
      </c>
      <c r="C49" s="535"/>
      <c r="D49" s="18"/>
      <c r="E49" s="65"/>
      <c r="F49" s="18"/>
      <c r="G49" s="19"/>
      <c r="H49" s="35"/>
      <c r="I49" s="35"/>
      <c r="J49" s="18"/>
      <c r="K49" s="37"/>
    </row>
    <row r="50" spans="1:11" ht="68.25" thickBot="1">
      <c r="A50" s="44"/>
      <c r="B50" s="60" t="s">
        <v>310</v>
      </c>
      <c r="C50" s="23" t="s">
        <v>363</v>
      </c>
      <c r="D50" s="56"/>
      <c r="E50" s="61" t="s">
        <v>364</v>
      </c>
      <c r="F50" s="57"/>
      <c r="G50" s="54"/>
      <c r="H50" s="62"/>
      <c r="I50" s="63"/>
      <c r="J50" s="26" t="s">
        <v>315</v>
      </c>
      <c r="K50" s="26"/>
    </row>
    <row r="51" spans="1:11" ht="60" thickBot="1">
      <c r="A51" s="44"/>
      <c r="B51" s="60" t="s">
        <v>316</v>
      </c>
      <c r="C51" s="23" t="s">
        <v>365</v>
      </c>
      <c r="D51" s="56"/>
      <c r="E51" s="61" t="s">
        <v>364</v>
      </c>
      <c r="F51" s="57"/>
      <c r="G51" s="54"/>
      <c r="H51" s="64"/>
      <c r="I51" s="45"/>
      <c r="J51" s="31" t="s">
        <v>315</v>
      </c>
      <c r="K51" s="31"/>
    </row>
    <row r="52" spans="1:11" ht="76.5" thickBot="1">
      <c r="A52" s="44"/>
      <c r="B52" s="60" t="s">
        <v>318</v>
      </c>
      <c r="C52" s="23" t="s">
        <v>366</v>
      </c>
      <c r="D52" s="56"/>
      <c r="E52" s="61" t="s">
        <v>364</v>
      </c>
      <c r="F52" s="57"/>
      <c r="G52" s="54"/>
      <c r="H52" s="35"/>
      <c r="I52" s="47"/>
      <c r="J52" s="34" t="s">
        <v>315</v>
      </c>
      <c r="K52" s="34"/>
    </row>
    <row r="53" spans="1:11" ht="76.5" thickBot="1">
      <c r="A53" s="44"/>
      <c r="B53" s="60" t="s">
        <v>334</v>
      </c>
      <c r="C53" s="23" t="s">
        <v>367</v>
      </c>
      <c r="D53" s="56"/>
      <c r="E53" s="61" t="s">
        <v>368</v>
      </c>
      <c r="F53" s="57"/>
      <c r="G53" s="54"/>
      <c r="H53" s="18"/>
      <c r="I53" s="52"/>
      <c r="J53" s="57" t="s">
        <v>315</v>
      </c>
      <c r="K53" s="57"/>
    </row>
    <row r="54" ht="15.75" thickBot="1">
      <c r="A54" s="58"/>
    </row>
    <row r="55" spans="1:11" ht="14.25" customHeight="1" thickBot="1">
      <c r="A55" s="59">
        <v>3</v>
      </c>
      <c r="B55" s="535" t="s">
        <v>369</v>
      </c>
      <c r="C55" s="535"/>
      <c r="D55" s="35"/>
      <c r="E55" s="66"/>
      <c r="F55" s="35"/>
      <c r="G55" s="36"/>
      <c r="H55" s="35"/>
      <c r="I55" s="35"/>
      <c r="J55" s="35"/>
      <c r="K55" s="37"/>
    </row>
    <row r="56" spans="1:11" ht="27" thickBot="1">
      <c r="A56" s="44"/>
      <c r="B56" s="60" t="s">
        <v>337</v>
      </c>
      <c r="C56" s="23" t="s">
        <v>370</v>
      </c>
      <c r="D56" s="56"/>
      <c r="E56" s="61" t="s">
        <v>371</v>
      </c>
      <c r="F56" s="57"/>
      <c r="G56" s="54"/>
      <c r="H56" s="62"/>
      <c r="I56" s="63"/>
      <c r="J56" s="26" t="s">
        <v>340</v>
      </c>
      <c r="K56" s="26"/>
    </row>
    <row r="57" spans="1:11" ht="60" thickBot="1">
      <c r="A57" s="44"/>
      <c r="B57" s="60" t="s">
        <v>341</v>
      </c>
      <c r="C57" s="23" t="s">
        <v>372</v>
      </c>
      <c r="D57" s="56"/>
      <c r="E57" s="61" t="s">
        <v>371</v>
      </c>
      <c r="F57" s="57"/>
      <c r="G57" s="54"/>
      <c r="H57" s="35"/>
      <c r="I57" s="47"/>
      <c r="J57" s="34" t="s">
        <v>340</v>
      </c>
      <c r="K57" s="34"/>
    </row>
    <row r="58" spans="1:11" ht="15.75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9"/>
    </row>
    <row r="59" spans="1:11" ht="15.75" thickBot="1">
      <c r="A59" s="531" t="s">
        <v>373</v>
      </c>
      <c r="B59" s="532"/>
      <c r="C59" s="532"/>
      <c r="D59" s="532"/>
      <c r="E59" s="532"/>
      <c r="F59" s="532"/>
      <c r="G59" s="532"/>
      <c r="H59" s="70"/>
      <c r="I59" s="70"/>
      <c r="J59" s="70"/>
      <c r="K59" s="71"/>
    </row>
    <row r="60" spans="1:11" ht="15.75" thickBot="1">
      <c r="A60" s="533" t="s">
        <v>308</v>
      </c>
      <c r="B60" s="534"/>
      <c r="C60" s="534"/>
      <c r="D60" s="534"/>
      <c r="E60" s="534"/>
      <c r="F60" s="534"/>
      <c r="G60" s="534"/>
      <c r="H60" s="15"/>
      <c r="I60" s="15"/>
      <c r="J60" s="15"/>
      <c r="K60" s="16"/>
    </row>
    <row r="61" spans="1:11" ht="19.5" customHeight="1" thickBot="1">
      <c r="A61" s="17">
        <v>1</v>
      </c>
      <c r="B61" s="535" t="s">
        <v>374</v>
      </c>
      <c r="C61" s="535"/>
      <c r="D61" s="18"/>
      <c r="E61" s="19"/>
      <c r="F61" s="18"/>
      <c r="G61" s="19"/>
      <c r="H61" s="18"/>
      <c r="I61" s="18"/>
      <c r="J61" s="18"/>
      <c r="K61" s="20"/>
    </row>
    <row r="62" spans="1:11" ht="35.25" thickBot="1">
      <c r="A62" s="21"/>
      <c r="B62" s="22" t="s">
        <v>310</v>
      </c>
      <c r="C62" s="23" t="s">
        <v>375</v>
      </c>
      <c r="D62" s="24" t="s">
        <v>312</v>
      </c>
      <c r="E62" s="25" t="s">
        <v>376</v>
      </c>
      <c r="F62" s="26"/>
      <c r="G62" s="27"/>
      <c r="H62" s="28">
        <v>546084682</v>
      </c>
      <c r="I62" s="24" t="s">
        <v>314</v>
      </c>
      <c r="J62" s="26" t="s">
        <v>377</v>
      </c>
      <c r="K62" s="26"/>
    </row>
    <row r="63" spans="1:11" ht="51.75" thickBot="1">
      <c r="A63" s="21"/>
      <c r="B63" s="22" t="s">
        <v>316</v>
      </c>
      <c r="C63" s="23" t="s">
        <v>378</v>
      </c>
      <c r="D63" s="29" t="s">
        <v>312</v>
      </c>
      <c r="E63" s="30" t="s">
        <v>379</v>
      </c>
      <c r="F63" s="31"/>
      <c r="G63" s="32"/>
      <c r="H63" s="33">
        <v>410376622</v>
      </c>
      <c r="I63" s="29" t="s">
        <v>314</v>
      </c>
      <c r="J63" s="31" t="s">
        <v>377</v>
      </c>
      <c r="K63" s="31"/>
    </row>
    <row r="64" spans="1:11" ht="51.75" thickBot="1">
      <c r="A64" s="21"/>
      <c r="B64" s="22" t="s">
        <v>318</v>
      </c>
      <c r="C64" s="23" t="s">
        <v>380</v>
      </c>
      <c r="D64" s="29" t="s">
        <v>312</v>
      </c>
      <c r="E64" s="30" t="s">
        <v>379</v>
      </c>
      <c r="F64" s="31"/>
      <c r="G64" s="32"/>
      <c r="H64" s="33">
        <v>331816866</v>
      </c>
      <c r="I64" s="29" t="s">
        <v>314</v>
      </c>
      <c r="J64" s="31" t="s">
        <v>377</v>
      </c>
      <c r="K64" s="31"/>
    </row>
    <row r="65" spans="1:11" ht="51.75" thickBot="1">
      <c r="A65" s="21"/>
      <c r="B65" s="22" t="s">
        <v>334</v>
      </c>
      <c r="C65" s="23" t="s">
        <v>381</v>
      </c>
      <c r="D65" s="29"/>
      <c r="E65" s="30" t="s">
        <v>379</v>
      </c>
      <c r="F65" s="31"/>
      <c r="G65" s="32"/>
      <c r="H65" s="43"/>
      <c r="I65" s="29" t="s">
        <v>314</v>
      </c>
      <c r="J65" s="31" t="s">
        <v>377</v>
      </c>
      <c r="K65" s="31"/>
    </row>
    <row r="66" spans="1:11" ht="60" thickBot="1">
      <c r="A66" s="21"/>
      <c r="B66" s="22" t="s">
        <v>359</v>
      </c>
      <c r="C66" s="23" t="s">
        <v>382</v>
      </c>
      <c r="D66" s="51"/>
      <c r="E66" s="48"/>
      <c r="F66" s="34"/>
      <c r="G66" s="49"/>
      <c r="H66" s="50"/>
      <c r="I66" s="51" t="s">
        <v>314</v>
      </c>
      <c r="J66" s="34" t="s">
        <v>383</v>
      </c>
      <c r="K66" s="34"/>
    </row>
    <row r="67" spans="1:11" ht="15.75" thickBot="1">
      <c r="A67" s="533" t="s">
        <v>350</v>
      </c>
      <c r="B67" s="534"/>
      <c r="C67" s="534"/>
      <c r="D67" s="534"/>
      <c r="E67" s="534"/>
      <c r="F67" s="534"/>
      <c r="G67" s="534"/>
      <c r="H67" s="15"/>
      <c r="I67" s="15"/>
      <c r="J67" s="15"/>
      <c r="K67" s="16"/>
    </row>
    <row r="68" spans="1:11" ht="37.5" customHeight="1" thickBot="1">
      <c r="A68" s="21">
        <v>1</v>
      </c>
      <c r="B68" s="536" t="s">
        <v>384</v>
      </c>
      <c r="C68" s="537"/>
      <c r="D68" s="26"/>
      <c r="E68" s="72" t="s">
        <v>385</v>
      </c>
      <c r="F68" s="26"/>
      <c r="G68" s="27"/>
      <c r="H68" s="62"/>
      <c r="I68" s="63"/>
      <c r="J68" s="26" t="s">
        <v>386</v>
      </c>
      <c r="K68" s="26"/>
    </row>
    <row r="69" spans="1:11" ht="37.5" customHeight="1" thickBot="1">
      <c r="A69" s="21">
        <v>2</v>
      </c>
      <c r="B69" s="536" t="s">
        <v>387</v>
      </c>
      <c r="C69" s="537"/>
      <c r="D69" s="31"/>
      <c r="E69" s="73" t="s">
        <v>385</v>
      </c>
      <c r="F69" s="31"/>
      <c r="G69" s="32"/>
      <c r="H69" s="64"/>
      <c r="I69" s="45"/>
      <c r="J69" s="31" t="s">
        <v>386</v>
      </c>
      <c r="K69" s="31"/>
    </row>
    <row r="70" spans="1:11" ht="37.5" customHeight="1" thickBot="1">
      <c r="A70" s="21">
        <v>3</v>
      </c>
      <c r="B70" s="536" t="s">
        <v>388</v>
      </c>
      <c r="C70" s="537"/>
      <c r="D70" s="34"/>
      <c r="E70" s="74" t="s">
        <v>385</v>
      </c>
      <c r="F70" s="34"/>
      <c r="G70" s="49"/>
      <c r="H70" s="35"/>
      <c r="I70" s="47"/>
      <c r="J70" s="34" t="s">
        <v>389</v>
      </c>
      <c r="K70" s="34"/>
    </row>
    <row r="71" spans="1:11" ht="15.75" thickBot="1">
      <c r="A71" s="531" t="s">
        <v>390</v>
      </c>
      <c r="B71" s="532"/>
      <c r="C71" s="532"/>
      <c r="D71" s="532"/>
      <c r="E71" s="532"/>
      <c r="F71" s="532"/>
      <c r="G71" s="538"/>
      <c r="H71" s="75"/>
      <c r="I71" s="75"/>
      <c r="J71" s="75"/>
      <c r="K71" s="75"/>
    </row>
    <row r="72" spans="1:11" ht="15.75" thickBot="1">
      <c r="A72" s="539" t="s">
        <v>308</v>
      </c>
      <c r="B72" s="540"/>
      <c r="C72" s="540"/>
      <c r="D72" s="540"/>
      <c r="E72" s="540"/>
      <c r="F72" s="540"/>
      <c r="G72" s="540"/>
      <c r="H72" s="540"/>
      <c r="I72" s="540"/>
      <c r="J72" s="540"/>
      <c r="K72" s="541"/>
    </row>
    <row r="73" spans="1:11" ht="15.75" thickBot="1">
      <c r="A73" s="17">
        <v>1</v>
      </c>
      <c r="B73" s="535" t="s">
        <v>391</v>
      </c>
      <c r="C73" s="535"/>
      <c r="D73" s="18"/>
      <c r="E73" s="19"/>
      <c r="F73" s="18"/>
      <c r="G73" s="19"/>
      <c r="H73" s="18"/>
      <c r="I73" s="18"/>
      <c r="J73" s="18"/>
      <c r="K73" s="20"/>
    </row>
    <row r="74" spans="1:11" ht="28.5" customHeight="1" thickBot="1">
      <c r="A74" s="21"/>
      <c r="B74" s="76" t="s">
        <v>310</v>
      </c>
      <c r="C74" s="77" t="s">
        <v>392</v>
      </c>
      <c r="D74" s="57"/>
      <c r="E74" s="53"/>
      <c r="F74" s="57"/>
      <c r="G74" s="54"/>
      <c r="H74" s="57"/>
      <c r="I74" s="57" t="s">
        <v>314</v>
      </c>
      <c r="J74" s="57" t="s">
        <v>393</v>
      </c>
      <c r="K74" s="57"/>
    </row>
    <row r="75" spans="1:11" ht="23.25" customHeight="1" thickBot="1">
      <c r="A75" s="21"/>
      <c r="B75" s="22" t="s">
        <v>316</v>
      </c>
      <c r="C75" s="78" t="s">
        <v>394</v>
      </c>
      <c r="D75" s="57"/>
      <c r="E75" s="53"/>
      <c r="F75" s="57"/>
      <c r="G75" s="54"/>
      <c r="H75" s="57"/>
      <c r="I75" s="57" t="s">
        <v>314</v>
      </c>
      <c r="J75" s="57" t="s">
        <v>393</v>
      </c>
      <c r="K75" s="57"/>
    </row>
    <row r="76" ht="15">
      <c r="A76" s="79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368" t="s">
        <v>399</v>
      </c>
      <c r="B1" s="369"/>
      <c r="C1" s="369"/>
      <c r="D1" s="369"/>
      <c r="E1" s="369"/>
      <c r="F1" s="369"/>
      <c r="G1" s="369"/>
      <c r="H1" s="370"/>
    </row>
    <row r="2" spans="1:8" ht="15">
      <c r="A2" s="368" t="s">
        <v>518</v>
      </c>
      <c r="B2" s="369"/>
      <c r="C2" s="369"/>
      <c r="D2" s="369"/>
      <c r="E2" s="369"/>
      <c r="F2" s="369"/>
      <c r="G2" s="369"/>
      <c r="H2" s="370"/>
    </row>
    <row r="3" spans="1:8" ht="15">
      <c r="A3" s="368" t="s">
        <v>580</v>
      </c>
      <c r="B3" s="369"/>
      <c r="C3" s="369"/>
      <c r="D3" s="369"/>
      <c r="E3" s="369"/>
      <c r="F3" s="369"/>
      <c r="G3" s="369"/>
      <c r="H3" s="370"/>
    </row>
    <row r="4" spans="1:8" ht="15">
      <c r="A4" s="371" t="s">
        <v>1</v>
      </c>
      <c r="B4" s="372"/>
      <c r="C4" s="372"/>
      <c r="D4" s="372"/>
      <c r="E4" s="372"/>
      <c r="F4" s="372"/>
      <c r="G4" s="372"/>
      <c r="H4" s="373"/>
    </row>
    <row r="5" spans="1:8" ht="45">
      <c r="A5" s="179" t="s">
        <v>519</v>
      </c>
      <c r="B5" s="180" t="s">
        <v>575</v>
      </c>
      <c r="C5" s="180" t="s">
        <v>520</v>
      </c>
      <c r="D5" s="180" t="s">
        <v>521</v>
      </c>
      <c r="E5" s="180" t="s">
        <v>579</v>
      </c>
      <c r="F5" s="181" t="s">
        <v>522</v>
      </c>
      <c r="G5" s="180" t="s">
        <v>523</v>
      </c>
      <c r="H5" s="182" t="s">
        <v>524</v>
      </c>
    </row>
    <row r="6" spans="1:8" ht="15">
      <c r="A6" s="183" t="s">
        <v>525</v>
      </c>
      <c r="B6" s="184"/>
      <c r="C6" s="184"/>
      <c r="D6" s="184"/>
      <c r="E6" s="184"/>
      <c r="F6" s="184"/>
      <c r="G6" s="184"/>
      <c r="H6" s="185"/>
    </row>
    <row r="7" spans="1:8" ht="15">
      <c r="A7" s="186" t="s">
        <v>526</v>
      </c>
      <c r="B7" s="151"/>
      <c r="C7" s="151"/>
      <c r="D7" s="151"/>
      <c r="E7" s="151"/>
      <c r="F7" s="151"/>
      <c r="G7" s="151"/>
      <c r="H7" s="142"/>
    </row>
    <row r="8" spans="1:8" ht="15">
      <c r="A8" s="187" t="s">
        <v>527</v>
      </c>
      <c r="B8" s="151"/>
      <c r="C8" s="151"/>
      <c r="D8" s="151"/>
      <c r="E8" s="151"/>
      <c r="F8" s="151"/>
      <c r="G8" s="151"/>
      <c r="H8" s="142"/>
    </row>
    <row r="9" spans="1:8" ht="15">
      <c r="A9" s="187" t="s">
        <v>528</v>
      </c>
      <c r="B9" s="151"/>
      <c r="C9" s="151"/>
      <c r="D9" s="151"/>
      <c r="E9" s="151"/>
      <c r="F9" s="151"/>
      <c r="G9" s="151"/>
      <c r="H9" s="142"/>
    </row>
    <row r="10" spans="1:8" ht="15">
      <c r="A10" s="187" t="s">
        <v>529</v>
      </c>
      <c r="B10" s="151"/>
      <c r="C10" s="151"/>
      <c r="D10" s="151"/>
      <c r="E10" s="151"/>
      <c r="F10" s="151"/>
      <c r="G10" s="151"/>
      <c r="H10" s="142"/>
    </row>
    <row r="11" spans="1:8" ht="15">
      <c r="A11" s="188" t="s">
        <v>530</v>
      </c>
      <c r="B11" s="151"/>
      <c r="C11" s="151"/>
      <c r="D11" s="151"/>
      <c r="E11" s="151"/>
      <c r="F11" s="151"/>
      <c r="G11" s="151"/>
      <c r="H11" s="142"/>
    </row>
    <row r="12" spans="1:8" ht="15">
      <c r="A12" s="187" t="s">
        <v>531</v>
      </c>
      <c r="B12" s="151"/>
      <c r="C12" s="151"/>
      <c r="D12" s="151"/>
      <c r="E12" s="151"/>
      <c r="F12" s="151"/>
      <c r="G12" s="151"/>
      <c r="H12" s="142"/>
    </row>
    <row r="13" spans="1:8" ht="15">
      <c r="A13" s="187" t="s">
        <v>532</v>
      </c>
      <c r="B13" s="151"/>
      <c r="C13" s="151"/>
      <c r="D13" s="151"/>
      <c r="E13" s="151"/>
      <c r="F13" s="151"/>
      <c r="G13" s="151"/>
      <c r="H13" s="142"/>
    </row>
    <row r="14" spans="1:8" ht="15">
      <c r="A14" s="187" t="s">
        <v>533</v>
      </c>
      <c r="B14" s="151"/>
      <c r="C14" s="151"/>
      <c r="D14" s="151"/>
      <c r="E14" s="151"/>
      <c r="F14" s="151"/>
      <c r="G14" s="151"/>
      <c r="H14" s="142"/>
    </row>
    <row r="15" spans="1:11" ht="15">
      <c r="A15" s="188" t="s">
        <v>534</v>
      </c>
      <c r="B15" s="151">
        <v>44855385</v>
      </c>
      <c r="C15" s="151">
        <f>128023113+121755812</f>
        <v>249778925</v>
      </c>
      <c r="D15" s="151">
        <f>139164995+7+113489510</f>
        <v>252654512</v>
      </c>
      <c r="E15" s="151">
        <v>0</v>
      </c>
      <c r="F15" s="151">
        <f>+B15+C15-D15+E15</f>
        <v>41979798</v>
      </c>
      <c r="G15" s="151">
        <v>0</v>
      </c>
      <c r="H15" s="142">
        <v>0</v>
      </c>
      <c r="J15" s="326"/>
      <c r="K15" s="221"/>
    </row>
    <row r="16" spans="1:8" ht="22.5">
      <c r="A16" s="189" t="s">
        <v>535</v>
      </c>
      <c r="B16" s="151"/>
      <c r="C16" s="151"/>
      <c r="D16" s="151"/>
      <c r="E16" s="151"/>
      <c r="F16" s="151"/>
      <c r="G16" s="151"/>
      <c r="H16" s="142"/>
    </row>
    <row r="17" spans="1:8" ht="22.5">
      <c r="A17" s="190" t="s">
        <v>536</v>
      </c>
      <c r="B17" s="151"/>
      <c r="C17" s="151"/>
      <c r="D17" s="151"/>
      <c r="E17" s="151"/>
      <c r="F17" s="151"/>
      <c r="G17" s="151"/>
      <c r="H17" s="142"/>
    </row>
    <row r="18" spans="1:8" ht="15">
      <c r="A18" s="191" t="s">
        <v>537</v>
      </c>
      <c r="B18" s="151"/>
      <c r="C18" s="151"/>
      <c r="D18" s="151"/>
      <c r="E18" s="151"/>
      <c r="F18" s="151"/>
      <c r="G18" s="151"/>
      <c r="H18" s="142"/>
    </row>
    <row r="19" spans="1:8" ht="15">
      <c r="A19" s="191" t="s">
        <v>538</v>
      </c>
      <c r="B19" s="151"/>
      <c r="C19" s="151"/>
      <c r="D19" s="151"/>
      <c r="E19" s="151"/>
      <c r="F19" s="151"/>
      <c r="G19" s="151"/>
      <c r="H19" s="142"/>
    </row>
    <row r="20" spans="1:8" ht="15">
      <c r="A20" s="191" t="s">
        <v>539</v>
      </c>
      <c r="B20" s="151"/>
      <c r="C20" s="151"/>
      <c r="D20" s="151"/>
      <c r="E20" s="151"/>
      <c r="F20" s="151"/>
      <c r="G20" s="151"/>
      <c r="H20" s="142"/>
    </row>
    <row r="21" spans="1:8" ht="22.5">
      <c r="A21" s="188" t="s">
        <v>540</v>
      </c>
      <c r="B21" s="151"/>
      <c r="C21" s="151"/>
      <c r="D21" s="151"/>
      <c r="E21" s="151"/>
      <c r="F21" s="151"/>
      <c r="G21" s="151"/>
      <c r="H21" s="142"/>
    </row>
    <row r="22" spans="1:8" ht="15">
      <c r="A22" s="191" t="s">
        <v>541</v>
      </c>
      <c r="B22" s="151"/>
      <c r="C22" s="151"/>
      <c r="D22" s="151"/>
      <c r="E22" s="151"/>
      <c r="F22" s="151"/>
      <c r="G22" s="151"/>
      <c r="H22" s="142"/>
    </row>
    <row r="23" spans="1:8" ht="15">
      <c r="A23" s="191" t="s">
        <v>542</v>
      </c>
      <c r="B23" s="151"/>
      <c r="C23" s="151"/>
      <c r="D23" s="151"/>
      <c r="E23" s="151"/>
      <c r="F23" s="151"/>
      <c r="G23" s="151"/>
      <c r="H23" s="142"/>
    </row>
    <row r="24" spans="1:8" ht="22.5">
      <c r="A24" s="192" t="s">
        <v>543</v>
      </c>
      <c r="B24" s="193"/>
      <c r="C24" s="193"/>
      <c r="D24" s="194"/>
      <c r="E24" s="193"/>
      <c r="F24" s="193"/>
      <c r="G24" s="194"/>
      <c r="H24" s="175"/>
    </row>
    <row r="25" spans="1:8" ht="15">
      <c r="A25" s="102"/>
      <c r="B25" s="195"/>
      <c r="C25" s="195"/>
      <c r="D25" s="102"/>
      <c r="E25" s="195"/>
      <c r="F25" s="195"/>
      <c r="G25" s="102"/>
      <c r="H25" s="102"/>
    </row>
    <row r="26" spans="1:8" ht="37.5" customHeight="1">
      <c r="A26" s="374" t="s">
        <v>544</v>
      </c>
      <c r="B26" s="375"/>
      <c r="C26" s="375"/>
      <c r="D26" s="374"/>
      <c r="E26" s="375"/>
      <c r="F26" s="375"/>
      <c r="G26" s="374"/>
      <c r="H26" s="374"/>
    </row>
    <row r="27" spans="1:8" ht="15">
      <c r="A27" s="196" t="s">
        <v>545</v>
      </c>
      <c r="B27" s="197"/>
      <c r="C27" s="197"/>
      <c r="D27" s="198"/>
      <c r="E27" s="197"/>
      <c r="F27" s="197"/>
      <c r="G27" s="198"/>
      <c r="H27" s="198"/>
    </row>
    <row r="28" spans="1:8" ht="15">
      <c r="A28" s="199"/>
      <c r="B28" s="200"/>
      <c r="C28" s="201"/>
      <c r="D28" s="202"/>
      <c r="E28" s="200"/>
      <c r="F28" s="203"/>
      <c r="G28" s="204"/>
      <c r="H28" s="198"/>
    </row>
    <row r="29" spans="1:8" ht="45">
      <c r="A29" s="205" t="s">
        <v>546</v>
      </c>
      <c r="B29" s="206" t="s">
        <v>547</v>
      </c>
      <c r="C29" s="207" t="s">
        <v>548</v>
      </c>
      <c r="D29" s="208" t="s">
        <v>549</v>
      </c>
      <c r="E29" s="207" t="s">
        <v>550</v>
      </c>
      <c r="F29" s="206" t="s">
        <v>551</v>
      </c>
      <c r="G29" s="209"/>
      <c r="H29" s="198"/>
    </row>
    <row r="30" spans="1:8" ht="22.5">
      <c r="A30" s="210" t="s">
        <v>552</v>
      </c>
      <c r="B30" s="211"/>
      <c r="C30" s="211"/>
      <c r="D30" s="212"/>
      <c r="E30" s="211"/>
      <c r="F30" s="211"/>
      <c r="G30" s="213"/>
      <c r="H30" s="198"/>
    </row>
    <row r="31" spans="1:8" ht="15">
      <c r="A31" s="214" t="s">
        <v>553</v>
      </c>
      <c r="B31" s="215"/>
      <c r="C31" s="215"/>
      <c r="D31" s="216"/>
      <c r="E31" s="215"/>
      <c r="F31" s="215"/>
      <c r="G31" s="213"/>
      <c r="H31" s="198"/>
    </row>
    <row r="32" spans="1:8" ht="15">
      <c r="A32" s="214" t="s">
        <v>554</v>
      </c>
      <c r="B32" s="215"/>
      <c r="C32" s="215"/>
      <c r="D32" s="216"/>
      <c r="E32" s="215"/>
      <c r="F32" s="215"/>
      <c r="G32" s="213"/>
      <c r="H32" s="198"/>
    </row>
    <row r="33" spans="1:8" ht="15">
      <c r="A33" s="217" t="s">
        <v>555</v>
      </c>
      <c r="B33" s="218"/>
      <c r="C33" s="218"/>
      <c r="D33" s="219"/>
      <c r="E33" s="218"/>
      <c r="F33" s="218"/>
      <c r="G33" s="213"/>
      <c r="H33" s="198"/>
    </row>
    <row r="34" spans="1:8" ht="15">
      <c r="A34" s="220"/>
      <c r="B34" s="201"/>
      <c r="C34" s="201"/>
      <c r="D34" s="213"/>
      <c r="E34" s="201"/>
      <c r="F34" s="201"/>
      <c r="G34" s="213"/>
      <c r="H34" s="198"/>
    </row>
    <row r="40" spans="2:7" ht="15">
      <c r="B40" s="126"/>
      <c r="C40" s="241"/>
      <c r="D40" s="221"/>
      <c r="E40" s="126"/>
      <c r="F40" s="126"/>
      <c r="G40" s="12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376" t="s">
        <v>399</v>
      </c>
      <c r="B1" s="377"/>
      <c r="C1" s="377"/>
      <c r="D1" s="377"/>
      <c r="E1" s="377"/>
      <c r="F1" s="377"/>
      <c r="G1" s="377"/>
      <c r="H1" s="377"/>
      <c r="I1" s="377"/>
      <c r="J1" s="377"/>
      <c r="K1" s="378"/>
    </row>
    <row r="2" spans="1:11" ht="15">
      <c r="A2" s="376" t="s">
        <v>566</v>
      </c>
      <c r="B2" s="377"/>
      <c r="C2" s="377"/>
      <c r="D2" s="377"/>
      <c r="E2" s="377"/>
      <c r="F2" s="377"/>
      <c r="G2" s="377"/>
      <c r="H2" s="377"/>
      <c r="I2" s="377"/>
      <c r="J2" s="377"/>
      <c r="K2" s="378"/>
    </row>
    <row r="3" spans="1:11" ht="15" customHeight="1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8"/>
    </row>
    <row r="4" spans="1:11" ht="15">
      <c r="A4" s="376" t="s">
        <v>1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78.75">
      <c r="A5" s="226" t="s">
        <v>565</v>
      </c>
      <c r="B5" s="225" t="s">
        <v>564</v>
      </c>
      <c r="C5" s="225" t="s">
        <v>563</v>
      </c>
      <c r="D5" s="225" t="s">
        <v>562</v>
      </c>
      <c r="E5" s="225" t="s">
        <v>561</v>
      </c>
      <c r="F5" s="225" t="s">
        <v>560</v>
      </c>
      <c r="G5" s="225" t="s">
        <v>559</v>
      </c>
      <c r="H5" s="225" t="s">
        <v>558</v>
      </c>
      <c r="I5" s="225" t="s">
        <v>581</v>
      </c>
      <c r="J5" s="225" t="s">
        <v>582</v>
      </c>
      <c r="K5" s="225" t="s">
        <v>583</v>
      </c>
    </row>
    <row r="6" spans="1:11" ht="168.75">
      <c r="A6" s="224" t="s">
        <v>557</v>
      </c>
      <c r="B6" s="223"/>
      <c r="C6" s="223"/>
      <c r="D6" s="223"/>
      <c r="E6" s="222">
        <v>0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0</v>
      </c>
    </row>
    <row r="8" spans="1:6" ht="15">
      <c r="A8" t="s">
        <v>556</v>
      </c>
      <c r="B8" s="221"/>
      <c r="C8" s="221"/>
      <c r="E8" s="221"/>
      <c r="F8" s="221"/>
    </row>
    <row r="9" spans="2:6" ht="15">
      <c r="B9" s="221"/>
      <c r="C9" s="221"/>
      <c r="E9" s="221"/>
      <c r="F9" s="221"/>
    </row>
    <row r="10" spans="2:6" ht="15">
      <c r="B10" s="221"/>
      <c r="C10" s="221"/>
      <c r="E10" s="221"/>
      <c r="F10" s="221"/>
    </row>
    <row r="11" spans="2:6" ht="15">
      <c r="B11" s="221"/>
      <c r="C11" s="221"/>
      <c r="E11" s="221"/>
      <c r="F11" s="221"/>
    </row>
    <row r="12" spans="2:6" ht="15">
      <c r="B12" s="221"/>
      <c r="C12" s="221"/>
      <c r="E12" s="221"/>
      <c r="F12" s="221"/>
    </row>
    <row r="13" spans="2:6" ht="15">
      <c r="B13" s="221"/>
      <c r="C13" s="221"/>
      <c r="E13" s="221"/>
      <c r="F13" s="221"/>
    </row>
    <row r="14" spans="2:6" ht="15">
      <c r="B14" s="221"/>
      <c r="C14" s="221"/>
      <c r="E14" s="221"/>
      <c r="F14" s="221"/>
    </row>
    <row r="15" spans="2:6" ht="15">
      <c r="B15" s="221"/>
      <c r="C15" s="221"/>
      <c r="E15" s="221"/>
      <c r="F15" s="221"/>
    </row>
    <row r="16" spans="1:8" ht="15">
      <c r="A16" s="242"/>
      <c r="B16" s="221"/>
      <c r="C16" s="221"/>
      <c r="D16" s="126"/>
      <c r="E16" s="241"/>
      <c r="F16" s="221"/>
      <c r="G16" s="126"/>
      <c r="H16" s="126"/>
    </row>
    <row r="17" spans="2:9" ht="15">
      <c r="B17" s="221"/>
      <c r="C17" s="221"/>
      <c r="D17" s="126"/>
      <c r="E17" s="241"/>
      <c r="F17" s="241"/>
      <c r="G17" s="126"/>
      <c r="H17" s="126"/>
      <c r="I17" s="126"/>
    </row>
    <row r="18" spans="2:9" ht="15">
      <c r="B18" s="221"/>
      <c r="C18" s="221"/>
      <c r="D18" s="126"/>
      <c r="E18" s="241"/>
      <c r="F18" s="241"/>
      <c r="G18" s="126"/>
      <c r="H18" s="126"/>
      <c r="I18" s="126"/>
    </row>
    <row r="19" spans="2:6" ht="15">
      <c r="B19" s="221"/>
      <c r="C19" s="221"/>
      <c r="E19" s="221"/>
      <c r="F19" s="221"/>
    </row>
    <row r="20" spans="2:6" ht="15">
      <c r="B20" s="221"/>
      <c r="C20" s="221"/>
      <c r="E20" s="221"/>
      <c r="F20" s="221"/>
    </row>
    <row r="21" spans="2:6" ht="15">
      <c r="B21" s="221"/>
      <c r="C21" s="221"/>
      <c r="E21" s="221"/>
      <c r="F21" s="221"/>
    </row>
    <row r="22" spans="2:6" ht="15">
      <c r="B22" s="221"/>
      <c r="C22" s="221"/>
      <c r="E22" s="221"/>
      <c r="F22" s="221"/>
    </row>
    <row r="23" spans="5:6" ht="15">
      <c r="E23" s="221"/>
      <c r="F23" s="221"/>
    </row>
    <row r="24" spans="5:6" ht="15">
      <c r="E24" s="221"/>
      <c r="F24" s="221"/>
    </row>
    <row r="25" spans="2:6" ht="15">
      <c r="B25" s="221"/>
      <c r="C25" s="221"/>
      <c r="E25" s="221"/>
      <c r="F25" s="221"/>
    </row>
    <row r="26" spans="2:6" ht="15">
      <c r="B26" s="221"/>
      <c r="C26" s="221"/>
      <c r="E26" s="221"/>
      <c r="F26" s="221"/>
    </row>
    <row r="27" spans="2:6" ht="15">
      <c r="B27" s="221"/>
      <c r="C27" s="221"/>
      <c r="E27" s="221"/>
      <c r="F27" s="221"/>
    </row>
    <row r="28" spans="2:6" ht="15">
      <c r="B28" s="221"/>
      <c r="C28" s="221"/>
      <c r="E28" s="221"/>
      <c r="F28" s="221"/>
    </row>
    <row r="29" spans="2:6" ht="15">
      <c r="B29" s="221"/>
      <c r="C29" s="221"/>
      <c r="E29" s="221"/>
      <c r="F29" s="221"/>
    </row>
    <row r="30" spans="2:6" ht="15">
      <c r="B30" s="221"/>
      <c r="C30" s="221"/>
      <c r="E30" s="221"/>
      <c r="F30" s="221"/>
    </row>
    <row r="31" spans="2:6" ht="15">
      <c r="B31" s="221"/>
      <c r="C31" s="221"/>
      <c r="E31" s="221"/>
      <c r="F31" s="221"/>
    </row>
    <row r="32" spans="2:6" ht="15">
      <c r="B32" s="221"/>
      <c r="C32" s="221"/>
      <c r="E32" s="221"/>
      <c r="F32" s="221"/>
    </row>
    <row r="33" spans="2:6" ht="15">
      <c r="B33" s="221"/>
      <c r="C33" s="221"/>
      <c r="E33" s="221"/>
      <c r="F33" s="221"/>
    </row>
    <row r="34" spans="2:6" ht="15">
      <c r="B34" s="221"/>
      <c r="C34" s="221"/>
      <c r="E34" s="221"/>
      <c r="F34" s="22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horizontalDpi="600" verticalDpi="600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SheetLayoutView="100" workbookViewId="0" topLeftCell="A1">
      <selection activeCell="D26" sqref="D26:D27"/>
    </sheetView>
  </sheetViews>
  <sheetFormatPr defaultColWidth="11.421875" defaultRowHeight="15"/>
  <cols>
    <col min="2" max="2" width="69.7109375" style="0" bestFit="1" customWidth="1"/>
    <col min="3" max="3" width="13.7109375" style="5" customWidth="1"/>
    <col min="4" max="4" width="15.7109375" style="5" customWidth="1"/>
    <col min="5" max="5" width="13.57421875" style="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379" t="s">
        <v>22</v>
      </c>
      <c r="B1" s="380"/>
      <c r="C1" s="380"/>
      <c r="D1" s="380"/>
      <c r="E1" s="381"/>
    </row>
    <row r="2" spans="1:5" ht="15">
      <c r="A2" s="382" t="s">
        <v>0</v>
      </c>
      <c r="B2" s="383"/>
      <c r="C2" s="383"/>
      <c r="D2" s="383"/>
      <c r="E2" s="384"/>
    </row>
    <row r="3" spans="1:5" ht="15">
      <c r="A3" s="382" t="s">
        <v>584</v>
      </c>
      <c r="B3" s="383"/>
      <c r="C3" s="383"/>
      <c r="D3" s="383"/>
      <c r="E3" s="384"/>
    </row>
    <row r="4" spans="1:5" ht="15">
      <c r="A4" s="385" t="s">
        <v>1</v>
      </c>
      <c r="B4" s="386"/>
      <c r="C4" s="386"/>
      <c r="D4" s="386"/>
      <c r="E4" s="387"/>
    </row>
    <row r="5" spans="1:5" ht="8.25" customHeight="1">
      <c r="A5" s="83"/>
      <c r="B5" s="83"/>
      <c r="C5" s="84"/>
      <c r="D5" s="84"/>
      <c r="E5" s="84"/>
    </row>
    <row r="6" spans="1:5" ht="15">
      <c r="A6" s="379" t="s">
        <v>2</v>
      </c>
      <c r="B6" s="381"/>
      <c r="C6" s="336" t="s">
        <v>3</v>
      </c>
      <c r="D6" s="388" t="s">
        <v>5</v>
      </c>
      <c r="E6" s="336" t="s">
        <v>6</v>
      </c>
    </row>
    <row r="7" spans="1:5" ht="15">
      <c r="A7" s="385"/>
      <c r="B7" s="387"/>
      <c r="C7" s="337" t="s">
        <v>4</v>
      </c>
      <c r="D7" s="389"/>
      <c r="E7" s="337" t="s">
        <v>7</v>
      </c>
    </row>
    <row r="8" spans="1:5" ht="15">
      <c r="A8" s="85"/>
      <c r="B8" s="86"/>
      <c r="C8" s="263"/>
      <c r="D8" s="263"/>
      <c r="E8" s="263"/>
    </row>
    <row r="9" spans="1:7" ht="15">
      <c r="A9" s="328"/>
      <c r="B9" s="87" t="s">
        <v>8</v>
      </c>
      <c r="C9" s="264">
        <f>SUM(C10:C12)</f>
        <v>376057518.40999997</v>
      </c>
      <c r="D9" s="264">
        <f>SUM(D10:D12)</f>
        <v>209520953.68</v>
      </c>
      <c r="E9" s="264">
        <f>SUM(E10:E12)</f>
        <v>209520954</v>
      </c>
      <c r="F9" s="82"/>
      <c r="G9" s="4"/>
    </row>
    <row r="10" spans="1:6" ht="15">
      <c r="A10" s="328"/>
      <c r="B10" s="88" t="s">
        <v>9</v>
      </c>
      <c r="C10" s="330">
        <v>373736015.40999997</v>
      </c>
      <c r="D10" s="330">
        <v>208061035</v>
      </c>
      <c r="E10" s="330">
        <v>208061035</v>
      </c>
      <c r="F10" s="4"/>
    </row>
    <row r="11" spans="1:5" ht="15">
      <c r="A11" s="328"/>
      <c r="B11" s="88" t="s">
        <v>10</v>
      </c>
      <c r="C11" s="265">
        <v>2321503</v>
      </c>
      <c r="D11" s="265">
        <v>1459918.6800000002</v>
      </c>
      <c r="E11" s="265">
        <v>1459919</v>
      </c>
    </row>
    <row r="12" spans="1:5" ht="15">
      <c r="A12" s="328"/>
      <c r="B12" s="88" t="s">
        <v>11</v>
      </c>
      <c r="C12" s="330">
        <v>0</v>
      </c>
      <c r="D12" s="330">
        <v>0</v>
      </c>
      <c r="E12" s="330">
        <v>0</v>
      </c>
    </row>
    <row r="13" spans="1:5" ht="15">
      <c r="A13" s="328"/>
      <c r="B13" s="89"/>
      <c r="C13" s="330"/>
      <c r="D13" s="330"/>
      <c r="E13" s="330"/>
    </row>
    <row r="14" spans="1:7" ht="15">
      <c r="A14" s="328"/>
      <c r="B14" s="87" t="s">
        <v>12</v>
      </c>
      <c r="C14" s="264">
        <f>SUM(C15:C16)</f>
        <v>476819571.99560004</v>
      </c>
      <c r="D14" s="264">
        <f>SUM(D15:D16)</f>
        <v>185643926.13</v>
      </c>
      <c r="E14" s="264">
        <f>SUM(E15:E16)</f>
        <v>173615873</v>
      </c>
      <c r="G14" s="6"/>
    </row>
    <row r="15" spans="1:5" ht="15">
      <c r="A15" s="328"/>
      <c r="B15" s="88" t="s">
        <v>13</v>
      </c>
      <c r="C15" s="348">
        <v>474498068.99560004</v>
      </c>
      <c r="D15" s="330">
        <v>185045519.85</v>
      </c>
      <c r="E15" s="330">
        <v>173615873</v>
      </c>
    </row>
    <row r="16" spans="1:5" ht="15">
      <c r="A16" s="328"/>
      <c r="B16" s="88" t="s">
        <v>14</v>
      </c>
      <c r="C16" s="330">
        <v>2321503</v>
      </c>
      <c r="D16" s="330">
        <v>598406.28</v>
      </c>
      <c r="E16" s="330">
        <v>0</v>
      </c>
    </row>
    <row r="17" spans="1:5" ht="15">
      <c r="A17" s="328"/>
      <c r="B17" s="89"/>
      <c r="C17" s="330"/>
      <c r="D17" s="330"/>
      <c r="E17" s="330"/>
    </row>
    <row r="18" spans="1:5" ht="15">
      <c r="A18" s="328"/>
      <c r="B18" s="124" t="s">
        <v>15</v>
      </c>
      <c r="C18" s="390"/>
      <c r="D18" s="332">
        <v>0</v>
      </c>
      <c r="E18" s="330">
        <v>0</v>
      </c>
    </row>
    <row r="19" spans="1:8" ht="15">
      <c r="A19" s="328"/>
      <c r="B19" s="125" t="s">
        <v>16</v>
      </c>
      <c r="C19" s="390"/>
      <c r="D19" s="332"/>
      <c r="E19" s="330"/>
      <c r="G19" s="82"/>
      <c r="H19" s="82"/>
    </row>
    <row r="20" spans="1:8" ht="15">
      <c r="A20" s="391"/>
      <c r="B20" s="125" t="s">
        <v>17</v>
      </c>
      <c r="C20" s="331"/>
      <c r="D20" s="392"/>
      <c r="E20" s="393"/>
      <c r="G20" s="82"/>
      <c r="H20" s="82"/>
    </row>
    <row r="21" spans="1:8" ht="15">
      <c r="A21" s="391"/>
      <c r="B21" s="88" t="s">
        <v>18</v>
      </c>
      <c r="C21" s="330"/>
      <c r="D21" s="393"/>
      <c r="E21" s="393"/>
      <c r="G21" s="82"/>
      <c r="H21" s="82"/>
    </row>
    <row r="22" spans="1:8" ht="15">
      <c r="A22" s="328"/>
      <c r="B22" s="89"/>
      <c r="C22" s="330"/>
      <c r="D22" s="330"/>
      <c r="E22" s="330"/>
      <c r="G22" s="82"/>
      <c r="H22" s="82"/>
    </row>
    <row r="23" spans="1:5" ht="15">
      <c r="A23" s="391"/>
      <c r="B23" s="90" t="s">
        <v>567</v>
      </c>
      <c r="C23" s="330">
        <f>+C9-C14+C18</f>
        <v>-100762053.58560008</v>
      </c>
      <c r="D23" s="330">
        <f>+D9-D14+D18</f>
        <v>23877027.550000012</v>
      </c>
      <c r="E23" s="330">
        <f>+E9-E14+E18</f>
        <v>35905081</v>
      </c>
    </row>
    <row r="24" spans="1:5" ht="15">
      <c r="A24" s="391"/>
      <c r="B24" s="87" t="s">
        <v>19</v>
      </c>
      <c r="C24" s="330">
        <f>+C23-C12</f>
        <v>-100762053.58560008</v>
      </c>
      <c r="D24" s="330">
        <f>+D23-D12</f>
        <v>23877027.550000012</v>
      </c>
      <c r="E24" s="330">
        <f>+E23-E12</f>
        <v>35905081</v>
      </c>
    </row>
    <row r="25" spans="1:5" ht="15">
      <c r="A25" s="391"/>
      <c r="B25" s="89"/>
      <c r="C25" s="330"/>
      <c r="D25" s="330"/>
      <c r="E25" s="330"/>
    </row>
    <row r="26" spans="1:5" ht="15">
      <c r="A26" s="391"/>
      <c r="B26" s="87" t="s">
        <v>20</v>
      </c>
      <c r="C26" s="393">
        <f>+C23-C18</f>
        <v>-100762053.58560008</v>
      </c>
      <c r="D26" s="393">
        <f>+D23-D18</f>
        <v>23877027.550000012</v>
      </c>
      <c r="E26" s="393">
        <f>+E23-E18</f>
        <v>35905081</v>
      </c>
    </row>
    <row r="27" spans="1:5" ht="15">
      <c r="A27" s="391"/>
      <c r="B27" s="87" t="s">
        <v>21</v>
      </c>
      <c r="C27" s="393"/>
      <c r="D27" s="393"/>
      <c r="E27" s="393"/>
    </row>
    <row r="28" spans="1:5" ht="15">
      <c r="A28" s="328"/>
      <c r="B28" s="87"/>
      <c r="C28" s="330"/>
      <c r="D28" s="330"/>
      <c r="E28" s="330"/>
    </row>
    <row r="29" spans="1:5" ht="15">
      <c r="A29" s="127"/>
      <c r="B29" s="128"/>
      <c r="C29" s="266"/>
      <c r="D29" s="266"/>
      <c r="E29" s="266"/>
    </row>
    <row r="30" spans="1:5" ht="9" customHeight="1">
      <c r="A30" s="129"/>
      <c r="B30" s="130"/>
      <c r="C30" s="267"/>
      <c r="D30" s="267"/>
      <c r="E30" s="267"/>
    </row>
    <row r="31" spans="1:5" s="126" customFormat="1" ht="15">
      <c r="A31" s="394" t="s">
        <v>23</v>
      </c>
      <c r="B31" s="395"/>
      <c r="C31" s="268" t="s">
        <v>24</v>
      </c>
      <c r="D31" s="268" t="s">
        <v>5</v>
      </c>
      <c r="E31" s="269" t="s">
        <v>7</v>
      </c>
    </row>
    <row r="32" spans="1:5" ht="15">
      <c r="A32" s="391"/>
      <c r="B32" s="87" t="s">
        <v>25</v>
      </c>
      <c r="C32" s="264">
        <f>SUM(C33:C34)</f>
        <v>0</v>
      </c>
      <c r="D32" s="264">
        <v>0</v>
      </c>
      <c r="E32" s="264">
        <v>0</v>
      </c>
    </row>
    <row r="33" spans="1:5" ht="15">
      <c r="A33" s="391"/>
      <c r="B33" s="88" t="s">
        <v>26</v>
      </c>
      <c r="C33" s="330"/>
      <c r="D33" s="330"/>
      <c r="E33" s="330"/>
    </row>
    <row r="34" spans="1:5" ht="15">
      <c r="A34" s="391"/>
      <c r="B34" s="88" t="s">
        <v>27</v>
      </c>
      <c r="C34" s="330"/>
      <c r="D34" s="330"/>
      <c r="E34" s="330"/>
    </row>
    <row r="35" spans="1:5" ht="15">
      <c r="A35" s="328"/>
      <c r="B35" s="89"/>
      <c r="C35" s="330"/>
      <c r="D35" s="330"/>
      <c r="E35" s="330"/>
    </row>
    <row r="36" spans="1:5" ht="15">
      <c r="A36" s="328"/>
      <c r="B36" s="87" t="s">
        <v>28</v>
      </c>
      <c r="C36" s="264">
        <f>+C26+C32</f>
        <v>-100762053.58560008</v>
      </c>
      <c r="D36" s="264">
        <f>+D26+D32</f>
        <v>23877027.550000012</v>
      </c>
      <c r="E36" s="264">
        <f>+E26+E32</f>
        <v>35905081</v>
      </c>
    </row>
    <row r="37" spans="1:5" ht="15">
      <c r="A37" s="328"/>
      <c r="B37" s="87"/>
      <c r="C37" s="330"/>
      <c r="D37" s="330"/>
      <c r="E37" s="330"/>
    </row>
    <row r="38" spans="1:5" ht="9.75" customHeight="1">
      <c r="A38" s="129"/>
      <c r="B38" s="130"/>
      <c r="C38" s="267"/>
      <c r="D38" s="267"/>
      <c r="E38" s="267"/>
    </row>
    <row r="39" spans="1:5" s="126" customFormat="1" ht="15">
      <c r="A39" s="394" t="s">
        <v>23</v>
      </c>
      <c r="B39" s="395"/>
      <c r="C39" s="268" t="s">
        <v>24</v>
      </c>
      <c r="D39" s="268" t="s">
        <v>5</v>
      </c>
      <c r="E39" s="269" t="s">
        <v>7</v>
      </c>
    </row>
    <row r="40" spans="1:5" ht="15">
      <c r="A40" s="328"/>
      <c r="B40" s="87" t="s">
        <v>29</v>
      </c>
      <c r="C40" s="264">
        <f>SUM(C41:C42)</f>
        <v>0</v>
      </c>
      <c r="D40" s="264">
        <f>SUM(D41:D42)</f>
        <v>0</v>
      </c>
      <c r="E40" s="264">
        <f>SUM(E41:E42)</f>
        <v>0</v>
      </c>
    </row>
    <row r="41" spans="1:5" ht="15">
      <c r="A41" s="391"/>
      <c r="B41" s="88" t="s">
        <v>30</v>
      </c>
      <c r="C41" s="330"/>
      <c r="D41" s="393"/>
      <c r="E41" s="393"/>
    </row>
    <row r="42" spans="1:5" ht="15">
      <c r="A42" s="391"/>
      <c r="B42" s="88" t="s">
        <v>31</v>
      </c>
      <c r="C42" s="330"/>
      <c r="D42" s="393"/>
      <c r="E42" s="393"/>
    </row>
    <row r="43" spans="1:5" ht="15">
      <c r="A43" s="391"/>
      <c r="B43" s="88" t="s">
        <v>32</v>
      </c>
      <c r="C43" s="330"/>
      <c r="D43" s="393"/>
      <c r="E43" s="393"/>
    </row>
    <row r="44" spans="1:5" ht="15">
      <c r="A44" s="391"/>
      <c r="B44" s="87" t="s">
        <v>33</v>
      </c>
      <c r="C44" s="264">
        <f>SUM(C45:C46)</f>
        <v>0</v>
      </c>
      <c r="D44" s="264">
        <f>SUM(D45:D46)</f>
        <v>0</v>
      </c>
      <c r="E44" s="264">
        <f>SUM(E45:E46)</f>
        <v>0</v>
      </c>
    </row>
    <row r="45" spans="1:5" ht="15">
      <c r="A45" s="391"/>
      <c r="B45" s="88" t="s">
        <v>34</v>
      </c>
      <c r="C45" s="330"/>
      <c r="D45" s="330"/>
      <c r="E45" s="330"/>
    </row>
    <row r="46" spans="1:5" ht="15">
      <c r="A46" s="391"/>
      <c r="B46" s="88" t="s">
        <v>35</v>
      </c>
      <c r="C46" s="330"/>
      <c r="D46" s="330"/>
      <c r="E46" s="330"/>
    </row>
    <row r="47" spans="1:5" ht="15">
      <c r="A47" s="328"/>
      <c r="B47" s="89"/>
      <c r="C47" s="330"/>
      <c r="D47" s="330"/>
      <c r="E47" s="330"/>
    </row>
    <row r="48" spans="1:5" ht="15" customHeight="1">
      <c r="A48" s="328"/>
      <c r="B48" s="90" t="s">
        <v>36</v>
      </c>
      <c r="C48" s="264">
        <f>+C40+C44</f>
        <v>0</v>
      </c>
      <c r="D48" s="264">
        <f>+D40+D44</f>
        <v>0</v>
      </c>
      <c r="E48" s="264">
        <f>+E40+E44</f>
        <v>0</v>
      </c>
    </row>
    <row r="49" spans="1:5" ht="9.75" customHeight="1">
      <c r="A49" s="129"/>
      <c r="B49" s="130"/>
      <c r="C49" s="267"/>
      <c r="D49" s="267"/>
      <c r="E49" s="267"/>
    </row>
    <row r="50" spans="1:5" s="126" customFormat="1" ht="15">
      <c r="A50" s="394" t="s">
        <v>23</v>
      </c>
      <c r="B50" s="395"/>
      <c r="C50" s="268" t="s">
        <v>24</v>
      </c>
      <c r="D50" s="268" t="s">
        <v>5</v>
      </c>
      <c r="E50" s="269" t="s">
        <v>7</v>
      </c>
    </row>
    <row r="51" spans="1:5" ht="15">
      <c r="A51" s="391"/>
      <c r="B51" s="396" t="s">
        <v>9</v>
      </c>
      <c r="C51" s="397">
        <f>+C10</f>
        <v>373736015.40999997</v>
      </c>
      <c r="D51" s="397">
        <f>+D10</f>
        <v>208061035</v>
      </c>
      <c r="E51" s="397">
        <f>+E10</f>
        <v>208061035</v>
      </c>
    </row>
    <row r="52" spans="1:5" ht="15">
      <c r="A52" s="391"/>
      <c r="B52" s="396"/>
      <c r="C52" s="398"/>
      <c r="D52" s="398"/>
      <c r="E52" s="398"/>
    </row>
    <row r="53" spans="1:5" ht="22.5">
      <c r="A53" s="391"/>
      <c r="B53" s="359" t="s">
        <v>37</v>
      </c>
      <c r="C53" s="330">
        <v>0</v>
      </c>
      <c r="D53" s="330">
        <v>0</v>
      </c>
      <c r="E53" s="330">
        <v>0</v>
      </c>
    </row>
    <row r="54" spans="1:5" ht="15">
      <c r="A54" s="391"/>
      <c r="B54" s="91" t="s">
        <v>38</v>
      </c>
      <c r="C54" s="330">
        <v>0</v>
      </c>
      <c r="D54" s="330">
        <v>0</v>
      </c>
      <c r="E54" s="330">
        <v>0</v>
      </c>
    </row>
    <row r="55" spans="1:5" ht="15">
      <c r="A55" s="391"/>
      <c r="B55" s="91" t="s">
        <v>34</v>
      </c>
      <c r="C55" s="330">
        <v>0</v>
      </c>
      <c r="D55" s="330">
        <v>0</v>
      </c>
      <c r="E55" s="330">
        <v>0</v>
      </c>
    </row>
    <row r="56" spans="1:5" ht="15">
      <c r="A56" s="391"/>
      <c r="B56" s="92"/>
      <c r="C56" s="330"/>
      <c r="D56" s="330"/>
      <c r="E56" s="330"/>
    </row>
    <row r="57" spans="1:5" ht="15">
      <c r="A57" s="328"/>
      <c r="B57" s="93" t="s">
        <v>13</v>
      </c>
      <c r="C57" s="330">
        <f>+C15</f>
        <v>474498068.99560004</v>
      </c>
      <c r="D57" s="330">
        <f>+D15</f>
        <v>185045519.85</v>
      </c>
      <c r="E57" s="330">
        <f>+E15</f>
        <v>173615873</v>
      </c>
    </row>
    <row r="58" spans="1:5" ht="15">
      <c r="A58" s="328"/>
      <c r="B58" s="94"/>
      <c r="C58" s="330"/>
      <c r="D58" s="330"/>
      <c r="E58" s="330"/>
    </row>
    <row r="59" spans="1:5" ht="15">
      <c r="A59" s="328"/>
      <c r="B59" s="93" t="s">
        <v>16</v>
      </c>
      <c r="C59" s="270"/>
      <c r="D59" s="330">
        <v>0</v>
      </c>
      <c r="E59" s="330">
        <v>0</v>
      </c>
    </row>
    <row r="60" spans="1:5" ht="15">
      <c r="A60" s="328"/>
      <c r="B60" s="94"/>
      <c r="C60" s="330"/>
      <c r="D60" s="330"/>
      <c r="E60" s="330"/>
    </row>
    <row r="61" spans="1:5" ht="15">
      <c r="A61" s="391"/>
      <c r="B61" s="95" t="s">
        <v>39</v>
      </c>
      <c r="C61" s="330">
        <f>+C51+C53-C57-+C59</f>
        <v>-100762053.58560008</v>
      </c>
      <c r="D61" s="330">
        <f>+D51+D53-D57-+D59</f>
        <v>23015515.150000006</v>
      </c>
      <c r="E61" s="330">
        <f>+E51+E53-E57-+E59</f>
        <v>34445162</v>
      </c>
    </row>
    <row r="62" spans="1:5" ht="15">
      <c r="A62" s="391"/>
      <c r="B62" s="95" t="s">
        <v>40</v>
      </c>
      <c r="C62" s="330">
        <f>+C61-C53</f>
        <v>-100762053.58560008</v>
      </c>
      <c r="D62" s="330">
        <f>+D61-D53</f>
        <v>23015515.150000006</v>
      </c>
      <c r="E62" s="330">
        <f>+E61-E53</f>
        <v>34445162</v>
      </c>
    </row>
    <row r="63" spans="1:5" ht="15">
      <c r="A63" s="391"/>
      <c r="B63" s="95" t="s">
        <v>41</v>
      </c>
      <c r="C63" s="330">
        <v>-100762053.58560008</v>
      </c>
      <c r="D63" s="330">
        <v>23900979</v>
      </c>
      <c r="E63" s="330">
        <v>35929033</v>
      </c>
    </row>
    <row r="64" spans="1:5" ht="10.5" customHeight="1">
      <c r="A64" s="129"/>
      <c r="B64" s="130"/>
      <c r="C64" s="267"/>
      <c r="D64" s="267"/>
      <c r="E64" s="267"/>
    </row>
    <row r="65" spans="1:5" s="126" customFormat="1" ht="15">
      <c r="A65" s="394" t="s">
        <v>23</v>
      </c>
      <c r="B65" s="395"/>
      <c r="C65" s="268" t="s">
        <v>24</v>
      </c>
      <c r="D65" s="268" t="s">
        <v>5</v>
      </c>
      <c r="E65" s="269" t="s">
        <v>7</v>
      </c>
    </row>
    <row r="66" spans="1:5" ht="15">
      <c r="A66" s="391"/>
      <c r="B66" s="271" t="s">
        <v>10</v>
      </c>
      <c r="C66" s="330">
        <v>2321503</v>
      </c>
      <c r="D66" s="330">
        <v>1459919</v>
      </c>
      <c r="E66" s="330">
        <f>+E11</f>
        <v>1459919</v>
      </c>
    </row>
    <row r="67" spans="1:5" ht="15">
      <c r="A67" s="391"/>
      <c r="B67" s="271"/>
      <c r="C67" s="330"/>
      <c r="D67" s="330"/>
      <c r="E67" s="330"/>
    </row>
    <row r="68" spans="1:5" ht="15">
      <c r="A68" s="391"/>
      <c r="B68" s="329" t="s">
        <v>42</v>
      </c>
      <c r="C68" s="330">
        <v>0</v>
      </c>
      <c r="D68" s="330">
        <v>0</v>
      </c>
      <c r="E68" s="330">
        <v>0</v>
      </c>
    </row>
    <row r="69" spans="1:5" ht="15">
      <c r="A69" s="391"/>
      <c r="B69" s="329" t="s">
        <v>43</v>
      </c>
      <c r="C69" s="330"/>
      <c r="D69" s="330"/>
      <c r="E69" s="330"/>
    </row>
    <row r="70" spans="1:5" ht="15">
      <c r="A70" s="391"/>
      <c r="B70" s="91" t="s">
        <v>44</v>
      </c>
      <c r="C70" s="330">
        <v>0</v>
      </c>
      <c r="D70" s="330">
        <v>0</v>
      </c>
      <c r="E70" s="330">
        <v>0</v>
      </c>
    </row>
    <row r="71" spans="1:5" ht="15">
      <c r="A71" s="391"/>
      <c r="B71" s="91" t="s">
        <v>32</v>
      </c>
      <c r="C71" s="330"/>
      <c r="D71" s="330"/>
      <c r="E71" s="330"/>
    </row>
    <row r="72" spans="1:5" ht="15">
      <c r="A72" s="391"/>
      <c r="B72" s="91" t="s">
        <v>35</v>
      </c>
      <c r="C72" s="330">
        <v>0</v>
      </c>
      <c r="D72" s="330">
        <v>0</v>
      </c>
      <c r="E72" s="330">
        <v>0</v>
      </c>
    </row>
    <row r="73" spans="1:5" ht="15">
      <c r="A73" s="391"/>
      <c r="B73" s="92"/>
      <c r="C73" s="330"/>
      <c r="D73" s="330"/>
      <c r="E73" s="330"/>
    </row>
    <row r="74" spans="1:5" ht="15">
      <c r="A74" s="328"/>
      <c r="B74" s="93" t="s">
        <v>14</v>
      </c>
      <c r="C74" s="330">
        <v>2321503</v>
      </c>
      <c r="D74" s="330">
        <f>+D16</f>
        <v>598406.28</v>
      </c>
      <c r="E74" s="330">
        <f>+E16</f>
        <v>0</v>
      </c>
    </row>
    <row r="75" spans="1:5" ht="15">
      <c r="A75" s="328"/>
      <c r="B75" s="94"/>
      <c r="C75" s="330"/>
      <c r="D75" s="330"/>
      <c r="E75" s="330"/>
    </row>
    <row r="76" spans="1:5" ht="15">
      <c r="A76" s="328"/>
      <c r="B76" s="93" t="s">
        <v>45</v>
      </c>
      <c r="C76" s="270"/>
      <c r="D76" s="330">
        <v>0</v>
      </c>
      <c r="E76" s="330">
        <v>0</v>
      </c>
    </row>
    <row r="77" spans="1:5" ht="15">
      <c r="A77" s="328"/>
      <c r="B77" s="94"/>
      <c r="C77" s="330"/>
      <c r="D77" s="330"/>
      <c r="E77" s="330"/>
    </row>
    <row r="78" spans="1:5" ht="15">
      <c r="A78" s="391"/>
      <c r="B78" s="95" t="s">
        <v>568</v>
      </c>
      <c r="C78" s="330">
        <f>+C66+C68-C74+C76</f>
        <v>0</v>
      </c>
      <c r="D78" s="330">
        <f>+D66+D68-D74+D76</f>
        <v>861512.72</v>
      </c>
      <c r="E78" s="330">
        <f>+E66+E68-E74+E76</f>
        <v>1459919</v>
      </c>
    </row>
    <row r="79" spans="1:5" ht="15">
      <c r="A79" s="391"/>
      <c r="B79" s="95" t="s">
        <v>46</v>
      </c>
      <c r="C79" s="330">
        <f>+C78</f>
        <v>0</v>
      </c>
      <c r="D79" s="330">
        <f>+D78</f>
        <v>861512.72</v>
      </c>
      <c r="E79" s="330">
        <f>+E78</f>
        <v>1459919</v>
      </c>
    </row>
    <row r="80" spans="1:5" ht="15">
      <c r="A80" s="391"/>
      <c r="B80" s="95" t="s">
        <v>47</v>
      </c>
      <c r="C80" s="330"/>
      <c r="D80" s="330"/>
      <c r="E80" s="330"/>
    </row>
    <row r="81" spans="1:5" ht="15">
      <c r="A81" s="399"/>
      <c r="B81" s="96"/>
      <c r="C81" s="272"/>
      <c r="D81" s="272"/>
      <c r="E81" s="272"/>
    </row>
    <row r="82" spans="1:5" ht="15">
      <c r="A82" s="243"/>
      <c r="B82" s="244"/>
      <c r="C82" s="245"/>
      <c r="D82" s="245"/>
      <c r="E82" s="245"/>
    </row>
    <row r="83" spans="1:5" ht="15">
      <c r="A83" s="243"/>
      <c r="B83" s="244"/>
      <c r="C83" s="245"/>
      <c r="D83" s="245"/>
      <c r="E83" s="245"/>
    </row>
    <row r="88" ht="15"/>
    <row r="89" ht="15"/>
  </sheetData>
  <sheetProtection/>
  <mergeCells count="34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="118" zoomScaleSheetLayoutView="118" zoomScalePageLayoutView="0" workbookViewId="0" topLeftCell="A1">
      <selection activeCell="E65" sqref="E65:E66"/>
    </sheetView>
  </sheetViews>
  <sheetFormatPr defaultColWidth="11.421875" defaultRowHeight="15"/>
  <cols>
    <col min="3" max="3" width="27.140625" style="0" bestFit="1" customWidth="1"/>
    <col min="4" max="4" width="12.140625" style="284" customWidth="1"/>
    <col min="5" max="5" width="11.7109375" style="284" customWidth="1"/>
    <col min="6" max="6" width="12.00390625" style="284" customWidth="1"/>
    <col min="7" max="7" width="13.8515625" style="284" bestFit="1" customWidth="1"/>
    <col min="8" max="8" width="11.00390625" style="284" customWidth="1"/>
    <col min="9" max="9" width="10.8515625" style="284" customWidth="1"/>
    <col min="10" max="10" width="15.140625" style="0" bestFit="1" customWidth="1"/>
    <col min="11" max="11" width="16.28125" style="0" bestFit="1" customWidth="1"/>
  </cols>
  <sheetData>
    <row r="1" spans="1:9" ht="15">
      <c r="A1" s="400" t="str">
        <f>+FORMATO4!A1:E1</f>
        <v>COLEGIO DE ESTUDIOS CIENTÍFICOS Y TECNOLÓGICOS DEL ESTADO DE TLAXCALA</v>
      </c>
      <c r="B1" s="401"/>
      <c r="C1" s="401"/>
      <c r="D1" s="401"/>
      <c r="E1" s="401"/>
      <c r="F1" s="401"/>
      <c r="G1" s="401"/>
      <c r="H1" s="401"/>
      <c r="I1" s="402"/>
    </row>
    <row r="2" spans="1:9" ht="15">
      <c r="A2" s="403" t="s">
        <v>48</v>
      </c>
      <c r="B2" s="404"/>
      <c r="C2" s="404"/>
      <c r="D2" s="404"/>
      <c r="E2" s="404"/>
      <c r="F2" s="404"/>
      <c r="G2" s="404"/>
      <c r="H2" s="404"/>
      <c r="I2" s="405"/>
    </row>
    <row r="3" spans="1:9" ht="15">
      <c r="A3" s="403" t="s">
        <v>584</v>
      </c>
      <c r="B3" s="404"/>
      <c r="C3" s="404"/>
      <c r="D3" s="404"/>
      <c r="E3" s="404"/>
      <c r="F3" s="404"/>
      <c r="G3" s="404"/>
      <c r="H3" s="404"/>
      <c r="I3" s="405"/>
    </row>
    <row r="4" spans="1:9" ht="15">
      <c r="A4" s="406" t="s">
        <v>1</v>
      </c>
      <c r="B4" s="407"/>
      <c r="C4" s="407"/>
      <c r="D4" s="407"/>
      <c r="E4" s="407"/>
      <c r="F4" s="407"/>
      <c r="G4" s="407"/>
      <c r="H4" s="407"/>
      <c r="I4" s="408"/>
    </row>
    <row r="5" spans="1:9" ht="15">
      <c r="A5" s="409"/>
      <c r="B5" s="410"/>
      <c r="C5" s="411"/>
      <c r="D5" s="412" t="s">
        <v>49</v>
      </c>
      <c r="E5" s="413"/>
      <c r="F5" s="413"/>
      <c r="G5" s="413"/>
      <c r="H5" s="414"/>
      <c r="I5" s="415" t="s">
        <v>50</v>
      </c>
    </row>
    <row r="6" spans="1:9" ht="15">
      <c r="A6" s="418" t="s">
        <v>23</v>
      </c>
      <c r="B6" s="419"/>
      <c r="C6" s="420"/>
      <c r="D6" s="415" t="s">
        <v>52</v>
      </c>
      <c r="E6" s="343" t="s">
        <v>53</v>
      </c>
      <c r="F6" s="415" t="s">
        <v>55</v>
      </c>
      <c r="G6" s="415" t="s">
        <v>5</v>
      </c>
      <c r="H6" s="415" t="s">
        <v>56</v>
      </c>
      <c r="I6" s="416"/>
    </row>
    <row r="7" spans="1:9" ht="15">
      <c r="A7" s="421" t="s">
        <v>51</v>
      </c>
      <c r="B7" s="422"/>
      <c r="C7" s="423"/>
      <c r="D7" s="417"/>
      <c r="E7" s="344" t="s">
        <v>54</v>
      </c>
      <c r="F7" s="417"/>
      <c r="G7" s="417"/>
      <c r="H7" s="417"/>
      <c r="I7" s="417"/>
    </row>
    <row r="8" spans="1:9" ht="15">
      <c r="A8" s="424"/>
      <c r="B8" s="425"/>
      <c r="C8" s="426"/>
      <c r="D8" s="273"/>
      <c r="E8" s="273"/>
      <c r="F8" s="273"/>
      <c r="G8" s="273"/>
      <c r="H8" s="273"/>
      <c r="I8" s="273"/>
    </row>
    <row r="9" spans="1:9" ht="15">
      <c r="A9" s="427" t="s">
        <v>57</v>
      </c>
      <c r="B9" s="428"/>
      <c r="C9" s="429"/>
      <c r="D9" s="274"/>
      <c r="E9" s="274"/>
      <c r="F9" s="274"/>
      <c r="G9" s="274"/>
      <c r="H9" s="274"/>
      <c r="I9" s="274"/>
    </row>
    <row r="10" spans="1:9" ht="15">
      <c r="A10" s="340"/>
      <c r="B10" s="430" t="s">
        <v>58</v>
      </c>
      <c r="C10" s="431"/>
      <c r="D10" s="274"/>
      <c r="E10" s="274"/>
      <c r="F10" s="274"/>
      <c r="G10" s="274"/>
      <c r="H10" s="274"/>
      <c r="I10" s="274"/>
    </row>
    <row r="11" spans="1:9" ht="15">
      <c r="A11" s="340"/>
      <c r="B11" s="430" t="s">
        <v>59</v>
      </c>
      <c r="C11" s="431"/>
      <c r="D11" s="274"/>
      <c r="E11" s="274"/>
      <c r="F11" s="274"/>
      <c r="G11" s="274"/>
      <c r="H11" s="274"/>
      <c r="I11" s="274"/>
    </row>
    <row r="12" spans="1:9" ht="15">
      <c r="A12" s="340"/>
      <c r="B12" s="430" t="s">
        <v>60</v>
      </c>
      <c r="C12" s="431"/>
      <c r="D12" s="274"/>
      <c r="E12" s="274"/>
      <c r="F12" s="274"/>
      <c r="G12" s="274"/>
      <c r="H12" s="274"/>
      <c r="I12" s="274"/>
    </row>
    <row r="13" spans="1:9" ht="15">
      <c r="A13" s="340"/>
      <c r="B13" s="430" t="s">
        <v>61</v>
      </c>
      <c r="C13" s="431"/>
      <c r="D13" s="274"/>
      <c r="E13" s="274"/>
      <c r="F13" s="274"/>
      <c r="G13" s="274"/>
      <c r="H13" s="274"/>
      <c r="I13" s="274"/>
    </row>
    <row r="14" spans="1:9" ht="15">
      <c r="A14" s="340"/>
      <c r="B14" s="430" t="s">
        <v>62</v>
      </c>
      <c r="C14" s="431"/>
      <c r="D14" s="274"/>
      <c r="E14" s="274">
        <v>21773</v>
      </c>
      <c r="F14" s="274">
        <f>+D14+E14</f>
        <v>21773</v>
      </c>
      <c r="G14" s="274">
        <v>21773</v>
      </c>
      <c r="H14" s="274">
        <v>21773</v>
      </c>
      <c r="I14" s="338">
        <f>+D14+E14-G14</f>
        <v>0</v>
      </c>
    </row>
    <row r="15" spans="1:9" ht="15">
      <c r="A15" s="340"/>
      <c r="B15" s="430" t="s">
        <v>63</v>
      </c>
      <c r="C15" s="431"/>
      <c r="D15" s="274"/>
      <c r="E15" s="274">
        <v>16611</v>
      </c>
      <c r="F15" s="274">
        <f>+D15+E15</f>
        <v>16611</v>
      </c>
      <c r="G15" s="274">
        <v>16611</v>
      </c>
      <c r="H15" s="274">
        <v>16611</v>
      </c>
      <c r="I15" s="338">
        <f>+D15+E15-G15</f>
        <v>0</v>
      </c>
    </row>
    <row r="16" spans="1:9" ht="15">
      <c r="A16" s="340"/>
      <c r="B16" s="430" t="s">
        <v>64</v>
      </c>
      <c r="C16" s="431"/>
      <c r="D16" s="274"/>
      <c r="E16" s="274"/>
      <c r="F16" s="274"/>
      <c r="G16" s="274"/>
      <c r="H16" s="274"/>
      <c r="I16" s="274"/>
    </row>
    <row r="17" spans="1:9" ht="15">
      <c r="A17" s="432"/>
      <c r="B17" s="430" t="s">
        <v>65</v>
      </c>
      <c r="C17" s="431"/>
      <c r="D17" s="433">
        <f>SUM(D19:D32)</f>
        <v>254184280</v>
      </c>
      <c r="E17" s="433">
        <f>SUM(E19:E32)</f>
        <v>-97579280</v>
      </c>
      <c r="F17" s="433">
        <f>SUM(F19:F32)</f>
        <v>156605000</v>
      </c>
      <c r="G17" s="433">
        <f>SUM(G19:G32)</f>
        <v>95822391</v>
      </c>
      <c r="H17" s="433">
        <f>SUM(H19:H32)</f>
        <v>95822391</v>
      </c>
      <c r="I17" s="433">
        <f>+D17+E17-G17</f>
        <v>60782609</v>
      </c>
    </row>
    <row r="18" spans="1:9" ht="15">
      <c r="A18" s="432"/>
      <c r="B18" s="430" t="s">
        <v>66</v>
      </c>
      <c r="C18" s="431"/>
      <c r="D18" s="433"/>
      <c r="E18" s="433"/>
      <c r="F18" s="433"/>
      <c r="G18" s="433"/>
      <c r="H18" s="433"/>
      <c r="I18" s="433"/>
    </row>
    <row r="19" spans="1:9" ht="15">
      <c r="A19" s="340"/>
      <c r="B19" s="341"/>
      <c r="C19" s="339" t="s">
        <v>67</v>
      </c>
      <c r="D19" s="274">
        <v>254184280</v>
      </c>
      <c r="E19" s="274">
        <v>-97579280</v>
      </c>
      <c r="F19" s="274">
        <f>+D19+E19</f>
        <v>156605000</v>
      </c>
      <c r="G19" s="274">
        <v>95822391</v>
      </c>
      <c r="H19" s="274">
        <v>95822391</v>
      </c>
      <c r="I19" s="338">
        <f>+D19+E19-G19</f>
        <v>60782609</v>
      </c>
    </row>
    <row r="20" spans="1:9" ht="15">
      <c r="A20" s="340"/>
      <c r="B20" s="341"/>
      <c r="C20" s="339" t="s">
        <v>68</v>
      </c>
      <c r="D20" s="274"/>
      <c r="E20" s="274"/>
      <c r="F20" s="274"/>
      <c r="G20" s="274"/>
      <c r="H20" s="274"/>
      <c r="I20" s="338"/>
    </row>
    <row r="21" spans="1:9" ht="15">
      <c r="A21" s="340"/>
      <c r="B21" s="341"/>
      <c r="C21" s="339" t="s">
        <v>69</v>
      </c>
      <c r="D21" s="274"/>
      <c r="E21" s="274"/>
      <c r="F21" s="274"/>
      <c r="G21" s="274"/>
      <c r="H21" s="274"/>
      <c r="I21" s="274"/>
    </row>
    <row r="22" spans="1:9" ht="15">
      <c r="A22" s="340"/>
      <c r="B22" s="341"/>
      <c r="C22" s="339" t="s">
        <v>70</v>
      </c>
      <c r="D22" s="274"/>
      <c r="E22" s="274"/>
      <c r="F22" s="274"/>
      <c r="G22" s="274"/>
      <c r="H22" s="274"/>
      <c r="I22" s="274"/>
    </row>
    <row r="23" spans="1:9" ht="15">
      <c r="A23" s="340"/>
      <c r="B23" s="341"/>
      <c r="C23" s="339" t="s">
        <v>71</v>
      </c>
      <c r="D23" s="274"/>
      <c r="E23" s="274"/>
      <c r="F23" s="274"/>
      <c r="G23" s="274"/>
      <c r="H23" s="274"/>
      <c r="I23" s="274"/>
    </row>
    <row r="24" spans="1:9" ht="15">
      <c r="A24" s="432"/>
      <c r="B24" s="434"/>
      <c r="C24" s="339" t="s">
        <v>72</v>
      </c>
      <c r="D24" s="435"/>
      <c r="E24" s="435"/>
      <c r="F24" s="435"/>
      <c r="G24" s="435"/>
      <c r="H24" s="435"/>
      <c r="I24" s="435"/>
    </row>
    <row r="25" spans="1:9" ht="15">
      <c r="A25" s="432"/>
      <c r="B25" s="434"/>
      <c r="C25" s="339" t="s">
        <v>73</v>
      </c>
      <c r="D25" s="435"/>
      <c r="E25" s="435"/>
      <c r="F25" s="435"/>
      <c r="G25" s="435"/>
      <c r="H25" s="435"/>
      <c r="I25" s="435"/>
    </row>
    <row r="26" spans="1:9" ht="15">
      <c r="A26" s="432"/>
      <c r="B26" s="434"/>
      <c r="C26" s="339" t="s">
        <v>74</v>
      </c>
      <c r="D26" s="435"/>
      <c r="E26" s="435"/>
      <c r="F26" s="435"/>
      <c r="G26" s="435"/>
      <c r="H26" s="435"/>
      <c r="I26" s="435"/>
    </row>
    <row r="27" spans="1:9" ht="15">
      <c r="A27" s="432"/>
      <c r="B27" s="434"/>
      <c r="C27" s="339" t="s">
        <v>75</v>
      </c>
      <c r="D27" s="435"/>
      <c r="E27" s="435"/>
      <c r="F27" s="435"/>
      <c r="G27" s="435"/>
      <c r="H27" s="435"/>
      <c r="I27" s="435"/>
    </row>
    <row r="28" spans="1:9" ht="15">
      <c r="A28" s="340"/>
      <c r="B28" s="341"/>
      <c r="C28" s="339" t="s">
        <v>76</v>
      </c>
      <c r="D28" s="274"/>
      <c r="E28" s="274"/>
      <c r="F28" s="274"/>
      <c r="G28" s="274"/>
      <c r="H28" s="274"/>
      <c r="I28" s="274"/>
    </row>
    <row r="29" spans="1:9" ht="15">
      <c r="A29" s="340"/>
      <c r="B29" s="341"/>
      <c r="C29" s="339" t="s">
        <v>77</v>
      </c>
      <c r="D29" s="274"/>
      <c r="E29" s="274"/>
      <c r="F29" s="274"/>
      <c r="G29" s="274"/>
      <c r="H29" s="274"/>
      <c r="I29" s="274"/>
    </row>
    <row r="30" spans="1:9" ht="15">
      <c r="A30" s="340"/>
      <c r="B30" s="341"/>
      <c r="C30" s="339" t="s">
        <v>78</v>
      </c>
      <c r="D30" s="274"/>
      <c r="E30" s="274"/>
      <c r="F30" s="274"/>
      <c r="G30" s="274"/>
      <c r="H30" s="274"/>
      <c r="I30" s="274"/>
    </row>
    <row r="31" spans="1:9" ht="15">
      <c r="A31" s="432"/>
      <c r="B31" s="434"/>
      <c r="C31" s="339" t="s">
        <v>79</v>
      </c>
      <c r="D31" s="435"/>
      <c r="E31" s="435"/>
      <c r="F31" s="435"/>
      <c r="G31" s="435"/>
      <c r="H31" s="435"/>
      <c r="I31" s="435"/>
    </row>
    <row r="32" spans="1:9" ht="15">
      <c r="A32" s="432"/>
      <c r="B32" s="434"/>
      <c r="C32" s="339" t="s">
        <v>80</v>
      </c>
      <c r="D32" s="435"/>
      <c r="E32" s="435"/>
      <c r="F32" s="435"/>
      <c r="G32" s="435"/>
      <c r="H32" s="435"/>
      <c r="I32" s="435"/>
    </row>
    <row r="33" spans="1:9" ht="15">
      <c r="A33" s="432"/>
      <c r="B33" s="430" t="s">
        <v>81</v>
      </c>
      <c r="C33" s="431"/>
      <c r="D33" s="435">
        <f aca="true" t="shared" si="0" ref="D33:I33">SUM(D35:D40)</f>
        <v>0</v>
      </c>
      <c r="E33" s="435">
        <f t="shared" si="0"/>
        <v>0</v>
      </c>
      <c r="F33" s="435">
        <f t="shared" si="0"/>
        <v>0</v>
      </c>
      <c r="G33" s="435">
        <f t="shared" si="0"/>
        <v>0</v>
      </c>
      <c r="H33" s="435">
        <f t="shared" si="0"/>
        <v>0</v>
      </c>
      <c r="I33" s="435">
        <f t="shared" si="0"/>
        <v>0</v>
      </c>
    </row>
    <row r="34" spans="1:9" ht="15">
      <c r="A34" s="432"/>
      <c r="B34" s="430" t="s">
        <v>82</v>
      </c>
      <c r="C34" s="431"/>
      <c r="D34" s="435"/>
      <c r="E34" s="435"/>
      <c r="F34" s="435"/>
      <c r="G34" s="435"/>
      <c r="H34" s="435"/>
      <c r="I34" s="435"/>
    </row>
    <row r="35" spans="1:9" ht="15">
      <c r="A35" s="340"/>
      <c r="B35" s="341"/>
      <c r="C35" s="339" t="s">
        <v>83</v>
      </c>
      <c r="D35" s="274"/>
      <c r="E35" s="274"/>
      <c r="F35" s="274"/>
      <c r="G35" s="274"/>
      <c r="H35" s="274"/>
      <c r="I35" s="274"/>
    </row>
    <row r="36" spans="1:9" ht="15">
      <c r="A36" s="340"/>
      <c r="B36" s="341"/>
      <c r="C36" s="339" t="s">
        <v>84</v>
      </c>
      <c r="D36" s="274"/>
      <c r="E36" s="274"/>
      <c r="F36" s="274"/>
      <c r="G36" s="274"/>
      <c r="H36" s="274"/>
      <c r="I36" s="274"/>
    </row>
    <row r="37" spans="1:9" ht="15">
      <c r="A37" s="340"/>
      <c r="B37" s="341"/>
      <c r="C37" s="339" t="s">
        <v>85</v>
      </c>
      <c r="D37" s="274"/>
      <c r="E37" s="274"/>
      <c r="F37" s="274"/>
      <c r="G37" s="274"/>
      <c r="H37" s="274"/>
      <c r="I37" s="274"/>
    </row>
    <row r="38" spans="1:9" ht="15">
      <c r="A38" s="432"/>
      <c r="B38" s="434"/>
      <c r="C38" s="339" t="s">
        <v>86</v>
      </c>
      <c r="D38" s="435"/>
      <c r="E38" s="435"/>
      <c r="F38" s="435"/>
      <c r="G38" s="435"/>
      <c r="H38" s="435"/>
      <c r="I38" s="435"/>
    </row>
    <row r="39" spans="1:9" ht="15">
      <c r="A39" s="432"/>
      <c r="B39" s="434"/>
      <c r="C39" s="339" t="s">
        <v>87</v>
      </c>
      <c r="D39" s="435"/>
      <c r="E39" s="435"/>
      <c r="F39" s="435"/>
      <c r="G39" s="435"/>
      <c r="H39" s="435"/>
      <c r="I39" s="435"/>
    </row>
    <row r="40" spans="1:9" ht="15">
      <c r="A40" s="340"/>
      <c r="B40" s="341"/>
      <c r="C40" s="339" t="s">
        <v>88</v>
      </c>
      <c r="D40" s="274"/>
      <c r="E40" s="274"/>
      <c r="F40" s="274"/>
      <c r="G40" s="274"/>
      <c r="H40" s="274"/>
      <c r="I40" s="274"/>
    </row>
    <row r="41" spans="1:9" ht="15">
      <c r="A41" s="1"/>
      <c r="B41" s="436" t="s">
        <v>89</v>
      </c>
      <c r="C41" s="437"/>
      <c r="D41" s="275"/>
      <c r="E41" s="275"/>
      <c r="F41" s="275"/>
      <c r="G41" s="275"/>
      <c r="H41" s="275"/>
      <c r="I41" s="275"/>
    </row>
    <row r="42" spans="1:11" ht="15">
      <c r="A42" s="2"/>
      <c r="B42" s="438" t="s">
        <v>90</v>
      </c>
      <c r="C42" s="439"/>
      <c r="D42" s="276">
        <f>+D43</f>
        <v>269684280</v>
      </c>
      <c r="E42" s="276">
        <f>+E43</f>
        <v>-52553264.59</v>
      </c>
      <c r="F42" s="276">
        <f>+F43</f>
        <v>217131015.41</v>
      </c>
      <c r="G42" s="276">
        <f>+G43</f>
        <v>112238644</v>
      </c>
      <c r="H42" s="276">
        <f>+H43</f>
        <v>112238644</v>
      </c>
      <c r="I42" s="276">
        <f>+F42-G42</f>
        <v>104892371.41</v>
      </c>
      <c r="J42" s="82"/>
      <c r="K42" s="4"/>
    </row>
    <row r="43" spans="1:9" ht="15">
      <c r="A43" s="340"/>
      <c r="B43" s="341"/>
      <c r="C43" s="339" t="s">
        <v>91</v>
      </c>
      <c r="D43" s="274">
        <v>269684280</v>
      </c>
      <c r="E43" s="274">
        <v>-52553264.59</v>
      </c>
      <c r="F43" s="274">
        <f>+D43+E43</f>
        <v>217131015.41</v>
      </c>
      <c r="G43" s="274">
        <v>112238644</v>
      </c>
      <c r="H43" s="274">
        <v>112238644</v>
      </c>
      <c r="I43" s="274">
        <f>+F43-G43</f>
        <v>104892371.41</v>
      </c>
    </row>
    <row r="44" spans="1:9" ht="15">
      <c r="A44" s="340"/>
      <c r="B44" s="430" t="s">
        <v>92</v>
      </c>
      <c r="C44" s="431"/>
      <c r="D44" s="274">
        <f>SUM(D45:D46)</f>
        <v>0</v>
      </c>
      <c r="E44" s="274"/>
      <c r="F44" s="274"/>
      <c r="G44" s="274"/>
      <c r="H44" s="274"/>
      <c r="I44" s="274"/>
    </row>
    <row r="45" spans="1:9" ht="15">
      <c r="A45" s="340"/>
      <c r="B45" s="341"/>
      <c r="C45" s="339" t="s">
        <v>93</v>
      </c>
      <c r="D45" s="274"/>
      <c r="E45" s="274"/>
      <c r="F45" s="274"/>
      <c r="G45" s="274"/>
      <c r="H45" s="274"/>
      <c r="I45" s="274"/>
    </row>
    <row r="46" spans="1:9" ht="15">
      <c r="A46" s="340"/>
      <c r="B46" s="341"/>
      <c r="C46" s="339" t="s">
        <v>94</v>
      </c>
      <c r="D46" s="274"/>
      <c r="E46" s="274"/>
      <c r="F46" s="274"/>
      <c r="G46" s="274"/>
      <c r="H46" s="274"/>
      <c r="I46" s="274"/>
    </row>
    <row r="47" spans="1:9" ht="15">
      <c r="A47" s="340"/>
      <c r="B47" s="341"/>
      <c r="C47" s="342"/>
      <c r="D47" s="274"/>
      <c r="E47" s="274"/>
      <c r="F47" s="274"/>
      <c r="G47" s="274"/>
      <c r="H47" s="274"/>
      <c r="I47" s="274"/>
    </row>
    <row r="48" spans="1:9" ht="15">
      <c r="A48" s="427" t="s">
        <v>95</v>
      </c>
      <c r="B48" s="428"/>
      <c r="C48" s="429"/>
      <c r="D48" s="433">
        <f aca="true" t="shared" si="1" ref="D48:I48">+D10+D11+D12+D13+D14+D15+D16+D17+D33+D41+D42+D44</f>
        <v>523868560</v>
      </c>
      <c r="E48" s="433">
        <f t="shared" si="1"/>
        <v>-150094160.59</v>
      </c>
      <c r="F48" s="433">
        <f t="shared" si="1"/>
        <v>373774399.40999997</v>
      </c>
      <c r="G48" s="433">
        <f t="shared" si="1"/>
        <v>208099419</v>
      </c>
      <c r="H48" s="433">
        <f t="shared" si="1"/>
        <v>208099419</v>
      </c>
      <c r="I48" s="433">
        <f t="shared" si="1"/>
        <v>165674980.41</v>
      </c>
    </row>
    <row r="49" spans="1:9" ht="15">
      <c r="A49" s="427" t="s">
        <v>96</v>
      </c>
      <c r="B49" s="428"/>
      <c r="C49" s="429"/>
      <c r="D49" s="433"/>
      <c r="E49" s="433"/>
      <c r="F49" s="433"/>
      <c r="G49" s="433"/>
      <c r="H49" s="433"/>
      <c r="I49" s="433"/>
    </row>
    <row r="50" spans="1:9" ht="15">
      <c r="A50" s="432"/>
      <c r="B50" s="440"/>
      <c r="C50" s="441"/>
      <c r="D50" s="433"/>
      <c r="E50" s="433"/>
      <c r="F50" s="433"/>
      <c r="G50" s="433"/>
      <c r="H50" s="433"/>
      <c r="I50" s="433"/>
    </row>
    <row r="51" spans="1:9" ht="15">
      <c r="A51" s="427" t="s">
        <v>398</v>
      </c>
      <c r="B51" s="428"/>
      <c r="C51" s="429"/>
      <c r="D51" s="277"/>
      <c r="E51" s="277"/>
      <c r="F51" s="277"/>
      <c r="G51" s="277"/>
      <c r="H51" s="277"/>
      <c r="I51" s="278"/>
    </row>
    <row r="52" spans="1:9" ht="15">
      <c r="A52" s="340"/>
      <c r="B52" s="341"/>
      <c r="C52" s="342"/>
      <c r="D52" s="278"/>
      <c r="E52" s="278"/>
      <c r="F52" s="278"/>
      <c r="G52" s="278"/>
      <c r="H52" s="278"/>
      <c r="I52" s="278"/>
    </row>
    <row r="53" spans="1:9" ht="15">
      <c r="A53" s="427" t="s">
        <v>97</v>
      </c>
      <c r="B53" s="428"/>
      <c r="C53" s="429"/>
      <c r="D53" s="274"/>
      <c r="E53" s="274"/>
      <c r="F53" s="274"/>
      <c r="G53" s="274"/>
      <c r="H53" s="274"/>
      <c r="I53" s="274"/>
    </row>
    <row r="54" spans="1:10" ht="15">
      <c r="A54" s="340"/>
      <c r="B54" s="430" t="s">
        <v>98</v>
      </c>
      <c r="C54" s="431"/>
      <c r="D54" s="274">
        <f>SUM(D55:D70)</f>
        <v>0</v>
      </c>
      <c r="E54" s="279">
        <f>SUM(E55:E70)</f>
        <v>2321503</v>
      </c>
      <c r="F54" s="279">
        <f>SUM(F55:F70)</f>
        <v>2321503.2800000003</v>
      </c>
      <c r="G54" s="279">
        <f>SUM(G55:G70)</f>
        <v>1459919</v>
      </c>
      <c r="H54" s="279">
        <f>SUM(H55:H70)</f>
        <v>1459919</v>
      </c>
      <c r="I54" s="279">
        <f>+F54-G54</f>
        <v>861584.2800000003</v>
      </c>
      <c r="J54" s="6"/>
    </row>
    <row r="55" spans="1:9" ht="15">
      <c r="A55" s="432"/>
      <c r="B55" s="434"/>
      <c r="C55" s="339" t="s">
        <v>99</v>
      </c>
      <c r="D55" s="435"/>
      <c r="E55" s="435"/>
      <c r="F55" s="435"/>
      <c r="G55" s="435"/>
      <c r="H55" s="435"/>
      <c r="I55" s="435"/>
    </row>
    <row r="56" spans="1:9" ht="15">
      <c r="A56" s="432"/>
      <c r="B56" s="434"/>
      <c r="C56" s="339" t="s">
        <v>100</v>
      </c>
      <c r="D56" s="435"/>
      <c r="E56" s="435"/>
      <c r="F56" s="435"/>
      <c r="G56" s="435"/>
      <c r="H56" s="435"/>
      <c r="I56" s="435"/>
    </row>
    <row r="57" spans="1:9" ht="15">
      <c r="A57" s="432"/>
      <c r="B57" s="434"/>
      <c r="C57" s="339" t="s">
        <v>101</v>
      </c>
      <c r="D57" s="435"/>
      <c r="E57" s="435"/>
      <c r="F57" s="435"/>
      <c r="G57" s="435"/>
      <c r="H57" s="435"/>
      <c r="I57" s="435"/>
    </row>
    <row r="58" spans="1:9" ht="15">
      <c r="A58" s="432"/>
      <c r="B58" s="434"/>
      <c r="C58" s="339" t="s">
        <v>102</v>
      </c>
      <c r="D58" s="435"/>
      <c r="E58" s="435"/>
      <c r="F58" s="435"/>
      <c r="G58" s="435"/>
      <c r="H58" s="435"/>
      <c r="I58" s="435"/>
    </row>
    <row r="59" spans="1:9" ht="15">
      <c r="A59" s="432"/>
      <c r="B59" s="434"/>
      <c r="C59" s="339" t="s">
        <v>103</v>
      </c>
      <c r="D59" s="435"/>
      <c r="E59" s="435"/>
      <c r="F59" s="435"/>
      <c r="G59" s="435"/>
      <c r="H59" s="435"/>
      <c r="I59" s="435"/>
    </row>
    <row r="60" spans="1:9" ht="15">
      <c r="A60" s="432"/>
      <c r="B60" s="434"/>
      <c r="C60" s="339" t="s">
        <v>104</v>
      </c>
      <c r="D60" s="435"/>
      <c r="E60" s="435"/>
      <c r="F60" s="435"/>
      <c r="G60" s="435"/>
      <c r="H60" s="435"/>
      <c r="I60" s="435"/>
    </row>
    <row r="61" spans="1:9" ht="15">
      <c r="A61" s="432"/>
      <c r="B61" s="434"/>
      <c r="C61" s="339" t="s">
        <v>105</v>
      </c>
      <c r="D61" s="435"/>
      <c r="E61" s="435"/>
      <c r="F61" s="435"/>
      <c r="G61" s="435"/>
      <c r="H61" s="435"/>
      <c r="I61" s="435"/>
    </row>
    <row r="62" spans="1:9" ht="15">
      <c r="A62" s="432"/>
      <c r="B62" s="434"/>
      <c r="C62" s="339" t="s">
        <v>106</v>
      </c>
      <c r="D62" s="435"/>
      <c r="E62" s="435"/>
      <c r="F62" s="435"/>
      <c r="G62" s="435"/>
      <c r="H62" s="435"/>
      <c r="I62" s="435"/>
    </row>
    <row r="63" spans="1:9" ht="15">
      <c r="A63" s="432"/>
      <c r="B63" s="434"/>
      <c r="C63" s="339" t="s">
        <v>107</v>
      </c>
      <c r="D63" s="435"/>
      <c r="E63" s="435"/>
      <c r="F63" s="435"/>
      <c r="G63" s="435"/>
      <c r="H63" s="435"/>
      <c r="I63" s="435"/>
    </row>
    <row r="64" spans="1:11" ht="15">
      <c r="A64" s="340"/>
      <c r="B64" s="341"/>
      <c r="C64" s="339" t="s">
        <v>108</v>
      </c>
      <c r="D64" s="280">
        <v>0</v>
      </c>
      <c r="E64" s="274">
        <f>1723097+598406</f>
        <v>2321503</v>
      </c>
      <c r="F64" s="274">
        <f>1723097+598406.28</f>
        <v>2321503.2800000003</v>
      </c>
      <c r="G64" s="274">
        <f>861512+598407</f>
        <v>1459919</v>
      </c>
      <c r="H64" s="274">
        <f>861512+598407</f>
        <v>1459919</v>
      </c>
      <c r="I64" s="274">
        <f>+F64-G64</f>
        <v>861584.2800000003</v>
      </c>
      <c r="K64" s="4"/>
    </row>
    <row r="65" spans="1:11" ht="15">
      <c r="A65" s="432"/>
      <c r="B65" s="434"/>
      <c r="C65" s="339" t="s">
        <v>109</v>
      </c>
      <c r="D65" s="435"/>
      <c r="E65" s="435"/>
      <c r="F65" s="435"/>
      <c r="G65" s="435"/>
      <c r="H65" s="435"/>
      <c r="I65" s="435"/>
      <c r="K65" s="4"/>
    </row>
    <row r="66" spans="1:9" ht="15">
      <c r="A66" s="432"/>
      <c r="B66" s="434"/>
      <c r="C66" s="339" t="s">
        <v>110</v>
      </c>
      <c r="D66" s="435"/>
      <c r="E66" s="435"/>
      <c r="F66" s="435"/>
      <c r="G66" s="435"/>
      <c r="H66" s="435"/>
      <c r="I66" s="435"/>
    </row>
    <row r="67" spans="1:9" ht="15">
      <c r="A67" s="432"/>
      <c r="B67" s="434"/>
      <c r="C67" s="339" t="s">
        <v>111</v>
      </c>
      <c r="D67" s="435"/>
      <c r="E67" s="435"/>
      <c r="F67" s="435"/>
      <c r="G67" s="435"/>
      <c r="H67" s="435"/>
      <c r="I67" s="435"/>
    </row>
    <row r="68" spans="1:9" ht="15">
      <c r="A68" s="432"/>
      <c r="B68" s="434"/>
      <c r="C68" s="339" t="s">
        <v>112</v>
      </c>
      <c r="D68" s="435"/>
      <c r="E68" s="435"/>
      <c r="F68" s="435"/>
      <c r="G68" s="435"/>
      <c r="H68" s="435"/>
      <c r="I68" s="435"/>
    </row>
    <row r="69" spans="1:9" ht="15">
      <c r="A69" s="432"/>
      <c r="B69" s="434"/>
      <c r="C69" s="339" t="s">
        <v>113</v>
      </c>
      <c r="D69" s="435"/>
      <c r="E69" s="435"/>
      <c r="F69" s="435"/>
      <c r="G69" s="435"/>
      <c r="H69" s="435"/>
      <c r="I69" s="435"/>
    </row>
    <row r="70" spans="1:9" ht="15">
      <c r="A70" s="432"/>
      <c r="B70" s="434"/>
      <c r="C70" s="339" t="s">
        <v>114</v>
      </c>
      <c r="D70" s="435"/>
      <c r="E70" s="435"/>
      <c r="F70" s="435"/>
      <c r="G70" s="435"/>
      <c r="H70" s="435"/>
      <c r="I70" s="435"/>
    </row>
    <row r="71" spans="1:9" ht="15">
      <c r="A71" s="3"/>
      <c r="B71" s="442" t="s">
        <v>115</v>
      </c>
      <c r="C71" s="443"/>
      <c r="D71" s="281">
        <f>SUM(D72:D75)</f>
        <v>0</v>
      </c>
      <c r="E71" s="281">
        <v>0</v>
      </c>
      <c r="F71" s="281">
        <v>0</v>
      </c>
      <c r="G71" s="281">
        <v>0</v>
      </c>
      <c r="H71" s="281">
        <v>0</v>
      </c>
      <c r="I71" s="281">
        <v>0</v>
      </c>
    </row>
    <row r="72" spans="1:9" ht="15">
      <c r="A72" s="97"/>
      <c r="B72" s="98"/>
      <c r="C72" s="99" t="s">
        <v>116</v>
      </c>
      <c r="D72" s="282"/>
      <c r="E72" s="282"/>
      <c r="F72" s="282"/>
      <c r="G72" s="282"/>
      <c r="H72" s="282"/>
      <c r="I72" s="282"/>
    </row>
    <row r="73" spans="1:9" ht="15">
      <c r="A73" s="340"/>
      <c r="B73" s="341"/>
      <c r="C73" s="339" t="s">
        <v>117</v>
      </c>
      <c r="D73" s="274"/>
      <c r="E73" s="274"/>
      <c r="F73" s="274"/>
      <c r="G73" s="274"/>
      <c r="H73" s="274"/>
      <c r="I73" s="274"/>
    </row>
    <row r="74" spans="1:9" ht="15">
      <c r="A74" s="340"/>
      <c r="B74" s="341"/>
      <c r="C74" s="339" t="s">
        <v>118</v>
      </c>
      <c r="D74" s="274"/>
      <c r="E74" s="274"/>
      <c r="F74" s="274"/>
      <c r="G74" s="274"/>
      <c r="H74" s="274"/>
      <c r="I74" s="274"/>
    </row>
    <row r="75" spans="1:9" ht="15">
      <c r="A75" s="340"/>
      <c r="B75" s="341"/>
      <c r="C75" s="339" t="s">
        <v>119</v>
      </c>
      <c r="D75" s="274"/>
      <c r="E75" s="274"/>
      <c r="F75" s="274"/>
      <c r="G75" s="274"/>
      <c r="H75" s="274"/>
      <c r="I75" s="274"/>
    </row>
    <row r="76" spans="1:9" ht="15">
      <c r="A76" s="340"/>
      <c r="B76" s="430" t="s">
        <v>120</v>
      </c>
      <c r="C76" s="431"/>
      <c r="D76" s="274">
        <f>SUM(D77:D79)</f>
        <v>0</v>
      </c>
      <c r="E76" s="274">
        <v>0</v>
      </c>
      <c r="F76" s="274">
        <v>0</v>
      </c>
      <c r="G76" s="274">
        <v>0</v>
      </c>
      <c r="H76" s="274">
        <v>0</v>
      </c>
      <c r="I76" s="274">
        <v>0</v>
      </c>
    </row>
    <row r="77" spans="1:9" ht="15">
      <c r="A77" s="432"/>
      <c r="B77" s="434"/>
      <c r="C77" s="339" t="s">
        <v>121</v>
      </c>
      <c r="D77" s="435"/>
      <c r="E77" s="435"/>
      <c r="F77" s="435"/>
      <c r="G77" s="435"/>
      <c r="H77" s="435"/>
      <c r="I77" s="435"/>
    </row>
    <row r="78" spans="1:9" ht="15">
      <c r="A78" s="432"/>
      <c r="B78" s="434"/>
      <c r="C78" s="339" t="s">
        <v>122</v>
      </c>
      <c r="D78" s="435"/>
      <c r="E78" s="435"/>
      <c r="F78" s="435"/>
      <c r="G78" s="435"/>
      <c r="H78" s="435"/>
      <c r="I78" s="435"/>
    </row>
    <row r="79" spans="1:9" ht="15">
      <c r="A79" s="340"/>
      <c r="B79" s="341"/>
      <c r="C79" s="339" t="s">
        <v>123</v>
      </c>
      <c r="D79" s="274"/>
      <c r="E79" s="274"/>
      <c r="F79" s="274"/>
      <c r="G79" s="274"/>
      <c r="H79" s="274"/>
      <c r="I79" s="274"/>
    </row>
    <row r="80" spans="1:9" ht="15">
      <c r="A80" s="432"/>
      <c r="B80" s="430" t="s">
        <v>124</v>
      </c>
      <c r="C80" s="431"/>
      <c r="D80" s="435"/>
      <c r="E80" s="435"/>
      <c r="F80" s="435"/>
      <c r="G80" s="435"/>
      <c r="H80" s="435"/>
      <c r="I80" s="435"/>
    </row>
    <row r="81" spans="1:9" ht="15">
      <c r="A81" s="432"/>
      <c r="B81" s="430" t="s">
        <v>125</v>
      </c>
      <c r="C81" s="431"/>
      <c r="D81" s="435"/>
      <c r="E81" s="435"/>
      <c r="F81" s="435"/>
      <c r="G81" s="435"/>
      <c r="H81" s="435"/>
      <c r="I81" s="435"/>
    </row>
    <row r="82" spans="1:9" ht="15">
      <c r="A82" s="340"/>
      <c r="B82" s="430" t="s">
        <v>126</v>
      </c>
      <c r="C82" s="431"/>
      <c r="D82" s="274"/>
      <c r="E82" s="274"/>
      <c r="F82" s="274"/>
      <c r="G82" s="274"/>
      <c r="H82" s="274"/>
      <c r="I82" s="274"/>
    </row>
    <row r="83" spans="1:9" ht="15">
      <c r="A83" s="340"/>
      <c r="B83" s="434"/>
      <c r="C83" s="441"/>
      <c r="D83" s="278"/>
      <c r="E83" s="278"/>
      <c r="F83" s="278"/>
      <c r="G83" s="278"/>
      <c r="H83" s="278"/>
      <c r="I83" s="278"/>
    </row>
    <row r="84" spans="1:9" ht="15">
      <c r="A84" s="427" t="s">
        <v>127</v>
      </c>
      <c r="B84" s="428"/>
      <c r="C84" s="429"/>
      <c r="D84" s="444">
        <f>+D54+D71+D76+D80</f>
        <v>0</v>
      </c>
      <c r="E84" s="444">
        <f>+E54+E71+E76+E80</f>
        <v>2321503</v>
      </c>
      <c r="F84" s="444">
        <f>+F54+F71+F76+F80</f>
        <v>2321503.2800000003</v>
      </c>
      <c r="G84" s="444">
        <f>+G54+G71+G76</f>
        <v>1459919</v>
      </c>
      <c r="H84" s="444">
        <f>+H54+H71+H76</f>
        <v>1459919</v>
      </c>
      <c r="I84" s="444">
        <f>+I54+I71+I76+I80</f>
        <v>861584.2800000003</v>
      </c>
    </row>
    <row r="85" spans="1:9" ht="15">
      <c r="A85" s="427" t="s">
        <v>128</v>
      </c>
      <c r="B85" s="428"/>
      <c r="C85" s="429"/>
      <c r="D85" s="444"/>
      <c r="E85" s="444"/>
      <c r="F85" s="444"/>
      <c r="G85" s="444"/>
      <c r="H85" s="444"/>
      <c r="I85" s="444"/>
    </row>
    <row r="86" spans="1:9" ht="15">
      <c r="A86" s="340"/>
      <c r="B86" s="434"/>
      <c r="C86" s="441"/>
      <c r="D86" s="278"/>
      <c r="E86" s="278"/>
      <c r="F86" s="278"/>
      <c r="G86" s="278"/>
      <c r="H86" s="278"/>
      <c r="I86" s="278"/>
    </row>
    <row r="87" spans="1:9" ht="15">
      <c r="A87" s="427" t="s">
        <v>129</v>
      </c>
      <c r="B87" s="428"/>
      <c r="C87" s="429"/>
      <c r="D87" s="279">
        <f>+D88</f>
        <v>0</v>
      </c>
      <c r="E87" s="274"/>
      <c r="F87" s="274"/>
      <c r="G87" s="274"/>
      <c r="H87" s="274"/>
      <c r="I87" s="274"/>
    </row>
    <row r="88" spans="1:9" ht="15">
      <c r="A88" s="340"/>
      <c r="B88" s="430" t="s">
        <v>130</v>
      </c>
      <c r="C88" s="431"/>
      <c r="D88" s="274">
        <v>0</v>
      </c>
      <c r="E88" s="274"/>
      <c r="F88" s="274"/>
      <c r="G88" s="274"/>
      <c r="H88" s="274"/>
      <c r="I88" s="274"/>
    </row>
    <row r="89" spans="1:9" ht="15">
      <c r="A89" s="340"/>
      <c r="B89" s="434"/>
      <c r="C89" s="441"/>
      <c r="D89" s="274"/>
      <c r="E89" s="274"/>
      <c r="F89" s="274"/>
      <c r="G89" s="274"/>
      <c r="H89" s="274"/>
      <c r="I89" s="274"/>
    </row>
    <row r="90" spans="1:11" ht="15">
      <c r="A90" s="427" t="s">
        <v>131</v>
      </c>
      <c r="B90" s="428"/>
      <c r="C90" s="429"/>
      <c r="D90" s="279">
        <f>+D48+D84+D87</f>
        <v>523868560</v>
      </c>
      <c r="E90" s="279">
        <f>+E48+E84+E87</f>
        <v>-147772657.59</v>
      </c>
      <c r="F90" s="279">
        <f>+F48+F84+F87</f>
        <v>376095902.68999994</v>
      </c>
      <c r="G90" s="279">
        <f>+G48+G84+G87</f>
        <v>209559338</v>
      </c>
      <c r="H90" s="279">
        <f>+H48+H84+H87</f>
        <v>209559338</v>
      </c>
      <c r="I90" s="279">
        <f>+I48+I84+I87-1</f>
        <v>166536563.69</v>
      </c>
      <c r="K90" s="4"/>
    </row>
    <row r="91" spans="1:11" ht="15">
      <c r="A91" s="340"/>
      <c r="B91" s="434"/>
      <c r="C91" s="441"/>
      <c r="D91" s="274"/>
      <c r="E91" s="274"/>
      <c r="F91" s="274"/>
      <c r="G91" s="274"/>
      <c r="H91" s="274"/>
      <c r="I91" s="274"/>
      <c r="K91" s="4"/>
    </row>
    <row r="92" spans="1:9" ht="15">
      <c r="A92" s="340"/>
      <c r="B92" s="445" t="s">
        <v>132</v>
      </c>
      <c r="C92" s="429"/>
      <c r="D92" s="274"/>
      <c r="E92" s="274"/>
      <c r="F92" s="274"/>
      <c r="G92" s="274"/>
      <c r="H92" s="274"/>
      <c r="I92" s="274"/>
    </row>
    <row r="93" spans="1:11" ht="15">
      <c r="A93" s="432"/>
      <c r="B93" s="430" t="s">
        <v>133</v>
      </c>
      <c r="C93" s="431"/>
      <c r="D93" s="435"/>
      <c r="E93" s="435"/>
      <c r="F93" s="435"/>
      <c r="G93" s="435"/>
      <c r="H93" s="435"/>
      <c r="I93" s="435"/>
      <c r="K93" s="221"/>
    </row>
    <row r="94" spans="1:9" ht="15">
      <c r="A94" s="432"/>
      <c r="B94" s="430" t="s">
        <v>134</v>
      </c>
      <c r="C94" s="431"/>
      <c r="D94" s="435"/>
      <c r="E94" s="435"/>
      <c r="F94" s="435"/>
      <c r="G94" s="435"/>
      <c r="H94" s="435"/>
      <c r="I94" s="435"/>
    </row>
    <row r="95" spans="1:9" ht="15">
      <c r="A95" s="432"/>
      <c r="B95" s="430" t="s">
        <v>135</v>
      </c>
      <c r="C95" s="431"/>
      <c r="D95" s="435"/>
      <c r="E95" s="435"/>
      <c r="F95" s="435"/>
      <c r="G95" s="435"/>
      <c r="H95" s="435"/>
      <c r="I95" s="435"/>
    </row>
    <row r="96" spans="1:9" ht="15">
      <c r="A96" s="432"/>
      <c r="B96" s="430" t="s">
        <v>136</v>
      </c>
      <c r="C96" s="431"/>
      <c r="D96" s="435"/>
      <c r="E96" s="435"/>
      <c r="F96" s="435"/>
      <c r="G96" s="435"/>
      <c r="H96" s="435"/>
      <c r="I96" s="435"/>
    </row>
    <row r="97" spans="1:9" ht="15">
      <c r="A97" s="432"/>
      <c r="B97" s="430" t="s">
        <v>32</v>
      </c>
      <c r="C97" s="431"/>
      <c r="D97" s="435"/>
      <c r="E97" s="435"/>
      <c r="F97" s="435"/>
      <c r="G97" s="435"/>
      <c r="H97" s="435"/>
      <c r="I97" s="435"/>
    </row>
    <row r="98" spans="1:9" ht="15">
      <c r="A98" s="432"/>
      <c r="B98" s="445" t="s">
        <v>137</v>
      </c>
      <c r="C98" s="429"/>
      <c r="D98" s="433">
        <f>+D93+D95</f>
        <v>0</v>
      </c>
      <c r="E98" s="435"/>
      <c r="F98" s="435"/>
      <c r="G98" s="435"/>
      <c r="H98" s="435"/>
      <c r="I98" s="435"/>
    </row>
    <row r="99" spans="1:9" ht="15">
      <c r="A99" s="432"/>
      <c r="B99" s="445" t="s">
        <v>138</v>
      </c>
      <c r="C99" s="429"/>
      <c r="D99" s="433"/>
      <c r="E99" s="435"/>
      <c r="F99" s="435"/>
      <c r="G99" s="435"/>
      <c r="H99" s="435"/>
      <c r="I99" s="435"/>
    </row>
    <row r="100" spans="1:9" ht="5.25" customHeight="1">
      <c r="A100" s="3"/>
      <c r="B100" s="446"/>
      <c r="C100" s="447"/>
      <c r="D100" s="283"/>
      <c r="E100" s="283"/>
      <c r="F100" s="283"/>
      <c r="G100" s="283"/>
      <c r="H100" s="283"/>
      <c r="I100" s="283"/>
    </row>
    <row r="102" ht="10.5" customHeight="1"/>
    <row r="103" ht="10.5" customHeight="1"/>
    <row r="106" ht="15"/>
    <row r="107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7086614173228347" right="0.7086614173228347" top="0" bottom="0.15748031496062992" header="0.31496062992125984" footer="0.31496062992125984"/>
  <pageSetup horizontalDpi="600" verticalDpi="600" orientation="portrait" scale="50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SheetLayoutView="100" zoomScalePageLayoutView="0" workbookViewId="0" topLeftCell="A160">
      <selection activeCell="D182" sqref="D182"/>
    </sheetView>
  </sheetViews>
  <sheetFormatPr defaultColWidth="11.421875" defaultRowHeight="15"/>
  <cols>
    <col min="2" max="2" width="50.140625" style="0" bestFit="1" customWidth="1"/>
    <col min="3" max="3" width="13.57421875" style="0" customWidth="1"/>
    <col min="4" max="4" width="12.00390625" style="0" bestFit="1" customWidth="1"/>
    <col min="5" max="5" width="13.140625" style="0" bestFit="1" customWidth="1"/>
    <col min="6" max="6" width="14.140625" style="0" bestFit="1" customWidth="1"/>
    <col min="7" max="7" width="12.7109375" style="0" customWidth="1"/>
    <col min="8" max="8" width="12.28125" style="0" customWidth="1"/>
    <col min="9" max="9" width="14.7109375" style="0" bestFit="1" customWidth="1"/>
    <col min="10" max="10" width="13.8515625" style="0" bestFit="1" customWidth="1"/>
  </cols>
  <sheetData>
    <row r="1" spans="1:8" ht="15">
      <c r="A1" s="448" t="str">
        <f>+FORMATO5!A1:I1</f>
        <v>COLEGIO DE ESTUDIOS CIENTÍFICOS Y TECNOLÓGICOS DEL ESTADO DE TLAXCALA</v>
      </c>
      <c r="B1" s="449"/>
      <c r="C1" s="449"/>
      <c r="D1" s="449"/>
      <c r="E1" s="449"/>
      <c r="F1" s="449"/>
      <c r="G1" s="449"/>
      <c r="H1" s="450"/>
    </row>
    <row r="2" spans="1:8" ht="15">
      <c r="A2" s="451" t="s">
        <v>139</v>
      </c>
      <c r="B2" s="452"/>
      <c r="C2" s="452"/>
      <c r="D2" s="452"/>
      <c r="E2" s="452"/>
      <c r="F2" s="452"/>
      <c r="G2" s="452"/>
      <c r="H2" s="453"/>
    </row>
    <row r="3" spans="1:8" ht="15">
      <c r="A3" s="451" t="s">
        <v>140</v>
      </c>
      <c r="B3" s="452"/>
      <c r="C3" s="452"/>
      <c r="D3" s="452"/>
      <c r="E3" s="452"/>
      <c r="F3" s="452"/>
      <c r="G3" s="452"/>
      <c r="H3" s="453"/>
    </row>
    <row r="4" spans="1:8" ht="15">
      <c r="A4" s="451" t="str">
        <f>+FORMATO5!A3:I3</f>
        <v>Del 1 de enero al 30 de junio de 2018</v>
      </c>
      <c r="B4" s="452"/>
      <c r="C4" s="452"/>
      <c r="D4" s="452"/>
      <c r="E4" s="452"/>
      <c r="F4" s="452"/>
      <c r="G4" s="452"/>
      <c r="H4" s="453"/>
    </row>
    <row r="5" spans="1:8" ht="15">
      <c r="A5" s="454" t="s">
        <v>1</v>
      </c>
      <c r="B5" s="455"/>
      <c r="C5" s="455"/>
      <c r="D5" s="455"/>
      <c r="E5" s="455"/>
      <c r="F5" s="455"/>
      <c r="G5" s="455"/>
      <c r="H5" s="456"/>
    </row>
    <row r="6" spans="1:8" ht="15">
      <c r="A6" s="379" t="s">
        <v>2</v>
      </c>
      <c r="B6" s="381"/>
      <c r="C6" s="457" t="s">
        <v>141</v>
      </c>
      <c r="D6" s="458"/>
      <c r="E6" s="458"/>
      <c r="F6" s="458"/>
      <c r="G6" s="459"/>
      <c r="H6" s="353" t="s">
        <v>142</v>
      </c>
    </row>
    <row r="7" spans="1:8" ht="15">
      <c r="A7" s="382"/>
      <c r="B7" s="384"/>
      <c r="C7" s="333" t="s">
        <v>24</v>
      </c>
      <c r="D7" s="333" t="s">
        <v>53</v>
      </c>
      <c r="E7" s="460" t="s">
        <v>55</v>
      </c>
      <c r="F7" s="460" t="s">
        <v>5</v>
      </c>
      <c r="G7" s="460" t="s">
        <v>7</v>
      </c>
      <c r="H7" s="356" t="s">
        <v>143</v>
      </c>
    </row>
    <row r="8" spans="1:8" ht="15">
      <c r="A8" s="385"/>
      <c r="B8" s="387"/>
      <c r="C8" s="335" t="s">
        <v>144</v>
      </c>
      <c r="D8" s="335" t="s">
        <v>54</v>
      </c>
      <c r="E8" s="461"/>
      <c r="F8" s="461"/>
      <c r="G8" s="461"/>
      <c r="H8" s="104"/>
    </row>
    <row r="9" spans="1:8" ht="15">
      <c r="A9" s="462" t="s">
        <v>145</v>
      </c>
      <c r="B9" s="463"/>
      <c r="C9" s="351">
        <f>+C10+C18+C29+C40+C51+C62+C66+C76</f>
        <v>523868559.995</v>
      </c>
      <c r="D9" s="351">
        <f>+D10+D18+D29+D40+D51+D62+D66+D76</f>
        <v>-47048987.719399996</v>
      </c>
      <c r="E9" s="351">
        <f>+E10+E18+E29+E40+E51+E62+E66+E76</f>
        <v>476819572.27559996</v>
      </c>
      <c r="F9" s="351">
        <f>+F10+F18+F29+F40+F51+F62+F66+F76</f>
        <v>185643926</v>
      </c>
      <c r="G9" s="351">
        <f>+G10+G18+G29+G40+G51+G62+G66+G76</f>
        <v>173615873</v>
      </c>
      <c r="H9" s="285">
        <f>+E9-F9</f>
        <v>291175646.27559996</v>
      </c>
    </row>
    <row r="10" spans="1:10" ht="15">
      <c r="A10" s="464" t="s">
        <v>146</v>
      </c>
      <c r="B10" s="465"/>
      <c r="C10" s="351">
        <f>SUM(C11:C17)</f>
        <v>469112665</v>
      </c>
      <c r="D10" s="351">
        <f>SUM(D11:D17)</f>
        <v>-49370490.9994</v>
      </c>
      <c r="E10" s="351">
        <f>SUM(E11:E17)</f>
        <v>419742174.0006</v>
      </c>
      <c r="F10" s="286">
        <f>SUM(F11:F17)</f>
        <v>168947353</v>
      </c>
      <c r="G10" s="286">
        <f>SUM(G11:G17)</f>
        <v>160389097</v>
      </c>
      <c r="H10" s="287">
        <f>+E10-F10</f>
        <v>250794821.00059998</v>
      </c>
      <c r="I10" s="81"/>
      <c r="J10" s="6"/>
    </row>
    <row r="11" spans="1:8" ht="15">
      <c r="A11" s="346"/>
      <c r="B11" s="105" t="s">
        <v>147</v>
      </c>
      <c r="C11" s="348">
        <v>218740688</v>
      </c>
      <c r="D11" s="287">
        <v>-44123438.01</v>
      </c>
      <c r="E11" s="287">
        <f>+C11+D11</f>
        <v>174617249.99</v>
      </c>
      <c r="F11" s="307">
        <v>95402082</v>
      </c>
      <c r="G11" s="307">
        <v>95402082</v>
      </c>
      <c r="H11" s="287">
        <f aca="true" t="shared" si="0" ref="H11:H17">+E11-F11</f>
        <v>79215167.99000001</v>
      </c>
    </row>
    <row r="12" spans="1:8" ht="15">
      <c r="A12" s="346"/>
      <c r="B12" s="105" t="s">
        <v>148</v>
      </c>
      <c r="C12" s="348">
        <v>244104</v>
      </c>
      <c r="D12" s="287">
        <v>382.3056000000506</v>
      </c>
      <c r="E12" s="287">
        <f aca="true" t="shared" si="1" ref="E12:E17">+C12+D12</f>
        <v>244486.30560000005</v>
      </c>
      <c r="F12" s="307">
        <v>117919</v>
      </c>
      <c r="G12" s="307">
        <v>117919</v>
      </c>
      <c r="H12" s="287">
        <f t="shared" si="0"/>
        <v>126567.30560000005</v>
      </c>
    </row>
    <row r="13" spans="1:8" ht="15">
      <c r="A13" s="346"/>
      <c r="B13" s="105" t="s">
        <v>149</v>
      </c>
      <c r="C13" s="348">
        <v>52438014</v>
      </c>
      <c r="D13" s="287">
        <v>1079184.875</v>
      </c>
      <c r="E13" s="287">
        <f t="shared" si="1"/>
        <v>53517198.875</v>
      </c>
      <c r="F13" s="307">
        <v>16860171</v>
      </c>
      <c r="G13" s="307">
        <v>16860171</v>
      </c>
      <c r="H13" s="287">
        <f t="shared" si="0"/>
        <v>36657027.875</v>
      </c>
    </row>
    <row r="14" spans="1:8" ht="15">
      <c r="A14" s="346"/>
      <c r="B14" s="105" t="s">
        <v>150</v>
      </c>
      <c r="C14" s="348">
        <v>69999712</v>
      </c>
      <c r="D14" s="287">
        <v>-14260658.48</v>
      </c>
      <c r="E14" s="287">
        <f t="shared" si="1"/>
        <v>55739053.519999996</v>
      </c>
      <c r="F14" s="307">
        <v>31159076</v>
      </c>
      <c r="G14" s="307">
        <v>24713838</v>
      </c>
      <c r="H14" s="287">
        <f t="shared" si="0"/>
        <v>24579977.519999996</v>
      </c>
    </row>
    <row r="15" spans="1:8" ht="15">
      <c r="A15" s="346"/>
      <c r="B15" s="105" t="s">
        <v>151</v>
      </c>
      <c r="C15" s="348">
        <v>127690147</v>
      </c>
      <c r="D15" s="287">
        <v>7934038.309999997</v>
      </c>
      <c r="E15" s="287">
        <f>+C15+D15</f>
        <v>135624185.31</v>
      </c>
      <c r="F15" s="307">
        <v>25408105</v>
      </c>
      <c r="G15" s="307">
        <v>23295087</v>
      </c>
      <c r="H15" s="287">
        <f t="shared" si="0"/>
        <v>110216080.31</v>
      </c>
    </row>
    <row r="16" spans="1:8" ht="15">
      <c r="A16" s="346"/>
      <c r="B16" s="105" t="s">
        <v>152</v>
      </c>
      <c r="C16" s="350">
        <v>0</v>
      </c>
      <c r="D16" s="350">
        <v>0</v>
      </c>
      <c r="E16" s="287">
        <f t="shared" si="1"/>
        <v>0</v>
      </c>
      <c r="F16" s="307">
        <v>0</v>
      </c>
      <c r="G16" s="307">
        <v>0</v>
      </c>
      <c r="H16" s="287">
        <f t="shared" si="0"/>
        <v>0</v>
      </c>
    </row>
    <row r="17" spans="1:8" ht="15">
      <c r="A17" s="346"/>
      <c r="B17" s="105" t="s">
        <v>153</v>
      </c>
      <c r="C17" s="350">
        <v>0</v>
      </c>
      <c r="D17" s="350">
        <v>0</v>
      </c>
      <c r="E17" s="287">
        <f t="shared" si="1"/>
        <v>0</v>
      </c>
      <c r="F17" s="307">
        <v>0</v>
      </c>
      <c r="G17" s="307">
        <v>0</v>
      </c>
      <c r="H17" s="287">
        <f t="shared" si="0"/>
        <v>0</v>
      </c>
    </row>
    <row r="18" spans="1:10" ht="15">
      <c r="A18" s="464" t="s">
        <v>154</v>
      </c>
      <c r="B18" s="465"/>
      <c r="C18" s="286">
        <f>SUM(C19:C28)</f>
        <v>9685421</v>
      </c>
      <c r="D18" s="286">
        <f>SUM(D19:D28)</f>
        <v>0</v>
      </c>
      <c r="E18" s="286">
        <f>SUM(E19:E28)</f>
        <v>9685421</v>
      </c>
      <c r="F18" s="286">
        <f>SUM(F19:F28)</f>
        <v>1352573</v>
      </c>
      <c r="G18" s="286">
        <f>SUM(G19:G28)</f>
        <v>1205790</v>
      </c>
      <c r="H18" s="285">
        <f>+E18-F18</f>
        <v>8332848</v>
      </c>
      <c r="I18" s="6"/>
      <c r="J18" s="6"/>
    </row>
    <row r="19" spans="1:9" ht="15">
      <c r="A19" s="464"/>
      <c r="B19" s="105" t="s">
        <v>155</v>
      </c>
      <c r="C19" s="330">
        <v>6527730</v>
      </c>
      <c r="D19" s="289"/>
      <c r="E19" s="287">
        <f aca="true" t="shared" si="2" ref="E19:E28">+C19+D19</f>
        <v>6527730</v>
      </c>
      <c r="F19" s="307">
        <v>436677</v>
      </c>
      <c r="G19" s="307">
        <v>379942</v>
      </c>
      <c r="H19" s="287">
        <f>+E19-F19</f>
        <v>6091053</v>
      </c>
      <c r="I19" s="82"/>
    </row>
    <row r="20" spans="1:9" ht="15">
      <c r="A20" s="464"/>
      <c r="B20" s="105" t="s">
        <v>156</v>
      </c>
      <c r="C20" s="330"/>
      <c r="D20" s="289"/>
      <c r="E20" s="287"/>
      <c r="F20" s="307"/>
      <c r="G20" s="307"/>
      <c r="H20" s="289"/>
      <c r="I20" s="82"/>
    </row>
    <row r="21" spans="1:9" ht="15">
      <c r="A21" s="346"/>
      <c r="B21" s="105" t="s">
        <v>157</v>
      </c>
      <c r="C21" s="348">
        <v>691500</v>
      </c>
      <c r="D21" s="289">
        <v>0</v>
      </c>
      <c r="E21" s="287">
        <f t="shared" si="2"/>
        <v>691500</v>
      </c>
      <c r="F21" s="307">
        <v>242266</v>
      </c>
      <c r="G21" s="307">
        <v>241696</v>
      </c>
      <c r="H21" s="287">
        <f aca="true" t="shared" si="3" ref="H21:H39">+E21-F21</f>
        <v>449234</v>
      </c>
      <c r="I21" s="82"/>
    </row>
    <row r="22" spans="1:9" ht="15">
      <c r="A22" s="346"/>
      <c r="B22" s="105" t="s">
        <v>158</v>
      </c>
      <c r="C22" s="348">
        <v>0</v>
      </c>
      <c r="D22" s="289">
        <v>0</v>
      </c>
      <c r="E22" s="287">
        <f t="shared" si="2"/>
        <v>0</v>
      </c>
      <c r="F22" s="307">
        <v>0</v>
      </c>
      <c r="G22" s="307">
        <v>0</v>
      </c>
      <c r="H22" s="287">
        <f t="shared" si="3"/>
        <v>0</v>
      </c>
      <c r="I22" s="82"/>
    </row>
    <row r="23" spans="1:9" ht="15">
      <c r="A23" s="346"/>
      <c r="B23" s="105" t="s">
        <v>159</v>
      </c>
      <c r="C23" s="348">
        <v>101000</v>
      </c>
      <c r="D23" s="289">
        <v>0</v>
      </c>
      <c r="E23" s="287">
        <f t="shared" si="2"/>
        <v>101000</v>
      </c>
      <c r="F23" s="307">
        <v>228041</v>
      </c>
      <c r="G23" s="307">
        <v>145482</v>
      </c>
      <c r="H23" s="287">
        <f t="shared" si="3"/>
        <v>-127041</v>
      </c>
      <c r="I23" s="82"/>
    </row>
    <row r="24" spans="1:9" ht="15">
      <c r="A24" s="346"/>
      <c r="B24" s="105" t="s">
        <v>160</v>
      </c>
      <c r="C24" s="348">
        <v>941392</v>
      </c>
      <c r="D24" s="289">
        <v>0</v>
      </c>
      <c r="E24" s="287">
        <f t="shared" si="2"/>
        <v>941392</v>
      </c>
      <c r="F24" s="307">
        <v>28075</v>
      </c>
      <c r="G24" s="307">
        <v>21156</v>
      </c>
      <c r="H24" s="287">
        <f t="shared" si="3"/>
        <v>913317</v>
      </c>
      <c r="I24" s="82"/>
    </row>
    <row r="25" spans="1:9" ht="15">
      <c r="A25" s="346"/>
      <c r="B25" s="105" t="s">
        <v>161</v>
      </c>
      <c r="C25" s="348">
        <v>803000</v>
      </c>
      <c r="D25" s="289">
        <v>0</v>
      </c>
      <c r="E25" s="287">
        <f t="shared" si="2"/>
        <v>803000</v>
      </c>
      <c r="F25" s="307">
        <v>301598</v>
      </c>
      <c r="G25" s="307">
        <v>301598</v>
      </c>
      <c r="H25" s="287">
        <f t="shared" si="3"/>
        <v>501402</v>
      </c>
      <c r="I25" s="82"/>
    </row>
    <row r="26" spans="1:8" ht="15">
      <c r="A26" s="346"/>
      <c r="B26" s="105" t="s">
        <v>162</v>
      </c>
      <c r="C26" s="348">
        <v>128300</v>
      </c>
      <c r="D26" s="289">
        <v>0</v>
      </c>
      <c r="E26" s="287">
        <f t="shared" si="2"/>
        <v>128300</v>
      </c>
      <c r="F26" s="307">
        <v>37977</v>
      </c>
      <c r="G26" s="307">
        <v>37977</v>
      </c>
      <c r="H26" s="287">
        <f t="shared" si="3"/>
        <v>90323</v>
      </c>
    </row>
    <row r="27" spans="1:8" ht="15">
      <c r="A27" s="346"/>
      <c r="B27" s="105" t="s">
        <v>163</v>
      </c>
      <c r="C27" s="348">
        <v>0</v>
      </c>
      <c r="D27" s="289">
        <v>0</v>
      </c>
      <c r="E27" s="287">
        <f t="shared" si="2"/>
        <v>0</v>
      </c>
      <c r="F27" s="307">
        <v>0</v>
      </c>
      <c r="G27" s="307">
        <v>0</v>
      </c>
      <c r="H27" s="287">
        <f t="shared" si="3"/>
        <v>0</v>
      </c>
    </row>
    <row r="28" spans="1:8" ht="15">
      <c r="A28" s="346"/>
      <c r="B28" s="105" t="s">
        <v>164</v>
      </c>
      <c r="C28" s="348">
        <v>492499</v>
      </c>
      <c r="D28" s="289">
        <v>0</v>
      </c>
      <c r="E28" s="287">
        <f t="shared" si="2"/>
        <v>492499</v>
      </c>
      <c r="F28" s="307">
        <v>77939</v>
      </c>
      <c r="G28" s="307">
        <v>77939</v>
      </c>
      <c r="H28" s="287">
        <f t="shared" si="3"/>
        <v>414560</v>
      </c>
    </row>
    <row r="29" spans="1:10" ht="15">
      <c r="A29" s="464" t="s">
        <v>165</v>
      </c>
      <c r="B29" s="465"/>
      <c r="C29" s="286">
        <f>SUM(C30:C39)</f>
        <v>39314010</v>
      </c>
      <c r="D29" s="286">
        <f>SUM(D30:D39)</f>
        <v>856575.28</v>
      </c>
      <c r="E29" s="286">
        <f>SUM(E30:E39)</f>
        <v>40170585.28</v>
      </c>
      <c r="F29" s="286">
        <f>SUM(F30:F39)</f>
        <v>13318194</v>
      </c>
      <c r="G29" s="286">
        <f>SUM(G30:G39)</f>
        <v>11910680</v>
      </c>
      <c r="H29" s="285">
        <f t="shared" si="3"/>
        <v>26852391.28</v>
      </c>
      <c r="I29" s="6"/>
      <c r="J29" s="6"/>
    </row>
    <row r="30" spans="1:10" ht="15">
      <c r="A30" s="346"/>
      <c r="B30" s="105" t="s">
        <v>166</v>
      </c>
      <c r="C30" s="348">
        <v>4616304</v>
      </c>
      <c r="D30" s="287">
        <v>124291</v>
      </c>
      <c r="E30" s="287">
        <f aca="true" t="shared" si="4" ref="E30:E39">+C30+D30</f>
        <v>4740595</v>
      </c>
      <c r="F30" s="307">
        <v>1658067</v>
      </c>
      <c r="G30" s="307">
        <v>1655748</v>
      </c>
      <c r="H30" s="287">
        <f t="shared" si="3"/>
        <v>3082528</v>
      </c>
      <c r="I30" s="82"/>
      <c r="J30" s="82"/>
    </row>
    <row r="31" spans="1:10" ht="15">
      <c r="A31" s="346"/>
      <c r="B31" s="105" t="s">
        <v>167</v>
      </c>
      <c r="C31" s="348">
        <v>1318000</v>
      </c>
      <c r="D31" s="287">
        <v>0</v>
      </c>
      <c r="E31" s="287">
        <f t="shared" si="4"/>
        <v>1318000</v>
      </c>
      <c r="F31" s="307">
        <v>479324</v>
      </c>
      <c r="G31" s="307">
        <v>476685</v>
      </c>
      <c r="H31" s="287">
        <f t="shared" si="3"/>
        <v>838676</v>
      </c>
      <c r="I31" s="82"/>
      <c r="J31" s="6"/>
    </row>
    <row r="32" spans="1:9" ht="15">
      <c r="A32" s="346"/>
      <c r="B32" s="105" t="s">
        <v>168</v>
      </c>
      <c r="C32" s="348">
        <v>12983804</v>
      </c>
      <c r="D32" s="287">
        <v>7951</v>
      </c>
      <c r="E32" s="287">
        <f t="shared" si="4"/>
        <v>12991755</v>
      </c>
      <c r="F32" s="307">
        <v>5578111</v>
      </c>
      <c r="G32" s="307">
        <v>5321200</v>
      </c>
      <c r="H32" s="287">
        <f t="shared" si="3"/>
        <v>7413644</v>
      </c>
      <c r="I32" s="82"/>
    </row>
    <row r="33" spans="1:9" ht="15">
      <c r="A33" s="346"/>
      <c r="B33" s="105" t="s">
        <v>169</v>
      </c>
      <c r="C33" s="348">
        <v>239200</v>
      </c>
      <c r="D33" s="287">
        <v>0</v>
      </c>
      <c r="E33" s="287">
        <f t="shared" si="4"/>
        <v>239200</v>
      </c>
      <c r="F33" s="307">
        <v>1899</v>
      </c>
      <c r="G33" s="307">
        <v>1899</v>
      </c>
      <c r="H33" s="287">
        <f t="shared" si="3"/>
        <v>237301</v>
      </c>
      <c r="I33" s="82"/>
    </row>
    <row r="34" spans="1:9" ht="15">
      <c r="A34" s="464"/>
      <c r="B34" s="105" t="s">
        <v>170</v>
      </c>
      <c r="C34" s="398">
        <v>8317826</v>
      </c>
      <c r="D34" s="398">
        <v>848624.28</v>
      </c>
      <c r="E34" s="466">
        <f t="shared" si="4"/>
        <v>9166450.28</v>
      </c>
      <c r="F34" s="467">
        <f>+'[1]COG'!$G$33</f>
        <v>713614</v>
      </c>
      <c r="G34" s="468">
        <f>+'[1]COG'!$H$33</f>
        <v>102274</v>
      </c>
      <c r="H34" s="467">
        <f t="shared" si="3"/>
        <v>8452836.28</v>
      </c>
      <c r="I34" s="82"/>
    </row>
    <row r="35" spans="1:9" ht="15">
      <c r="A35" s="464"/>
      <c r="B35" s="105" t="s">
        <v>171</v>
      </c>
      <c r="C35" s="398"/>
      <c r="D35" s="398"/>
      <c r="E35" s="466"/>
      <c r="F35" s="467"/>
      <c r="G35" s="468"/>
      <c r="H35" s="467"/>
      <c r="I35" s="82"/>
    </row>
    <row r="36" spans="1:9" ht="15">
      <c r="A36" s="346"/>
      <c r="B36" s="105" t="s">
        <v>172</v>
      </c>
      <c r="C36" s="348">
        <v>400000</v>
      </c>
      <c r="D36" s="287">
        <v>0</v>
      </c>
      <c r="E36" s="287">
        <f t="shared" si="4"/>
        <v>400000</v>
      </c>
      <c r="F36" s="307">
        <v>20764</v>
      </c>
      <c r="G36" s="307">
        <v>20764</v>
      </c>
      <c r="H36" s="287">
        <f t="shared" si="3"/>
        <v>379236</v>
      </c>
      <c r="I36" s="82"/>
    </row>
    <row r="37" spans="1:9" ht="15">
      <c r="A37" s="346"/>
      <c r="B37" s="105" t="s">
        <v>173</v>
      </c>
      <c r="C37" s="348">
        <v>635800</v>
      </c>
      <c r="D37" s="287">
        <v>0</v>
      </c>
      <c r="E37" s="287">
        <f t="shared" si="4"/>
        <v>635800</v>
      </c>
      <c r="F37" s="307">
        <v>93708</v>
      </c>
      <c r="G37" s="307">
        <v>93708</v>
      </c>
      <c r="H37" s="287">
        <f t="shared" si="3"/>
        <v>542092</v>
      </c>
      <c r="I37" s="82"/>
    </row>
    <row r="38" spans="1:9" ht="15">
      <c r="A38" s="346"/>
      <c r="B38" s="105" t="s">
        <v>174</v>
      </c>
      <c r="C38" s="348">
        <v>1348800</v>
      </c>
      <c r="D38" s="287">
        <v>0</v>
      </c>
      <c r="E38" s="287">
        <f t="shared" si="4"/>
        <v>1348800</v>
      </c>
      <c r="F38" s="320">
        <v>364644</v>
      </c>
      <c r="G38" s="307">
        <v>223008</v>
      </c>
      <c r="H38" s="287">
        <f t="shared" si="3"/>
        <v>984156</v>
      </c>
      <c r="I38" s="82"/>
    </row>
    <row r="39" spans="1:8" ht="15">
      <c r="A39" s="346"/>
      <c r="B39" s="105" t="s">
        <v>175</v>
      </c>
      <c r="C39" s="348">
        <v>9454276</v>
      </c>
      <c r="D39" s="287">
        <v>-124291</v>
      </c>
      <c r="E39" s="287">
        <f t="shared" si="4"/>
        <v>9329985</v>
      </c>
      <c r="F39" s="289">
        <v>4408063</v>
      </c>
      <c r="G39" s="289">
        <v>4015394</v>
      </c>
      <c r="H39" s="287">
        <f t="shared" si="3"/>
        <v>4921922</v>
      </c>
    </row>
    <row r="40" spans="1:8" ht="15">
      <c r="A40" s="464" t="s">
        <v>176</v>
      </c>
      <c r="B40" s="465"/>
      <c r="C40" s="469">
        <v>0</v>
      </c>
      <c r="D40" s="469">
        <v>0</v>
      </c>
      <c r="E40" s="469">
        <v>0</v>
      </c>
      <c r="F40" s="469">
        <v>0</v>
      </c>
      <c r="G40" s="469">
        <v>0</v>
      </c>
      <c r="H40" s="469">
        <v>0</v>
      </c>
    </row>
    <row r="41" spans="1:8" ht="15">
      <c r="A41" s="464" t="s">
        <v>177</v>
      </c>
      <c r="B41" s="465"/>
      <c r="C41" s="469"/>
      <c r="D41" s="469"/>
      <c r="E41" s="469"/>
      <c r="F41" s="469"/>
      <c r="G41" s="469"/>
      <c r="H41" s="469"/>
    </row>
    <row r="42" spans="1:8" ht="15">
      <c r="A42" s="346"/>
      <c r="B42" s="105" t="s">
        <v>178</v>
      </c>
      <c r="C42" s="350">
        <v>0</v>
      </c>
      <c r="D42" s="287">
        <v>0</v>
      </c>
      <c r="E42" s="287">
        <v>0</v>
      </c>
      <c r="F42" s="287">
        <v>0</v>
      </c>
      <c r="G42" s="287">
        <v>0</v>
      </c>
      <c r="H42" s="287">
        <v>0</v>
      </c>
    </row>
    <row r="43" spans="1:8" ht="15">
      <c r="A43" s="346"/>
      <c r="B43" s="105" t="s">
        <v>179</v>
      </c>
      <c r="C43" s="350">
        <v>0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</row>
    <row r="44" spans="1:8" ht="15">
      <c r="A44" s="346"/>
      <c r="B44" s="105" t="s">
        <v>180</v>
      </c>
      <c r="C44" s="350">
        <v>0</v>
      </c>
      <c r="D44" s="287">
        <v>0</v>
      </c>
      <c r="E44" s="287">
        <v>0</v>
      </c>
      <c r="F44" s="287">
        <v>0</v>
      </c>
      <c r="G44" s="287">
        <v>0</v>
      </c>
      <c r="H44" s="287">
        <v>0</v>
      </c>
    </row>
    <row r="45" spans="1:8" ht="15">
      <c r="A45" s="346"/>
      <c r="B45" s="105" t="s">
        <v>181</v>
      </c>
      <c r="C45" s="350">
        <v>0</v>
      </c>
      <c r="D45" s="287">
        <v>0</v>
      </c>
      <c r="E45" s="287">
        <v>0</v>
      </c>
      <c r="F45" s="287">
        <v>0</v>
      </c>
      <c r="G45" s="287">
        <v>0</v>
      </c>
      <c r="H45" s="287">
        <v>0</v>
      </c>
    </row>
    <row r="46" spans="1:8" ht="15">
      <c r="A46" s="346"/>
      <c r="B46" s="105" t="s">
        <v>182</v>
      </c>
      <c r="C46" s="350">
        <v>0</v>
      </c>
      <c r="D46" s="287">
        <v>0</v>
      </c>
      <c r="E46" s="287">
        <v>0</v>
      </c>
      <c r="F46" s="287">
        <v>0</v>
      </c>
      <c r="G46" s="287">
        <v>0</v>
      </c>
      <c r="H46" s="287">
        <v>0</v>
      </c>
    </row>
    <row r="47" spans="1:8" ht="15">
      <c r="A47" s="346"/>
      <c r="B47" s="105" t="s">
        <v>183</v>
      </c>
      <c r="C47" s="350">
        <v>0</v>
      </c>
      <c r="D47" s="287">
        <v>0</v>
      </c>
      <c r="E47" s="287">
        <v>0</v>
      </c>
      <c r="F47" s="287">
        <v>0</v>
      </c>
      <c r="G47" s="287">
        <v>0</v>
      </c>
      <c r="H47" s="287">
        <v>0</v>
      </c>
    </row>
    <row r="48" spans="1:8" ht="15">
      <c r="A48" s="346"/>
      <c r="B48" s="105" t="s">
        <v>184</v>
      </c>
      <c r="C48" s="350">
        <v>0</v>
      </c>
      <c r="D48" s="287">
        <v>0</v>
      </c>
      <c r="E48" s="287">
        <v>0</v>
      </c>
      <c r="F48" s="287">
        <v>0</v>
      </c>
      <c r="G48" s="287">
        <v>0</v>
      </c>
      <c r="H48" s="287">
        <v>0</v>
      </c>
    </row>
    <row r="49" spans="1:8" ht="15">
      <c r="A49" s="346"/>
      <c r="B49" s="105" t="s">
        <v>185</v>
      </c>
      <c r="C49" s="350">
        <v>0</v>
      </c>
      <c r="D49" s="287">
        <v>0</v>
      </c>
      <c r="E49" s="287">
        <v>0</v>
      </c>
      <c r="F49" s="287">
        <v>0</v>
      </c>
      <c r="G49" s="287">
        <v>0</v>
      </c>
      <c r="H49" s="287">
        <v>0</v>
      </c>
    </row>
    <row r="50" spans="1:8" ht="15">
      <c r="A50" s="346"/>
      <c r="B50" s="105" t="s">
        <v>186</v>
      </c>
      <c r="C50" s="350">
        <v>0</v>
      </c>
      <c r="D50" s="287">
        <v>0</v>
      </c>
      <c r="E50" s="287">
        <v>0</v>
      </c>
      <c r="F50" s="287">
        <v>0</v>
      </c>
      <c r="G50" s="287">
        <v>0</v>
      </c>
      <c r="H50" s="287">
        <v>0</v>
      </c>
    </row>
    <row r="51" spans="1:10" ht="15">
      <c r="A51" s="464" t="s">
        <v>187</v>
      </c>
      <c r="B51" s="465"/>
      <c r="C51" s="470">
        <f>SUM(C53:C61)</f>
        <v>5756463.995</v>
      </c>
      <c r="D51" s="470">
        <f>SUM(D53:D61)</f>
        <v>1464928</v>
      </c>
      <c r="E51" s="470">
        <f>SUM(E53:E61)</f>
        <v>7221391.995</v>
      </c>
      <c r="F51" s="470">
        <f>SUM(F53:F61)</f>
        <v>2025806</v>
      </c>
      <c r="G51" s="470">
        <f>SUM(G53:G61)</f>
        <v>110306</v>
      </c>
      <c r="H51" s="470">
        <f>+C51+E51-F51</f>
        <v>10952049.99</v>
      </c>
      <c r="J51" s="6"/>
    </row>
    <row r="52" spans="1:10" ht="15">
      <c r="A52" s="464" t="s">
        <v>188</v>
      </c>
      <c r="B52" s="465"/>
      <c r="C52" s="470"/>
      <c r="D52" s="470"/>
      <c r="E52" s="470"/>
      <c r="F52" s="470"/>
      <c r="G52" s="470"/>
      <c r="H52" s="470"/>
      <c r="J52" s="6"/>
    </row>
    <row r="53" spans="1:9" ht="15">
      <c r="A53" s="346"/>
      <c r="B53" s="105" t="s">
        <v>189</v>
      </c>
      <c r="C53" s="348">
        <v>1277228</v>
      </c>
      <c r="D53" s="287">
        <v>418147</v>
      </c>
      <c r="E53" s="287">
        <f>+C53+D53</f>
        <v>1695375</v>
      </c>
      <c r="F53" s="307">
        <v>111875</v>
      </c>
      <c r="G53" s="307">
        <v>107232</v>
      </c>
      <c r="H53" s="287">
        <f>+C53+E53-F53</f>
        <v>2860728</v>
      </c>
      <c r="I53" s="82"/>
    </row>
    <row r="54" spans="1:9" ht="15">
      <c r="A54" s="346"/>
      <c r="B54" s="105" t="s">
        <v>190</v>
      </c>
      <c r="C54" s="348">
        <v>1754999.995</v>
      </c>
      <c r="D54" s="287">
        <v>220194</v>
      </c>
      <c r="E54" s="287">
        <f aca="true" t="shared" si="5" ref="E54:E61">+C54+D54</f>
        <v>1975193.995</v>
      </c>
      <c r="F54" s="307">
        <v>0</v>
      </c>
      <c r="G54" s="307">
        <v>0</v>
      </c>
      <c r="H54" s="350">
        <f>+C54+E54-F54</f>
        <v>3730193.99</v>
      </c>
      <c r="I54" s="82"/>
    </row>
    <row r="55" spans="1:9" ht="15">
      <c r="A55" s="346"/>
      <c r="B55" s="105" t="s">
        <v>191</v>
      </c>
      <c r="C55" s="348">
        <v>486880</v>
      </c>
      <c r="D55" s="287">
        <v>0</v>
      </c>
      <c r="E55" s="287">
        <f t="shared" si="5"/>
        <v>486880</v>
      </c>
      <c r="F55" s="307">
        <v>0</v>
      </c>
      <c r="G55" s="307">
        <v>0</v>
      </c>
      <c r="H55" s="350">
        <f>+C55+E55-F55</f>
        <v>973760</v>
      </c>
      <c r="I55" s="82"/>
    </row>
    <row r="56" spans="1:9" ht="15">
      <c r="A56" s="346"/>
      <c r="B56" s="105" t="s">
        <v>192</v>
      </c>
      <c r="C56" s="350">
        <v>0</v>
      </c>
      <c r="D56" s="287">
        <v>0</v>
      </c>
      <c r="E56" s="287">
        <f t="shared" si="5"/>
        <v>0</v>
      </c>
      <c r="F56" s="307">
        <v>0</v>
      </c>
      <c r="G56" s="307">
        <v>0</v>
      </c>
      <c r="H56" s="287">
        <v>0</v>
      </c>
      <c r="I56" s="82"/>
    </row>
    <row r="57" spans="1:8" ht="15">
      <c r="A57" s="346" t="s">
        <v>397</v>
      </c>
      <c r="B57" s="105" t="s">
        <v>193</v>
      </c>
      <c r="C57" s="350">
        <v>0</v>
      </c>
      <c r="D57" s="287">
        <v>0</v>
      </c>
      <c r="E57" s="287">
        <f t="shared" si="5"/>
        <v>0</v>
      </c>
      <c r="F57" s="307">
        <v>0</v>
      </c>
      <c r="G57" s="307">
        <v>0</v>
      </c>
      <c r="H57" s="287">
        <v>0</v>
      </c>
    </row>
    <row r="58" spans="1:8" ht="15">
      <c r="A58" s="346"/>
      <c r="B58" s="105" t="s">
        <v>194</v>
      </c>
      <c r="C58" s="350">
        <v>2237356</v>
      </c>
      <c r="D58" s="287">
        <v>826587</v>
      </c>
      <c r="E58" s="287">
        <f t="shared" si="5"/>
        <v>3063943</v>
      </c>
      <c r="F58" s="307">
        <v>1913931</v>
      </c>
      <c r="G58" s="307">
        <v>3074</v>
      </c>
      <c r="H58" s="350">
        <f>+C58+E58-F58</f>
        <v>3387368</v>
      </c>
    </row>
    <row r="59" spans="1:8" ht="15">
      <c r="A59" s="346"/>
      <c r="B59" s="105" t="s">
        <v>195</v>
      </c>
      <c r="C59" s="350">
        <v>0</v>
      </c>
      <c r="D59" s="287">
        <v>0</v>
      </c>
      <c r="E59" s="287">
        <f t="shared" si="5"/>
        <v>0</v>
      </c>
      <c r="F59" s="287">
        <v>0</v>
      </c>
      <c r="G59" s="287">
        <v>0</v>
      </c>
      <c r="H59" s="287">
        <v>0</v>
      </c>
    </row>
    <row r="60" spans="1:8" ht="15">
      <c r="A60" s="346"/>
      <c r="B60" s="105" t="s">
        <v>196</v>
      </c>
      <c r="C60" s="350">
        <v>0</v>
      </c>
      <c r="D60" s="287">
        <v>0</v>
      </c>
      <c r="E60" s="287">
        <f t="shared" si="5"/>
        <v>0</v>
      </c>
      <c r="F60" s="287">
        <v>0</v>
      </c>
      <c r="G60" s="287">
        <v>0</v>
      </c>
      <c r="H60" s="287">
        <v>0</v>
      </c>
    </row>
    <row r="61" spans="1:8" ht="15">
      <c r="A61" s="346"/>
      <c r="B61" s="105" t="s">
        <v>197</v>
      </c>
      <c r="C61" s="350">
        <v>0</v>
      </c>
      <c r="D61" s="287">
        <v>0</v>
      </c>
      <c r="E61" s="287">
        <f t="shared" si="5"/>
        <v>0</v>
      </c>
      <c r="F61" s="287">
        <v>0</v>
      </c>
      <c r="G61" s="287">
        <v>0</v>
      </c>
      <c r="H61" s="287">
        <v>0</v>
      </c>
    </row>
    <row r="62" spans="1:8" ht="15">
      <c r="A62" s="464" t="s">
        <v>198</v>
      </c>
      <c r="B62" s="465"/>
      <c r="C62" s="286">
        <f>SUM(C63:C65)</f>
        <v>0</v>
      </c>
      <c r="D62" s="286">
        <f>SUM(D63:D65)</f>
        <v>0</v>
      </c>
      <c r="E62" s="286">
        <f>SUM(E63:E65)</f>
        <v>0</v>
      </c>
      <c r="F62" s="286">
        <f>SUM(F63:F65)</f>
        <v>0</v>
      </c>
      <c r="G62" s="286">
        <f>SUM(G63:G65)</f>
        <v>0</v>
      </c>
      <c r="H62" s="285">
        <f>+C62+E62-F62</f>
        <v>0</v>
      </c>
    </row>
    <row r="63" spans="1:8" ht="15">
      <c r="A63" s="346"/>
      <c r="B63" s="105" t="s">
        <v>199</v>
      </c>
      <c r="C63" s="350">
        <v>0</v>
      </c>
      <c r="D63" s="287">
        <v>0</v>
      </c>
      <c r="E63" s="287">
        <v>0</v>
      </c>
      <c r="F63" s="287">
        <v>0</v>
      </c>
      <c r="G63" s="287">
        <v>0</v>
      </c>
      <c r="H63" s="287">
        <v>0</v>
      </c>
    </row>
    <row r="64" spans="1:8" ht="15">
      <c r="A64" s="346"/>
      <c r="B64" s="105" t="s">
        <v>200</v>
      </c>
      <c r="C64" s="348">
        <v>0</v>
      </c>
      <c r="D64" s="288">
        <v>0</v>
      </c>
      <c r="E64" s="288">
        <f>+C64+D64</f>
        <v>0</v>
      </c>
      <c r="F64" s="288">
        <v>0</v>
      </c>
      <c r="G64" s="288">
        <v>0</v>
      </c>
      <c r="H64" s="287">
        <v>0</v>
      </c>
    </row>
    <row r="65" spans="1:8" ht="15">
      <c r="A65" s="346"/>
      <c r="B65" s="105" t="s">
        <v>201</v>
      </c>
      <c r="C65" s="350">
        <v>0</v>
      </c>
      <c r="D65" s="287">
        <v>0</v>
      </c>
      <c r="E65" s="287">
        <v>0</v>
      </c>
      <c r="F65" s="287">
        <v>0</v>
      </c>
      <c r="G65" s="287">
        <v>0</v>
      </c>
      <c r="H65" s="287">
        <v>0</v>
      </c>
    </row>
    <row r="66" spans="1:8" ht="15">
      <c r="A66" s="115" t="s">
        <v>202</v>
      </c>
      <c r="B66" s="114"/>
      <c r="C66" s="350">
        <f aca="true" t="shared" si="6" ref="C66:H66">SUM(C68:C75)</f>
        <v>0</v>
      </c>
      <c r="D66" s="350">
        <f t="shared" si="6"/>
        <v>0</v>
      </c>
      <c r="E66" s="350">
        <f t="shared" si="6"/>
        <v>0</v>
      </c>
      <c r="F66" s="350">
        <f t="shared" si="6"/>
        <v>0</v>
      </c>
      <c r="G66" s="350">
        <f t="shared" si="6"/>
        <v>0</v>
      </c>
      <c r="H66" s="350">
        <f t="shared" si="6"/>
        <v>0</v>
      </c>
    </row>
    <row r="67" spans="1:8" ht="15">
      <c r="A67" s="112" t="s">
        <v>203</v>
      </c>
      <c r="B67" s="113"/>
      <c r="C67" s="350"/>
      <c r="D67" s="350"/>
      <c r="E67" s="350"/>
      <c r="F67" s="350"/>
      <c r="G67" s="350"/>
      <c r="H67" s="350"/>
    </row>
    <row r="68" spans="1:8" ht="15">
      <c r="A68" s="346"/>
      <c r="B68" s="105" t="s">
        <v>204</v>
      </c>
      <c r="C68" s="350">
        <v>0</v>
      </c>
      <c r="D68" s="350">
        <v>0</v>
      </c>
      <c r="E68" s="350">
        <v>0</v>
      </c>
      <c r="F68" s="350">
        <v>0</v>
      </c>
      <c r="G68" s="350">
        <v>0</v>
      </c>
      <c r="H68" s="350">
        <v>0</v>
      </c>
    </row>
    <row r="69" spans="1:8" ht="15">
      <c r="A69" s="346"/>
      <c r="B69" s="105" t="s">
        <v>205</v>
      </c>
      <c r="C69" s="350">
        <v>0</v>
      </c>
      <c r="D69" s="350">
        <v>0</v>
      </c>
      <c r="E69" s="350">
        <v>0</v>
      </c>
      <c r="F69" s="350">
        <v>0</v>
      </c>
      <c r="G69" s="350">
        <v>0</v>
      </c>
      <c r="H69" s="350">
        <v>0</v>
      </c>
    </row>
    <row r="70" spans="1:8" ht="15">
      <c r="A70" s="346"/>
      <c r="B70" s="105" t="s">
        <v>206</v>
      </c>
      <c r="C70" s="350">
        <v>0</v>
      </c>
      <c r="D70" s="350">
        <v>0</v>
      </c>
      <c r="E70" s="350">
        <v>0</v>
      </c>
      <c r="F70" s="350">
        <v>0</v>
      </c>
      <c r="G70" s="350">
        <v>0</v>
      </c>
      <c r="H70" s="350">
        <v>0</v>
      </c>
    </row>
    <row r="71" spans="1:8" ht="15">
      <c r="A71" s="346"/>
      <c r="B71" s="105" t="s">
        <v>207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  <c r="H71" s="257">
        <v>0</v>
      </c>
    </row>
    <row r="72" spans="1:8" ht="15">
      <c r="A72" s="346"/>
      <c r="B72" s="105" t="s">
        <v>208</v>
      </c>
      <c r="C72" s="257">
        <v>0</v>
      </c>
      <c r="D72" s="257">
        <v>0</v>
      </c>
      <c r="E72" s="257">
        <v>0</v>
      </c>
      <c r="F72" s="257">
        <v>0</v>
      </c>
      <c r="G72" s="257">
        <v>0</v>
      </c>
      <c r="H72" s="257">
        <v>0</v>
      </c>
    </row>
    <row r="73" spans="1:8" ht="15">
      <c r="A73" s="305"/>
      <c r="B73" s="131" t="s">
        <v>209</v>
      </c>
      <c r="C73" s="249">
        <v>0</v>
      </c>
      <c r="D73" s="249">
        <v>0</v>
      </c>
      <c r="E73" s="249">
        <v>0</v>
      </c>
      <c r="F73" s="249">
        <v>0</v>
      </c>
      <c r="G73" s="249">
        <v>0</v>
      </c>
      <c r="H73" s="249">
        <v>0</v>
      </c>
    </row>
    <row r="74" spans="1:8" ht="15">
      <c r="A74" s="346"/>
      <c r="B74" s="131" t="s">
        <v>210</v>
      </c>
      <c r="C74" s="257">
        <v>0</v>
      </c>
      <c r="D74" s="257">
        <v>0</v>
      </c>
      <c r="E74" s="257">
        <v>0</v>
      </c>
      <c r="F74" s="257">
        <v>0</v>
      </c>
      <c r="G74" s="257">
        <v>0</v>
      </c>
      <c r="H74" s="257">
        <v>0</v>
      </c>
    </row>
    <row r="75" spans="1:8" ht="15">
      <c r="A75" s="346"/>
      <c r="B75" s="105" t="s">
        <v>211</v>
      </c>
      <c r="C75" s="257">
        <v>0</v>
      </c>
      <c r="D75" s="257">
        <v>0</v>
      </c>
      <c r="E75" s="257">
        <v>0</v>
      </c>
      <c r="F75" s="257">
        <v>0</v>
      </c>
      <c r="G75" s="257">
        <v>0</v>
      </c>
      <c r="H75" s="257">
        <v>0</v>
      </c>
    </row>
    <row r="76" spans="1:8" ht="15">
      <c r="A76" s="464" t="s">
        <v>212</v>
      </c>
      <c r="B76" s="465"/>
      <c r="C76" s="257">
        <f aca="true" t="shared" si="7" ref="C76:H76">SUM(C77:C79)</f>
        <v>0</v>
      </c>
      <c r="D76" s="257">
        <f t="shared" si="7"/>
        <v>0</v>
      </c>
      <c r="E76" s="257">
        <f t="shared" si="7"/>
        <v>0</v>
      </c>
      <c r="F76" s="257">
        <f t="shared" si="7"/>
        <v>0</v>
      </c>
      <c r="G76" s="257">
        <f t="shared" si="7"/>
        <v>0</v>
      </c>
      <c r="H76" s="257">
        <f t="shared" si="7"/>
        <v>0</v>
      </c>
    </row>
    <row r="77" spans="1:8" ht="15">
      <c r="A77" s="346"/>
      <c r="B77" s="105" t="s">
        <v>213</v>
      </c>
      <c r="C77" s="257">
        <v>0</v>
      </c>
      <c r="D77" s="257">
        <v>0</v>
      </c>
      <c r="E77" s="257">
        <v>0</v>
      </c>
      <c r="F77" s="257">
        <v>0</v>
      </c>
      <c r="G77" s="257">
        <v>0</v>
      </c>
      <c r="H77" s="257">
        <v>0</v>
      </c>
    </row>
    <row r="78" spans="1:8" ht="15">
      <c r="A78" s="346"/>
      <c r="B78" s="105" t="s">
        <v>214</v>
      </c>
      <c r="C78" s="257">
        <v>0</v>
      </c>
      <c r="D78" s="257">
        <v>0</v>
      </c>
      <c r="E78" s="257">
        <v>0</v>
      </c>
      <c r="F78" s="257">
        <v>0</v>
      </c>
      <c r="G78" s="257">
        <v>0</v>
      </c>
      <c r="H78" s="257">
        <v>0</v>
      </c>
    </row>
    <row r="79" spans="1:8" ht="15">
      <c r="A79" s="346"/>
      <c r="B79" s="105" t="s">
        <v>215</v>
      </c>
      <c r="C79" s="257">
        <v>0</v>
      </c>
      <c r="D79" s="257">
        <v>0</v>
      </c>
      <c r="E79" s="257">
        <v>0</v>
      </c>
      <c r="F79" s="257">
        <v>0</v>
      </c>
      <c r="G79" s="257">
        <v>0</v>
      </c>
      <c r="H79" s="257">
        <v>0</v>
      </c>
    </row>
    <row r="80" spans="1:8" ht="15">
      <c r="A80" s="464" t="s">
        <v>216</v>
      </c>
      <c r="B80" s="465"/>
      <c r="C80" s="257">
        <f aca="true" t="shared" si="8" ref="C80:H80">SUM(C81:C87)</f>
        <v>0</v>
      </c>
      <c r="D80" s="257">
        <f t="shared" si="8"/>
        <v>0</v>
      </c>
      <c r="E80" s="257">
        <f t="shared" si="8"/>
        <v>0</v>
      </c>
      <c r="F80" s="257">
        <f t="shared" si="8"/>
        <v>0</v>
      </c>
      <c r="G80" s="257">
        <f t="shared" si="8"/>
        <v>0</v>
      </c>
      <c r="H80" s="257">
        <f t="shared" si="8"/>
        <v>0</v>
      </c>
    </row>
    <row r="81" spans="1:8" ht="15">
      <c r="A81" s="346"/>
      <c r="B81" s="105" t="s">
        <v>217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</row>
    <row r="82" spans="1:8" ht="15">
      <c r="A82" s="346"/>
      <c r="B82" s="105" t="s">
        <v>218</v>
      </c>
      <c r="C82" s="257">
        <v>0</v>
      </c>
      <c r="D82" s="257">
        <v>0</v>
      </c>
      <c r="E82" s="257">
        <v>0</v>
      </c>
      <c r="F82" s="257">
        <v>0</v>
      </c>
      <c r="G82" s="257">
        <v>0</v>
      </c>
      <c r="H82" s="257">
        <v>0</v>
      </c>
    </row>
    <row r="83" spans="1:8" ht="15">
      <c r="A83" s="346"/>
      <c r="B83" s="105" t="s">
        <v>219</v>
      </c>
      <c r="C83" s="257">
        <v>0</v>
      </c>
      <c r="D83" s="257">
        <v>0</v>
      </c>
      <c r="E83" s="257">
        <v>0</v>
      </c>
      <c r="F83" s="257">
        <v>0</v>
      </c>
      <c r="G83" s="257">
        <v>0</v>
      </c>
      <c r="H83" s="257">
        <v>0</v>
      </c>
    </row>
    <row r="84" spans="1:8" ht="15">
      <c r="A84" s="346"/>
      <c r="B84" s="105" t="s">
        <v>220</v>
      </c>
      <c r="C84" s="257">
        <v>0</v>
      </c>
      <c r="D84" s="257">
        <v>0</v>
      </c>
      <c r="E84" s="257">
        <v>0</v>
      </c>
      <c r="F84" s="257">
        <v>0</v>
      </c>
      <c r="G84" s="257">
        <v>0</v>
      </c>
      <c r="H84" s="257">
        <v>0</v>
      </c>
    </row>
    <row r="85" spans="1:8" ht="15">
      <c r="A85" s="346"/>
      <c r="B85" s="105" t="s">
        <v>221</v>
      </c>
      <c r="C85" s="257">
        <v>0</v>
      </c>
      <c r="D85" s="257">
        <v>0</v>
      </c>
      <c r="E85" s="257">
        <v>0</v>
      </c>
      <c r="F85" s="257">
        <v>0</v>
      </c>
      <c r="G85" s="257">
        <v>0</v>
      </c>
      <c r="H85" s="257">
        <v>0</v>
      </c>
    </row>
    <row r="86" spans="1:8" ht="15">
      <c r="A86" s="346"/>
      <c r="B86" s="105" t="s">
        <v>222</v>
      </c>
      <c r="C86" s="257">
        <v>0</v>
      </c>
      <c r="D86" s="257">
        <v>0</v>
      </c>
      <c r="E86" s="257">
        <v>0</v>
      </c>
      <c r="F86" s="257">
        <v>0</v>
      </c>
      <c r="G86" s="257">
        <v>0</v>
      </c>
      <c r="H86" s="257">
        <v>0</v>
      </c>
    </row>
    <row r="87" spans="1:8" ht="15">
      <c r="A87" s="346"/>
      <c r="B87" s="105" t="s">
        <v>223</v>
      </c>
      <c r="C87" s="257">
        <v>0</v>
      </c>
      <c r="D87" s="257">
        <v>0</v>
      </c>
      <c r="E87" s="257">
        <v>0</v>
      </c>
      <c r="F87" s="257">
        <v>0</v>
      </c>
      <c r="G87" s="257">
        <v>0</v>
      </c>
      <c r="H87" s="257">
        <v>0</v>
      </c>
    </row>
    <row r="88" spans="1:8" ht="15">
      <c r="A88" s="471"/>
      <c r="B88" s="472"/>
      <c r="C88" s="250"/>
      <c r="D88" s="251"/>
      <c r="E88" s="251"/>
      <c r="F88" s="251"/>
      <c r="G88" s="251"/>
      <c r="H88" s="251"/>
    </row>
    <row r="89" spans="1:8" ht="15">
      <c r="A89" s="101"/>
      <c r="B89" s="102"/>
      <c r="C89" s="252"/>
      <c r="D89" s="252"/>
      <c r="E89" s="252"/>
      <c r="F89" s="252"/>
      <c r="G89" s="252"/>
      <c r="H89" s="252"/>
    </row>
    <row r="90" spans="1:8" ht="15">
      <c r="A90" s="473" t="s">
        <v>224</v>
      </c>
      <c r="B90" s="474"/>
      <c r="C90" s="253">
        <f>+C91+C99+C110+C121+C132+C143+C147+C157+C161</f>
        <v>0</v>
      </c>
      <c r="D90" s="321">
        <f>+D91+D99+D110+D121+D132+D143+D147+D157+D161</f>
        <v>0</v>
      </c>
      <c r="E90" s="297">
        <f>+E91+E99+E110+E121+E132+E143+E147+E157+E161</f>
        <v>0</v>
      </c>
      <c r="F90" s="297">
        <f>+F91+F99+F110+F121+F132+F143+F147+F157+F161</f>
        <v>0</v>
      </c>
      <c r="G90" s="297">
        <f>+G91+G99+G110+G121+G132+G143+G147+G157+G161</f>
        <v>0</v>
      </c>
      <c r="H90" s="322">
        <f>+C90+E90-F90</f>
        <v>0</v>
      </c>
    </row>
    <row r="91" spans="1:8" ht="15">
      <c r="A91" s="475" t="s">
        <v>146</v>
      </c>
      <c r="B91" s="476"/>
      <c r="C91" s="258">
        <f>SUM(C92:C98)</f>
        <v>0</v>
      </c>
      <c r="D91" s="258">
        <f>SUM(D92:D98)</f>
        <v>0</v>
      </c>
      <c r="E91" s="258">
        <f>SUM(E92:E98)</f>
        <v>0</v>
      </c>
      <c r="F91" s="258">
        <f>SUM(F92:F98)</f>
        <v>0</v>
      </c>
      <c r="G91" s="258">
        <f>SUM(G92:G98)</f>
        <v>0</v>
      </c>
      <c r="H91" s="308">
        <f aca="true" t="shared" si="9" ref="H91:H96">+C91+E91-F91</f>
        <v>0</v>
      </c>
    </row>
    <row r="92" spans="1:8" ht="15">
      <c r="A92" s="346"/>
      <c r="B92" s="105" t="s">
        <v>147</v>
      </c>
      <c r="C92" s="347">
        <v>0</v>
      </c>
      <c r="D92" s="246">
        <v>0</v>
      </c>
      <c r="E92" s="246">
        <f>+C92+D92</f>
        <v>0</v>
      </c>
      <c r="F92" s="246">
        <v>0</v>
      </c>
      <c r="G92" s="246">
        <v>0</v>
      </c>
      <c r="H92" s="246">
        <f t="shared" si="9"/>
        <v>0</v>
      </c>
    </row>
    <row r="93" spans="1:8" ht="15">
      <c r="A93" s="346"/>
      <c r="B93" s="105" t="s">
        <v>148</v>
      </c>
      <c r="C93" s="347">
        <v>0</v>
      </c>
      <c r="D93" s="246">
        <v>0</v>
      </c>
      <c r="E93" s="246">
        <f>+C93+D93</f>
        <v>0</v>
      </c>
      <c r="F93" s="246">
        <v>0</v>
      </c>
      <c r="G93" s="246">
        <v>0</v>
      </c>
      <c r="H93" s="246">
        <f t="shared" si="9"/>
        <v>0</v>
      </c>
    </row>
    <row r="94" spans="1:8" ht="15">
      <c r="A94" s="346"/>
      <c r="B94" s="105" t="s">
        <v>149</v>
      </c>
      <c r="C94" s="347">
        <v>0</v>
      </c>
      <c r="D94" s="246">
        <v>0</v>
      </c>
      <c r="E94" s="246">
        <f>+C94+D94</f>
        <v>0</v>
      </c>
      <c r="F94" s="246">
        <v>0</v>
      </c>
      <c r="G94" s="246">
        <v>0</v>
      </c>
      <c r="H94" s="246">
        <f t="shared" si="9"/>
        <v>0</v>
      </c>
    </row>
    <row r="95" spans="1:8" ht="15">
      <c r="A95" s="346"/>
      <c r="B95" s="105" t="s">
        <v>150</v>
      </c>
      <c r="C95" s="347">
        <v>0</v>
      </c>
      <c r="D95" s="246">
        <v>0</v>
      </c>
      <c r="E95" s="246">
        <f>+C95+D95</f>
        <v>0</v>
      </c>
      <c r="F95" s="246">
        <v>0</v>
      </c>
      <c r="G95" s="246">
        <v>0</v>
      </c>
      <c r="H95" s="246">
        <f t="shared" si="9"/>
        <v>0</v>
      </c>
    </row>
    <row r="96" spans="1:8" ht="15">
      <c r="A96" s="346"/>
      <c r="B96" s="105" t="s">
        <v>151</v>
      </c>
      <c r="C96" s="347">
        <v>0</v>
      </c>
      <c r="D96" s="246">
        <v>0</v>
      </c>
      <c r="E96" s="246">
        <f>+C96+D96</f>
        <v>0</v>
      </c>
      <c r="F96" s="246">
        <v>0</v>
      </c>
      <c r="G96" s="246">
        <v>0</v>
      </c>
      <c r="H96" s="246">
        <f t="shared" si="9"/>
        <v>0</v>
      </c>
    </row>
    <row r="97" spans="1:8" ht="15">
      <c r="A97" s="346"/>
      <c r="B97" s="105" t="s">
        <v>152</v>
      </c>
      <c r="C97" s="347">
        <v>0</v>
      </c>
      <c r="D97" s="347">
        <v>0</v>
      </c>
      <c r="E97" s="347">
        <v>0</v>
      </c>
      <c r="F97" s="246">
        <v>0</v>
      </c>
      <c r="G97" s="246">
        <v>0</v>
      </c>
      <c r="H97" s="347">
        <v>0</v>
      </c>
    </row>
    <row r="98" spans="1:8" ht="15">
      <c r="A98" s="346"/>
      <c r="B98" s="105" t="s">
        <v>153</v>
      </c>
      <c r="C98" s="347">
        <v>0</v>
      </c>
      <c r="D98" s="347">
        <v>0</v>
      </c>
      <c r="E98" s="347">
        <v>0</v>
      </c>
      <c r="F98" s="246">
        <v>0</v>
      </c>
      <c r="G98" s="246">
        <v>0</v>
      </c>
      <c r="H98" s="347">
        <v>0</v>
      </c>
    </row>
    <row r="99" spans="1:8" ht="15">
      <c r="A99" s="475" t="s">
        <v>154</v>
      </c>
      <c r="B99" s="476"/>
      <c r="C99" s="247">
        <f>SUM(C100:C109)</f>
        <v>0</v>
      </c>
      <c r="D99" s="323">
        <f>SUM(D100:D109)</f>
        <v>0</v>
      </c>
      <c r="E99" s="323">
        <f>SUM(E100:E109)</f>
        <v>0</v>
      </c>
      <c r="F99" s="323">
        <f>SUM(F100:F109)</f>
        <v>0</v>
      </c>
      <c r="G99" s="324">
        <f>SUM(G100:G109)</f>
        <v>0</v>
      </c>
      <c r="H99" s="325">
        <f>+C99+E99-G99</f>
        <v>0</v>
      </c>
    </row>
    <row r="100" spans="1:8" ht="15">
      <c r="A100" s="464"/>
      <c r="B100" s="105" t="s">
        <v>155</v>
      </c>
      <c r="C100" s="477">
        <v>0</v>
      </c>
      <c r="D100" s="477">
        <v>0</v>
      </c>
      <c r="E100" s="477">
        <f>+C100+D100</f>
        <v>0</v>
      </c>
      <c r="F100" s="477">
        <v>0</v>
      </c>
      <c r="G100" s="477">
        <v>0</v>
      </c>
      <c r="H100" s="477">
        <v>0</v>
      </c>
    </row>
    <row r="101" spans="1:8" ht="15">
      <c r="A101" s="464"/>
      <c r="B101" s="105" t="s">
        <v>156</v>
      </c>
      <c r="C101" s="477"/>
      <c r="D101" s="477"/>
      <c r="E101" s="477"/>
      <c r="F101" s="477"/>
      <c r="G101" s="477"/>
      <c r="H101" s="477"/>
    </row>
    <row r="102" spans="1:8" ht="15">
      <c r="A102" s="346"/>
      <c r="B102" s="105" t="s">
        <v>157</v>
      </c>
      <c r="C102" s="347">
        <v>0</v>
      </c>
      <c r="D102" s="347">
        <v>0</v>
      </c>
      <c r="E102" s="246">
        <f aca="true" t="shared" si="10" ref="E102:E114">+C102+D102</f>
        <v>0</v>
      </c>
      <c r="F102" s="246">
        <v>0</v>
      </c>
      <c r="G102" s="246">
        <v>0</v>
      </c>
      <c r="H102" s="246">
        <f>+C102+E102-F102</f>
        <v>0</v>
      </c>
    </row>
    <row r="103" spans="1:8" ht="15">
      <c r="A103" s="346"/>
      <c r="B103" s="105" t="s">
        <v>158</v>
      </c>
      <c r="C103" s="347">
        <v>0</v>
      </c>
      <c r="D103" s="347">
        <v>0</v>
      </c>
      <c r="E103" s="246">
        <f t="shared" si="10"/>
        <v>0</v>
      </c>
      <c r="F103" s="246">
        <v>0</v>
      </c>
      <c r="G103" s="246">
        <v>0</v>
      </c>
      <c r="H103" s="246">
        <f aca="true" t="shared" si="11" ref="H103:H109">+C103+E103-F103</f>
        <v>0</v>
      </c>
    </row>
    <row r="104" spans="1:8" ht="15">
      <c r="A104" s="346"/>
      <c r="B104" s="105" t="s">
        <v>159</v>
      </c>
      <c r="C104" s="347">
        <v>0</v>
      </c>
      <c r="D104" s="347">
        <v>0</v>
      </c>
      <c r="E104" s="246">
        <f t="shared" si="10"/>
        <v>0</v>
      </c>
      <c r="F104" s="246">
        <v>0</v>
      </c>
      <c r="G104" s="246">
        <v>0</v>
      </c>
      <c r="H104" s="246">
        <f t="shared" si="11"/>
        <v>0</v>
      </c>
    </row>
    <row r="105" spans="1:8" ht="15">
      <c r="A105" s="346"/>
      <c r="B105" s="105" t="s">
        <v>160</v>
      </c>
      <c r="C105" s="347">
        <v>0</v>
      </c>
      <c r="D105" s="246">
        <v>0</v>
      </c>
      <c r="E105" s="246">
        <f t="shared" si="10"/>
        <v>0</v>
      </c>
      <c r="F105" s="246">
        <v>0</v>
      </c>
      <c r="G105" s="246">
        <v>0</v>
      </c>
      <c r="H105" s="246">
        <f t="shared" si="11"/>
        <v>0</v>
      </c>
    </row>
    <row r="106" spans="1:8" ht="15">
      <c r="A106" s="346"/>
      <c r="B106" s="105" t="s">
        <v>161</v>
      </c>
      <c r="C106" s="347">
        <v>0</v>
      </c>
      <c r="D106" s="246">
        <v>0</v>
      </c>
      <c r="E106" s="246">
        <v>0</v>
      </c>
      <c r="F106" s="246">
        <v>0</v>
      </c>
      <c r="G106" s="246">
        <v>0</v>
      </c>
      <c r="H106" s="246">
        <f t="shared" si="11"/>
        <v>0</v>
      </c>
    </row>
    <row r="107" spans="1:8" ht="15">
      <c r="A107" s="346"/>
      <c r="B107" s="105" t="s">
        <v>162</v>
      </c>
      <c r="C107" s="347">
        <v>0</v>
      </c>
      <c r="D107" s="246">
        <v>0</v>
      </c>
      <c r="E107" s="246">
        <f t="shared" si="10"/>
        <v>0</v>
      </c>
      <c r="F107" s="246">
        <v>0</v>
      </c>
      <c r="G107" s="246">
        <v>0</v>
      </c>
      <c r="H107" s="246">
        <f t="shared" si="11"/>
        <v>0</v>
      </c>
    </row>
    <row r="108" spans="1:8" ht="15">
      <c r="A108" s="346"/>
      <c r="B108" s="105" t="s">
        <v>163</v>
      </c>
      <c r="C108" s="347">
        <v>0</v>
      </c>
      <c r="D108" s="246">
        <v>0</v>
      </c>
      <c r="E108" s="246">
        <f t="shared" si="10"/>
        <v>0</v>
      </c>
      <c r="F108" s="246">
        <v>0</v>
      </c>
      <c r="G108" s="246">
        <v>0</v>
      </c>
      <c r="H108" s="246">
        <f t="shared" si="11"/>
        <v>0</v>
      </c>
    </row>
    <row r="109" spans="1:8" ht="15">
      <c r="A109" s="346"/>
      <c r="B109" s="105" t="s">
        <v>164</v>
      </c>
      <c r="C109" s="347">
        <v>0</v>
      </c>
      <c r="D109" s="288">
        <v>0</v>
      </c>
      <c r="E109" s="288">
        <f t="shared" si="10"/>
        <v>0</v>
      </c>
      <c r="F109" s="288">
        <v>0</v>
      </c>
      <c r="G109" s="246">
        <v>0</v>
      </c>
      <c r="H109" s="246">
        <f t="shared" si="11"/>
        <v>0</v>
      </c>
    </row>
    <row r="110" spans="1:8" ht="15">
      <c r="A110" s="475" t="s">
        <v>165</v>
      </c>
      <c r="B110" s="476"/>
      <c r="C110" s="247">
        <f>SUM(C111:C120)</f>
        <v>0</v>
      </c>
      <c r="D110" s="286">
        <f>SUM(D111:D120)</f>
        <v>0</v>
      </c>
      <c r="E110" s="286">
        <f>SUM(E111:E120)</f>
        <v>0</v>
      </c>
      <c r="F110" s="286">
        <f>SUM(F111:F120)</f>
        <v>0</v>
      </c>
      <c r="G110" s="286">
        <f>SUM(G111:G120)</f>
        <v>0</v>
      </c>
      <c r="H110" s="309">
        <f>+C110+E110-F110</f>
        <v>0</v>
      </c>
    </row>
    <row r="111" spans="1:8" ht="15">
      <c r="A111" s="346"/>
      <c r="B111" s="105" t="s">
        <v>166</v>
      </c>
      <c r="C111" s="347">
        <v>0</v>
      </c>
      <c r="D111" s="288">
        <v>0</v>
      </c>
      <c r="E111" s="288">
        <f t="shared" si="10"/>
        <v>0</v>
      </c>
      <c r="F111" s="288">
        <v>0</v>
      </c>
      <c r="G111" s="288">
        <f>+F111</f>
        <v>0</v>
      </c>
      <c r="H111" s="288">
        <f>+C111+E111-F111</f>
        <v>0</v>
      </c>
    </row>
    <row r="112" spans="1:8" ht="15">
      <c r="A112" s="346"/>
      <c r="B112" s="105" t="s">
        <v>167</v>
      </c>
      <c r="C112" s="347">
        <v>0</v>
      </c>
      <c r="D112" s="288">
        <v>0</v>
      </c>
      <c r="E112" s="288">
        <f t="shared" si="10"/>
        <v>0</v>
      </c>
      <c r="F112" s="288">
        <v>0</v>
      </c>
      <c r="G112" s="288">
        <f>+F112</f>
        <v>0</v>
      </c>
      <c r="H112" s="288">
        <f>+C112+E112-F112</f>
        <v>0</v>
      </c>
    </row>
    <row r="113" spans="1:8" ht="15">
      <c r="A113" s="346"/>
      <c r="B113" s="105" t="s">
        <v>168</v>
      </c>
      <c r="C113" s="347">
        <v>0</v>
      </c>
      <c r="D113" s="288">
        <v>0</v>
      </c>
      <c r="E113" s="288">
        <f t="shared" si="10"/>
        <v>0</v>
      </c>
      <c r="F113" s="288">
        <v>0</v>
      </c>
      <c r="G113" s="288">
        <f>+F113</f>
        <v>0</v>
      </c>
      <c r="H113" s="288">
        <f>+C113+E113-F113</f>
        <v>0</v>
      </c>
    </row>
    <row r="114" spans="1:8" ht="15">
      <c r="A114" s="346"/>
      <c r="B114" s="105" t="s">
        <v>169</v>
      </c>
      <c r="C114" s="347">
        <v>0</v>
      </c>
      <c r="D114" s="288">
        <v>0</v>
      </c>
      <c r="E114" s="288">
        <f t="shared" si="10"/>
        <v>0</v>
      </c>
      <c r="F114" s="288">
        <v>0</v>
      </c>
      <c r="G114" s="288">
        <v>0</v>
      </c>
      <c r="H114" s="288">
        <f>+C114+E114-F114</f>
        <v>0</v>
      </c>
    </row>
    <row r="115" spans="1:8" ht="15">
      <c r="A115" s="464"/>
      <c r="B115" s="105" t="s">
        <v>170</v>
      </c>
      <c r="C115" s="477">
        <v>0</v>
      </c>
      <c r="D115" s="478">
        <v>0</v>
      </c>
      <c r="E115" s="478">
        <f>+C115+D115</f>
        <v>0</v>
      </c>
      <c r="F115" s="478">
        <v>0</v>
      </c>
      <c r="G115" s="478">
        <v>0</v>
      </c>
      <c r="H115" s="478">
        <f>+E115-F115</f>
        <v>0</v>
      </c>
    </row>
    <row r="116" spans="1:8" ht="15">
      <c r="A116" s="464"/>
      <c r="B116" s="105" t="s">
        <v>171</v>
      </c>
      <c r="C116" s="477"/>
      <c r="D116" s="478"/>
      <c r="E116" s="478"/>
      <c r="F116" s="478"/>
      <c r="G116" s="478"/>
      <c r="H116" s="478"/>
    </row>
    <row r="117" spans="1:8" ht="15">
      <c r="A117" s="346"/>
      <c r="B117" s="105" t="s">
        <v>172</v>
      </c>
      <c r="C117" s="347">
        <v>0</v>
      </c>
      <c r="D117" s="288">
        <v>0</v>
      </c>
      <c r="E117" s="288">
        <f>+C117+D117</f>
        <v>0</v>
      </c>
      <c r="F117" s="288">
        <v>0</v>
      </c>
      <c r="G117" s="288">
        <f>+F117</f>
        <v>0</v>
      </c>
      <c r="H117" s="288">
        <f>+C117+E117-F117</f>
        <v>0</v>
      </c>
    </row>
    <row r="118" spans="1:8" ht="15">
      <c r="A118" s="346"/>
      <c r="B118" s="105" t="s">
        <v>173</v>
      </c>
      <c r="C118" s="347">
        <v>0</v>
      </c>
      <c r="D118" s="288">
        <v>0</v>
      </c>
      <c r="E118" s="288">
        <f>+C118+D118</f>
        <v>0</v>
      </c>
      <c r="F118" s="288">
        <v>0</v>
      </c>
      <c r="G118" s="288">
        <v>0</v>
      </c>
      <c r="H118" s="288">
        <v>0</v>
      </c>
    </row>
    <row r="119" spans="1:8" ht="15">
      <c r="A119" s="346"/>
      <c r="B119" s="105" t="s">
        <v>174</v>
      </c>
      <c r="C119" s="347">
        <v>0</v>
      </c>
      <c r="D119" s="288">
        <v>0</v>
      </c>
      <c r="E119" s="288">
        <f>+C119+D119</f>
        <v>0</v>
      </c>
      <c r="F119" s="288">
        <v>0</v>
      </c>
      <c r="G119" s="288">
        <v>0</v>
      </c>
      <c r="H119" s="288">
        <v>0</v>
      </c>
    </row>
    <row r="120" spans="1:8" ht="15">
      <c r="A120" s="346"/>
      <c r="B120" s="105" t="s">
        <v>175</v>
      </c>
      <c r="C120" s="347">
        <v>0</v>
      </c>
      <c r="D120" s="288">
        <v>0</v>
      </c>
      <c r="E120" s="288">
        <f>+C120+D120</f>
        <v>0</v>
      </c>
      <c r="F120" s="288">
        <v>0</v>
      </c>
      <c r="G120" s="288">
        <v>0</v>
      </c>
      <c r="H120" s="288">
        <v>0</v>
      </c>
    </row>
    <row r="121" spans="1:8" ht="15">
      <c r="A121" s="464" t="s">
        <v>176</v>
      </c>
      <c r="B121" s="465"/>
      <c r="C121" s="247">
        <f aca="true" t="shared" si="12" ref="C121:H121">SUM(C123:C131)</f>
        <v>0</v>
      </c>
      <c r="D121" s="286">
        <f t="shared" si="12"/>
        <v>0</v>
      </c>
      <c r="E121" s="286">
        <f t="shared" si="12"/>
        <v>0</v>
      </c>
      <c r="F121" s="286">
        <f t="shared" si="12"/>
        <v>0</v>
      </c>
      <c r="G121" s="286">
        <f t="shared" si="12"/>
        <v>0</v>
      </c>
      <c r="H121" s="286">
        <f t="shared" si="12"/>
        <v>0</v>
      </c>
    </row>
    <row r="122" spans="1:8" ht="15">
      <c r="A122" s="464" t="s">
        <v>177</v>
      </c>
      <c r="B122" s="465"/>
      <c r="C122" s="247"/>
      <c r="D122" s="286"/>
      <c r="E122" s="286"/>
      <c r="F122" s="286"/>
      <c r="G122" s="286"/>
      <c r="H122" s="286"/>
    </row>
    <row r="123" spans="1:8" ht="15">
      <c r="A123" s="346"/>
      <c r="B123" s="105" t="s">
        <v>178</v>
      </c>
      <c r="C123" s="347">
        <v>0</v>
      </c>
      <c r="D123" s="348">
        <v>0</v>
      </c>
      <c r="E123" s="348">
        <v>0</v>
      </c>
      <c r="F123" s="348">
        <v>0</v>
      </c>
      <c r="G123" s="348">
        <v>0</v>
      </c>
      <c r="H123" s="348">
        <v>0</v>
      </c>
    </row>
    <row r="124" spans="1:8" ht="15">
      <c r="A124" s="346"/>
      <c r="B124" s="105" t="s">
        <v>179</v>
      </c>
      <c r="C124" s="347">
        <v>0</v>
      </c>
      <c r="D124" s="348">
        <v>0</v>
      </c>
      <c r="E124" s="348">
        <v>0</v>
      </c>
      <c r="F124" s="348">
        <v>0</v>
      </c>
      <c r="G124" s="348">
        <v>0</v>
      </c>
      <c r="H124" s="348">
        <v>0</v>
      </c>
    </row>
    <row r="125" spans="1:8" ht="15">
      <c r="A125" s="346"/>
      <c r="B125" s="105" t="s">
        <v>180</v>
      </c>
      <c r="C125" s="347">
        <v>0</v>
      </c>
      <c r="D125" s="348">
        <v>0</v>
      </c>
      <c r="E125" s="348">
        <v>0</v>
      </c>
      <c r="F125" s="348">
        <v>0</v>
      </c>
      <c r="G125" s="348">
        <v>0</v>
      </c>
      <c r="H125" s="348">
        <v>0</v>
      </c>
    </row>
    <row r="126" spans="1:8" ht="15">
      <c r="A126" s="346"/>
      <c r="B126" s="105" t="s">
        <v>181</v>
      </c>
      <c r="C126" s="347">
        <v>0</v>
      </c>
      <c r="D126" s="348">
        <v>0</v>
      </c>
      <c r="E126" s="348">
        <v>0</v>
      </c>
      <c r="F126" s="348">
        <v>0</v>
      </c>
      <c r="G126" s="348">
        <v>0</v>
      </c>
      <c r="H126" s="348">
        <v>0</v>
      </c>
    </row>
    <row r="127" spans="1:8" ht="15">
      <c r="A127" s="346"/>
      <c r="B127" s="105" t="s">
        <v>182</v>
      </c>
      <c r="C127" s="347">
        <v>0</v>
      </c>
      <c r="D127" s="348">
        <v>0</v>
      </c>
      <c r="E127" s="348">
        <v>0</v>
      </c>
      <c r="F127" s="348">
        <v>0</v>
      </c>
      <c r="G127" s="348">
        <v>0</v>
      </c>
      <c r="H127" s="348">
        <v>0</v>
      </c>
    </row>
    <row r="128" spans="1:8" ht="15">
      <c r="A128" s="346"/>
      <c r="B128" s="105" t="s">
        <v>183</v>
      </c>
      <c r="C128" s="347">
        <v>0</v>
      </c>
      <c r="D128" s="348">
        <v>0</v>
      </c>
      <c r="E128" s="348">
        <v>0</v>
      </c>
      <c r="F128" s="348">
        <v>0</v>
      </c>
      <c r="G128" s="348">
        <v>0</v>
      </c>
      <c r="H128" s="348">
        <v>0</v>
      </c>
    </row>
    <row r="129" spans="1:8" ht="15">
      <c r="A129" s="346"/>
      <c r="B129" s="105" t="s">
        <v>184</v>
      </c>
      <c r="C129" s="347">
        <v>0</v>
      </c>
      <c r="D129" s="348">
        <v>0</v>
      </c>
      <c r="E129" s="348">
        <v>0</v>
      </c>
      <c r="F129" s="348">
        <v>0</v>
      </c>
      <c r="G129" s="348">
        <v>0</v>
      </c>
      <c r="H129" s="348">
        <v>0</v>
      </c>
    </row>
    <row r="130" spans="1:8" ht="15">
      <c r="A130" s="346"/>
      <c r="B130" s="105" t="s">
        <v>185</v>
      </c>
      <c r="C130" s="347">
        <v>0</v>
      </c>
      <c r="D130" s="348">
        <v>0</v>
      </c>
      <c r="E130" s="348">
        <v>0</v>
      </c>
      <c r="F130" s="348">
        <v>0</v>
      </c>
      <c r="G130" s="348">
        <v>0</v>
      </c>
      <c r="H130" s="348">
        <v>0</v>
      </c>
    </row>
    <row r="131" spans="1:8" ht="15">
      <c r="A131" s="346"/>
      <c r="B131" s="105" t="s">
        <v>186</v>
      </c>
      <c r="C131" s="347">
        <v>0</v>
      </c>
      <c r="D131" s="348">
        <v>0</v>
      </c>
      <c r="E131" s="348">
        <v>0</v>
      </c>
      <c r="F131" s="348">
        <v>0</v>
      </c>
      <c r="G131" s="348">
        <v>0</v>
      </c>
      <c r="H131" s="348">
        <v>0</v>
      </c>
    </row>
    <row r="132" spans="1:8" ht="15">
      <c r="A132" s="111" t="s">
        <v>187</v>
      </c>
      <c r="B132" s="110"/>
      <c r="C132" s="347">
        <f>SUM(C134:C142)</f>
        <v>0</v>
      </c>
      <c r="D132" s="348">
        <f>SUM(D134:D142)</f>
        <v>0</v>
      </c>
      <c r="E132" s="348">
        <f>SUM(E134:E142)</f>
        <v>0</v>
      </c>
      <c r="F132" s="348">
        <f>SUM(F134:F142)</f>
        <v>0</v>
      </c>
      <c r="G132" s="348">
        <f>SUM(G134:G142)</f>
        <v>0</v>
      </c>
      <c r="H132" s="348">
        <f>+E132-F132</f>
        <v>0</v>
      </c>
    </row>
    <row r="133" spans="1:8" ht="15">
      <c r="A133" s="310" t="s">
        <v>188</v>
      </c>
      <c r="B133" s="109"/>
      <c r="C133" s="347"/>
      <c r="D133" s="348"/>
      <c r="E133" s="348"/>
      <c r="F133" s="348"/>
      <c r="G133" s="348"/>
      <c r="H133" s="348"/>
    </row>
    <row r="134" spans="1:8" ht="15">
      <c r="A134" s="346"/>
      <c r="B134" s="105" t="s">
        <v>189</v>
      </c>
      <c r="C134" s="347">
        <v>0</v>
      </c>
      <c r="D134" s="348">
        <v>0</v>
      </c>
      <c r="E134" s="348">
        <f>+C134+D134</f>
        <v>0</v>
      </c>
      <c r="F134" s="348">
        <v>0</v>
      </c>
      <c r="G134" s="348">
        <v>0</v>
      </c>
      <c r="H134" s="348">
        <v>0</v>
      </c>
    </row>
    <row r="135" spans="1:8" ht="15">
      <c r="A135" s="346"/>
      <c r="B135" s="105" t="s">
        <v>190</v>
      </c>
      <c r="C135" s="347">
        <v>0</v>
      </c>
      <c r="D135" s="348">
        <v>0</v>
      </c>
      <c r="E135" s="348">
        <f>+C135+D135</f>
        <v>0</v>
      </c>
      <c r="F135" s="348">
        <v>0</v>
      </c>
      <c r="G135" s="348">
        <v>0</v>
      </c>
      <c r="H135" s="348">
        <v>0</v>
      </c>
    </row>
    <row r="136" spans="1:8" ht="15">
      <c r="A136" s="346"/>
      <c r="B136" s="105" t="s">
        <v>191</v>
      </c>
      <c r="C136" s="347">
        <v>0</v>
      </c>
      <c r="D136" s="348">
        <v>0</v>
      </c>
      <c r="E136" s="348">
        <v>0</v>
      </c>
      <c r="F136" s="348">
        <v>0</v>
      </c>
      <c r="G136" s="348">
        <v>0</v>
      </c>
      <c r="H136" s="348">
        <v>0</v>
      </c>
    </row>
    <row r="137" spans="1:8" ht="15">
      <c r="A137" s="346"/>
      <c r="B137" s="105" t="s">
        <v>192</v>
      </c>
      <c r="C137" s="347">
        <v>0</v>
      </c>
      <c r="D137" s="348">
        <v>0</v>
      </c>
      <c r="E137" s="348">
        <v>0</v>
      </c>
      <c r="F137" s="348">
        <v>0</v>
      </c>
      <c r="G137" s="348">
        <v>0</v>
      </c>
      <c r="H137" s="348">
        <v>0</v>
      </c>
    </row>
    <row r="138" spans="1:8" ht="15">
      <c r="A138" s="346"/>
      <c r="B138" s="105" t="s">
        <v>193</v>
      </c>
      <c r="C138" s="347">
        <v>0</v>
      </c>
      <c r="D138" s="348">
        <v>0</v>
      </c>
      <c r="E138" s="348">
        <v>0</v>
      </c>
      <c r="F138" s="348">
        <v>0</v>
      </c>
      <c r="G138" s="348">
        <v>0</v>
      </c>
      <c r="H138" s="348">
        <v>0</v>
      </c>
    </row>
    <row r="139" spans="1:8" ht="15">
      <c r="A139" s="346"/>
      <c r="B139" s="105" t="s">
        <v>194</v>
      </c>
      <c r="C139" s="347">
        <v>0</v>
      </c>
      <c r="D139" s="348">
        <v>0</v>
      </c>
      <c r="E139" s="348">
        <f>+C139+D139</f>
        <v>0</v>
      </c>
      <c r="F139" s="348">
        <v>0</v>
      </c>
      <c r="G139" s="348">
        <v>0</v>
      </c>
      <c r="H139" s="348">
        <f>+E139-F139</f>
        <v>0</v>
      </c>
    </row>
    <row r="140" spans="1:8" ht="15">
      <c r="A140" s="346"/>
      <c r="B140" s="105" t="s">
        <v>195</v>
      </c>
      <c r="C140" s="347">
        <v>0</v>
      </c>
      <c r="D140" s="348">
        <v>0</v>
      </c>
      <c r="E140" s="348">
        <v>0</v>
      </c>
      <c r="F140" s="348">
        <v>0</v>
      </c>
      <c r="G140" s="348">
        <v>0</v>
      </c>
      <c r="H140" s="348">
        <v>0</v>
      </c>
    </row>
    <row r="141" spans="1:8" ht="15">
      <c r="A141" s="346"/>
      <c r="B141" s="105" t="s">
        <v>196</v>
      </c>
      <c r="C141" s="347">
        <v>0</v>
      </c>
      <c r="D141" s="348">
        <v>0</v>
      </c>
      <c r="E141" s="348">
        <v>0</v>
      </c>
      <c r="F141" s="348">
        <v>0</v>
      </c>
      <c r="G141" s="348">
        <v>0</v>
      </c>
      <c r="H141" s="348">
        <v>0</v>
      </c>
    </row>
    <row r="142" spans="1:8" ht="15">
      <c r="A142" s="346"/>
      <c r="B142" s="105" t="s">
        <v>197</v>
      </c>
      <c r="C142" s="347">
        <v>0</v>
      </c>
      <c r="D142" s="348">
        <v>0</v>
      </c>
      <c r="E142" s="348">
        <v>0</v>
      </c>
      <c r="F142" s="348">
        <v>0</v>
      </c>
      <c r="G142" s="348">
        <v>0</v>
      </c>
      <c r="H142" s="348">
        <v>0</v>
      </c>
    </row>
    <row r="143" spans="1:8" ht="15">
      <c r="A143" s="475" t="s">
        <v>198</v>
      </c>
      <c r="B143" s="476"/>
      <c r="C143" s="347">
        <f aca="true" t="shared" si="13" ref="C143:H143">SUM(C144:C146)</f>
        <v>0</v>
      </c>
      <c r="D143" s="348">
        <f t="shared" si="13"/>
        <v>0</v>
      </c>
      <c r="E143" s="348">
        <f t="shared" si="13"/>
        <v>0</v>
      </c>
      <c r="F143" s="348">
        <f t="shared" si="13"/>
        <v>0</v>
      </c>
      <c r="G143" s="348">
        <f t="shared" si="13"/>
        <v>0</v>
      </c>
      <c r="H143" s="348">
        <f t="shared" si="13"/>
        <v>0</v>
      </c>
    </row>
    <row r="144" spans="1:8" ht="15">
      <c r="A144" s="346"/>
      <c r="B144" s="105" t="s">
        <v>199</v>
      </c>
      <c r="C144" s="347">
        <v>0</v>
      </c>
      <c r="D144" s="348">
        <v>0</v>
      </c>
      <c r="E144" s="348">
        <v>0</v>
      </c>
      <c r="F144" s="348">
        <v>0</v>
      </c>
      <c r="G144" s="348">
        <v>0</v>
      </c>
      <c r="H144" s="348">
        <v>0</v>
      </c>
    </row>
    <row r="145" spans="1:8" ht="15">
      <c r="A145" s="346"/>
      <c r="B145" s="105" t="s">
        <v>200</v>
      </c>
      <c r="C145" s="347">
        <v>0</v>
      </c>
      <c r="D145" s="348">
        <v>0</v>
      </c>
      <c r="E145" s="348">
        <v>0</v>
      </c>
      <c r="F145" s="348">
        <v>0</v>
      </c>
      <c r="G145" s="348">
        <v>0</v>
      </c>
      <c r="H145" s="348">
        <v>0</v>
      </c>
    </row>
    <row r="146" spans="1:8" ht="15">
      <c r="A146" s="305"/>
      <c r="B146" s="131" t="s">
        <v>201</v>
      </c>
      <c r="C146" s="248">
        <v>0</v>
      </c>
      <c r="D146" s="290">
        <v>0</v>
      </c>
      <c r="E146" s="290">
        <v>0</v>
      </c>
      <c r="F146" s="290">
        <v>0</v>
      </c>
      <c r="G146" s="290">
        <v>0</v>
      </c>
      <c r="H146" s="290">
        <v>0</v>
      </c>
    </row>
    <row r="147" spans="1:8" ht="15">
      <c r="A147" s="475" t="s">
        <v>202</v>
      </c>
      <c r="B147" s="476"/>
      <c r="C147" s="347">
        <f aca="true" t="shared" si="14" ref="C147:H147">SUM(C149:C156)</f>
        <v>0</v>
      </c>
      <c r="D147" s="347">
        <f t="shared" si="14"/>
        <v>0</v>
      </c>
      <c r="E147" s="347">
        <f t="shared" si="14"/>
        <v>0</v>
      </c>
      <c r="F147" s="347">
        <f t="shared" si="14"/>
        <v>0</v>
      </c>
      <c r="G147" s="347">
        <f t="shared" si="14"/>
        <v>0</v>
      </c>
      <c r="H147" s="347">
        <f t="shared" si="14"/>
        <v>0</v>
      </c>
    </row>
    <row r="148" spans="1:8" ht="15">
      <c r="A148" s="475" t="s">
        <v>203</v>
      </c>
      <c r="B148" s="476"/>
      <c r="C148" s="347"/>
      <c r="D148" s="347"/>
      <c r="E148" s="347"/>
      <c r="F148" s="347"/>
      <c r="G148" s="347"/>
      <c r="H148" s="347"/>
    </row>
    <row r="149" spans="1:8" ht="15">
      <c r="A149" s="346"/>
      <c r="B149" s="105" t="s">
        <v>204</v>
      </c>
      <c r="C149" s="347">
        <v>0</v>
      </c>
      <c r="D149" s="347">
        <v>0</v>
      </c>
      <c r="E149" s="347">
        <v>0</v>
      </c>
      <c r="F149" s="347">
        <v>0</v>
      </c>
      <c r="G149" s="347">
        <v>0</v>
      </c>
      <c r="H149" s="347">
        <v>0</v>
      </c>
    </row>
    <row r="150" spans="1:8" ht="15">
      <c r="A150" s="346"/>
      <c r="B150" s="105" t="s">
        <v>205</v>
      </c>
      <c r="C150" s="347">
        <v>0</v>
      </c>
      <c r="D150" s="347">
        <v>0</v>
      </c>
      <c r="E150" s="347">
        <v>0</v>
      </c>
      <c r="F150" s="347">
        <v>0</v>
      </c>
      <c r="G150" s="347">
        <v>0</v>
      </c>
      <c r="H150" s="347">
        <v>0</v>
      </c>
    </row>
    <row r="151" spans="1:8" ht="15">
      <c r="A151" s="346"/>
      <c r="B151" s="105" t="s">
        <v>206</v>
      </c>
      <c r="C151" s="347">
        <v>0</v>
      </c>
      <c r="D151" s="347">
        <v>0</v>
      </c>
      <c r="E151" s="347">
        <v>0</v>
      </c>
      <c r="F151" s="347">
        <v>0</v>
      </c>
      <c r="G151" s="347">
        <v>0</v>
      </c>
      <c r="H151" s="347">
        <v>0</v>
      </c>
    </row>
    <row r="152" spans="1:8" ht="15">
      <c r="A152" s="346"/>
      <c r="B152" s="105" t="s">
        <v>207</v>
      </c>
      <c r="C152" s="347">
        <v>0</v>
      </c>
      <c r="D152" s="347">
        <v>0</v>
      </c>
      <c r="E152" s="347">
        <v>0</v>
      </c>
      <c r="F152" s="347">
        <v>0</v>
      </c>
      <c r="G152" s="347">
        <v>0</v>
      </c>
      <c r="H152" s="347">
        <v>0</v>
      </c>
    </row>
    <row r="153" spans="1:8" ht="15">
      <c r="A153" s="346"/>
      <c r="B153" s="105" t="s">
        <v>208</v>
      </c>
      <c r="C153" s="347">
        <v>0</v>
      </c>
      <c r="D153" s="347">
        <v>0</v>
      </c>
      <c r="E153" s="347">
        <v>0</v>
      </c>
      <c r="F153" s="347">
        <v>0</v>
      </c>
      <c r="G153" s="347">
        <v>0</v>
      </c>
      <c r="H153" s="347">
        <v>0</v>
      </c>
    </row>
    <row r="154" spans="1:8" ht="15">
      <c r="A154" s="346"/>
      <c r="B154" s="105" t="s">
        <v>209</v>
      </c>
      <c r="C154" s="347">
        <v>0</v>
      </c>
      <c r="D154" s="347">
        <v>0</v>
      </c>
      <c r="E154" s="347">
        <v>0</v>
      </c>
      <c r="F154" s="347">
        <v>0</v>
      </c>
      <c r="G154" s="347">
        <v>0</v>
      </c>
      <c r="H154" s="347">
        <v>0</v>
      </c>
    </row>
    <row r="155" spans="1:8" ht="15">
      <c r="A155" s="346"/>
      <c r="B155" s="105" t="s">
        <v>210</v>
      </c>
      <c r="C155" s="347">
        <v>0</v>
      </c>
      <c r="D155" s="347">
        <v>0</v>
      </c>
      <c r="E155" s="347">
        <v>0</v>
      </c>
      <c r="F155" s="347">
        <v>0</v>
      </c>
      <c r="G155" s="347">
        <v>0</v>
      </c>
      <c r="H155" s="347">
        <v>0</v>
      </c>
    </row>
    <row r="156" spans="1:8" ht="15">
      <c r="A156" s="346"/>
      <c r="B156" s="105" t="s">
        <v>211</v>
      </c>
      <c r="C156" s="347">
        <v>0</v>
      </c>
      <c r="D156" s="347">
        <v>0</v>
      </c>
      <c r="E156" s="347">
        <v>0</v>
      </c>
      <c r="F156" s="347">
        <v>0</v>
      </c>
      <c r="G156" s="347">
        <v>0</v>
      </c>
      <c r="H156" s="347">
        <v>0</v>
      </c>
    </row>
    <row r="157" spans="1:8" ht="15">
      <c r="A157" s="475" t="s">
        <v>212</v>
      </c>
      <c r="B157" s="476"/>
      <c r="C157" s="347">
        <f aca="true" t="shared" si="15" ref="C157:H157">SUM(C158:C160)</f>
        <v>0</v>
      </c>
      <c r="D157" s="347">
        <f t="shared" si="15"/>
        <v>0</v>
      </c>
      <c r="E157" s="347">
        <f t="shared" si="15"/>
        <v>0</v>
      </c>
      <c r="F157" s="347">
        <f t="shared" si="15"/>
        <v>0</v>
      </c>
      <c r="G157" s="347">
        <f t="shared" si="15"/>
        <v>0</v>
      </c>
      <c r="H157" s="347">
        <f t="shared" si="15"/>
        <v>0</v>
      </c>
    </row>
    <row r="158" spans="1:8" ht="15">
      <c r="A158" s="346"/>
      <c r="B158" s="105" t="s">
        <v>213</v>
      </c>
      <c r="C158" s="347">
        <v>0</v>
      </c>
      <c r="D158" s="347">
        <v>0</v>
      </c>
      <c r="E158" s="347">
        <v>0</v>
      </c>
      <c r="F158" s="347">
        <v>0</v>
      </c>
      <c r="G158" s="347">
        <v>0</v>
      </c>
      <c r="H158" s="347">
        <v>0</v>
      </c>
    </row>
    <row r="159" spans="1:8" ht="15">
      <c r="A159" s="346"/>
      <c r="B159" s="105" t="s">
        <v>214</v>
      </c>
      <c r="C159" s="306">
        <v>0</v>
      </c>
      <c r="D159" s="306">
        <v>0</v>
      </c>
      <c r="E159" s="306">
        <v>0</v>
      </c>
      <c r="F159" s="306">
        <v>0</v>
      </c>
      <c r="G159" s="306">
        <v>0</v>
      </c>
      <c r="H159" s="306">
        <v>0</v>
      </c>
    </row>
    <row r="160" spans="1:8" ht="15">
      <c r="A160" s="346"/>
      <c r="B160" s="105" t="s">
        <v>215</v>
      </c>
      <c r="C160" s="306">
        <v>0</v>
      </c>
      <c r="D160" s="306">
        <v>0</v>
      </c>
      <c r="E160" s="306">
        <v>0</v>
      </c>
      <c r="F160" s="306">
        <v>0</v>
      </c>
      <c r="G160" s="306">
        <v>0</v>
      </c>
      <c r="H160" s="306">
        <v>0</v>
      </c>
    </row>
    <row r="161" spans="1:8" ht="15">
      <c r="A161" s="475" t="s">
        <v>216</v>
      </c>
      <c r="B161" s="476"/>
      <c r="C161" s="306">
        <f aca="true" t="shared" si="16" ref="C161:H161">SUM(C162:C168)</f>
        <v>0</v>
      </c>
      <c r="D161" s="306">
        <f t="shared" si="16"/>
        <v>0</v>
      </c>
      <c r="E161" s="306">
        <f t="shared" si="16"/>
        <v>0</v>
      </c>
      <c r="F161" s="306">
        <f t="shared" si="16"/>
        <v>0</v>
      </c>
      <c r="G161" s="306">
        <f t="shared" si="16"/>
        <v>0</v>
      </c>
      <c r="H161" s="306">
        <f t="shared" si="16"/>
        <v>0</v>
      </c>
    </row>
    <row r="162" spans="1:8" ht="15">
      <c r="A162" s="346"/>
      <c r="B162" s="105" t="s">
        <v>217</v>
      </c>
      <c r="C162" s="306">
        <v>0</v>
      </c>
      <c r="D162" s="306">
        <v>0</v>
      </c>
      <c r="E162" s="306">
        <v>0</v>
      </c>
      <c r="F162" s="306">
        <v>0</v>
      </c>
      <c r="G162" s="306">
        <v>0</v>
      </c>
      <c r="H162" s="306">
        <v>0</v>
      </c>
    </row>
    <row r="163" spans="1:8" ht="15">
      <c r="A163" s="346"/>
      <c r="B163" s="105" t="s">
        <v>218</v>
      </c>
      <c r="C163" s="306">
        <v>0</v>
      </c>
      <c r="D163" s="306">
        <v>0</v>
      </c>
      <c r="E163" s="306">
        <v>0</v>
      </c>
      <c r="F163" s="306">
        <v>0</v>
      </c>
      <c r="G163" s="306">
        <v>0</v>
      </c>
      <c r="H163" s="306">
        <v>0</v>
      </c>
    </row>
    <row r="164" spans="1:8" ht="15">
      <c r="A164" s="346"/>
      <c r="B164" s="105" t="s">
        <v>219</v>
      </c>
      <c r="C164" s="306">
        <v>0</v>
      </c>
      <c r="D164" s="306">
        <v>0</v>
      </c>
      <c r="E164" s="306">
        <v>0</v>
      </c>
      <c r="F164" s="306">
        <v>0</v>
      </c>
      <c r="G164" s="306">
        <v>0</v>
      </c>
      <c r="H164" s="306">
        <v>0</v>
      </c>
    </row>
    <row r="165" spans="1:8" ht="15">
      <c r="A165" s="346"/>
      <c r="B165" s="105" t="s">
        <v>220</v>
      </c>
      <c r="C165" s="306">
        <v>0</v>
      </c>
      <c r="D165" s="306">
        <v>0</v>
      </c>
      <c r="E165" s="306">
        <v>0</v>
      </c>
      <c r="F165" s="306">
        <v>0</v>
      </c>
      <c r="G165" s="306">
        <v>0</v>
      </c>
      <c r="H165" s="306">
        <v>0</v>
      </c>
    </row>
    <row r="166" spans="1:8" ht="15">
      <c r="A166" s="346"/>
      <c r="B166" s="105" t="s">
        <v>221</v>
      </c>
      <c r="C166" s="306">
        <v>0</v>
      </c>
      <c r="D166" s="306">
        <v>0</v>
      </c>
      <c r="E166" s="306">
        <v>0</v>
      </c>
      <c r="F166" s="306">
        <v>0</v>
      </c>
      <c r="G166" s="306">
        <v>0</v>
      </c>
      <c r="H166" s="306">
        <v>0</v>
      </c>
    </row>
    <row r="167" spans="1:8" ht="15">
      <c r="A167" s="346"/>
      <c r="B167" s="105" t="s">
        <v>222</v>
      </c>
      <c r="C167" s="306">
        <v>0</v>
      </c>
      <c r="D167" s="306">
        <v>0</v>
      </c>
      <c r="E167" s="306">
        <v>0</v>
      </c>
      <c r="F167" s="306">
        <v>0</v>
      </c>
      <c r="G167" s="306">
        <v>0</v>
      </c>
      <c r="H167" s="306">
        <v>0</v>
      </c>
    </row>
    <row r="168" spans="1:8" ht="15">
      <c r="A168" s="346"/>
      <c r="B168" s="105" t="s">
        <v>223</v>
      </c>
      <c r="C168" s="306">
        <v>0</v>
      </c>
      <c r="D168" s="306">
        <v>0</v>
      </c>
      <c r="E168" s="306">
        <v>0</v>
      </c>
      <c r="F168" s="306">
        <v>0</v>
      </c>
      <c r="G168" s="306">
        <v>0</v>
      </c>
      <c r="H168" s="306">
        <v>0</v>
      </c>
    </row>
    <row r="169" spans="1:8" ht="15">
      <c r="A169" s="346"/>
      <c r="B169" s="105"/>
      <c r="C169" s="361"/>
      <c r="D169" s="106"/>
      <c r="E169" s="106"/>
      <c r="F169" s="106"/>
      <c r="G169" s="106"/>
      <c r="H169" s="106"/>
    </row>
    <row r="170" spans="1:8" ht="15">
      <c r="A170" s="479" t="s">
        <v>225</v>
      </c>
      <c r="B170" s="480"/>
      <c r="C170" s="360">
        <f aca="true" t="shared" si="17" ref="C170:H170">+C9+C90</f>
        <v>523868559.995</v>
      </c>
      <c r="D170" s="360">
        <f t="shared" si="17"/>
        <v>-47048987.719399996</v>
      </c>
      <c r="E170" s="360">
        <f t="shared" si="17"/>
        <v>476819572.27559996</v>
      </c>
      <c r="F170" s="311">
        <f>+F9+F90</f>
        <v>185643926</v>
      </c>
      <c r="G170" s="360">
        <f t="shared" si="17"/>
        <v>173615873</v>
      </c>
      <c r="H170" s="360">
        <f t="shared" si="17"/>
        <v>291175646.27559996</v>
      </c>
    </row>
    <row r="171" spans="1:8" ht="15">
      <c r="A171" s="349"/>
      <c r="B171" s="312"/>
      <c r="C171" s="107"/>
      <c r="D171" s="108"/>
      <c r="E171" s="108"/>
      <c r="F171" s="108"/>
      <c r="G171" s="108"/>
      <c r="H171" s="108"/>
    </row>
    <row r="172" spans="1:8" ht="15">
      <c r="A172" s="131"/>
      <c r="B172" s="131"/>
      <c r="C172" s="255"/>
      <c r="D172" s="255"/>
      <c r="E172" s="255"/>
      <c r="F172" s="255"/>
      <c r="G172" s="255"/>
      <c r="H172" s="255"/>
    </row>
    <row r="173" spans="1:8" ht="15">
      <c r="A173" s="131"/>
      <c r="B173" s="131"/>
      <c r="C173" s="255"/>
      <c r="D173" s="255"/>
      <c r="E173" s="255"/>
      <c r="F173" s="255"/>
      <c r="G173" s="255"/>
      <c r="H173" s="255"/>
    </row>
    <row r="174" spans="1:8" ht="15">
      <c r="A174" s="131"/>
      <c r="B174" s="131"/>
      <c r="C174" s="255"/>
      <c r="D174" s="255"/>
      <c r="E174" s="255"/>
      <c r="F174" s="255"/>
      <c r="G174" s="255"/>
      <c r="H174" s="255"/>
    </row>
    <row r="175" spans="6:7" ht="15">
      <c r="F175" s="6"/>
      <c r="G175" s="6"/>
    </row>
  </sheetData>
  <sheetProtection/>
  <mergeCells count="68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C34:C35"/>
    <mergeCell ref="D34:D35"/>
    <mergeCell ref="E34:E35"/>
    <mergeCell ref="F34:F35"/>
    <mergeCell ref="G34:G35"/>
    <mergeCell ref="H34:H35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3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zoomScaleSheetLayoutView="90" zoomScalePageLayoutView="0" workbookViewId="0" topLeftCell="A46">
      <selection activeCell="E66" sqref="E66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5.8515625" style="0" bestFit="1" customWidth="1"/>
    <col min="9" max="9" width="19.28125" style="0" bestFit="1" customWidth="1"/>
  </cols>
  <sheetData>
    <row r="1" spans="1:7" ht="15">
      <c r="A1" s="379" t="str">
        <f>+FORMATO6A!A1</f>
        <v>COLEGIO DE ESTUDIOS CIENTÍFICOS Y TECNOLÓGICOS DEL ESTADO DE TLAXCALA</v>
      </c>
      <c r="B1" s="380"/>
      <c r="C1" s="380"/>
      <c r="D1" s="380"/>
      <c r="E1" s="380"/>
      <c r="F1" s="380"/>
      <c r="G1" s="381"/>
    </row>
    <row r="2" spans="1:7" ht="15">
      <c r="A2" s="382" t="s">
        <v>139</v>
      </c>
      <c r="B2" s="383"/>
      <c r="C2" s="383"/>
      <c r="D2" s="383"/>
      <c r="E2" s="383"/>
      <c r="F2" s="383"/>
      <c r="G2" s="384"/>
    </row>
    <row r="3" spans="1:7" ht="15">
      <c r="A3" s="382" t="s">
        <v>226</v>
      </c>
      <c r="B3" s="383"/>
      <c r="C3" s="383"/>
      <c r="D3" s="383"/>
      <c r="E3" s="383"/>
      <c r="F3" s="383"/>
      <c r="G3" s="384"/>
    </row>
    <row r="4" spans="1:7" ht="15">
      <c r="A4" s="382" t="str">
        <f>+FORMATO6A!A4</f>
        <v>Del 1 de enero al 30 de junio de 2018</v>
      </c>
      <c r="B4" s="383"/>
      <c r="C4" s="383"/>
      <c r="D4" s="383"/>
      <c r="E4" s="383"/>
      <c r="F4" s="383"/>
      <c r="G4" s="384"/>
    </row>
    <row r="5" spans="1:7" ht="15">
      <c r="A5" s="385" t="s">
        <v>1</v>
      </c>
      <c r="B5" s="386"/>
      <c r="C5" s="386"/>
      <c r="D5" s="386"/>
      <c r="E5" s="386"/>
      <c r="F5" s="386"/>
      <c r="G5" s="387"/>
    </row>
    <row r="6" spans="1:7" ht="15">
      <c r="A6" s="460" t="s">
        <v>2</v>
      </c>
      <c r="B6" s="457" t="s">
        <v>141</v>
      </c>
      <c r="C6" s="458"/>
      <c r="D6" s="458"/>
      <c r="E6" s="458"/>
      <c r="F6" s="459"/>
      <c r="G6" s="460" t="s">
        <v>227</v>
      </c>
    </row>
    <row r="7" spans="1:7" ht="15">
      <c r="A7" s="481"/>
      <c r="B7" s="460" t="s">
        <v>4</v>
      </c>
      <c r="C7" s="353" t="s">
        <v>53</v>
      </c>
      <c r="D7" s="460" t="s">
        <v>55</v>
      </c>
      <c r="E7" s="460" t="s">
        <v>5</v>
      </c>
      <c r="F7" s="460" t="s">
        <v>7</v>
      </c>
      <c r="G7" s="481"/>
    </row>
    <row r="8" spans="1:7" ht="15">
      <c r="A8" s="461"/>
      <c r="B8" s="461"/>
      <c r="C8" s="354" t="s">
        <v>54</v>
      </c>
      <c r="D8" s="461"/>
      <c r="E8" s="461"/>
      <c r="F8" s="461"/>
      <c r="G8" s="461"/>
    </row>
    <row r="9" spans="1:7" ht="15">
      <c r="A9" s="116" t="s">
        <v>228</v>
      </c>
      <c r="B9" s="482">
        <f>SUM(B11:B18)</f>
        <v>523868560</v>
      </c>
      <c r="C9" s="482">
        <f>SUM(C11:C18)</f>
        <v>-49370491</v>
      </c>
      <c r="D9" s="482">
        <f>SUM(D11:D18)</f>
        <v>474498069</v>
      </c>
      <c r="E9" s="482">
        <f>SUM(E11:E18)</f>
        <v>185045520</v>
      </c>
      <c r="F9" s="482">
        <f>SUM(F11:F18)</f>
        <v>173615873</v>
      </c>
      <c r="G9" s="482">
        <f>+D9-E9</f>
        <v>289452549</v>
      </c>
    </row>
    <row r="10" spans="1:7" ht="15">
      <c r="A10" s="117" t="s">
        <v>229</v>
      </c>
      <c r="B10" s="483"/>
      <c r="C10" s="483"/>
      <c r="D10" s="483"/>
      <c r="E10" s="483"/>
      <c r="F10" s="483"/>
      <c r="G10" s="483"/>
    </row>
    <row r="11" spans="1:7" ht="15">
      <c r="A11" s="118" t="s">
        <v>570</v>
      </c>
      <c r="B11" s="306">
        <f>26253631+208372405+199998835</f>
        <v>434624871</v>
      </c>
      <c r="C11" s="306">
        <v>-49370491</v>
      </c>
      <c r="D11" s="306">
        <f>+B11+C11</f>
        <v>385254380</v>
      </c>
      <c r="E11" s="306">
        <v>156021040</v>
      </c>
      <c r="F11" s="306">
        <v>147848302</v>
      </c>
      <c r="G11" s="298">
        <f>+D11-E11</f>
        <v>229233340</v>
      </c>
    </row>
    <row r="12" spans="1:7" ht="15">
      <c r="A12" s="118" t="s">
        <v>571</v>
      </c>
      <c r="B12" s="306">
        <v>5514110</v>
      </c>
      <c r="C12" s="306">
        <v>0</v>
      </c>
      <c r="D12" s="306">
        <f>+B12+C12</f>
        <v>5514110</v>
      </c>
      <c r="E12" s="306">
        <v>1304847</v>
      </c>
      <c r="F12" s="306">
        <v>1189393</v>
      </c>
      <c r="G12" s="298">
        <f>+D12-E12</f>
        <v>4209263</v>
      </c>
    </row>
    <row r="13" spans="1:7" ht="15">
      <c r="A13" s="118" t="s">
        <v>572</v>
      </c>
      <c r="B13" s="306">
        <f>12427389+350000</f>
        <v>12777389</v>
      </c>
      <c r="C13" s="306">
        <v>0</v>
      </c>
      <c r="D13" s="306">
        <f>+B13+C13</f>
        <v>12777389</v>
      </c>
      <c r="E13" s="306">
        <f>2963234-598405</f>
        <v>2364829</v>
      </c>
      <c r="F13" s="306">
        <v>354282</v>
      </c>
      <c r="G13" s="298">
        <f>+D13-E13</f>
        <v>10412560</v>
      </c>
    </row>
    <row r="14" spans="1:9" ht="15">
      <c r="A14" s="118" t="s">
        <v>573</v>
      </c>
      <c r="B14" s="306">
        <v>1477500</v>
      </c>
      <c r="C14" s="306">
        <f>+FORMATO5!E20</f>
        <v>0</v>
      </c>
      <c r="D14" s="306">
        <f>+B14+C14</f>
        <v>1477500</v>
      </c>
      <c r="E14" s="306">
        <v>285011</v>
      </c>
      <c r="F14" s="306">
        <v>273590</v>
      </c>
      <c r="G14" s="298">
        <f>+D14-E14</f>
        <v>1192489</v>
      </c>
      <c r="H14" s="82"/>
      <c r="I14" s="327"/>
    </row>
    <row r="15" spans="1:7" ht="15">
      <c r="A15" s="118" t="s">
        <v>574</v>
      </c>
      <c r="B15" s="306">
        <v>69474690</v>
      </c>
      <c r="C15" s="306">
        <f>+FORMATO5!E21</f>
        <v>0</v>
      </c>
      <c r="D15" s="306">
        <f>+B15+C15</f>
        <v>69474690</v>
      </c>
      <c r="E15" s="306">
        <v>25069793</v>
      </c>
      <c r="F15" s="306">
        <v>23950306</v>
      </c>
      <c r="G15" s="298">
        <f>+D15-E15</f>
        <v>44404897</v>
      </c>
    </row>
    <row r="16" spans="1:7" ht="15">
      <c r="A16" s="118"/>
      <c r="B16" s="306"/>
      <c r="C16" s="306"/>
      <c r="D16" s="306"/>
      <c r="E16" s="306"/>
      <c r="F16" s="306"/>
      <c r="G16" s="306"/>
    </row>
    <row r="17" spans="1:7" ht="15">
      <c r="A17" s="118"/>
      <c r="B17" s="306"/>
      <c r="C17" s="306"/>
      <c r="D17" s="306"/>
      <c r="E17" s="306"/>
      <c r="F17" s="306"/>
      <c r="G17" s="306"/>
    </row>
    <row r="18" spans="1:7" ht="15">
      <c r="A18" s="118"/>
      <c r="B18" s="306"/>
      <c r="C18" s="306"/>
      <c r="D18" s="306"/>
      <c r="E18" s="306"/>
      <c r="F18" s="306"/>
      <c r="G18" s="306"/>
    </row>
    <row r="19" spans="1:7" ht="15">
      <c r="A19" s="118"/>
      <c r="B19" s="306"/>
      <c r="C19" s="306"/>
      <c r="D19" s="306"/>
      <c r="E19" s="306"/>
      <c r="F19" s="291"/>
      <c r="G19" s="306"/>
    </row>
    <row r="20" spans="1:9" ht="15">
      <c r="A20" s="119" t="s">
        <v>230</v>
      </c>
      <c r="B20" s="483">
        <f>SUM(B22:B29)</f>
        <v>0</v>
      </c>
      <c r="C20" s="483">
        <f>SUM(C22:C29)</f>
        <v>2321503</v>
      </c>
      <c r="D20" s="483">
        <f>SUM(D22:D29)</f>
        <v>2321503</v>
      </c>
      <c r="E20" s="483">
        <f>SUM(E22:E29)</f>
        <v>598406</v>
      </c>
      <c r="F20" s="483">
        <f>SUM(F22:F29)</f>
        <v>0</v>
      </c>
      <c r="G20" s="483">
        <f>+D20-E20</f>
        <v>1723097</v>
      </c>
      <c r="I20" s="314"/>
    </row>
    <row r="21" spans="1:7" ht="15">
      <c r="A21" s="119" t="s">
        <v>231</v>
      </c>
      <c r="B21" s="483"/>
      <c r="C21" s="483"/>
      <c r="D21" s="483"/>
      <c r="E21" s="483"/>
      <c r="F21" s="483"/>
      <c r="G21" s="483"/>
    </row>
    <row r="22" spans="1:8" ht="15">
      <c r="A22" s="118" t="s">
        <v>572</v>
      </c>
      <c r="B22" s="306">
        <v>0</v>
      </c>
      <c r="C22" s="306">
        <v>2321503</v>
      </c>
      <c r="D22" s="306">
        <f>+B22+C22</f>
        <v>2321503</v>
      </c>
      <c r="E22" s="306">
        <v>598406</v>
      </c>
      <c r="F22" s="306">
        <v>0</v>
      </c>
      <c r="G22" s="313">
        <f>+D22-E22</f>
        <v>1723097</v>
      </c>
      <c r="H22" s="82"/>
    </row>
    <row r="23" spans="1:7" ht="15">
      <c r="A23" s="118" t="s">
        <v>574</v>
      </c>
      <c r="B23" s="306"/>
      <c r="C23" s="306">
        <v>0</v>
      </c>
      <c r="D23" s="306">
        <f>+B23+C23</f>
        <v>0</v>
      </c>
      <c r="E23" s="306">
        <v>0</v>
      </c>
      <c r="F23" s="306">
        <v>0</v>
      </c>
      <c r="G23" s="313">
        <f>+D23-E23</f>
        <v>0</v>
      </c>
    </row>
    <row r="24" spans="1:7" ht="15">
      <c r="A24" s="118"/>
      <c r="B24" s="306"/>
      <c r="C24" s="306"/>
      <c r="D24" s="306"/>
      <c r="E24" s="306"/>
      <c r="F24" s="306"/>
      <c r="G24" s="306"/>
    </row>
    <row r="25" spans="1:8" ht="15">
      <c r="A25" s="118"/>
      <c r="B25" s="306"/>
      <c r="C25" s="306"/>
      <c r="D25" s="306"/>
      <c r="E25" s="306"/>
      <c r="F25" s="306"/>
      <c r="G25" s="306"/>
      <c r="H25" s="314"/>
    </row>
    <row r="26" spans="1:7" ht="15">
      <c r="A26" s="118"/>
      <c r="B26" s="306"/>
      <c r="C26" s="306"/>
      <c r="D26" s="306"/>
      <c r="E26" s="306"/>
      <c r="F26" s="306"/>
      <c r="G26" s="306"/>
    </row>
    <row r="27" spans="1:7" ht="15">
      <c r="A27" s="118"/>
      <c r="B27" s="306"/>
      <c r="C27" s="306"/>
      <c r="D27" s="306"/>
      <c r="E27" s="306"/>
      <c r="F27" s="306"/>
      <c r="G27" s="306"/>
    </row>
    <row r="28" spans="1:7" ht="15">
      <c r="A28" s="118"/>
      <c r="B28" s="306"/>
      <c r="C28" s="306"/>
      <c r="D28" s="306"/>
      <c r="E28" s="306"/>
      <c r="F28" s="306"/>
      <c r="G28" s="306"/>
    </row>
    <row r="29" spans="1:7" ht="15">
      <c r="A29" s="118"/>
      <c r="B29" s="306"/>
      <c r="C29" s="306"/>
      <c r="D29" s="306"/>
      <c r="E29" s="306"/>
      <c r="F29" s="306"/>
      <c r="G29" s="306"/>
    </row>
    <row r="30" spans="1:7" ht="15">
      <c r="A30" s="120"/>
      <c r="B30" s="306"/>
      <c r="C30" s="306"/>
      <c r="D30" s="306"/>
      <c r="E30" s="306"/>
      <c r="F30" s="306"/>
      <c r="G30" s="306"/>
    </row>
    <row r="31" spans="1:7" ht="15">
      <c r="A31" s="121" t="s">
        <v>225</v>
      </c>
      <c r="B31" s="355">
        <f aca="true" t="shared" si="0" ref="B31:G31">+B9+B20</f>
        <v>523868560</v>
      </c>
      <c r="C31" s="355">
        <f>+C9+C20</f>
        <v>-47048988</v>
      </c>
      <c r="D31" s="355">
        <f t="shared" si="0"/>
        <v>476819572</v>
      </c>
      <c r="E31" s="355">
        <f>+E9+E20</f>
        <v>185643926</v>
      </c>
      <c r="F31" s="355">
        <f t="shared" si="0"/>
        <v>173615873</v>
      </c>
      <c r="G31" s="355">
        <f t="shared" si="0"/>
        <v>291175646</v>
      </c>
    </row>
    <row r="32" spans="1:7" ht="15">
      <c r="A32" s="122"/>
      <c r="B32" s="107"/>
      <c r="C32" s="107"/>
      <c r="D32" s="107"/>
      <c r="E32" s="107"/>
      <c r="F32" s="107"/>
      <c r="G32" s="107"/>
    </row>
    <row r="33" spans="1:7" ht="15">
      <c r="A33" s="254"/>
      <c r="B33" s="255"/>
      <c r="C33" s="255"/>
      <c r="D33" s="255"/>
      <c r="E33" s="255"/>
      <c r="F33" s="255"/>
      <c r="G33" s="255"/>
    </row>
    <row r="34" spans="1:7" ht="15">
      <c r="A34" s="254"/>
      <c r="B34" s="255"/>
      <c r="C34" s="255"/>
      <c r="D34" s="255"/>
      <c r="E34" s="255"/>
      <c r="F34" s="255"/>
      <c r="G34" s="255"/>
    </row>
    <row r="35" spans="1:7" ht="15">
      <c r="A35" s="254"/>
      <c r="B35" s="255"/>
      <c r="C35" s="255"/>
      <c r="D35" s="255"/>
      <c r="E35" s="315"/>
      <c r="F35" s="255"/>
      <c r="G35" s="255"/>
    </row>
    <row r="36" spans="1:7" ht="15">
      <c r="A36" s="254"/>
      <c r="B36" s="255"/>
      <c r="C36" s="255"/>
      <c r="D36" s="255"/>
      <c r="E36" s="255"/>
      <c r="F36" s="255"/>
      <c r="G36" s="255"/>
    </row>
    <row r="37" ht="15">
      <c r="F37" s="316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80" zoomScaleSheetLayoutView="80" zoomScalePageLayoutView="0" workbookViewId="0" topLeftCell="A79">
      <selection activeCell="E66" sqref="E66"/>
    </sheetView>
  </sheetViews>
  <sheetFormatPr defaultColWidth="11.421875" defaultRowHeight="15"/>
  <cols>
    <col min="2" max="2" width="34.140625" style="0" bestFit="1" customWidth="1"/>
    <col min="3" max="3" width="15.7109375" style="221" bestFit="1" customWidth="1"/>
    <col min="4" max="5" width="13.00390625" style="221" bestFit="1" customWidth="1"/>
    <col min="6" max="6" width="14.8515625" style="221" bestFit="1" customWidth="1"/>
    <col min="7" max="7" width="13.00390625" style="221" bestFit="1" customWidth="1"/>
    <col min="8" max="8" width="15.7109375" style="221" bestFit="1" customWidth="1"/>
  </cols>
  <sheetData>
    <row r="1" spans="1:8" ht="15">
      <c r="A1" s="379" t="str">
        <f>+FORMATO6B!A1</f>
        <v>COLEGIO DE ESTUDIOS CIENTÍFICOS Y TECNOLÓGICOS DEL ESTADO DE TLAXCALA</v>
      </c>
      <c r="B1" s="380"/>
      <c r="C1" s="380"/>
      <c r="D1" s="380"/>
      <c r="E1" s="380"/>
      <c r="F1" s="380"/>
      <c r="G1" s="380"/>
      <c r="H1" s="381"/>
    </row>
    <row r="2" spans="1:8" ht="15">
      <c r="A2" s="382" t="s">
        <v>139</v>
      </c>
      <c r="B2" s="383"/>
      <c r="C2" s="383"/>
      <c r="D2" s="383"/>
      <c r="E2" s="383"/>
      <c r="F2" s="383"/>
      <c r="G2" s="383"/>
      <c r="H2" s="384"/>
    </row>
    <row r="3" spans="1:8" ht="15">
      <c r="A3" s="382" t="s">
        <v>232</v>
      </c>
      <c r="B3" s="383"/>
      <c r="C3" s="383"/>
      <c r="D3" s="383"/>
      <c r="E3" s="383"/>
      <c r="F3" s="383"/>
      <c r="G3" s="383"/>
      <c r="H3" s="384"/>
    </row>
    <row r="4" spans="1:8" ht="15">
      <c r="A4" s="382" t="str">
        <f>+FORMATO6B!A4</f>
        <v>Del 1 de enero al 30 de junio de 2018</v>
      </c>
      <c r="B4" s="383"/>
      <c r="C4" s="383"/>
      <c r="D4" s="383"/>
      <c r="E4" s="383"/>
      <c r="F4" s="383"/>
      <c r="G4" s="383"/>
      <c r="H4" s="384"/>
    </row>
    <row r="5" spans="1:8" ht="15">
      <c r="A5" s="385" t="s">
        <v>1</v>
      </c>
      <c r="B5" s="386"/>
      <c r="C5" s="386"/>
      <c r="D5" s="386"/>
      <c r="E5" s="386"/>
      <c r="F5" s="386"/>
      <c r="G5" s="386"/>
      <c r="H5" s="387"/>
    </row>
    <row r="6" spans="1:8" ht="15">
      <c r="A6" s="379" t="s">
        <v>2</v>
      </c>
      <c r="B6" s="381"/>
      <c r="C6" s="484" t="s">
        <v>141</v>
      </c>
      <c r="D6" s="485"/>
      <c r="E6" s="485"/>
      <c r="F6" s="485"/>
      <c r="G6" s="486"/>
      <c r="H6" s="487" t="s">
        <v>227</v>
      </c>
    </row>
    <row r="7" spans="1:8" ht="15">
      <c r="A7" s="382"/>
      <c r="B7" s="384"/>
      <c r="C7" s="487" t="s">
        <v>4</v>
      </c>
      <c r="D7" s="292" t="s">
        <v>53</v>
      </c>
      <c r="E7" s="487" t="s">
        <v>55</v>
      </c>
      <c r="F7" s="487" t="s">
        <v>5</v>
      </c>
      <c r="G7" s="487" t="s">
        <v>7</v>
      </c>
      <c r="H7" s="488"/>
    </row>
    <row r="8" spans="1:8" ht="15">
      <c r="A8" s="382"/>
      <c r="B8" s="384"/>
      <c r="C8" s="489"/>
      <c r="D8" s="293" t="s">
        <v>54</v>
      </c>
      <c r="E8" s="489"/>
      <c r="F8" s="489"/>
      <c r="G8" s="489"/>
      <c r="H8" s="489"/>
    </row>
    <row r="9" spans="1:8" ht="15">
      <c r="A9" s="490"/>
      <c r="B9" s="491"/>
      <c r="C9" s="294"/>
      <c r="D9" s="294"/>
      <c r="E9" s="294"/>
      <c r="F9" s="294"/>
      <c r="G9" s="294"/>
      <c r="H9" s="294"/>
    </row>
    <row r="10" spans="1:8" ht="15">
      <c r="A10" s="492" t="s">
        <v>233</v>
      </c>
      <c r="B10" s="493"/>
      <c r="C10" s="299">
        <f aca="true" t="shared" si="0" ref="C10:H10">+C11+C21+C31+C44</f>
        <v>523868559.995</v>
      </c>
      <c r="D10" s="299">
        <f t="shared" si="0"/>
        <v>-47048987.719399996</v>
      </c>
      <c r="E10" s="299">
        <f t="shared" si="0"/>
        <v>476819572.27559996</v>
      </c>
      <c r="F10" s="299">
        <f t="shared" si="0"/>
        <v>185643926</v>
      </c>
      <c r="G10" s="299">
        <f t="shared" si="0"/>
        <v>173615873</v>
      </c>
      <c r="H10" s="299">
        <f t="shared" si="0"/>
        <v>291175646.27559996</v>
      </c>
    </row>
    <row r="11" spans="1:8" ht="15">
      <c r="A11" s="492" t="s">
        <v>234</v>
      </c>
      <c r="B11" s="493"/>
      <c r="C11" s="300">
        <f aca="true" t="shared" si="1" ref="C11:H11">SUM(C12:C19)</f>
        <v>0</v>
      </c>
      <c r="D11" s="300">
        <f t="shared" si="1"/>
        <v>0</v>
      </c>
      <c r="E11" s="300">
        <f t="shared" si="1"/>
        <v>0</v>
      </c>
      <c r="F11" s="300">
        <f t="shared" si="1"/>
        <v>0</v>
      </c>
      <c r="G11" s="300">
        <f t="shared" si="1"/>
        <v>0</v>
      </c>
      <c r="H11" s="300">
        <f t="shared" si="1"/>
        <v>0</v>
      </c>
    </row>
    <row r="12" spans="1:8" ht="15">
      <c r="A12" s="358"/>
      <c r="B12" s="100" t="s">
        <v>235</v>
      </c>
      <c r="C12" s="300"/>
      <c r="D12" s="300"/>
      <c r="E12" s="300"/>
      <c r="F12" s="300"/>
      <c r="G12" s="300"/>
      <c r="H12" s="300"/>
    </row>
    <row r="13" spans="1:8" ht="15">
      <c r="A13" s="358"/>
      <c r="B13" s="100" t="s">
        <v>236</v>
      </c>
      <c r="C13" s="300"/>
      <c r="D13" s="300"/>
      <c r="E13" s="300"/>
      <c r="F13" s="300"/>
      <c r="G13" s="300"/>
      <c r="H13" s="300"/>
    </row>
    <row r="14" spans="1:8" ht="15">
      <c r="A14" s="358"/>
      <c r="B14" s="100" t="s">
        <v>237</v>
      </c>
      <c r="C14" s="300"/>
      <c r="D14" s="300"/>
      <c r="E14" s="300"/>
      <c r="F14" s="300"/>
      <c r="G14" s="300"/>
      <c r="H14" s="300"/>
    </row>
    <row r="15" spans="1:8" ht="15">
      <c r="A15" s="358"/>
      <c r="B15" s="100" t="s">
        <v>238</v>
      </c>
      <c r="C15" s="300"/>
      <c r="D15" s="300"/>
      <c r="E15" s="300"/>
      <c r="F15" s="300"/>
      <c r="G15" s="300"/>
      <c r="H15" s="300"/>
    </row>
    <row r="16" spans="1:8" ht="15">
      <c r="A16" s="358"/>
      <c r="B16" s="100" t="s">
        <v>239</v>
      </c>
      <c r="C16" s="300"/>
      <c r="D16" s="300"/>
      <c r="E16" s="300"/>
      <c r="F16" s="300"/>
      <c r="G16" s="300"/>
      <c r="H16" s="300"/>
    </row>
    <row r="17" spans="1:8" ht="15">
      <c r="A17" s="358"/>
      <c r="B17" s="100" t="s">
        <v>240</v>
      </c>
      <c r="C17" s="300"/>
      <c r="D17" s="300"/>
      <c r="E17" s="300"/>
      <c r="F17" s="300"/>
      <c r="G17" s="300"/>
      <c r="H17" s="300"/>
    </row>
    <row r="18" spans="1:8" ht="15">
      <c r="A18" s="358"/>
      <c r="B18" s="100" t="s">
        <v>241</v>
      </c>
      <c r="C18" s="300"/>
      <c r="D18" s="300"/>
      <c r="E18" s="300"/>
      <c r="F18" s="300"/>
      <c r="G18" s="300"/>
      <c r="H18" s="300"/>
    </row>
    <row r="19" spans="1:8" ht="15">
      <c r="A19" s="358"/>
      <c r="B19" s="100" t="s">
        <v>242</v>
      </c>
      <c r="C19" s="300"/>
      <c r="D19" s="300"/>
      <c r="E19" s="300"/>
      <c r="F19" s="300"/>
      <c r="G19" s="300"/>
      <c r="H19" s="300"/>
    </row>
    <row r="20" spans="1:8" ht="15">
      <c r="A20" s="358"/>
      <c r="B20" s="100"/>
      <c r="C20" s="300"/>
      <c r="D20" s="300"/>
      <c r="E20" s="300"/>
      <c r="F20" s="300"/>
      <c r="G20" s="300"/>
      <c r="H20" s="300"/>
    </row>
    <row r="21" spans="1:8" ht="15">
      <c r="A21" s="492" t="s">
        <v>243</v>
      </c>
      <c r="B21" s="493"/>
      <c r="C21" s="299">
        <f aca="true" t="shared" si="2" ref="C21:H21">SUM(C22:C29)</f>
        <v>523868559.995</v>
      </c>
      <c r="D21" s="299">
        <f t="shared" si="2"/>
        <v>-47048987.719399996</v>
      </c>
      <c r="E21" s="299">
        <f t="shared" si="2"/>
        <v>476819572.27559996</v>
      </c>
      <c r="F21" s="299">
        <f t="shared" si="2"/>
        <v>185643926</v>
      </c>
      <c r="G21" s="299">
        <f t="shared" si="2"/>
        <v>173615873</v>
      </c>
      <c r="H21" s="299">
        <f t="shared" si="2"/>
        <v>291175646.27559996</v>
      </c>
    </row>
    <row r="22" spans="1:8" ht="15">
      <c r="A22" s="358"/>
      <c r="B22" s="100" t="s">
        <v>244</v>
      </c>
      <c r="C22" s="300"/>
      <c r="D22" s="300"/>
      <c r="E22" s="300"/>
      <c r="F22" s="300"/>
      <c r="G22" s="300"/>
      <c r="H22" s="300"/>
    </row>
    <row r="23" spans="1:8" ht="15">
      <c r="A23" s="358"/>
      <c r="B23" s="100" t="s">
        <v>245</v>
      </c>
      <c r="C23" s="300"/>
      <c r="D23" s="300"/>
      <c r="E23" s="300"/>
      <c r="F23" s="300"/>
      <c r="G23" s="300"/>
      <c r="H23" s="300"/>
    </row>
    <row r="24" spans="1:8" ht="15">
      <c r="A24" s="358"/>
      <c r="B24" s="100" t="s">
        <v>246</v>
      </c>
      <c r="C24" s="300"/>
      <c r="D24" s="300"/>
      <c r="E24" s="300"/>
      <c r="F24" s="300"/>
      <c r="G24" s="300"/>
      <c r="H24" s="300"/>
    </row>
    <row r="25" spans="1:8" ht="15">
      <c r="A25" s="494"/>
      <c r="B25" s="100" t="s">
        <v>247</v>
      </c>
      <c r="C25" s="398"/>
      <c r="D25" s="398"/>
      <c r="E25" s="398"/>
      <c r="F25" s="398"/>
      <c r="G25" s="398"/>
      <c r="H25" s="398"/>
    </row>
    <row r="26" spans="1:8" ht="15">
      <c r="A26" s="494"/>
      <c r="B26" s="100" t="s">
        <v>248</v>
      </c>
      <c r="C26" s="398"/>
      <c r="D26" s="398"/>
      <c r="E26" s="398"/>
      <c r="F26" s="398"/>
      <c r="G26" s="398"/>
      <c r="H26" s="398"/>
    </row>
    <row r="27" spans="1:8" ht="15">
      <c r="A27" s="358"/>
      <c r="B27" s="100" t="s">
        <v>249</v>
      </c>
      <c r="C27" s="300">
        <f>+FORMATO6A!C170</f>
        <v>523868559.995</v>
      </c>
      <c r="D27" s="300">
        <f>+FORMATO6A!D170</f>
        <v>-47048987.719399996</v>
      </c>
      <c r="E27" s="300">
        <f>+FORMATO6A!E170</f>
        <v>476819572.27559996</v>
      </c>
      <c r="F27" s="300">
        <f>+FORMATO6A!F170</f>
        <v>185643926</v>
      </c>
      <c r="G27" s="300">
        <f>+FORMATO6A!G170</f>
        <v>173615873</v>
      </c>
      <c r="H27" s="300">
        <f>+E27-F27</f>
        <v>291175646.27559996</v>
      </c>
    </row>
    <row r="28" spans="1:8" ht="15">
      <c r="A28" s="358"/>
      <c r="B28" s="100" t="s">
        <v>250</v>
      </c>
      <c r="C28" s="300"/>
      <c r="D28" s="300"/>
      <c r="E28" s="300"/>
      <c r="F28" s="300"/>
      <c r="G28" s="300"/>
      <c r="H28" s="300"/>
    </row>
    <row r="29" spans="1:8" ht="15">
      <c r="A29" s="358"/>
      <c r="B29" s="100" t="s">
        <v>251</v>
      </c>
      <c r="C29" s="300"/>
      <c r="D29" s="300"/>
      <c r="E29" s="300"/>
      <c r="F29" s="300"/>
      <c r="G29" s="300"/>
      <c r="H29" s="300"/>
    </row>
    <row r="30" spans="1:8" ht="15">
      <c r="A30" s="296"/>
      <c r="B30" s="103"/>
      <c r="C30" s="301"/>
      <c r="D30" s="300"/>
      <c r="E30" s="300"/>
      <c r="F30" s="300"/>
      <c r="G30" s="300"/>
      <c r="H30" s="300"/>
    </row>
    <row r="31" spans="1:8" ht="15">
      <c r="A31" s="492" t="s">
        <v>252</v>
      </c>
      <c r="B31" s="493"/>
      <c r="C31" s="398">
        <f aca="true" t="shared" si="3" ref="C31:H31">SUM(C33:C42)</f>
        <v>0</v>
      </c>
      <c r="D31" s="398">
        <f t="shared" si="3"/>
        <v>0</v>
      </c>
      <c r="E31" s="398">
        <f t="shared" si="3"/>
        <v>0</v>
      </c>
      <c r="F31" s="398">
        <f t="shared" si="3"/>
        <v>0</v>
      </c>
      <c r="G31" s="398">
        <f t="shared" si="3"/>
        <v>0</v>
      </c>
      <c r="H31" s="398">
        <f t="shared" si="3"/>
        <v>0</v>
      </c>
    </row>
    <row r="32" spans="1:8" ht="15">
      <c r="A32" s="492" t="s">
        <v>253</v>
      </c>
      <c r="B32" s="493"/>
      <c r="C32" s="398"/>
      <c r="D32" s="398"/>
      <c r="E32" s="398"/>
      <c r="F32" s="398"/>
      <c r="G32" s="398"/>
      <c r="H32" s="398"/>
    </row>
    <row r="33" spans="1:8" ht="15">
      <c r="A33" s="494"/>
      <c r="B33" s="100" t="s">
        <v>254</v>
      </c>
      <c r="C33" s="398"/>
      <c r="D33" s="398"/>
      <c r="E33" s="398"/>
      <c r="F33" s="398"/>
      <c r="G33" s="398"/>
      <c r="H33" s="398"/>
    </row>
    <row r="34" spans="1:8" ht="15">
      <c r="A34" s="494"/>
      <c r="B34" s="100" t="s">
        <v>255</v>
      </c>
      <c r="C34" s="398"/>
      <c r="D34" s="398"/>
      <c r="E34" s="398"/>
      <c r="F34" s="398"/>
      <c r="G34" s="398"/>
      <c r="H34" s="398"/>
    </row>
    <row r="35" spans="1:8" ht="15">
      <c r="A35" s="358"/>
      <c r="B35" s="100" t="s">
        <v>256</v>
      </c>
      <c r="C35" s="300"/>
      <c r="D35" s="300"/>
      <c r="E35" s="300"/>
      <c r="F35" s="300"/>
      <c r="G35" s="300"/>
      <c r="H35" s="300"/>
    </row>
    <row r="36" spans="1:8" ht="15">
      <c r="A36" s="358"/>
      <c r="B36" s="100" t="s">
        <v>257</v>
      </c>
      <c r="C36" s="300"/>
      <c r="D36" s="300"/>
      <c r="E36" s="300"/>
      <c r="F36" s="300"/>
      <c r="G36" s="300"/>
      <c r="H36" s="300"/>
    </row>
    <row r="37" spans="1:8" ht="15">
      <c r="A37" s="358"/>
      <c r="B37" s="100" t="s">
        <v>258</v>
      </c>
      <c r="C37" s="300"/>
      <c r="D37" s="300"/>
      <c r="E37" s="300"/>
      <c r="F37" s="300"/>
      <c r="G37" s="300"/>
      <c r="H37" s="300"/>
    </row>
    <row r="38" spans="1:8" ht="15">
      <c r="A38" s="358"/>
      <c r="B38" s="100" t="s">
        <v>259</v>
      </c>
      <c r="C38" s="300"/>
      <c r="D38" s="300"/>
      <c r="E38" s="300"/>
      <c r="F38" s="300"/>
      <c r="G38" s="300"/>
      <c r="H38" s="300"/>
    </row>
    <row r="39" spans="1:8" ht="15">
      <c r="A39" s="358"/>
      <c r="B39" s="100" t="s">
        <v>260</v>
      </c>
      <c r="C39" s="300"/>
      <c r="D39" s="300"/>
      <c r="E39" s="300"/>
      <c r="F39" s="300"/>
      <c r="G39" s="300"/>
      <c r="H39" s="300"/>
    </row>
    <row r="40" spans="1:8" ht="15">
      <c r="A40" s="358"/>
      <c r="B40" s="100" t="s">
        <v>261</v>
      </c>
      <c r="C40" s="300"/>
      <c r="D40" s="300"/>
      <c r="E40" s="300"/>
      <c r="F40" s="300"/>
      <c r="G40" s="300"/>
      <c r="H40" s="300"/>
    </row>
    <row r="41" spans="1:8" ht="15">
      <c r="A41" s="358"/>
      <c r="B41" s="100" t="s">
        <v>262</v>
      </c>
      <c r="C41" s="300"/>
      <c r="D41" s="300"/>
      <c r="E41" s="300"/>
      <c r="F41" s="300"/>
      <c r="G41" s="300"/>
      <c r="H41" s="300"/>
    </row>
    <row r="42" spans="1:8" ht="15">
      <c r="A42" s="358"/>
      <c r="B42" s="100" t="s">
        <v>263</v>
      </c>
      <c r="C42" s="300"/>
      <c r="D42" s="300"/>
      <c r="E42" s="300"/>
      <c r="F42" s="300"/>
      <c r="G42" s="300"/>
      <c r="H42" s="300"/>
    </row>
    <row r="43" spans="1:8" ht="15">
      <c r="A43" s="358"/>
      <c r="B43" s="100"/>
      <c r="C43" s="300"/>
      <c r="D43" s="300"/>
      <c r="E43" s="300"/>
      <c r="F43" s="300"/>
      <c r="G43" s="300"/>
      <c r="H43" s="300"/>
    </row>
    <row r="44" spans="1:8" ht="15">
      <c r="A44" s="492" t="s">
        <v>264</v>
      </c>
      <c r="B44" s="493"/>
      <c r="C44" s="398">
        <f aca="true" t="shared" si="4" ref="C44:H44">SUM(C46:C51)</f>
        <v>0</v>
      </c>
      <c r="D44" s="398">
        <f t="shared" si="4"/>
        <v>0</v>
      </c>
      <c r="E44" s="398">
        <f t="shared" si="4"/>
        <v>0</v>
      </c>
      <c r="F44" s="398">
        <f t="shared" si="4"/>
        <v>0</v>
      </c>
      <c r="G44" s="398">
        <f t="shared" si="4"/>
        <v>0</v>
      </c>
      <c r="H44" s="398">
        <f t="shared" si="4"/>
        <v>0</v>
      </c>
    </row>
    <row r="45" spans="1:8" ht="15">
      <c r="A45" s="492" t="s">
        <v>265</v>
      </c>
      <c r="B45" s="493"/>
      <c r="C45" s="398"/>
      <c r="D45" s="398"/>
      <c r="E45" s="398"/>
      <c r="F45" s="398"/>
      <c r="G45" s="398"/>
      <c r="H45" s="398"/>
    </row>
    <row r="46" spans="1:8" ht="15">
      <c r="A46" s="494"/>
      <c r="B46" s="100" t="s">
        <v>266</v>
      </c>
      <c r="C46" s="398"/>
      <c r="D46" s="398"/>
      <c r="E46" s="398"/>
      <c r="F46" s="398"/>
      <c r="G46" s="398"/>
      <c r="H46" s="398"/>
    </row>
    <row r="47" spans="1:8" ht="15">
      <c r="A47" s="494"/>
      <c r="B47" s="100" t="s">
        <v>267</v>
      </c>
      <c r="C47" s="398"/>
      <c r="D47" s="398"/>
      <c r="E47" s="398"/>
      <c r="F47" s="398"/>
      <c r="G47" s="398"/>
      <c r="H47" s="398"/>
    </row>
    <row r="48" spans="1:8" ht="15">
      <c r="A48" s="494"/>
      <c r="B48" s="100" t="s">
        <v>268</v>
      </c>
      <c r="C48" s="398"/>
      <c r="D48" s="398"/>
      <c r="E48" s="398"/>
      <c r="F48" s="398"/>
      <c r="G48" s="398"/>
      <c r="H48" s="398"/>
    </row>
    <row r="49" spans="1:8" ht="15">
      <c r="A49" s="494"/>
      <c r="B49" s="100" t="s">
        <v>269</v>
      </c>
      <c r="C49" s="398"/>
      <c r="D49" s="398"/>
      <c r="E49" s="398"/>
      <c r="F49" s="398"/>
      <c r="G49" s="398"/>
      <c r="H49" s="398"/>
    </row>
    <row r="50" spans="1:8" ht="15">
      <c r="A50" s="358"/>
      <c r="B50" s="100" t="s">
        <v>270</v>
      </c>
      <c r="C50" s="300"/>
      <c r="D50" s="300"/>
      <c r="E50" s="300"/>
      <c r="F50" s="300"/>
      <c r="G50" s="300"/>
      <c r="H50" s="300"/>
    </row>
    <row r="51" spans="1:8" ht="15">
      <c r="A51" s="358"/>
      <c r="B51" s="100" t="s">
        <v>271</v>
      </c>
      <c r="C51" s="300"/>
      <c r="D51" s="300"/>
      <c r="E51" s="300"/>
      <c r="F51" s="300"/>
      <c r="G51" s="300"/>
      <c r="H51" s="300"/>
    </row>
    <row r="52" spans="1:8" ht="15">
      <c r="A52" s="358"/>
      <c r="B52" s="100"/>
      <c r="C52" s="300"/>
      <c r="D52" s="300"/>
      <c r="E52" s="300"/>
      <c r="F52" s="300"/>
      <c r="G52" s="300"/>
      <c r="H52" s="300"/>
    </row>
    <row r="53" spans="1:8" ht="15">
      <c r="A53" s="492" t="s">
        <v>272</v>
      </c>
      <c r="B53" s="493"/>
      <c r="C53" s="299">
        <f>+C54+C64+C74+C87</f>
        <v>0</v>
      </c>
      <c r="D53" s="299">
        <f>+D54+D64+D74+D87</f>
        <v>0</v>
      </c>
      <c r="E53" s="299">
        <f>+E54+E64+E74+E87</f>
        <v>0</v>
      </c>
      <c r="F53" s="299">
        <f>+F54+F64+F74+F87</f>
        <v>0</v>
      </c>
      <c r="G53" s="299">
        <f>+G54+G64+G74+G87</f>
        <v>0</v>
      </c>
      <c r="H53" s="299">
        <f>+C53+E53-F53</f>
        <v>0</v>
      </c>
    </row>
    <row r="54" spans="1:8" ht="15">
      <c r="A54" s="492" t="s">
        <v>234</v>
      </c>
      <c r="B54" s="493"/>
      <c r="C54" s="300">
        <f>SUM(C55:C62)</f>
        <v>0</v>
      </c>
      <c r="D54" s="300"/>
      <c r="E54" s="300"/>
      <c r="F54" s="300"/>
      <c r="G54" s="300"/>
      <c r="H54" s="300"/>
    </row>
    <row r="55" spans="1:8" ht="15">
      <c r="A55" s="358"/>
      <c r="B55" s="100" t="s">
        <v>235</v>
      </c>
      <c r="C55" s="300"/>
      <c r="D55" s="300"/>
      <c r="E55" s="300"/>
      <c r="F55" s="300"/>
      <c r="G55" s="300"/>
      <c r="H55" s="300"/>
    </row>
    <row r="56" spans="1:8" ht="15">
      <c r="A56" s="358"/>
      <c r="B56" s="100" t="s">
        <v>236</v>
      </c>
      <c r="C56" s="300"/>
      <c r="D56" s="300"/>
      <c r="E56" s="300"/>
      <c r="F56" s="300"/>
      <c r="G56" s="300"/>
      <c r="H56" s="300"/>
    </row>
    <row r="57" spans="1:8" ht="15">
      <c r="A57" s="358"/>
      <c r="B57" s="100" t="s">
        <v>237</v>
      </c>
      <c r="C57" s="300"/>
      <c r="D57" s="300"/>
      <c r="E57" s="300"/>
      <c r="F57" s="300"/>
      <c r="G57" s="300"/>
      <c r="H57" s="300"/>
    </row>
    <row r="58" spans="1:8" ht="15">
      <c r="A58" s="358"/>
      <c r="B58" s="100" t="s">
        <v>238</v>
      </c>
      <c r="C58" s="300"/>
      <c r="D58" s="300"/>
      <c r="E58" s="300"/>
      <c r="F58" s="300"/>
      <c r="G58" s="300"/>
      <c r="H58" s="300"/>
    </row>
    <row r="59" spans="1:8" ht="15">
      <c r="A59" s="358"/>
      <c r="B59" s="100" t="s">
        <v>239</v>
      </c>
      <c r="C59" s="300"/>
      <c r="D59" s="300"/>
      <c r="E59" s="300"/>
      <c r="F59" s="300"/>
      <c r="G59" s="300"/>
      <c r="H59" s="300"/>
    </row>
    <row r="60" spans="1:8" ht="15">
      <c r="A60" s="358"/>
      <c r="B60" s="100" t="s">
        <v>240</v>
      </c>
      <c r="C60" s="300"/>
      <c r="D60" s="300"/>
      <c r="E60" s="300"/>
      <c r="F60" s="300"/>
      <c r="G60" s="300"/>
      <c r="H60" s="300"/>
    </row>
    <row r="61" spans="1:8" ht="15">
      <c r="A61" s="358"/>
      <c r="B61" s="100" t="s">
        <v>241</v>
      </c>
      <c r="C61" s="300"/>
      <c r="D61" s="300"/>
      <c r="E61" s="300"/>
      <c r="F61" s="300"/>
      <c r="G61" s="300"/>
      <c r="H61" s="300"/>
    </row>
    <row r="62" spans="1:8" ht="15">
      <c r="A62" s="358"/>
      <c r="B62" s="100" t="s">
        <v>242</v>
      </c>
      <c r="C62" s="300"/>
      <c r="D62" s="300"/>
      <c r="E62" s="300"/>
      <c r="F62" s="300"/>
      <c r="G62" s="300"/>
      <c r="H62" s="300"/>
    </row>
    <row r="63" spans="1:8" ht="15">
      <c r="A63" s="358"/>
      <c r="B63" s="100"/>
      <c r="C63" s="300"/>
      <c r="D63" s="300"/>
      <c r="E63" s="300"/>
      <c r="F63" s="300"/>
      <c r="G63" s="300"/>
      <c r="H63" s="300"/>
    </row>
    <row r="64" spans="1:8" ht="15">
      <c r="A64" s="495" t="s">
        <v>243</v>
      </c>
      <c r="B64" s="496"/>
      <c r="C64" s="301">
        <f>SUM(C65:C72)</f>
        <v>0</v>
      </c>
      <c r="D64" s="300">
        <f>SUM(D65:D72)</f>
        <v>0</v>
      </c>
      <c r="E64" s="300">
        <f>SUM(E65:E72)</f>
        <v>0</v>
      </c>
      <c r="F64" s="300">
        <f>SUM(F65:F72)</f>
        <v>0</v>
      </c>
      <c r="G64" s="300">
        <f>SUM(G65:G72)</f>
        <v>0</v>
      </c>
      <c r="H64" s="300">
        <f>+C64+E64-F64</f>
        <v>0</v>
      </c>
    </row>
    <row r="65" spans="1:8" ht="15">
      <c r="A65" s="296"/>
      <c r="B65" s="103" t="s">
        <v>244</v>
      </c>
      <c r="C65" s="301"/>
      <c r="D65" s="300"/>
      <c r="E65" s="300"/>
      <c r="F65" s="300"/>
      <c r="G65" s="300"/>
      <c r="H65" s="300"/>
    </row>
    <row r="66" spans="1:8" ht="15">
      <c r="A66" s="296"/>
      <c r="B66" s="103" t="s">
        <v>245</v>
      </c>
      <c r="C66" s="301"/>
      <c r="D66" s="300"/>
      <c r="E66" s="300"/>
      <c r="F66" s="300"/>
      <c r="G66" s="300"/>
      <c r="H66" s="300"/>
    </row>
    <row r="67" spans="1:8" ht="15">
      <c r="A67" s="296"/>
      <c r="B67" s="103" t="s">
        <v>246</v>
      </c>
      <c r="C67" s="301"/>
      <c r="D67" s="300"/>
      <c r="E67" s="300"/>
      <c r="F67" s="300"/>
      <c r="G67" s="300"/>
      <c r="H67" s="300"/>
    </row>
    <row r="68" spans="1:8" ht="15">
      <c r="A68" s="494"/>
      <c r="B68" s="100" t="s">
        <v>247</v>
      </c>
      <c r="C68" s="398"/>
      <c r="D68" s="398"/>
      <c r="E68" s="398"/>
      <c r="F68" s="398"/>
      <c r="G68" s="398"/>
      <c r="H68" s="398"/>
    </row>
    <row r="69" spans="1:8" ht="15">
      <c r="A69" s="494"/>
      <c r="B69" s="100" t="s">
        <v>248</v>
      </c>
      <c r="C69" s="398"/>
      <c r="D69" s="398"/>
      <c r="E69" s="398"/>
      <c r="F69" s="398"/>
      <c r="G69" s="398"/>
      <c r="H69" s="398"/>
    </row>
    <row r="70" spans="1:8" ht="15">
      <c r="A70" s="358"/>
      <c r="B70" s="100" t="s">
        <v>249</v>
      </c>
      <c r="C70" s="300"/>
      <c r="D70" s="300"/>
      <c r="E70" s="300"/>
      <c r="F70" s="300"/>
      <c r="G70" s="300"/>
      <c r="H70" s="300"/>
    </row>
    <row r="71" spans="1:8" ht="15">
      <c r="A71" s="358"/>
      <c r="B71" s="100" t="s">
        <v>250</v>
      </c>
      <c r="C71" s="300"/>
      <c r="D71" s="300"/>
      <c r="E71" s="300"/>
      <c r="F71" s="300"/>
      <c r="G71" s="300"/>
      <c r="H71" s="300"/>
    </row>
    <row r="72" spans="1:8" ht="15">
      <c r="A72" s="358"/>
      <c r="B72" s="100" t="s">
        <v>251</v>
      </c>
      <c r="C72" s="300"/>
      <c r="D72" s="300"/>
      <c r="E72" s="300"/>
      <c r="F72" s="300"/>
      <c r="G72" s="300"/>
      <c r="H72" s="300"/>
    </row>
    <row r="73" spans="1:8" ht="15">
      <c r="A73" s="358"/>
      <c r="B73" s="100"/>
      <c r="C73" s="300"/>
      <c r="D73" s="300"/>
      <c r="E73" s="300"/>
      <c r="F73" s="300"/>
      <c r="G73" s="300"/>
      <c r="H73" s="300"/>
    </row>
    <row r="74" spans="1:8" ht="15">
      <c r="A74" s="492" t="s">
        <v>252</v>
      </c>
      <c r="B74" s="493"/>
      <c r="C74" s="398">
        <f aca="true" t="shared" si="5" ref="C74:H74">SUM(C76:C85)</f>
        <v>0</v>
      </c>
      <c r="D74" s="398">
        <f t="shared" si="5"/>
        <v>0</v>
      </c>
      <c r="E74" s="398">
        <f t="shared" si="5"/>
        <v>0</v>
      </c>
      <c r="F74" s="398">
        <f t="shared" si="5"/>
        <v>0</v>
      </c>
      <c r="G74" s="398">
        <f t="shared" si="5"/>
        <v>0</v>
      </c>
      <c r="H74" s="398">
        <f t="shared" si="5"/>
        <v>0</v>
      </c>
    </row>
    <row r="75" spans="1:8" ht="15">
      <c r="A75" s="492" t="s">
        <v>253</v>
      </c>
      <c r="B75" s="493"/>
      <c r="C75" s="398"/>
      <c r="D75" s="398"/>
      <c r="E75" s="398"/>
      <c r="F75" s="398"/>
      <c r="G75" s="398"/>
      <c r="H75" s="398"/>
    </row>
    <row r="76" spans="1:8" ht="15">
      <c r="A76" s="494"/>
      <c r="B76" s="100" t="s">
        <v>254</v>
      </c>
      <c r="C76" s="398"/>
      <c r="D76" s="398"/>
      <c r="E76" s="398"/>
      <c r="F76" s="398"/>
      <c r="G76" s="398"/>
      <c r="H76" s="398"/>
    </row>
    <row r="77" spans="1:8" ht="15">
      <c r="A77" s="494"/>
      <c r="B77" s="100" t="s">
        <v>255</v>
      </c>
      <c r="C77" s="398"/>
      <c r="D77" s="398"/>
      <c r="E77" s="398"/>
      <c r="F77" s="398"/>
      <c r="G77" s="398"/>
      <c r="H77" s="398"/>
    </row>
    <row r="78" spans="1:8" ht="15">
      <c r="A78" s="358"/>
      <c r="B78" s="100" t="s">
        <v>256</v>
      </c>
      <c r="C78" s="300"/>
      <c r="D78" s="300"/>
      <c r="E78" s="300"/>
      <c r="F78" s="300"/>
      <c r="G78" s="300"/>
      <c r="H78" s="300"/>
    </row>
    <row r="79" spans="1:8" ht="15">
      <c r="A79" s="358"/>
      <c r="B79" s="100" t="s">
        <v>257</v>
      </c>
      <c r="C79" s="300"/>
      <c r="D79" s="300"/>
      <c r="E79" s="300"/>
      <c r="F79" s="300"/>
      <c r="G79" s="300"/>
      <c r="H79" s="300"/>
    </row>
    <row r="80" spans="1:8" ht="15">
      <c r="A80" s="358"/>
      <c r="B80" s="100" t="s">
        <v>258</v>
      </c>
      <c r="C80" s="300"/>
      <c r="D80" s="300"/>
      <c r="E80" s="300"/>
      <c r="F80" s="300"/>
      <c r="G80" s="300"/>
      <c r="H80" s="300"/>
    </row>
    <row r="81" spans="1:8" ht="15">
      <c r="A81" s="358"/>
      <c r="B81" s="100" t="s">
        <v>259</v>
      </c>
      <c r="C81" s="300"/>
      <c r="D81" s="300"/>
      <c r="E81" s="300"/>
      <c r="F81" s="300"/>
      <c r="G81" s="300"/>
      <c r="H81" s="300"/>
    </row>
    <row r="82" spans="1:8" ht="15">
      <c r="A82" s="358"/>
      <c r="B82" s="100" t="s">
        <v>260</v>
      </c>
      <c r="C82" s="300"/>
      <c r="D82" s="300"/>
      <c r="E82" s="300"/>
      <c r="F82" s="300"/>
      <c r="G82" s="300"/>
      <c r="H82" s="300"/>
    </row>
    <row r="83" spans="1:8" ht="15">
      <c r="A83" s="358"/>
      <c r="B83" s="100" t="s">
        <v>261</v>
      </c>
      <c r="C83" s="300"/>
      <c r="D83" s="300"/>
      <c r="E83" s="300"/>
      <c r="F83" s="300"/>
      <c r="G83" s="300"/>
      <c r="H83" s="300"/>
    </row>
    <row r="84" spans="1:8" ht="15">
      <c r="A84" s="358"/>
      <c r="B84" s="100" t="s">
        <v>262</v>
      </c>
      <c r="C84" s="300"/>
      <c r="D84" s="300"/>
      <c r="E84" s="300"/>
      <c r="F84" s="300"/>
      <c r="G84" s="300"/>
      <c r="H84" s="300"/>
    </row>
    <row r="85" spans="1:8" ht="15">
      <c r="A85" s="358"/>
      <c r="B85" s="100" t="s">
        <v>263</v>
      </c>
      <c r="C85" s="300"/>
      <c r="D85" s="300"/>
      <c r="E85" s="300"/>
      <c r="F85" s="300"/>
      <c r="G85" s="300"/>
      <c r="H85" s="300"/>
    </row>
    <row r="86" spans="1:8" ht="15">
      <c r="A86" s="358"/>
      <c r="B86" s="100"/>
      <c r="C86" s="300"/>
      <c r="D86" s="300"/>
      <c r="E86" s="300"/>
      <c r="F86" s="300"/>
      <c r="G86" s="300"/>
      <c r="H86" s="300"/>
    </row>
    <row r="87" spans="1:8" ht="15">
      <c r="A87" s="492" t="s">
        <v>264</v>
      </c>
      <c r="B87" s="493"/>
      <c r="C87" s="398">
        <f aca="true" t="shared" si="6" ref="C87:H87">SUM(C89:C94)</f>
        <v>0</v>
      </c>
      <c r="D87" s="398">
        <f t="shared" si="6"/>
        <v>0</v>
      </c>
      <c r="E87" s="398">
        <f t="shared" si="6"/>
        <v>0</v>
      </c>
      <c r="F87" s="398">
        <f t="shared" si="6"/>
        <v>0</v>
      </c>
      <c r="G87" s="398">
        <f t="shared" si="6"/>
        <v>0</v>
      </c>
      <c r="H87" s="398">
        <f t="shared" si="6"/>
        <v>0</v>
      </c>
    </row>
    <row r="88" spans="1:8" ht="15">
      <c r="A88" s="492" t="s">
        <v>265</v>
      </c>
      <c r="B88" s="493"/>
      <c r="C88" s="398"/>
      <c r="D88" s="398"/>
      <c r="E88" s="398"/>
      <c r="F88" s="398"/>
      <c r="G88" s="398"/>
      <c r="H88" s="398"/>
    </row>
    <row r="89" spans="1:8" ht="15">
      <c r="A89" s="494"/>
      <c r="B89" s="100" t="s">
        <v>266</v>
      </c>
      <c r="C89" s="398"/>
      <c r="D89" s="398"/>
      <c r="E89" s="398"/>
      <c r="F89" s="398"/>
      <c r="G89" s="398"/>
      <c r="H89" s="398"/>
    </row>
    <row r="90" spans="1:8" ht="15">
      <c r="A90" s="494"/>
      <c r="B90" s="100" t="s">
        <v>267</v>
      </c>
      <c r="C90" s="398"/>
      <c r="D90" s="398"/>
      <c r="E90" s="398"/>
      <c r="F90" s="398"/>
      <c r="G90" s="398"/>
      <c r="H90" s="398"/>
    </row>
    <row r="91" spans="1:8" ht="15">
      <c r="A91" s="494"/>
      <c r="B91" s="100" t="s">
        <v>268</v>
      </c>
      <c r="C91" s="398"/>
      <c r="D91" s="398"/>
      <c r="E91" s="398"/>
      <c r="F91" s="398"/>
      <c r="G91" s="398"/>
      <c r="H91" s="398"/>
    </row>
    <row r="92" spans="1:8" ht="15">
      <c r="A92" s="494"/>
      <c r="B92" s="100" t="s">
        <v>269</v>
      </c>
      <c r="C92" s="398"/>
      <c r="D92" s="398"/>
      <c r="E92" s="398"/>
      <c r="F92" s="398"/>
      <c r="G92" s="398"/>
      <c r="H92" s="398"/>
    </row>
    <row r="93" spans="1:8" ht="15">
      <c r="A93" s="358"/>
      <c r="B93" s="100" t="s">
        <v>270</v>
      </c>
      <c r="C93" s="300"/>
      <c r="D93" s="300"/>
      <c r="E93" s="300"/>
      <c r="F93" s="300"/>
      <c r="G93" s="300"/>
      <c r="H93" s="300"/>
    </row>
    <row r="94" spans="1:8" ht="15">
      <c r="A94" s="358"/>
      <c r="B94" s="100" t="s">
        <v>271</v>
      </c>
      <c r="C94" s="300"/>
      <c r="D94" s="300"/>
      <c r="E94" s="300"/>
      <c r="F94" s="300"/>
      <c r="G94" s="300"/>
      <c r="H94" s="300"/>
    </row>
    <row r="95" spans="1:8" ht="15">
      <c r="A95" s="358"/>
      <c r="B95" s="100"/>
      <c r="C95" s="300"/>
      <c r="D95" s="300"/>
      <c r="E95" s="300"/>
      <c r="F95" s="300"/>
      <c r="G95" s="300"/>
      <c r="H95" s="300"/>
    </row>
    <row r="96" spans="1:8" ht="15">
      <c r="A96" s="492" t="s">
        <v>225</v>
      </c>
      <c r="B96" s="493"/>
      <c r="C96" s="299">
        <f aca="true" t="shared" si="7" ref="C96:H96">+C10+C53</f>
        <v>523868559.995</v>
      </c>
      <c r="D96" s="299">
        <f t="shared" si="7"/>
        <v>-47048987.719399996</v>
      </c>
      <c r="E96" s="299">
        <f t="shared" si="7"/>
        <v>476819572.27559996</v>
      </c>
      <c r="F96" s="299">
        <f t="shared" si="7"/>
        <v>185643926</v>
      </c>
      <c r="G96" s="299">
        <f t="shared" si="7"/>
        <v>173615873</v>
      </c>
      <c r="H96" s="299">
        <f t="shared" si="7"/>
        <v>291175646.27559996</v>
      </c>
    </row>
    <row r="97" spans="1:8" ht="15">
      <c r="A97" s="302"/>
      <c r="B97" s="303"/>
      <c r="C97" s="304"/>
      <c r="D97" s="304"/>
      <c r="E97" s="304"/>
      <c r="F97" s="304"/>
      <c r="G97" s="304"/>
      <c r="H97" s="304"/>
    </row>
    <row r="98" spans="1:8" ht="15">
      <c r="A98" s="103"/>
      <c r="B98" s="103"/>
      <c r="C98" s="295"/>
      <c r="D98" s="295"/>
      <c r="E98" s="295"/>
      <c r="F98" s="295"/>
      <c r="G98" s="295"/>
      <c r="H98" s="295"/>
    </row>
    <row r="99" spans="1:8" ht="15">
      <c r="A99" s="103"/>
      <c r="B99" s="103"/>
      <c r="C99" s="295"/>
      <c r="D99" s="295"/>
      <c r="E99" s="295"/>
      <c r="F99" s="295"/>
      <c r="G99" s="295"/>
      <c r="H99" s="295"/>
    </row>
    <row r="100" spans="1:8" ht="15">
      <c r="A100" s="103"/>
      <c r="B100" s="103"/>
      <c r="C100" s="295"/>
      <c r="D100" s="295"/>
      <c r="E100" s="295"/>
      <c r="F100" s="295"/>
      <c r="G100" s="295"/>
      <c r="H100" s="295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80" zoomScaleSheetLayoutView="80" zoomScalePageLayoutView="0" workbookViewId="0" topLeftCell="A1">
      <selection activeCell="E66" sqref="E66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57421875" style="0" bestFit="1" customWidth="1"/>
    <col min="8" max="9" width="16.140625" style="0" bestFit="1" customWidth="1"/>
  </cols>
  <sheetData>
    <row r="1" spans="1:7" ht="15">
      <c r="A1" s="400" t="str">
        <f>+FORMATO6C!A1</f>
        <v>COLEGIO DE ESTUDIOS CIENTÍFICOS Y TECNOLÓGICOS DEL ESTADO DE TLAXCALA</v>
      </c>
      <c r="B1" s="401"/>
      <c r="C1" s="401"/>
      <c r="D1" s="401"/>
      <c r="E1" s="401"/>
      <c r="F1" s="401"/>
      <c r="G1" s="402"/>
    </row>
    <row r="2" spans="1:7" ht="15">
      <c r="A2" s="451" t="s">
        <v>139</v>
      </c>
      <c r="B2" s="452"/>
      <c r="C2" s="452"/>
      <c r="D2" s="452"/>
      <c r="E2" s="452"/>
      <c r="F2" s="452"/>
      <c r="G2" s="453"/>
    </row>
    <row r="3" spans="1:7" ht="15">
      <c r="A3" s="451" t="s">
        <v>273</v>
      </c>
      <c r="B3" s="452"/>
      <c r="C3" s="452"/>
      <c r="D3" s="452"/>
      <c r="E3" s="452"/>
      <c r="F3" s="452"/>
      <c r="G3" s="453"/>
    </row>
    <row r="4" spans="1:7" ht="15">
      <c r="A4" s="451" t="s">
        <v>584</v>
      </c>
      <c r="B4" s="452"/>
      <c r="C4" s="452"/>
      <c r="D4" s="452"/>
      <c r="E4" s="452"/>
      <c r="F4" s="452"/>
      <c r="G4" s="453"/>
    </row>
    <row r="5" spans="1:7" ht="15">
      <c r="A5" s="454" t="s">
        <v>1</v>
      </c>
      <c r="B5" s="455"/>
      <c r="C5" s="455"/>
      <c r="D5" s="455"/>
      <c r="E5" s="455"/>
      <c r="F5" s="455"/>
      <c r="G5" s="456"/>
    </row>
    <row r="6" spans="1:7" ht="15">
      <c r="A6" s="460" t="s">
        <v>2</v>
      </c>
      <c r="B6" s="457" t="s">
        <v>141</v>
      </c>
      <c r="C6" s="458"/>
      <c r="D6" s="458"/>
      <c r="E6" s="458"/>
      <c r="F6" s="459"/>
      <c r="G6" s="460" t="s">
        <v>227</v>
      </c>
    </row>
    <row r="7" spans="1:7" ht="15">
      <c r="A7" s="481"/>
      <c r="B7" s="460" t="s">
        <v>4</v>
      </c>
      <c r="C7" s="334" t="s">
        <v>53</v>
      </c>
      <c r="D7" s="460" t="s">
        <v>55</v>
      </c>
      <c r="E7" s="460" t="s">
        <v>5</v>
      </c>
      <c r="F7" s="460" t="s">
        <v>7</v>
      </c>
      <c r="G7" s="481"/>
    </row>
    <row r="8" spans="1:7" ht="15">
      <c r="A8" s="461"/>
      <c r="B8" s="461"/>
      <c r="C8" s="335" t="s">
        <v>54</v>
      </c>
      <c r="D8" s="461"/>
      <c r="E8" s="461"/>
      <c r="F8" s="461"/>
      <c r="G8" s="461"/>
    </row>
    <row r="9" spans="1:7" ht="15">
      <c r="A9" s="352" t="s">
        <v>274</v>
      </c>
      <c r="B9" s="360">
        <f>SUM(B10:B18)+B21</f>
        <v>469112665</v>
      </c>
      <c r="C9" s="360">
        <f>SUM(C10:C18)+C21</f>
        <v>-49370491</v>
      </c>
      <c r="D9" s="360">
        <f>SUM(D10:D18)+D21</f>
        <v>419742174</v>
      </c>
      <c r="E9" s="360">
        <f>SUM(E10:E18)+E21</f>
        <v>78705961</v>
      </c>
      <c r="F9" s="360">
        <f>SUM(F10:F18)+F21</f>
        <v>75725915</v>
      </c>
      <c r="G9" s="360">
        <f>+D9-E9</f>
        <v>341036213</v>
      </c>
    </row>
    <row r="10" spans="1:7" ht="15">
      <c r="A10" s="358" t="s">
        <v>275</v>
      </c>
      <c r="B10" s="361"/>
      <c r="C10" s="106"/>
      <c r="D10" s="106"/>
      <c r="E10" s="106"/>
      <c r="F10" s="106"/>
      <c r="G10" s="106"/>
    </row>
    <row r="11" spans="1:9" ht="15">
      <c r="A11" s="358" t="s">
        <v>276</v>
      </c>
      <c r="B11" s="361">
        <v>469112665</v>
      </c>
      <c r="C11" s="106">
        <v>-49370491</v>
      </c>
      <c r="D11" s="106">
        <f>+B11+C11</f>
        <v>419742174</v>
      </c>
      <c r="E11" s="106">
        <v>78705961</v>
      </c>
      <c r="F11" s="106">
        <v>75725915</v>
      </c>
      <c r="G11" s="106">
        <f>+D11-E11</f>
        <v>341036213</v>
      </c>
      <c r="H11" s="82"/>
      <c r="I11" s="4"/>
    </row>
    <row r="12" spans="1:7" ht="15">
      <c r="A12" s="358" t="s">
        <v>277</v>
      </c>
      <c r="B12" s="361"/>
      <c r="C12" s="106"/>
      <c r="D12" s="106"/>
      <c r="E12" s="106"/>
      <c r="F12" s="106"/>
      <c r="G12" s="106"/>
    </row>
    <row r="13" spans="1:7" ht="15">
      <c r="A13" s="358" t="s">
        <v>278</v>
      </c>
      <c r="B13" s="361"/>
      <c r="C13" s="106"/>
      <c r="D13" s="106"/>
      <c r="E13" s="106"/>
      <c r="F13" s="106"/>
      <c r="G13" s="106"/>
    </row>
    <row r="14" spans="1:7" ht="15">
      <c r="A14" s="358" t="s">
        <v>279</v>
      </c>
      <c r="B14" s="361"/>
      <c r="C14" s="106"/>
      <c r="D14" s="106"/>
      <c r="E14" s="106"/>
      <c r="F14" s="106"/>
      <c r="G14" s="106"/>
    </row>
    <row r="15" spans="1:7" ht="15">
      <c r="A15" s="358" t="s">
        <v>280</v>
      </c>
      <c r="B15" s="361"/>
      <c r="C15" s="106"/>
      <c r="D15" s="106"/>
      <c r="E15" s="106"/>
      <c r="F15" s="106"/>
      <c r="G15" s="106"/>
    </row>
    <row r="16" spans="1:7" ht="15">
      <c r="A16" s="358" t="s">
        <v>281</v>
      </c>
      <c r="B16" s="497">
        <f>+B19+B20</f>
        <v>0</v>
      </c>
      <c r="C16" s="497"/>
      <c r="D16" s="497"/>
      <c r="E16" s="497"/>
      <c r="F16" s="497"/>
      <c r="G16" s="497"/>
    </row>
    <row r="17" spans="1:7" ht="15">
      <c r="A17" s="358" t="s">
        <v>282</v>
      </c>
      <c r="B17" s="497"/>
      <c r="C17" s="497"/>
      <c r="D17" s="497"/>
      <c r="E17" s="497"/>
      <c r="F17" s="497"/>
      <c r="G17" s="497"/>
    </row>
    <row r="18" spans="1:7" ht="15">
      <c r="A18" s="358" t="s">
        <v>283</v>
      </c>
      <c r="B18" s="497"/>
      <c r="C18" s="497"/>
      <c r="D18" s="497"/>
      <c r="E18" s="497"/>
      <c r="F18" s="497"/>
      <c r="G18" s="497"/>
    </row>
    <row r="19" spans="1:7" ht="15">
      <c r="A19" s="123" t="s">
        <v>284</v>
      </c>
      <c r="B19" s="361"/>
      <c r="C19" s="106"/>
      <c r="D19" s="106"/>
      <c r="E19" s="106"/>
      <c r="F19" s="106"/>
      <c r="G19" s="106"/>
    </row>
    <row r="20" spans="1:7" ht="15">
      <c r="A20" s="123" t="s">
        <v>285</v>
      </c>
      <c r="B20" s="361"/>
      <c r="C20" s="106"/>
      <c r="D20" s="106"/>
      <c r="E20" s="106"/>
      <c r="F20" s="106"/>
      <c r="G20" s="106"/>
    </row>
    <row r="21" spans="1:7" ht="15">
      <c r="A21" s="358" t="s">
        <v>286</v>
      </c>
      <c r="B21" s="361"/>
      <c r="C21" s="106"/>
      <c r="D21" s="106"/>
      <c r="E21" s="106"/>
      <c r="F21" s="106"/>
      <c r="G21" s="106"/>
    </row>
    <row r="22" spans="1:7" ht="15">
      <c r="A22" s="358"/>
      <c r="B22" s="361"/>
      <c r="C22" s="106"/>
      <c r="D22" s="106"/>
      <c r="E22" s="106"/>
      <c r="F22" s="106"/>
      <c r="G22" s="106"/>
    </row>
    <row r="23" spans="1:7" ht="15">
      <c r="A23" s="345" t="s">
        <v>287</v>
      </c>
      <c r="B23" s="360">
        <f>SUM(B24:B32)+B35</f>
        <v>0</v>
      </c>
      <c r="C23" s="360">
        <f>SUM(C24:C32)+C35</f>
        <v>0</v>
      </c>
      <c r="D23" s="360">
        <f>SUM(D24:D32)+D35</f>
        <v>0</v>
      </c>
      <c r="E23" s="360">
        <f>SUM(E24:E32)+E35</f>
        <v>0</v>
      </c>
      <c r="F23" s="360">
        <f>SUM(F24:F32)+F35</f>
        <v>0</v>
      </c>
      <c r="G23" s="360">
        <f>+D23-E23</f>
        <v>0</v>
      </c>
    </row>
    <row r="24" spans="1:9" ht="15">
      <c r="A24" s="358" t="s">
        <v>275</v>
      </c>
      <c r="B24" s="361"/>
      <c r="C24" s="106"/>
      <c r="D24" s="106"/>
      <c r="E24" s="106"/>
      <c r="F24" s="106"/>
      <c r="G24" s="106"/>
      <c r="H24" s="82"/>
      <c r="I24" s="4"/>
    </row>
    <row r="25" spans="1:7" ht="15">
      <c r="A25" s="358" t="s">
        <v>276</v>
      </c>
      <c r="B25" s="361">
        <v>0</v>
      </c>
      <c r="C25" s="106">
        <v>0</v>
      </c>
      <c r="D25" s="106">
        <f>+B25+C25</f>
        <v>0</v>
      </c>
      <c r="E25" s="106">
        <v>0</v>
      </c>
      <c r="F25" s="106">
        <v>0</v>
      </c>
      <c r="G25" s="361">
        <f>+D25-E25</f>
        <v>0</v>
      </c>
    </row>
    <row r="26" spans="1:7" ht="15">
      <c r="A26" s="358" t="s">
        <v>277</v>
      </c>
      <c r="B26" s="361"/>
      <c r="C26" s="106"/>
      <c r="D26" s="106"/>
      <c r="E26" s="106"/>
      <c r="F26" s="106"/>
      <c r="G26" s="106"/>
    </row>
    <row r="27" spans="1:7" ht="15">
      <c r="A27" s="358" t="s">
        <v>278</v>
      </c>
      <c r="B27" s="361"/>
      <c r="C27" s="106"/>
      <c r="D27" s="106"/>
      <c r="E27" s="106"/>
      <c r="F27" s="106"/>
      <c r="G27" s="106"/>
    </row>
    <row r="28" spans="1:7" ht="15">
      <c r="A28" s="358" t="s">
        <v>279</v>
      </c>
      <c r="B28" s="361"/>
      <c r="C28" s="106"/>
      <c r="D28" s="106"/>
      <c r="E28" s="106"/>
      <c r="F28" s="106"/>
      <c r="G28" s="106"/>
    </row>
    <row r="29" spans="1:7" ht="15">
      <c r="A29" s="358" t="s">
        <v>280</v>
      </c>
      <c r="B29" s="361"/>
      <c r="C29" s="106"/>
      <c r="D29" s="106"/>
      <c r="E29" s="106"/>
      <c r="F29" s="106"/>
      <c r="G29" s="106"/>
    </row>
    <row r="30" spans="1:7" ht="15">
      <c r="A30" s="358" t="s">
        <v>281</v>
      </c>
      <c r="B30" s="497">
        <f>+B33+B34</f>
        <v>0</v>
      </c>
      <c r="C30" s="497"/>
      <c r="D30" s="497"/>
      <c r="E30" s="497"/>
      <c r="F30" s="497"/>
      <c r="G30" s="497"/>
    </row>
    <row r="31" spans="1:7" ht="15">
      <c r="A31" s="358" t="s">
        <v>282</v>
      </c>
      <c r="B31" s="497"/>
      <c r="C31" s="497"/>
      <c r="D31" s="497"/>
      <c r="E31" s="497"/>
      <c r="F31" s="497"/>
      <c r="G31" s="497"/>
    </row>
    <row r="32" spans="1:7" ht="15">
      <c r="A32" s="358" t="s">
        <v>283</v>
      </c>
      <c r="B32" s="497"/>
      <c r="C32" s="497"/>
      <c r="D32" s="497"/>
      <c r="E32" s="497"/>
      <c r="F32" s="497"/>
      <c r="G32" s="497"/>
    </row>
    <row r="33" spans="1:7" ht="15">
      <c r="A33" s="123" t="s">
        <v>284</v>
      </c>
      <c r="B33" s="361"/>
      <c r="C33" s="106"/>
      <c r="D33" s="106"/>
      <c r="E33" s="106"/>
      <c r="F33" s="106"/>
      <c r="G33" s="106"/>
    </row>
    <row r="34" spans="1:7" ht="15">
      <c r="A34" s="123" t="s">
        <v>285</v>
      </c>
      <c r="B34" s="361"/>
      <c r="C34" s="106"/>
      <c r="D34" s="106"/>
      <c r="E34" s="106"/>
      <c r="F34" s="106"/>
      <c r="G34" s="106"/>
    </row>
    <row r="35" spans="1:7" ht="15">
      <c r="A35" s="358" t="s">
        <v>286</v>
      </c>
      <c r="B35" s="361"/>
      <c r="C35" s="106"/>
      <c r="D35" s="106"/>
      <c r="E35" s="106"/>
      <c r="F35" s="106"/>
      <c r="G35" s="106"/>
    </row>
    <row r="36" spans="1:7" ht="15">
      <c r="A36" s="357" t="s">
        <v>288</v>
      </c>
      <c r="B36" s="498">
        <f aca="true" t="shared" si="0" ref="B36:G36">+B9+B23</f>
        <v>469112665</v>
      </c>
      <c r="C36" s="498">
        <f t="shared" si="0"/>
        <v>-49370491</v>
      </c>
      <c r="D36" s="498">
        <f t="shared" si="0"/>
        <v>419742174</v>
      </c>
      <c r="E36" s="498">
        <f t="shared" si="0"/>
        <v>78705961</v>
      </c>
      <c r="F36" s="498">
        <f t="shared" si="0"/>
        <v>75725915</v>
      </c>
      <c r="G36" s="498">
        <f t="shared" si="0"/>
        <v>341036213</v>
      </c>
    </row>
    <row r="37" spans="1:7" ht="15">
      <c r="A37" s="357" t="s">
        <v>289</v>
      </c>
      <c r="B37" s="498"/>
      <c r="C37" s="498"/>
      <c r="D37" s="498"/>
      <c r="E37" s="498"/>
      <c r="F37" s="498"/>
      <c r="G37" s="498"/>
    </row>
    <row r="38" spans="1:7" ht="15">
      <c r="A38" s="349"/>
      <c r="B38" s="107"/>
      <c r="C38" s="108"/>
      <c r="D38" s="108"/>
      <c r="E38" s="108"/>
      <c r="F38" s="108"/>
      <c r="G38" s="108"/>
    </row>
    <row r="39" spans="1:7" ht="15">
      <c r="A39" s="131"/>
      <c r="B39" s="255"/>
      <c r="C39" s="255"/>
      <c r="D39" s="255"/>
      <c r="E39" s="255"/>
      <c r="F39" s="255"/>
      <c r="G39" s="255"/>
    </row>
    <row r="40" spans="1:7" ht="15">
      <c r="A40" s="131"/>
      <c r="B40" s="255"/>
      <c r="C40" s="255"/>
      <c r="D40" s="255"/>
      <c r="E40" s="255"/>
      <c r="F40" s="255"/>
      <c r="G40" s="255"/>
    </row>
    <row r="41" spans="1:7" ht="15">
      <c r="A41" s="131"/>
      <c r="B41" s="255"/>
      <c r="C41" s="255"/>
      <c r="D41" s="255"/>
      <c r="E41" s="255"/>
      <c r="F41" s="255"/>
      <c r="G41" s="255"/>
    </row>
    <row r="42" spans="1:7" ht="15">
      <c r="A42" s="131"/>
      <c r="B42" s="255"/>
      <c r="C42" s="255"/>
      <c r="D42" s="255"/>
      <c r="E42" s="255"/>
      <c r="F42" s="255"/>
      <c r="G42" s="255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hp</cp:lastModifiedBy>
  <cp:lastPrinted>2018-07-06T00:05:14Z</cp:lastPrinted>
  <dcterms:created xsi:type="dcterms:W3CDTF">2016-11-22T16:59:39Z</dcterms:created>
  <dcterms:modified xsi:type="dcterms:W3CDTF">2018-07-24T15:54:09Z</dcterms:modified>
  <cp:category/>
  <cp:version/>
  <cp:contentType/>
  <cp:contentStatus/>
</cp:coreProperties>
</file>