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</sheets>
  <externalReferences>
    <externalReference r:id="rId12"/>
  </externalReferences>
  <definedNames>
    <definedName name="_xlnm.Print_Area" localSheetId="0">'1'!$A$1:$G$90</definedName>
    <definedName name="_xlnm.Print_Area" localSheetId="1">'2'!$A$1:$I$53</definedName>
    <definedName name="_xlnm.Print_Area" localSheetId="3">'4'!$A$1:$E$76</definedName>
    <definedName name="_xlnm.Print_Area" localSheetId="4">'5'!$A$1:$I$85</definedName>
    <definedName name="_xlnm.Print_Area" localSheetId="5">'6a'!$A$1:$H$164</definedName>
    <definedName name="_xlnm.Print_Area" localSheetId="6">'6b'!$A$1:$G$137</definedName>
    <definedName name="_xlnm.Print_Area" localSheetId="7">'6c'!$A$1:$H$133</definedName>
    <definedName name="_xlnm.Print_Area" localSheetId="8">'6d'!$A$1:$G$44</definedName>
    <definedName name="_xlnm.Print_Titles" localSheetId="0">'1'!$1:$8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6">'6b'!$3:$9</definedName>
    <definedName name="_xlnm.Print_Titles" localSheetId="7">'6c'!$1:$9</definedName>
    <definedName name="_xlnm.Print_Titles" localSheetId="8">'6d'!$1:$9</definedName>
  </definedNames>
  <calcPr calcMode="manual" fullCalcOnLoad="1"/>
</workbook>
</file>

<file path=xl/sharedStrings.xml><?xml version="1.0" encoding="utf-8"?>
<sst xmlns="http://schemas.openxmlformats.org/spreadsheetml/2006/main" count="787" uniqueCount="542">
  <si>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</si>
  <si>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</si>
  <si>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</si>
  <si>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</si>
  <si>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</si>
  <si>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</si>
  <si>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</si>
  <si>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</si>
  <si>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</si>
  <si>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</si>
  <si>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</si>
  <si>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</si>
  <si>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</si>
  <si>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</si>
  <si>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</si>
  <si>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</si>
  <si>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</si>
  <si>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</si>
  <si>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</si>
  <si>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</si>
  <si>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</si>
  <si>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</si>
  <si>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</si>
  <si>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</si>
  <si>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</si>
  <si>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</si>
  <si>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</si>
  <si>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</si>
  <si>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</si>
  <si>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</si>
  <si>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</si>
  <si>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</si>
  <si>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</si>
  <si>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</si>
  <si>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</si>
  <si>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</si>
  <si>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</si>
  <si>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</si>
  <si>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</si>
  <si>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</si>
  <si>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</si>
  <si>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</si>
  <si>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</si>
  <si>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</si>
  <si>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</si>
  <si>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</si>
  <si>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</si>
  <si>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</si>
  <si>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</si>
  <si>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</si>
  <si>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</si>
  <si>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</si>
  <si>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</si>
  <si>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</si>
  <si>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</si>
  <si>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</si>
  <si>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</si>
  <si>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</si>
  <si>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</si>
  <si>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</si>
  <si>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</si>
  <si>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</si>
  <si>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</si>
  <si>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</si>
  <si>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</si>
  <si>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</si>
  <si>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</si>
  <si>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</si>
  <si>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</si>
  <si>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</si>
  <si>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</si>
  <si>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</si>
  <si>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</si>
  <si>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</si>
  <si>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</si>
  <si>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</si>
  <si>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</si>
  <si>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</si>
  <si>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</si>
  <si>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</si>
  <si>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</si>
  <si>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</si>
  <si>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</si>
  <si>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</si>
  <si>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</si>
  <si>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</si>
  <si>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</si>
  <si>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</si>
  <si>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</si>
  <si>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</si>
  <si>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</si>
  <si>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</si>
  <si>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</si>
  <si>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</si>
  <si>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</si>
  <si>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</si>
  <si>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</si>
  <si>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</si>
  <si>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</si>
  <si>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</si>
  <si>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</si>
  <si>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</si>
  <si>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</si>
  <si>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</si>
  <si>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</si>
  <si>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</si>
  <si>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</si>
  <si>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</si>
  <si>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</si>
  <si>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</si>
  <si>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</si>
  <si>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</si>
  <si>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</si>
  <si>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</si>
  <si>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</si>
  <si>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</si>
  <si>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</si>
  <si>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</si>
  <si>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</si>
  <si>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</si>
  <si>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</si>
  <si>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</si>
  <si>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</si>
  <si>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</si>
  <si>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</si>
  <si>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</si>
  <si>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</si>
  <si>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</si>
  <si>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</si>
  <si>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</si>
  <si>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</si>
  <si>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</si>
  <si>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</si>
  <si>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</si>
  <si>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</si>
  <si>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</si>
  <si>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</si>
  <si>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</si>
  <si>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</si>
  <si>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</si>
  <si>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</si>
  <si>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</si>
  <si>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</si>
  <si>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</si>
  <si>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</si>
  <si>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</si>
  <si>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</si>
  <si>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</si>
  <si>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</si>
  <si>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</si>
  <si>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al valor del Bono Cupón Cero que respalda el pago de los créditos asociados al mismo (Activo).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</si>
  <si>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</si>
  <si>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</si>
  <si>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</si>
  <si>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</si>
  <si>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</si>
  <si>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</si>
  <si>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</si>
  <si>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</si>
  <si>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</si>
  <si>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</si>
  <si>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</si>
  <si>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</si>
  <si>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</si>
  <si>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</si>
  <si>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</si>
  <si>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Obligaciones a
 Corto Plazo (k)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</si>
  <si>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</si>
  <si>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</si>
  <si>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</si>
  <si>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</si>
  <si>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</si>
  <si>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</si>
  <si>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</si>
  <si>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</si>
  <si>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</si>
  <si>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</si>
  <si>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</si>
  <si>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</si>
  <si>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</si>
  <si>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</si>
  <si>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</si>
  <si>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</si>
  <si>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</si>
  <si>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</si>
  <si>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</si>
  <si>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</si>
  <si>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</si>
  <si>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</si>
  <si>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</si>
  <si>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</si>
  <si>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</si>
  <si>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</si>
  <si>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</si>
  <si>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</si>
  <si>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</si>
  <si>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</si>
  <si>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</si>
  <si>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</si>
  <si>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</si>
  <si>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</si>
  <si>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</si>
  <si>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</si>
  <si>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</si>
  <si>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</si>
  <si>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</si>
  <si>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</si>
  <si>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</si>
  <si>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</si>
  <si>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</si>
  <si>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</si>
  <si>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</si>
  <si>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</si>
  <si>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</si>
  <si>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</si>
  <si>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</si>
  <si>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</si>
  <si>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</si>
  <si>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</si>
  <si>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</si>
  <si>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</si>
  <si>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</si>
  <si>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</si>
  <si>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</si>
  <si>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</si>
  <si>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</si>
  <si>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</si>
  <si>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</si>
  <si>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</si>
  <si>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</si>
  <si>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</si>
  <si>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</si>
  <si>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Formato 5 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</si>
  <si>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</si>
  <si>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</si>
  <si>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</si>
  <si>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</si>
  <si>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</si>
  <si>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</si>
  <si>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</si>
  <si>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</si>
  <si>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</si>
  <si>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</si>
  <si>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</si>
  <si>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</si>
  <si>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</si>
  <si>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</si>
  <si>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</si>
  <si>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</si>
  <si>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</si>
  <si>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</si>
  <si>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</si>
  <si>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</si>
  <si>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</si>
  <si>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</si>
  <si>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</si>
  <si>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</si>
  <si>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</si>
  <si>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</si>
  <si>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</si>
  <si>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</si>
  <si>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</si>
  <si>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</si>
  <si>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</si>
  <si>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</si>
  <si>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</si>
  <si>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</si>
  <si>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</si>
  <si>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</si>
  <si>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</si>
  <si>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</si>
  <si>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</si>
  <si>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</si>
  <si>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</si>
  <si>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</si>
  <si>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</si>
  <si>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</si>
  <si>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</si>
  <si>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</si>
  <si>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</si>
  <si>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</si>
  <si>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</si>
  <si>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</si>
  <si>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</si>
  <si>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</si>
  <si>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</si>
  <si>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</si>
  <si>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</si>
  <si>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</si>
  <si>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</si>
  <si>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</si>
  <si>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</si>
  <si>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</si>
  <si>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</si>
  <si>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</si>
  <si>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</si>
  <si>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</si>
  <si>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</si>
  <si>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</si>
  <si>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</si>
  <si>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</si>
  <si>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</si>
  <si>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</si>
  <si>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</si>
  <si>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</si>
  <si>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Formato 6 a) Estado Analítico del Ejercicio del Presupuesto de Egresos Detallado - LDF
 (Clasificación por Objeto del Gasto)
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</si>
  <si>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</si>
  <si>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</si>
  <si>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</si>
  <si>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</si>
  <si>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</si>
  <si>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</si>
  <si>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</si>
  <si>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</si>
  <si>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</si>
  <si>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</si>
  <si>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</si>
  <si>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</si>
  <si>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</si>
  <si>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</si>
  <si>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</si>
  <si>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</si>
  <si>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</si>
  <si>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</si>
  <si>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</si>
  <si>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</si>
  <si>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</si>
  <si>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</si>
  <si>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</si>
  <si>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</si>
  <si>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</si>
  <si>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</si>
  <si>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</si>
  <si>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</si>
  <si>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</si>
  <si>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</si>
  <si>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</si>
  <si>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</si>
  <si>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</si>
  <si>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</si>
  <si>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</si>
  <si>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</si>
  <si>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</si>
  <si>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</si>
  <si>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</si>
  <si>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</si>
  <si>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</si>
  <si>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</si>
  <si>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</si>
  <si>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</si>
  <si>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</si>
  <si>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</si>
  <si>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</si>
  <si>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</si>
  <si>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</si>
  <si>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</si>
  <si>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</si>
  <si>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</si>
  <si>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</si>
  <si>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</si>
  <si>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</si>
  <si>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</si>
  <si>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</si>
  <si>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</si>
  <si>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</si>
  <si>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</si>
  <si>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</si>
  <si>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</si>
  <si>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</si>
  <si>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</si>
  <si>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</si>
  <si>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</si>
  <si>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</si>
  <si>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</si>
  <si>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</si>
  <si>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</si>
  <si>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</si>
  <si>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</si>
  <si>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</si>
  <si>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</si>
  <si>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</si>
  <si>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</si>
  <si>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</si>
  <si>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</si>
  <si>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</si>
  <si>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</si>
  <si>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</si>
  <si>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</si>
  <si>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</si>
  <si>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</si>
  <si>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</si>
  <si>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</si>
  <si>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</si>
  <si>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</si>
  <si>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</si>
  <si>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</si>
  <si>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</si>
  <si>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</si>
  <si>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</si>
  <si>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</si>
  <si>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</si>
  <si>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</si>
  <si>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</si>
  <si>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</si>
  <si>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</si>
  <si>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</si>
  <si>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</si>
  <si>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</si>
  <si>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</si>
  <si>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</si>
  <si>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</si>
  <si>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</si>
  <si>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</si>
  <si>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</si>
  <si>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</si>
  <si>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</si>
  <si>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</si>
  <si>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</si>
  <si>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</si>
  <si>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</si>
  <si>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</si>
  <si>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</si>
  <si>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</si>
  <si>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</si>
  <si>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</si>
  <si>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</si>
  <si>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</si>
  <si>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</si>
  <si>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</si>
  <si>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</si>
  <si>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</si>
  <si>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</si>
  <si>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</si>
  <si>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</si>
  <si>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</si>
  <si>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</si>
  <si>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</si>
  <si>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</si>
  <si>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</si>
  <si>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</si>
  <si>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</si>
  <si>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UNIDAD DE SERVICIOS EDUCATIVOS DEL ESTADO DE TLAXCALA</t>
  </si>
  <si>
    <t>Saldo pendiente por pagar de la inversión al 30 de Noviembre de 2016 (m = g – l)</t>
  </si>
  <si>
    <t>Monto pagado de la inversión al 30 de Noviembre de 2016 (k)</t>
  </si>
  <si>
    <t>Monto pagado de la inversión actualizado al 30 de Noviembre de 2016 (l)</t>
  </si>
  <si>
    <t>ETIQUETADO</t>
  </si>
  <si>
    <t>FONE PERSONALES</t>
  </si>
  <si>
    <t>OTROS DE G CORRIENTE</t>
  </si>
  <si>
    <t>LIBRE DISPOSICION</t>
  </si>
  <si>
    <t>ESTATALES</t>
  </si>
  <si>
    <t>INGRESOS PROPIOS</t>
  </si>
  <si>
    <t>FONE OPERACIÓN</t>
  </si>
  <si>
    <t>ASPA</t>
  </si>
  <si>
    <t>Escuelas de Tiempo Completo 2016</t>
  </si>
  <si>
    <t>Programa Nacional de Becas 2016</t>
  </si>
  <si>
    <t>Inclusión y equidad educativa 2016</t>
  </si>
  <si>
    <t>Programa Nacional de Convivencia Escolar</t>
  </si>
  <si>
    <t>Fondo para Fortalecer la Autonomia de gestion en EMS 2016</t>
  </si>
  <si>
    <t>Programa de Fortalecimiento  a la Calidad Educativa 2016</t>
  </si>
  <si>
    <t>Programa NAcional de Inglés 2016</t>
  </si>
  <si>
    <t>Reforma Educativa 2015</t>
  </si>
  <si>
    <t>Apoyo para gastos inherentes a la Educacion en el Estado 2015</t>
  </si>
  <si>
    <t>Telebachillerato Comunitario 2016</t>
  </si>
  <si>
    <t>Fortalecimiento a la Calidad de la Escuelas Normales 2016</t>
  </si>
  <si>
    <t>Programa de Becas de Apoyo a la Práctica Intensiva y al Servicio Social 2016</t>
  </si>
  <si>
    <t>Fortalecimiento a la Calidad de la Escuelas Normales 2015</t>
  </si>
  <si>
    <t>Apoyo para gastos inherentes a la Educacion en el Estado 2016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</si>
  <si>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</si>
  <si>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NO ETIQUETADO</t>
  </si>
  <si>
    <t>31 de diciembre de 2017</t>
  </si>
  <si>
    <t>al 31 de diciembre de 2017</t>
  </si>
  <si>
    <t>I. Gasto No Etiquetado  (I=A+B+C+D+E+F+G+H)</t>
  </si>
  <si>
    <t>Despacho de Secretario</t>
  </si>
  <si>
    <t>Contraloría interna</t>
  </si>
  <si>
    <t>Departamento de información y difusión</t>
  </si>
  <si>
    <t>Departamento de asuntos jurídicos</t>
  </si>
  <si>
    <t>Coordinación de tecnología educativa</t>
  </si>
  <si>
    <t>Dirección de Planeación Educativa</t>
  </si>
  <si>
    <t>Departamento de programación y presupuesto</t>
  </si>
  <si>
    <t>Departamento de estadística</t>
  </si>
  <si>
    <t>Departamento de infraestructura mantenimiento</t>
  </si>
  <si>
    <t>Coordinación de libros de texto gratuitos</t>
  </si>
  <si>
    <t>Dirección de evaluación educativa</t>
  </si>
  <si>
    <t>Departamento de registro y certificación escolar</t>
  </si>
  <si>
    <t>Dirección de Administración de Personal y Finanzas</t>
  </si>
  <si>
    <t>Departamento de Recursos Financieros</t>
  </si>
  <si>
    <t>Departamento de Recursos materiales y servicios</t>
  </si>
  <si>
    <t>Departamento de Adquisiciones</t>
  </si>
  <si>
    <t>Dirección de Relaciones laborales</t>
  </si>
  <si>
    <t>Departamento de Recursos Humanos</t>
  </si>
  <si>
    <t>Centro de Cómputo</t>
  </si>
  <si>
    <t>Dirección de Educación Básica</t>
  </si>
  <si>
    <t>Departamento de servicios culturales</t>
  </si>
  <si>
    <t>Coordinación de educación inicial</t>
  </si>
  <si>
    <t>Cendi no. 1 acuitlapilco</t>
  </si>
  <si>
    <t>Cendi no. 2 apizaco</t>
  </si>
  <si>
    <t>Cendi no. 3 Apetatitlan</t>
  </si>
  <si>
    <t>Cendi no. 4 Zacatelco</t>
  </si>
  <si>
    <t>Cendi no. 5 huamantla</t>
  </si>
  <si>
    <t>Cendi no. 6 panotla</t>
  </si>
  <si>
    <t>Departamento de educación preescolar</t>
  </si>
  <si>
    <t>Departamento de educación indígena</t>
  </si>
  <si>
    <t>Dirección de educación primaria</t>
  </si>
  <si>
    <t>Albergue Alpotzonga (Xicohtencatl Axayacatzin)</t>
  </si>
  <si>
    <t>Albergue San Pablo del Monte (Lázaro Cárdenas)</t>
  </si>
  <si>
    <t>Albergue Toluca de Guadalupe (Emilio Sánchez Piedras)</t>
  </si>
  <si>
    <t>Albergue Unión ejidal (Tierra y Libertad)</t>
  </si>
  <si>
    <t>Albergue Zumpango (Tlahuicole)</t>
  </si>
  <si>
    <t>Albergue Altzayanca (16 de Septiembre)</t>
  </si>
  <si>
    <t>Internado Amarillas</t>
  </si>
  <si>
    <t>Departamento de secundarias generales</t>
  </si>
  <si>
    <t>Departamento de secundarias técnicas</t>
  </si>
  <si>
    <t>Departamento de telesecundarias</t>
  </si>
  <si>
    <t>Dirección de educación física</t>
  </si>
  <si>
    <t>Coordinación de educación extraescolar</t>
  </si>
  <si>
    <t>Departamento de Misiones culturales</t>
  </si>
  <si>
    <t>Departamento de educación especial</t>
  </si>
  <si>
    <t>Departamento de educación ecológica</t>
  </si>
  <si>
    <t>Dirección de educación terminal</t>
  </si>
  <si>
    <t>Normal Rural Lic. Benito Juárez</t>
  </si>
  <si>
    <t>Ingresos Estatales Por Recaudar</t>
  </si>
  <si>
    <t>II. Gasto Etiquetado     (II=A+B+C+D+E+F+G+H)</t>
  </si>
  <si>
    <t>Coordinación de atención a padres de familia</t>
  </si>
  <si>
    <t>Departamento operativo</t>
  </si>
  <si>
    <t>Módulo Regional de Huamantla</t>
  </si>
  <si>
    <t>Módulo regional de Calpulalpan</t>
  </si>
  <si>
    <t>Educación indígena en primaria</t>
  </si>
  <si>
    <t>Normal Urbana Lic. Emilio Sánchez Piedras</t>
  </si>
  <si>
    <t>Normal Preescolar Lic. Francisca Madera Martínez</t>
  </si>
  <si>
    <t>Instancia Estatal de Formación Continua</t>
  </si>
  <si>
    <t>Programa Escuelas de Tiempo Completo 2018</t>
  </si>
  <si>
    <t>Al 30 de Junio de 2018 y al 31 de Diciembre de 2017</t>
  </si>
  <si>
    <t>Del 1 de Enero al 30 de Junio de 2018</t>
  </si>
  <si>
    <t>Área de formación docente</t>
  </si>
  <si>
    <t>Programa Nacional de Ingles</t>
  </si>
  <si>
    <t>Programa Fortalecimiento de la Calidad Educativa</t>
  </si>
  <si>
    <t>Programa para la Inclusion y la Equidad Educativa (DGEI)</t>
  </si>
  <si>
    <t>Programa Nacional de Becas</t>
  </si>
  <si>
    <t>Programa para la Inclusion y la Equidad Educativa (DGDC)</t>
  </si>
  <si>
    <t>Programa de la Reforma Educativa 2017-2018</t>
  </si>
  <si>
    <t>Programa de Becas De Apoyo para la Practica Intensiva y Servicio Social</t>
  </si>
  <si>
    <t>Programa para el Desarrollo Profesional Docente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</si>
</sst>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000"/>
    <numFmt numFmtId="173" formatCode="#,##0_ ;[Red]\-#,##0\ 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_-* #,##0.0000_-;\-* #,##0.0000_-;_-* &quot;-&quot;??_-;_-@_-"/>
    <numFmt numFmtId="178" formatCode="#,##0_ ;\-#,##0\ "/>
    <numFmt numFmtId="179" formatCode="0_ ;\-0\ "/>
    <numFmt numFmtId="180" formatCode="#,##0.00_ ;\-#,##0.00\ "/>
    <numFmt numFmtId="181" formatCode="[$-C0A]dddd\,\ d&quot; de &quot;mmmm&quot; de &quot;yyyy"/>
    <numFmt numFmtId="182" formatCode="#,##0.0_ ;[Red]\-#,##0.0\ "/>
    <numFmt numFmtId="183" formatCode="#,##0.00_ ;[Red]\-#,##0.00\ "/>
    <numFmt numFmtId="184" formatCode="0.000"/>
    <numFmt numFmtId="185" formatCode="0.0000"/>
    <numFmt numFmtId="186" formatCode="#,##0.000"/>
    <numFmt numFmtId="187" formatCode="[$-80A]dddd\,\ d&quot; de &quot;mmmm&quot; de &quot;yyyy"/>
    <numFmt numFmtId="188" formatCode="[$-80A]h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_ ;\-0.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355">
    <xf numFmtId="0" fontId="0" fillId="0" borderId="0" xfId="0" applyFont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justify" vertical="center" wrapText="1"/>
    </xf>
    <xf numFmtId="0" fontId="63" fillId="0" borderId="14" xfId="0" applyFont="1" applyBorder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4" fillId="0" borderId="14" xfId="0" applyFont="1" applyBorder="1" applyAlignment="1">
      <alignment horizontal="justify" vertical="center" wrapText="1"/>
    </xf>
    <xf numFmtId="0" fontId="64" fillId="0" borderId="13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2" xfId="0" applyFont="1" applyBorder="1" applyAlignment="1">
      <alignment horizontal="justify" vertical="center" wrapText="1"/>
    </xf>
    <xf numFmtId="0" fontId="62" fillId="33" borderId="15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3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justify" vertical="center" wrapText="1"/>
    </xf>
    <xf numFmtId="0" fontId="65" fillId="0" borderId="14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 indent="1"/>
    </xf>
    <xf numFmtId="0" fontId="66" fillId="0" borderId="13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justify" vertical="center" wrapText="1"/>
    </xf>
    <xf numFmtId="0" fontId="61" fillId="0" borderId="0" xfId="0" applyFont="1" applyAlignment="1">
      <alignment/>
    </xf>
    <xf numFmtId="0" fontId="66" fillId="0" borderId="12" xfId="0" applyFont="1" applyBorder="1" applyAlignment="1">
      <alignment vertical="center"/>
    </xf>
    <xf numFmtId="0" fontId="66" fillId="0" borderId="17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horizontal="left" vertical="center" wrapText="1" indent="5"/>
    </xf>
    <xf numFmtId="0" fontId="62" fillId="0" borderId="17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33" borderId="11" xfId="0" applyFont="1" applyFill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6" fillId="0" borderId="14" xfId="0" applyFont="1" applyBorder="1" applyAlignment="1">
      <alignment horizontal="left" vertical="center" indent="5"/>
    </xf>
    <xf numFmtId="0" fontId="66" fillId="0" borderId="14" xfId="0" applyFont="1" applyBorder="1" applyAlignment="1">
      <alignment horizontal="left" vertical="center" indent="1"/>
    </xf>
    <xf numFmtId="0" fontId="66" fillId="0" borderId="14" xfId="0" applyFont="1" applyBorder="1" applyAlignment="1">
      <alignment horizontal="justify" vertical="center"/>
    </xf>
    <xf numFmtId="0" fontId="62" fillId="0" borderId="14" xfId="0" applyFont="1" applyBorder="1" applyAlignment="1">
      <alignment horizontal="left" vertical="center" indent="1"/>
    </xf>
    <xf numFmtId="0" fontId="66" fillId="0" borderId="11" xfId="0" applyFont="1" applyBorder="1" applyAlignment="1">
      <alignment horizontal="left" vertical="center" indent="1"/>
    </xf>
    <xf numFmtId="0" fontId="66" fillId="0" borderId="18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6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7" fillId="33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 indent="1"/>
    </xf>
    <xf numFmtId="0" fontId="62" fillId="0" borderId="18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left" wrapText="1"/>
    </xf>
    <xf numFmtId="0" fontId="63" fillId="0" borderId="13" xfId="0" applyFont="1" applyBorder="1" applyAlignment="1">
      <alignment horizontal="justify" wrapText="1"/>
    </xf>
    <xf numFmtId="43" fontId="64" fillId="0" borderId="14" xfId="49" applyFont="1" applyBorder="1" applyAlignment="1">
      <alignment horizontal="justify" vertical="center" wrapText="1"/>
    </xf>
    <xf numFmtId="43" fontId="64" fillId="0" borderId="11" xfId="49" applyFont="1" applyBorder="1" applyAlignment="1">
      <alignment horizontal="justify" vertical="center" wrapText="1"/>
    </xf>
    <xf numFmtId="0" fontId="63" fillId="0" borderId="14" xfId="0" applyFont="1" applyBorder="1" applyAlignment="1">
      <alignment horizontal="right" vertical="center" wrapText="1"/>
    </xf>
    <xf numFmtId="43" fontId="64" fillId="0" borderId="14" xfId="49" applyFont="1" applyBorder="1" applyAlignment="1">
      <alignment horizontal="right" vertical="center" wrapText="1"/>
    </xf>
    <xf numFmtId="43" fontId="63" fillId="0" borderId="14" xfId="49" applyFont="1" applyBorder="1" applyAlignment="1">
      <alignment horizontal="justify" vertical="center" wrapText="1"/>
    </xf>
    <xf numFmtId="43" fontId="62" fillId="0" borderId="14" xfId="49" applyFont="1" applyBorder="1" applyAlignment="1">
      <alignment horizontal="justify" vertical="center" wrapText="1"/>
    </xf>
    <xf numFmtId="43" fontId="62" fillId="0" borderId="11" xfId="49" applyFont="1" applyBorder="1" applyAlignment="1">
      <alignment horizontal="justify" vertical="center" wrapText="1"/>
    </xf>
    <xf numFmtId="0" fontId="66" fillId="0" borderId="17" xfId="0" applyFont="1" applyBorder="1" applyAlignment="1">
      <alignment vertical="center"/>
    </xf>
    <xf numFmtId="0" fontId="66" fillId="0" borderId="14" xfId="0" applyFont="1" applyBorder="1" applyAlignment="1">
      <alignment horizontal="left" vertical="center" indent="1"/>
    </xf>
    <xf numFmtId="0" fontId="66" fillId="0" borderId="17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66" fillId="0" borderId="18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43" fontId="69" fillId="0" borderId="0" xfId="49" applyFont="1" applyAlignment="1">
      <alignment/>
    </xf>
    <xf numFmtId="43" fontId="70" fillId="0" borderId="0" xfId="49" applyFont="1" applyAlignment="1">
      <alignment/>
    </xf>
    <xf numFmtId="0" fontId="66" fillId="34" borderId="14" xfId="0" applyFont="1" applyFill="1" applyBorder="1" applyAlignment="1">
      <alignment horizontal="left" vertical="center"/>
    </xf>
    <xf numFmtId="43" fontId="71" fillId="0" borderId="0" xfId="49" applyFont="1" applyAlignment="1">
      <alignment/>
    </xf>
    <xf numFmtId="43" fontId="71" fillId="0" borderId="0" xfId="0" applyNumberFormat="1" applyFont="1" applyAlignment="1">
      <alignment/>
    </xf>
    <xf numFmtId="43" fontId="72" fillId="0" borderId="0" xfId="0" applyNumberFormat="1" applyFont="1" applyAlignment="1">
      <alignment/>
    </xf>
    <xf numFmtId="43" fontId="69" fillId="0" borderId="0" xfId="0" applyNumberFormat="1" applyFont="1" applyAlignment="1">
      <alignment/>
    </xf>
    <xf numFmtId="43" fontId="72" fillId="0" borderId="0" xfId="49" applyFont="1" applyAlignment="1">
      <alignment/>
    </xf>
    <xf numFmtId="0" fontId="66" fillId="0" borderId="17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3" fontId="66" fillId="0" borderId="14" xfId="49" applyNumberFormat="1" applyFont="1" applyBorder="1" applyAlignment="1">
      <alignment horizontal="right" vertical="center"/>
    </xf>
    <xf numFmtId="3" fontId="66" fillId="0" borderId="11" xfId="49" applyNumberFormat="1" applyFont="1" applyBorder="1" applyAlignment="1">
      <alignment horizontal="right" vertical="center"/>
    </xf>
    <xf numFmtId="3" fontId="66" fillId="0" borderId="1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0" xfId="0" applyFont="1" applyBorder="1" applyAlignment="1">
      <alignment horizontal="left" vertical="center"/>
    </xf>
    <xf numFmtId="3" fontId="66" fillId="0" borderId="0" xfId="49" applyNumberFormat="1" applyFont="1" applyBorder="1" applyAlignment="1">
      <alignment horizontal="center" vertical="center"/>
    </xf>
    <xf numFmtId="43" fontId="66" fillId="0" borderId="0" xfId="49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7" xfId="0" applyFont="1" applyBorder="1" applyAlignment="1">
      <alignment vertical="center" wrapText="1"/>
    </xf>
    <xf numFmtId="176" fontId="64" fillId="0" borderId="14" xfId="49" applyNumberFormat="1" applyFont="1" applyBorder="1" applyAlignment="1">
      <alignment horizontal="justify" vertical="center" wrapText="1"/>
    </xf>
    <xf numFmtId="176" fontId="64" fillId="0" borderId="14" xfId="49" applyNumberFormat="1" applyFont="1" applyBorder="1" applyAlignment="1">
      <alignment horizontal="right" vertical="center" wrapText="1"/>
    </xf>
    <xf numFmtId="176" fontId="64" fillId="0" borderId="14" xfId="0" applyNumberFormat="1" applyFont="1" applyBorder="1" applyAlignment="1">
      <alignment horizontal="justify" vertical="center" wrapText="1"/>
    </xf>
    <xf numFmtId="176" fontId="64" fillId="0" borderId="11" xfId="0" applyNumberFormat="1" applyFont="1" applyBorder="1" applyAlignment="1">
      <alignment horizontal="justify" vertical="center" wrapText="1"/>
    </xf>
    <xf numFmtId="178" fontId="62" fillId="0" borderId="14" xfId="49" applyNumberFormat="1" applyFont="1" applyBorder="1" applyAlignment="1">
      <alignment horizontal="right" vertical="center" wrapText="1"/>
    </xf>
    <xf numFmtId="178" fontId="66" fillId="0" borderId="14" xfId="49" applyNumberFormat="1" applyFont="1" applyBorder="1" applyAlignment="1">
      <alignment horizontal="right" vertical="center" wrapText="1"/>
    </xf>
    <xf numFmtId="3" fontId="62" fillId="0" borderId="14" xfId="49" applyNumberFormat="1" applyFont="1" applyBorder="1" applyAlignment="1">
      <alignment vertical="center" wrapText="1"/>
    </xf>
    <xf numFmtId="3" fontId="66" fillId="0" borderId="14" xfId="49" applyNumberFormat="1" applyFont="1" applyBorder="1" applyAlignment="1">
      <alignment vertical="center" wrapText="1"/>
    </xf>
    <xf numFmtId="3" fontId="66" fillId="0" borderId="14" xfId="0" applyNumberFormat="1" applyFont="1" applyBorder="1" applyAlignment="1">
      <alignment vertical="center" wrapText="1"/>
    </xf>
    <xf numFmtId="3" fontId="62" fillId="0" borderId="14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2" fillId="0" borderId="0" xfId="0" applyFont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62" fillId="0" borderId="0" xfId="0" applyFont="1" applyBorder="1" applyAlignment="1">
      <alignment horizontal="left" vertical="center" indent="1"/>
    </xf>
    <xf numFmtId="176" fontId="62" fillId="0" borderId="13" xfId="49" applyNumberFormat="1" applyFont="1" applyBorder="1" applyAlignment="1">
      <alignment vertical="center"/>
    </xf>
    <xf numFmtId="176" fontId="62" fillId="0" borderId="14" xfId="49" applyNumberFormat="1" applyFont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61" fillId="0" borderId="0" xfId="0" applyFont="1" applyAlignment="1">
      <alignment horizont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indent="1"/>
    </xf>
    <xf numFmtId="3" fontId="66" fillId="0" borderId="14" xfId="0" applyNumberFormat="1" applyFont="1" applyBorder="1" applyAlignment="1">
      <alignment vertical="center"/>
    </xf>
    <xf numFmtId="3" fontId="66" fillId="0" borderId="14" xfId="49" applyNumberFormat="1" applyFont="1" applyBorder="1" applyAlignment="1">
      <alignment horizontal="right" vertical="center" wrapText="1"/>
    </xf>
    <xf numFmtId="0" fontId="66" fillId="0" borderId="0" xfId="0" applyFont="1" applyAlignment="1">
      <alignment horizontal="justify" vertical="center" wrapText="1"/>
    </xf>
    <xf numFmtId="0" fontId="66" fillId="0" borderId="14" xfId="0" applyFont="1" applyBorder="1" applyAlignment="1">
      <alignment horizontal="justify" vertical="center" wrapText="1"/>
    </xf>
    <xf numFmtId="176" fontId="66" fillId="0" borderId="14" xfId="49" applyNumberFormat="1" applyFont="1" applyBorder="1" applyAlignment="1">
      <alignment horizontal="justify" vertical="center" wrapText="1"/>
    </xf>
    <xf numFmtId="176" fontId="66" fillId="0" borderId="14" xfId="49" applyNumberFormat="1" applyFont="1" applyBorder="1" applyAlignment="1">
      <alignment horizontal="right" vertical="center" wrapText="1"/>
    </xf>
    <xf numFmtId="0" fontId="62" fillId="0" borderId="14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left" vertical="center" wrapText="1"/>
    </xf>
    <xf numFmtId="176" fontId="66" fillId="0" borderId="11" xfId="49" applyNumberFormat="1" applyFont="1" applyBorder="1" applyAlignment="1">
      <alignment horizontal="justify" vertical="center" wrapText="1"/>
    </xf>
    <xf numFmtId="0" fontId="66" fillId="0" borderId="12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justify" vertical="center" wrapText="1"/>
    </xf>
    <xf numFmtId="176" fontId="66" fillId="0" borderId="11" xfId="49" applyNumberFormat="1" applyFont="1" applyBorder="1" applyAlignment="1">
      <alignment horizontal="right" vertical="center" wrapText="1"/>
    </xf>
    <xf numFmtId="0" fontId="62" fillId="0" borderId="19" xfId="0" applyFont="1" applyBorder="1" applyAlignment="1">
      <alignment horizontal="justify" vertical="center" wrapText="1"/>
    </xf>
    <xf numFmtId="176" fontId="66" fillId="0" borderId="15" xfId="49" applyNumberFormat="1" applyFont="1" applyBorder="1" applyAlignment="1">
      <alignment horizontal="justify" vertical="center" wrapText="1"/>
    </xf>
    <xf numFmtId="0" fontId="66" fillId="0" borderId="20" xfId="0" applyFont="1" applyBorder="1" applyAlignment="1">
      <alignment horizontal="justify" vertical="center" wrapText="1"/>
    </xf>
    <xf numFmtId="0" fontId="62" fillId="0" borderId="15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176" fontId="66" fillId="0" borderId="14" xfId="0" applyNumberFormat="1" applyFont="1" applyBorder="1" applyAlignment="1">
      <alignment horizontal="justify" vertical="center" wrapText="1"/>
    </xf>
    <xf numFmtId="0" fontId="62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justify" vertical="center" wrapText="1"/>
    </xf>
    <xf numFmtId="43" fontId="65" fillId="0" borderId="11" xfId="49" applyFont="1" applyBorder="1" applyAlignment="1">
      <alignment horizontal="justify" vertical="center" wrapText="1"/>
    </xf>
    <xf numFmtId="3" fontId="73" fillId="0" borderId="14" xfId="49" applyNumberFormat="1" applyFont="1" applyBorder="1" applyAlignment="1">
      <alignment horizontal="right" vertical="center"/>
    </xf>
    <xf numFmtId="3" fontId="73" fillId="0" borderId="13" xfId="0" applyNumberFormat="1" applyFont="1" applyBorder="1" applyAlignment="1">
      <alignment horizontal="right" vertical="center"/>
    </xf>
    <xf numFmtId="0" fontId="73" fillId="0" borderId="17" xfId="0" applyFont="1" applyBorder="1" applyAlignment="1">
      <alignment horizontal="left" vertical="center"/>
    </xf>
    <xf numFmtId="3" fontId="73" fillId="0" borderId="13" xfId="49" applyNumberFormat="1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3" fillId="0" borderId="21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3" fontId="74" fillId="0" borderId="14" xfId="49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3" fillId="0" borderId="13" xfId="49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left" vertical="center"/>
    </xf>
    <xf numFmtId="3" fontId="74" fillId="0" borderId="13" xfId="49" applyNumberFormat="1" applyFont="1" applyBorder="1" applyAlignment="1">
      <alignment horizontal="right" vertical="center"/>
    </xf>
    <xf numFmtId="0" fontId="68" fillId="0" borderId="18" xfId="0" applyFont="1" applyBorder="1" applyAlignment="1">
      <alignment horizontal="left" vertical="center"/>
    </xf>
    <xf numFmtId="178" fontId="62" fillId="0" borderId="13" xfId="49" applyNumberFormat="1" applyFont="1" applyBorder="1" applyAlignment="1">
      <alignment horizontal="right" vertical="center" wrapText="1"/>
    </xf>
    <xf numFmtId="178" fontId="66" fillId="0" borderId="13" xfId="49" applyNumberFormat="1" applyFont="1" applyBorder="1" applyAlignment="1">
      <alignment horizontal="right" vertical="center" wrapText="1"/>
    </xf>
    <xf numFmtId="178" fontId="66" fillId="0" borderId="13" xfId="49" applyNumberFormat="1" applyFont="1" applyBorder="1" applyAlignment="1">
      <alignment horizontal="right" wrapText="1"/>
    </xf>
    <xf numFmtId="3" fontId="66" fillId="0" borderId="14" xfId="49" applyNumberFormat="1" applyFont="1" applyFill="1" applyBorder="1" applyAlignment="1">
      <alignment horizontal="right" vertical="center" wrapText="1"/>
    </xf>
    <xf numFmtId="176" fontId="66" fillId="0" borderId="14" xfId="49" applyNumberFormat="1" applyFont="1" applyFill="1" applyBorder="1" applyAlignment="1">
      <alignment horizontal="justify" vertical="center" wrapText="1"/>
    </xf>
    <xf numFmtId="176" fontId="66" fillId="0" borderId="11" xfId="49" applyNumberFormat="1" applyFont="1" applyFill="1" applyBorder="1" applyAlignment="1">
      <alignment horizontal="justify" vertical="center" wrapText="1"/>
    </xf>
    <xf numFmtId="3" fontId="66" fillId="0" borderId="0" xfId="49" applyNumberFormat="1" applyFont="1" applyFill="1" applyBorder="1" applyAlignment="1">
      <alignment horizontal="right" vertical="center" wrapText="1"/>
    </xf>
    <xf numFmtId="43" fontId="0" fillId="0" borderId="0" xfId="49" applyFont="1" applyAlignment="1">
      <alignment/>
    </xf>
    <xf numFmtId="0" fontId="66" fillId="34" borderId="14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176" fontId="64" fillId="0" borderId="0" xfId="0" applyNumberFormat="1" applyFont="1" applyBorder="1" applyAlignment="1">
      <alignment horizontal="justify" vertical="center" wrapText="1"/>
    </xf>
    <xf numFmtId="43" fontId="64" fillId="0" borderId="0" xfId="49" applyFont="1" applyBorder="1" applyAlignment="1">
      <alignment horizontal="justify" vertical="center" wrapText="1"/>
    </xf>
    <xf numFmtId="43" fontId="62" fillId="0" borderId="0" xfId="49" applyFont="1" applyBorder="1" applyAlignment="1">
      <alignment horizontal="justify" vertical="center" wrapText="1"/>
    </xf>
    <xf numFmtId="0" fontId="6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2" fillId="0" borderId="12" xfId="0" applyFont="1" applyBorder="1" applyAlignment="1">
      <alignment horizontal="left" vertical="center" wrapText="1" indent="1"/>
    </xf>
    <xf numFmtId="176" fontId="75" fillId="0" borderId="10" xfId="49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178" fontId="62" fillId="0" borderId="14" xfId="49" applyNumberFormat="1" applyFont="1" applyBorder="1" applyAlignment="1">
      <alignment vertical="center"/>
    </xf>
    <xf numFmtId="176" fontId="62" fillId="0" borderId="13" xfId="49" applyNumberFormat="1" applyFont="1" applyBorder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left" vertical="center" wrapText="1"/>
    </xf>
    <xf numFmtId="3" fontId="73" fillId="0" borderId="13" xfId="49" applyNumberFormat="1" applyFont="1" applyBorder="1" applyAlignment="1">
      <alignment horizontal="right" vertical="center"/>
    </xf>
    <xf numFmtId="43" fontId="71" fillId="0" borderId="0" xfId="49" applyFont="1" applyAlignment="1">
      <alignment vertical="top"/>
    </xf>
    <xf numFmtId="0" fontId="69" fillId="0" borderId="0" xfId="0" applyFont="1" applyAlignment="1">
      <alignment horizontal="center" wrapText="1"/>
    </xf>
    <xf numFmtId="43" fontId="76" fillId="0" borderId="0" xfId="49" applyFont="1" applyAlignment="1">
      <alignment/>
    </xf>
    <xf numFmtId="43" fontId="77" fillId="0" borderId="0" xfId="49" applyFont="1" applyAlignment="1">
      <alignment horizontal="center"/>
    </xf>
    <xf numFmtId="43" fontId="0" fillId="0" borderId="0" xfId="49" applyFont="1" applyAlignment="1">
      <alignment/>
    </xf>
    <xf numFmtId="3" fontId="73" fillId="0" borderId="13" xfId="49" applyNumberFormat="1" applyFont="1" applyBorder="1" applyAlignment="1">
      <alignment horizontal="right" vertical="center"/>
    </xf>
    <xf numFmtId="173" fontId="78" fillId="0" borderId="13" xfId="0" applyNumberFormat="1" applyFont="1" applyBorder="1" applyAlignment="1">
      <alignment horizontal="right" vertical="center"/>
    </xf>
    <xf numFmtId="173" fontId="79" fillId="0" borderId="13" xfId="0" applyNumberFormat="1" applyFont="1" applyBorder="1" applyAlignment="1">
      <alignment horizontal="right" vertical="center"/>
    </xf>
    <xf numFmtId="173" fontId="79" fillId="0" borderId="14" xfId="0" applyNumberFormat="1" applyFont="1" applyBorder="1" applyAlignment="1">
      <alignment horizontal="right" vertical="center"/>
    </xf>
    <xf numFmtId="173" fontId="79" fillId="0" borderId="10" xfId="0" applyNumberFormat="1" applyFont="1" applyBorder="1" applyAlignment="1">
      <alignment horizontal="right" vertical="center"/>
    </xf>
    <xf numFmtId="173" fontId="79" fillId="0" borderId="11" xfId="0" applyNumberFormat="1" applyFont="1" applyBorder="1" applyAlignment="1">
      <alignment horizontal="right" vertical="center"/>
    </xf>
    <xf numFmtId="0" fontId="79" fillId="0" borderId="14" xfId="0" applyFont="1" applyBorder="1" applyAlignment="1">
      <alignment horizontal="right" vertical="center" wrapText="1"/>
    </xf>
    <xf numFmtId="173" fontId="79" fillId="0" borderId="11" xfId="0" applyNumberFormat="1" applyFont="1" applyBorder="1" applyAlignment="1">
      <alignment vertical="center"/>
    </xf>
    <xf numFmtId="0" fontId="78" fillId="0" borderId="13" xfId="0" applyFont="1" applyBorder="1" applyAlignment="1">
      <alignment horizontal="justify" vertical="center" wrapText="1"/>
    </xf>
    <xf numFmtId="173" fontId="78" fillId="0" borderId="19" xfId="0" applyNumberFormat="1" applyFont="1" applyBorder="1" applyAlignment="1">
      <alignment horizontal="right" vertical="center" wrapText="1"/>
    </xf>
    <xf numFmtId="0" fontId="79" fillId="0" borderId="13" xfId="0" applyFont="1" applyBorder="1" applyAlignment="1">
      <alignment horizontal="left" vertical="center" wrapText="1" indent="1"/>
    </xf>
    <xf numFmtId="173" fontId="79" fillId="0" borderId="13" xfId="0" applyNumberFormat="1" applyFont="1" applyBorder="1" applyAlignment="1">
      <alignment horizontal="right" vertical="center" wrapText="1"/>
    </xf>
    <xf numFmtId="173" fontId="79" fillId="0" borderId="14" xfId="0" applyNumberFormat="1" applyFont="1" applyBorder="1" applyAlignment="1">
      <alignment horizontal="right" vertical="center" wrapText="1"/>
    </xf>
    <xf numFmtId="0" fontId="79" fillId="0" borderId="13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173" fontId="78" fillId="0" borderId="13" xfId="0" applyNumberFormat="1" applyFont="1" applyBorder="1" applyAlignment="1">
      <alignment horizontal="right" vertical="center" wrapText="1"/>
    </xf>
    <xf numFmtId="173" fontId="78" fillId="0" borderId="14" xfId="0" applyNumberFormat="1" applyFont="1" applyBorder="1" applyAlignment="1">
      <alignment horizontal="right" vertical="center" wrapText="1"/>
    </xf>
    <xf numFmtId="0" fontId="79" fillId="0" borderId="10" xfId="0" applyFont="1" applyBorder="1" applyAlignment="1">
      <alignment horizontal="justify" vertical="center" wrapText="1"/>
    </xf>
    <xf numFmtId="173" fontId="79" fillId="0" borderId="11" xfId="0" applyNumberFormat="1" applyFont="1" applyBorder="1" applyAlignment="1">
      <alignment horizontal="right" vertical="center" wrapText="1"/>
    </xf>
    <xf numFmtId="178" fontId="66" fillId="0" borderId="14" xfId="49" applyNumberFormat="1" applyFont="1" applyFill="1" applyBorder="1" applyAlignment="1">
      <alignment horizontal="right" vertical="center" wrapText="1"/>
    </xf>
    <xf numFmtId="173" fontId="80" fillId="0" borderId="13" xfId="0" applyNumberFormat="1" applyFont="1" applyBorder="1" applyAlignment="1">
      <alignment vertical="center"/>
    </xf>
    <xf numFmtId="4" fontId="79" fillId="0" borderId="13" xfId="49" applyNumberFormat="1" applyFont="1" applyBorder="1" applyAlignment="1">
      <alignment horizontal="right" vertical="center"/>
    </xf>
    <xf numFmtId="4" fontId="79" fillId="0" borderId="14" xfId="49" applyNumberFormat="1" applyFont="1" applyBorder="1" applyAlignment="1">
      <alignment horizontal="right" vertical="center"/>
    </xf>
    <xf numFmtId="4" fontId="79" fillId="0" borderId="11" xfId="49" applyNumberFormat="1" applyFont="1" applyBorder="1" applyAlignment="1">
      <alignment horizontal="right" vertical="center"/>
    </xf>
    <xf numFmtId="4" fontId="78" fillId="0" borderId="13" xfId="49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178" fontId="79" fillId="0" borderId="14" xfId="0" applyNumberFormat="1" applyFont="1" applyBorder="1" applyAlignment="1">
      <alignment horizontal="right" vertical="center" wrapText="1"/>
    </xf>
    <xf numFmtId="193" fontId="79" fillId="0" borderId="13" xfId="0" applyNumberFormat="1" applyFont="1" applyBorder="1" applyAlignment="1">
      <alignment horizontal="right" vertical="center" wrapText="1"/>
    </xf>
    <xf numFmtId="193" fontId="79" fillId="0" borderId="14" xfId="0" applyNumberFormat="1" applyFont="1" applyBorder="1" applyAlignment="1">
      <alignment horizontal="right" vertical="center" wrapText="1"/>
    </xf>
    <xf numFmtId="193" fontId="78" fillId="0" borderId="13" xfId="0" applyNumberFormat="1" applyFont="1" applyBorder="1" applyAlignment="1">
      <alignment horizontal="right" vertical="center" wrapText="1"/>
    </xf>
    <xf numFmtId="173" fontId="81" fillId="0" borderId="14" xfId="0" applyNumberFormat="1" applyFont="1" applyBorder="1" applyAlignment="1">
      <alignment vertical="center"/>
    </xf>
    <xf numFmtId="173" fontId="80" fillId="0" borderId="14" xfId="0" applyNumberFormat="1" applyFont="1" applyBorder="1" applyAlignment="1">
      <alignment vertical="center"/>
    </xf>
    <xf numFmtId="173" fontId="80" fillId="0" borderId="22" xfId="0" applyNumberFormat="1" applyFont="1" applyBorder="1" applyAlignment="1">
      <alignment vertical="center"/>
    </xf>
    <xf numFmtId="173" fontId="81" fillId="0" borderId="10" xfId="0" applyNumberFormat="1" applyFont="1" applyBorder="1" applyAlignment="1">
      <alignment vertical="center"/>
    </xf>
    <xf numFmtId="173" fontId="81" fillId="0" borderId="11" xfId="0" applyNumberFormat="1" applyFont="1" applyBorder="1" applyAlignment="1">
      <alignment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4" xfId="0" applyFont="1" applyBorder="1" applyAlignment="1">
      <alignment horizontal="justify" vertical="center" wrapText="1"/>
    </xf>
    <xf numFmtId="0" fontId="63" fillId="33" borderId="24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4" xfId="0" applyFont="1" applyBorder="1" applyAlignment="1">
      <alignment horizontal="justify" vertical="center" wrapText="1"/>
    </xf>
    <xf numFmtId="0" fontId="63" fillId="0" borderId="23" xfId="0" applyFont="1" applyBorder="1" applyAlignment="1">
      <alignment horizontal="justify" vertical="center" wrapText="1"/>
    </xf>
    <xf numFmtId="0" fontId="63" fillId="0" borderId="15" xfId="0" applyFont="1" applyBorder="1" applyAlignment="1">
      <alignment horizontal="justify" vertical="center" wrapText="1"/>
    </xf>
    <xf numFmtId="0" fontId="62" fillId="0" borderId="17" xfId="0" applyFont="1" applyBorder="1" applyAlignment="1">
      <alignment horizontal="justify" vertical="center" wrapText="1"/>
    </xf>
    <xf numFmtId="0" fontId="62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63" fillId="33" borderId="13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justify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3" fontId="66" fillId="0" borderId="13" xfId="0" applyNumberFormat="1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2" fillId="33" borderId="23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6" fillId="0" borderId="23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4" xfId="0" applyFont="1" applyBorder="1" applyAlignment="1">
      <alignment horizontal="left" vertical="center" indent="1"/>
    </xf>
    <xf numFmtId="0" fontId="62" fillId="33" borderId="17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vertical="center"/>
    </xf>
    <xf numFmtId="0" fontId="62" fillId="33" borderId="16" xfId="0" applyFont="1" applyFill="1" applyBorder="1" applyAlignment="1">
      <alignment vertical="center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vertical="center"/>
    </xf>
    <xf numFmtId="3" fontId="73" fillId="0" borderId="26" xfId="49" applyNumberFormat="1" applyFont="1" applyBorder="1" applyAlignment="1">
      <alignment horizontal="right" vertical="center"/>
    </xf>
    <xf numFmtId="3" fontId="73" fillId="0" borderId="27" xfId="49" applyNumberFormat="1" applyFont="1" applyBorder="1" applyAlignment="1">
      <alignment horizontal="right" vertical="center"/>
    </xf>
    <xf numFmtId="3" fontId="73" fillId="0" borderId="28" xfId="49" applyNumberFormat="1" applyFont="1" applyBorder="1" applyAlignment="1">
      <alignment horizontal="right" vertical="center"/>
    </xf>
    <xf numFmtId="3" fontId="73" fillId="0" borderId="13" xfId="49" applyNumberFormat="1" applyFont="1" applyBorder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73" fillId="0" borderId="21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62" fillId="33" borderId="13" xfId="0" applyFont="1" applyFill="1" applyBorder="1" applyAlignment="1">
      <alignment horizontal="center" vertical="center"/>
    </xf>
    <xf numFmtId="0" fontId="66" fillId="0" borderId="23" xfId="0" applyFont="1" applyBorder="1" applyAlignment="1">
      <alignment horizontal="justify" vertical="center"/>
    </xf>
    <xf numFmtId="0" fontId="66" fillId="0" borderId="20" xfId="0" applyFont="1" applyBorder="1" applyAlignment="1">
      <alignment horizontal="justify" vertical="center"/>
    </xf>
    <xf numFmtId="0" fontId="66" fillId="0" borderId="15" xfId="0" applyFont="1" applyBorder="1" applyAlignment="1">
      <alignment horizontal="justify" vertical="center"/>
    </xf>
    <xf numFmtId="0" fontId="74" fillId="0" borderId="14" xfId="0" applyFont="1" applyBorder="1" applyAlignment="1">
      <alignment horizontal="left" vertical="center"/>
    </xf>
    <xf numFmtId="0" fontId="61" fillId="0" borderId="0" xfId="0" applyFont="1" applyAlignment="1">
      <alignment horizontal="left" vertical="top" wrapText="1"/>
    </xf>
    <xf numFmtId="0" fontId="67" fillId="33" borderId="18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 horizontal="center" vertical="center"/>
    </xf>
    <xf numFmtId="0" fontId="67" fillId="33" borderId="24" xfId="0" applyFont="1" applyFill="1" applyBorder="1" applyAlignment="1">
      <alignment horizontal="center" vertical="center"/>
    </xf>
    <xf numFmtId="0" fontId="67" fillId="33" borderId="25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7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43" fontId="69" fillId="0" borderId="0" xfId="49" applyFont="1" applyAlignment="1">
      <alignment horizontal="center"/>
    </xf>
    <xf numFmtId="0" fontId="70" fillId="0" borderId="0" xfId="0" applyFont="1" applyAlignment="1">
      <alignment horizontal="center" vertical="top" wrapText="1"/>
    </xf>
    <xf numFmtId="43" fontId="70" fillId="0" borderId="0" xfId="49" applyFont="1" applyAlignment="1">
      <alignment horizontal="center" vertical="top" wrapText="1"/>
    </xf>
    <xf numFmtId="0" fontId="67" fillId="0" borderId="13" xfId="0" applyFont="1" applyBorder="1" applyAlignment="1">
      <alignment horizontal="left" vertical="center"/>
    </xf>
    <xf numFmtId="0" fontId="61" fillId="0" borderId="0" xfId="0" applyFont="1" applyAlignment="1">
      <alignment horizontal="left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23" xfId="0" applyFont="1" applyBorder="1" applyAlignment="1">
      <alignment horizontal="justify" vertical="center" wrapText="1"/>
    </xf>
    <xf numFmtId="0" fontId="62" fillId="0" borderId="30" xfId="0" applyFont="1" applyBorder="1" applyAlignment="1">
      <alignment horizontal="justify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33" borderId="21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1600200</xdr:colOff>
      <xdr:row>86</xdr:row>
      <xdr:rowOff>38100</xdr:rowOff>
    </xdr:from>
    <xdr:ext cx="2857500" cy="657225"/>
    <xdr:sp>
      <xdr:nvSpPr>
        <xdr:cNvPr id="1" name="CuadroTexto 1"/>
        <xdr:cNvSpPr txBox="1">
          <a:spLocks noChangeArrowheads="1"/>
        </xdr:cNvSpPr>
      </xdr:nvSpPr>
      <xdr:spPr>
        <a:xfrm>
          <a:off x="6038850" y="1366837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800100</xdr:colOff>
      <xdr:row>86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800100" y="13687425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49</xdr:row>
      <xdr:rowOff>28575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3933825" y="10934700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76200</xdr:colOff>
      <xdr:row>49</xdr:row>
      <xdr:rowOff>47625</xdr:rowOff>
    </xdr:from>
    <xdr:ext cx="2867025" cy="714375"/>
    <xdr:sp>
      <xdr:nvSpPr>
        <xdr:cNvPr id="2" name="CuadroTexto 4"/>
        <xdr:cNvSpPr txBox="1">
          <a:spLocks noChangeArrowheads="1"/>
        </xdr:cNvSpPr>
      </xdr:nvSpPr>
      <xdr:spPr>
        <a:xfrm>
          <a:off x="76200" y="10953750"/>
          <a:ext cx="2867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23</xdr:row>
      <xdr:rowOff>47625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5295900" y="572452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47625</xdr:colOff>
      <xdr:row>23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47625" y="5734050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3086100</xdr:colOff>
      <xdr:row>73</xdr:row>
      <xdr:rowOff>76200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3333750" y="135636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228600</xdr:colOff>
      <xdr:row>73</xdr:row>
      <xdr:rowOff>66675</xdr:rowOff>
    </xdr:from>
    <xdr:ext cx="2495550" cy="628650"/>
    <xdr:sp>
      <xdr:nvSpPr>
        <xdr:cNvPr id="2" name="CuadroTexto 6"/>
        <xdr:cNvSpPr txBox="1">
          <a:spLocks noChangeArrowheads="1"/>
        </xdr:cNvSpPr>
      </xdr:nvSpPr>
      <xdr:spPr>
        <a:xfrm>
          <a:off x="228600" y="13554075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82</xdr:row>
      <xdr:rowOff>85725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4667250" y="1628775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276225</xdr:colOff>
      <xdr:row>82</xdr:row>
      <xdr:rowOff>57150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1038225" y="162591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161</xdr:row>
      <xdr:rowOff>190500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3857625" y="2777490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28575</xdr:colOff>
      <xdr:row>161</xdr:row>
      <xdr:rowOff>142875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323850" y="277272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132</xdr:row>
      <xdr:rowOff>66675</xdr:rowOff>
    </xdr:from>
    <xdr:ext cx="2495550" cy="742950"/>
    <xdr:sp>
      <xdr:nvSpPr>
        <xdr:cNvPr id="1" name="CuadroTexto 3"/>
        <xdr:cNvSpPr txBox="1">
          <a:spLocks noChangeArrowheads="1"/>
        </xdr:cNvSpPr>
      </xdr:nvSpPr>
      <xdr:spPr>
        <a:xfrm>
          <a:off x="142875" y="21069300"/>
          <a:ext cx="24955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542925</xdr:colOff>
      <xdr:row>133</xdr:row>
      <xdr:rowOff>0</xdr:rowOff>
    </xdr:from>
    <xdr:ext cx="2486025" cy="742950"/>
    <xdr:sp>
      <xdr:nvSpPr>
        <xdr:cNvPr id="2" name="CuadroTexto 4"/>
        <xdr:cNvSpPr txBox="1">
          <a:spLocks noChangeArrowheads="1"/>
        </xdr:cNvSpPr>
      </xdr:nvSpPr>
      <xdr:spPr>
        <a:xfrm>
          <a:off x="5391150" y="21069300"/>
          <a:ext cx="24860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130</xdr:row>
      <xdr:rowOff>114300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7381875" y="160020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1038225</xdr:colOff>
      <xdr:row>130</xdr:row>
      <xdr:rowOff>114300</xdr:rowOff>
    </xdr:from>
    <xdr:ext cx="2505075" cy="628650"/>
    <xdr:sp>
      <xdr:nvSpPr>
        <xdr:cNvPr id="2" name="CuadroTexto 6"/>
        <xdr:cNvSpPr txBox="1">
          <a:spLocks noChangeArrowheads="1"/>
        </xdr:cNvSpPr>
      </xdr:nvSpPr>
      <xdr:spPr>
        <a:xfrm>
          <a:off x="1343025" y="16002000"/>
          <a:ext cx="2505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41</xdr:row>
      <xdr:rowOff>19050</xdr:rowOff>
    </xdr:from>
    <xdr:ext cx="2495550" cy="581025"/>
    <xdr:sp>
      <xdr:nvSpPr>
        <xdr:cNvPr id="1" name="CuadroTexto 5"/>
        <xdr:cNvSpPr txBox="1">
          <a:spLocks noChangeArrowheads="1"/>
        </xdr:cNvSpPr>
      </xdr:nvSpPr>
      <xdr:spPr>
        <a:xfrm>
          <a:off x="4257675" y="7772400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619125</xdr:colOff>
      <xdr:row>40</xdr:row>
      <xdr:rowOff>180975</xdr:rowOff>
    </xdr:from>
    <xdr:ext cx="2505075" cy="638175"/>
    <xdr:sp>
      <xdr:nvSpPr>
        <xdr:cNvPr id="2" name="CuadroTexto 6"/>
        <xdr:cNvSpPr txBox="1">
          <a:spLocks noChangeArrowheads="1"/>
        </xdr:cNvSpPr>
      </xdr:nvSpPr>
      <xdr:spPr>
        <a:xfrm>
          <a:off x="619125" y="7743825"/>
          <a:ext cx="2505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MIRIAM%20MONTIEL\EJERCICIO%202017\CONTABILIDAD\2017\31032017\TODAS%20LAS%20CUEN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60">
          <cell r="P60">
            <v>444159847</v>
          </cell>
        </row>
        <row r="262">
          <cell r="Q262">
            <v>577035241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145" zoomScaleSheetLayoutView="145" zoomScalePageLayoutView="0" workbookViewId="0" topLeftCell="A7">
      <selection activeCell="F85" sqref="F85"/>
    </sheetView>
  </sheetViews>
  <sheetFormatPr defaultColWidth="11.421875" defaultRowHeight="15"/>
  <cols>
    <col min="1" max="1" width="41.421875" style="0" customWidth="1"/>
    <col min="4" max="4" width="2.28125" style="0" customWidth="1"/>
    <col min="5" max="5" width="57.57421875" style="0" customWidth="1"/>
    <col min="6" max="6" width="11.421875" style="0" customWidth="1"/>
    <col min="8" max="8" width="12.57421875" style="0" bestFit="1" customWidth="1"/>
  </cols>
  <sheetData>
    <row r="1" spans="1:7" ht="15">
      <c r="A1" s="241" t="s">
        <v>120</v>
      </c>
      <c r="B1" s="241"/>
      <c r="C1" s="241"/>
      <c r="D1" s="241"/>
      <c r="E1" s="241"/>
      <c r="F1" s="241"/>
      <c r="G1" s="241"/>
    </row>
    <row r="3" ht="15.75" thickBot="1"/>
    <row r="4" spans="1:7" ht="15">
      <c r="A4" s="232" t="s">
        <v>441</v>
      </c>
      <c r="B4" s="233"/>
      <c r="C4" s="233"/>
      <c r="D4" s="233"/>
      <c r="E4" s="233"/>
      <c r="F4" s="233"/>
      <c r="G4" s="234"/>
    </row>
    <row r="5" spans="1:7" ht="15">
      <c r="A5" s="235" t="s">
        <v>0</v>
      </c>
      <c r="B5" s="236"/>
      <c r="C5" s="236"/>
      <c r="D5" s="236"/>
      <c r="E5" s="236"/>
      <c r="F5" s="236"/>
      <c r="G5" s="237"/>
    </row>
    <row r="6" spans="1:7" ht="15">
      <c r="A6" s="235" t="s">
        <v>531</v>
      </c>
      <c r="B6" s="236"/>
      <c r="C6" s="236"/>
      <c r="D6" s="236"/>
      <c r="E6" s="236"/>
      <c r="F6" s="236"/>
      <c r="G6" s="237"/>
    </row>
    <row r="7" spans="1:7" ht="15.75" thickBot="1">
      <c r="A7" s="238" t="s">
        <v>1</v>
      </c>
      <c r="B7" s="239"/>
      <c r="C7" s="239"/>
      <c r="D7" s="239"/>
      <c r="E7" s="239"/>
      <c r="F7" s="239"/>
      <c r="G7" s="240"/>
    </row>
    <row r="8" spans="1:7" ht="17.25" thickBot="1">
      <c r="A8" s="1" t="s">
        <v>2</v>
      </c>
      <c r="B8" s="2">
        <v>2018</v>
      </c>
      <c r="C8" s="2" t="s">
        <v>469</v>
      </c>
      <c r="D8" s="3"/>
      <c r="E8" s="4" t="s">
        <v>2</v>
      </c>
      <c r="F8" s="2">
        <v>2018</v>
      </c>
      <c r="G8" s="2" t="s">
        <v>469</v>
      </c>
    </row>
    <row r="9" spans="1:7" ht="12" customHeight="1">
      <c r="A9" s="5" t="s">
        <v>3</v>
      </c>
      <c r="B9" s="6"/>
      <c r="C9" s="29"/>
      <c r="D9" s="7"/>
      <c r="E9" s="6" t="s">
        <v>4</v>
      </c>
      <c r="F9" s="69"/>
      <c r="G9" s="69"/>
    </row>
    <row r="10" spans="1:7" ht="12" customHeight="1">
      <c r="A10" s="66" t="s">
        <v>5</v>
      </c>
      <c r="B10" s="67"/>
      <c r="C10" s="67"/>
      <c r="D10" s="7"/>
      <c r="E10" s="6" t="s">
        <v>6</v>
      </c>
      <c r="F10" s="70"/>
      <c r="G10" s="107"/>
    </row>
    <row r="11" spans="1:7" ht="12" customHeight="1">
      <c r="A11" s="59" t="s">
        <v>7</v>
      </c>
      <c r="B11" s="169">
        <f>+B12+B13+B14+B15+B16+B17+B18</f>
        <v>273310701</v>
      </c>
      <c r="C11" s="169">
        <f>+C12+C13+C14+C15+C16+C17+C18</f>
        <v>124083784</v>
      </c>
      <c r="D11" s="133"/>
      <c r="E11" s="134" t="s">
        <v>8</v>
      </c>
      <c r="F11" s="132">
        <f>F12+F13+F14+F15+F16+F17+F18+F19+F20</f>
        <v>22204754</v>
      </c>
      <c r="G11" s="132">
        <v>105209458</v>
      </c>
    </row>
    <row r="12" spans="1:7" ht="12" customHeight="1">
      <c r="A12" s="59" t="s">
        <v>9</v>
      </c>
      <c r="B12" s="169">
        <v>0</v>
      </c>
      <c r="C12" s="132">
        <v>0</v>
      </c>
      <c r="D12" s="133"/>
      <c r="E12" s="174" t="s">
        <v>10</v>
      </c>
      <c r="F12" s="132">
        <v>0</v>
      </c>
      <c r="G12" s="132">
        <v>5562961</v>
      </c>
    </row>
    <row r="13" spans="1:7" ht="12" customHeight="1">
      <c r="A13" s="59" t="s">
        <v>11</v>
      </c>
      <c r="B13" s="169">
        <v>273310701</v>
      </c>
      <c r="C13" s="132">
        <v>124083784</v>
      </c>
      <c r="D13" s="133"/>
      <c r="E13" s="174" t="s">
        <v>12</v>
      </c>
      <c r="F13" s="132">
        <v>20188655</v>
      </c>
      <c r="G13" s="132">
        <v>72828902</v>
      </c>
    </row>
    <row r="14" spans="1:7" ht="12" customHeight="1">
      <c r="A14" s="59" t="s">
        <v>13</v>
      </c>
      <c r="B14" s="169">
        <v>0</v>
      </c>
      <c r="C14" s="132">
        <v>0</v>
      </c>
      <c r="D14" s="133"/>
      <c r="E14" s="174" t="s">
        <v>14</v>
      </c>
      <c r="F14" s="132">
        <v>0</v>
      </c>
      <c r="G14" s="132">
        <v>0</v>
      </c>
    </row>
    <row r="15" spans="1:7" ht="12" customHeight="1">
      <c r="A15" s="59" t="s">
        <v>15</v>
      </c>
      <c r="B15" s="169">
        <v>0</v>
      </c>
      <c r="C15" s="132">
        <v>0</v>
      </c>
      <c r="D15" s="133"/>
      <c r="E15" s="174" t="s">
        <v>16</v>
      </c>
      <c r="F15" s="132">
        <v>0</v>
      </c>
      <c r="G15" s="132">
        <v>0</v>
      </c>
    </row>
    <row r="16" spans="1:7" ht="12" customHeight="1">
      <c r="A16" s="59" t="s">
        <v>17</v>
      </c>
      <c r="B16" s="169">
        <v>0</v>
      </c>
      <c r="C16" s="132">
        <v>0</v>
      </c>
      <c r="D16" s="133"/>
      <c r="E16" s="174" t="s">
        <v>18</v>
      </c>
      <c r="F16" s="132">
        <v>0</v>
      </c>
      <c r="G16" s="132">
        <v>0</v>
      </c>
    </row>
    <row r="17" spans="1:7" ht="12" customHeight="1">
      <c r="A17" s="59" t="s">
        <v>19</v>
      </c>
      <c r="B17" s="169">
        <v>0</v>
      </c>
      <c r="C17" s="132">
        <v>0</v>
      </c>
      <c r="D17" s="133"/>
      <c r="E17" s="174" t="s">
        <v>20</v>
      </c>
      <c r="F17" s="132">
        <v>0</v>
      </c>
      <c r="G17" s="132">
        <v>0</v>
      </c>
    </row>
    <row r="18" spans="1:7" ht="12" customHeight="1">
      <c r="A18" s="59" t="s">
        <v>21</v>
      </c>
      <c r="B18" s="169">
        <v>0</v>
      </c>
      <c r="C18" s="132">
        <v>0</v>
      </c>
      <c r="D18" s="133"/>
      <c r="E18" s="174" t="s">
        <v>22</v>
      </c>
      <c r="F18" s="132">
        <v>2016099</v>
      </c>
      <c r="G18" s="132">
        <v>26817595</v>
      </c>
    </row>
    <row r="19" spans="1:7" ht="12" customHeight="1">
      <c r="A19" s="26" t="s">
        <v>23</v>
      </c>
      <c r="B19" s="132">
        <f>B20+B21+B22+B23+B24+B25+B26</f>
        <v>1602440</v>
      </c>
      <c r="C19" s="132">
        <f>+C20+C21+C22+C23+C24+C25+C26</f>
        <v>442000</v>
      </c>
      <c r="D19" s="133"/>
      <c r="E19" s="174" t="s">
        <v>24</v>
      </c>
      <c r="F19" s="132">
        <v>0</v>
      </c>
      <c r="G19" s="132">
        <v>0</v>
      </c>
    </row>
    <row r="20" spans="1:8" ht="12" customHeight="1">
      <c r="A20" s="59" t="s">
        <v>25</v>
      </c>
      <c r="B20" s="169">
        <v>0</v>
      </c>
      <c r="C20" s="132">
        <v>0</v>
      </c>
      <c r="D20" s="133"/>
      <c r="E20" s="174" t="s">
        <v>26</v>
      </c>
      <c r="F20" s="132">
        <v>0</v>
      </c>
      <c r="G20" s="132">
        <v>0</v>
      </c>
      <c r="H20" s="172"/>
    </row>
    <row r="21" spans="1:7" ht="12" customHeight="1">
      <c r="A21" s="59" t="s">
        <v>27</v>
      </c>
      <c r="B21" s="169">
        <v>0</v>
      </c>
      <c r="C21" s="132">
        <v>0</v>
      </c>
      <c r="D21" s="133"/>
      <c r="E21" s="134" t="s">
        <v>28</v>
      </c>
      <c r="F21" s="132">
        <f>F22+F23+F24</f>
        <v>0</v>
      </c>
      <c r="G21" s="132">
        <f>G22+G23+G24</f>
        <v>0</v>
      </c>
    </row>
    <row r="22" spans="1:7" ht="12" customHeight="1">
      <c r="A22" s="59" t="s">
        <v>29</v>
      </c>
      <c r="B22" s="169">
        <v>1602440</v>
      </c>
      <c r="C22" s="132">
        <v>442000</v>
      </c>
      <c r="D22" s="133"/>
      <c r="E22" s="134" t="s">
        <v>30</v>
      </c>
      <c r="F22" s="132">
        <v>0</v>
      </c>
      <c r="G22" s="132">
        <v>0</v>
      </c>
    </row>
    <row r="23" spans="1:7" ht="12" customHeight="1">
      <c r="A23" s="59" t="s">
        <v>31</v>
      </c>
      <c r="B23" s="169">
        <v>0</v>
      </c>
      <c r="C23" s="132">
        <v>0</v>
      </c>
      <c r="D23" s="133"/>
      <c r="E23" s="134" t="s">
        <v>32</v>
      </c>
      <c r="F23" s="132">
        <v>0</v>
      </c>
      <c r="G23" s="132">
        <v>0</v>
      </c>
    </row>
    <row r="24" spans="1:7" ht="12" customHeight="1">
      <c r="A24" s="59" t="s">
        <v>33</v>
      </c>
      <c r="B24" s="169">
        <v>0</v>
      </c>
      <c r="C24" s="132">
        <v>0</v>
      </c>
      <c r="D24" s="133"/>
      <c r="E24" s="134" t="s">
        <v>34</v>
      </c>
      <c r="F24" s="132">
        <v>0</v>
      </c>
      <c r="G24" s="132">
        <v>0</v>
      </c>
    </row>
    <row r="25" spans="1:7" ht="12" customHeight="1">
      <c r="A25" s="59" t="s">
        <v>35</v>
      </c>
      <c r="B25" s="169">
        <v>0</v>
      </c>
      <c r="C25" s="132">
        <v>0</v>
      </c>
      <c r="D25" s="133"/>
      <c r="E25" s="134" t="s">
        <v>36</v>
      </c>
      <c r="F25" s="132">
        <f>F26+F27</f>
        <v>0</v>
      </c>
      <c r="G25" s="132">
        <f>G26+G27</f>
        <v>0</v>
      </c>
    </row>
    <row r="26" spans="1:7" ht="12" customHeight="1">
      <c r="A26" s="59" t="s">
        <v>37</v>
      </c>
      <c r="B26" s="169">
        <v>0</v>
      </c>
      <c r="C26" s="132">
        <v>0</v>
      </c>
      <c r="D26" s="133"/>
      <c r="E26" s="134" t="s">
        <v>38</v>
      </c>
      <c r="F26" s="132">
        <v>0</v>
      </c>
      <c r="G26" s="132">
        <v>0</v>
      </c>
    </row>
    <row r="27" spans="1:7" ht="12" customHeight="1">
      <c r="A27" s="59" t="s">
        <v>39</v>
      </c>
      <c r="B27" s="169">
        <f>B28+B29+B30+B31+B32</f>
        <v>0</v>
      </c>
      <c r="C27" s="132">
        <f>C28+C29+C30+C31+C32</f>
        <v>0</v>
      </c>
      <c r="D27" s="133"/>
      <c r="E27" s="134" t="s">
        <v>40</v>
      </c>
      <c r="F27" s="132">
        <v>0</v>
      </c>
      <c r="G27" s="132">
        <v>0</v>
      </c>
    </row>
    <row r="28" spans="1:7" ht="15" customHeight="1">
      <c r="A28" s="59" t="s">
        <v>41</v>
      </c>
      <c r="B28" s="169">
        <v>0</v>
      </c>
      <c r="C28" s="132">
        <v>0</v>
      </c>
      <c r="D28" s="133"/>
      <c r="E28" s="134" t="s">
        <v>42</v>
      </c>
      <c r="F28" s="132">
        <v>0</v>
      </c>
      <c r="G28" s="132">
        <v>0</v>
      </c>
    </row>
    <row r="29" spans="1:7" ht="15" customHeight="1">
      <c r="A29" s="59" t="s">
        <v>43</v>
      </c>
      <c r="B29" s="169">
        <v>0</v>
      </c>
      <c r="C29" s="132">
        <v>0</v>
      </c>
      <c r="D29" s="133"/>
      <c r="E29" s="134" t="s">
        <v>44</v>
      </c>
      <c r="F29" s="132">
        <f>F30+F31+F32</f>
        <v>0</v>
      </c>
      <c r="G29" s="132">
        <f>G30+G31+G32</f>
        <v>0</v>
      </c>
    </row>
    <row r="30" spans="1:7" ht="12" customHeight="1">
      <c r="A30" s="59" t="s">
        <v>45</v>
      </c>
      <c r="B30" s="169">
        <v>0</v>
      </c>
      <c r="C30" s="132">
        <v>0</v>
      </c>
      <c r="D30" s="133"/>
      <c r="E30" s="134" t="s">
        <v>46</v>
      </c>
      <c r="F30" s="132">
        <v>0</v>
      </c>
      <c r="G30" s="132">
        <v>0</v>
      </c>
    </row>
    <row r="31" spans="1:7" ht="12" customHeight="1">
      <c r="A31" s="59" t="s">
        <v>47</v>
      </c>
      <c r="B31" s="169">
        <v>0</v>
      </c>
      <c r="C31" s="132">
        <v>0</v>
      </c>
      <c r="D31" s="133"/>
      <c r="E31" s="134" t="s">
        <v>48</v>
      </c>
      <c r="F31" s="132">
        <v>0</v>
      </c>
      <c r="G31" s="132">
        <v>0</v>
      </c>
    </row>
    <row r="32" spans="1:7" ht="12" customHeight="1">
      <c r="A32" s="59" t="s">
        <v>49</v>
      </c>
      <c r="B32" s="169">
        <v>0</v>
      </c>
      <c r="C32" s="132">
        <v>0</v>
      </c>
      <c r="D32" s="133"/>
      <c r="E32" s="134" t="s">
        <v>50</v>
      </c>
      <c r="F32" s="132">
        <v>0</v>
      </c>
      <c r="G32" s="132">
        <v>0</v>
      </c>
    </row>
    <row r="33" spans="1:7" ht="12" customHeight="1">
      <c r="A33" s="59" t="s">
        <v>51</v>
      </c>
      <c r="B33" s="169">
        <v>0</v>
      </c>
      <c r="C33" s="132">
        <v>0</v>
      </c>
      <c r="D33" s="133"/>
      <c r="E33" s="134" t="s">
        <v>52</v>
      </c>
      <c r="F33" s="132">
        <f>F34+F35+F36+F37+F38+F39</f>
        <v>0</v>
      </c>
      <c r="G33" s="132">
        <f>G34+G35+G36+G37+G38+G39</f>
        <v>0</v>
      </c>
    </row>
    <row r="34" spans="1:7" ht="12" customHeight="1">
      <c r="A34" s="59" t="s">
        <v>53</v>
      </c>
      <c r="B34" s="169">
        <v>0</v>
      </c>
      <c r="C34" s="132">
        <v>0</v>
      </c>
      <c r="D34" s="133"/>
      <c r="E34" s="134" t="s">
        <v>54</v>
      </c>
      <c r="F34" s="132">
        <v>0</v>
      </c>
      <c r="G34" s="132">
        <v>0</v>
      </c>
    </row>
    <row r="35" spans="1:7" ht="12" customHeight="1">
      <c r="A35" s="59" t="s">
        <v>55</v>
      </c>
      <c r="B35" s="169">
        <v>0</v>
      </c>
      <c r="C35" s="132">
        <v>0</v>
      </c>
      <c r="D35" s="133"/>
      <c r="E35" s="134" t="s">
        <v>56</v>
      </c>
      <c r="F35" s="132">
        <v>0</v>
      </c>
      <c r="G35" s="132">
        <v>0</v>
      </c>
    </row>
    <row r="36" spans="1:7" ht="12" customHeight="1">
      <c r="A36" s="59" t="s">
        <v>57</v>
      </c>
      <c r="B36" s="169">
        <v>0</v>
      </c>
      <c r="C36" s="132">
        <v>0</v>
      </c>
      <c r="D36" s="133"/>
      <c r="E36" s="134" t="s">
        <v>58</v>
      </c>
      <c r="F36" s="132">
        <v>0</v>
      </c>
      <c r="G36" s="132">
        <v>0</v>
      </c>
    </row>
    <row r="37" spans="1:7" ht="12" customHeight="1">
      <c r="A37" s="59" t="s">
        <v>59</v>
      </c>
      <c r="B37" s="169">
        <v>0</v>
      </c>
      <c r="C37" s="132">
        <v>0</v>
      </c>
      <c r="D37" s="133"/>
      <c r="E37" s="134" t="s">
        <v>60</v>
      </c>
      <c r="F37" s="132">
        <v>0</v>
      </c>
      <c r="G37" s="132">
        <v>0</v>
      </c>
    </row>
    <row r="38" spans="1:7" ht="12" customHeight="1">
      <c r="A38" s="59" t="s">
        <v>61</v>
      </c>
      <c r="B38" s="169">
        <v>0</v>
      </c>
      <c r="C38" s="132">
        <v>0</v>
      </c>
      <c r="D38" s="133"/>
      <c r="E38" s="134" t="s">
        <v>62</v>
      </c>
      <c r="F38" s="132">
        <v>0</v>
      </c>
      <c r="G38" s="132">
        <v>0</v>
      </c>
    </row>
    <row r="39" spans="1:7" ht="12" customHeight="1">
      <c r="A39" s="59" t="s">
        <v>63</v>
      </c>
      <c r="B39" s="169">
        <v>0</v>
      </c>
      <c r="C39" s="132">
        <v>0</v>
      </c>
      <c r="D39" s="133"/>
      <c r="E39" s="134" t="s">
        <v>64</v>
      </c>
      <c r="F39" s="132">
        <v>0</v>
      </c>
      <c r="G39" s="132">
        <v>0</v>
      </c>
    </row>
    <row r="40" spans="1:7" ht="12" customHeight="1">
      <c r="A40" s="59" t="s">
        <v>65</v>
      </c>
      <c r="B40" s="169">
        <f>B41+B42</f>
        <v>0</v>
      </c>
      <c r="C40" s="132">
        <f>C41+C42</f>
        <v>0</v>
      </c>
      <c r="D40" s="133"/>
      <c r="E40" s="134" t="s">
        <v>66</v>
      </c>
      <c r="F40" s="132">
        <f>F41+F42+F43</f>
        <v>0</v>
      </c>
      <c r="G40" s="132">
        <f>G41+G42+G43</f>
        <v>0</v>
      </c>
    </row>
    <row r="41" spans="1:7" ht="15" customHeight="1">
      <c r="A41" s="59" t="s">
        <v>67</v>
      </c>
      <c r="B41" s="169">
        <v>0</v>
      </c>
      <c r="C41" s="132">
        <v>0</v>
      </c>
      <c r="D41" s="133"/>
      <c r="E41" s="134" t="s">
        <v>68</v>
      </c>
      <c r="F41" s="132">
        <v>0</v>
      </c>
      <c r="G41" s="132">
        <v>0</v>
      </c>
    </row>
    <row r="42" spans="1:7" ht="12" customHeight="1">
      <c r="A42" s="59" t="s">
        <v>69</v>
      </c>
      <c r="B42" s="169">
        <v>0</v>
      </c>
      <c r="C42" s="132">
        <v>0</v>
      </c>
      <c r="D42" s="133"/>
      <c r="E42" s="134" t="s">
        <v>70</v>
      </c>
      <c r="F42" s="132">
        <v>0</v>
      </c>
      <c r="G42" s="132">
        <v>0</v>
      </c>
    </row>
    <row r="43" spans="1:7" ht="12" customHeight="1">
      <c r="A43" s="59" t="s">
        <v>71</v>
      </c>
      <c r="B43" s="169">
        <f>B44+B45+B46+B47</f>
        <v>0</v>
      </c>
      <c r="C43" s="132">
        <f>C44+C45+C46+C47</f>
        <v>0</v>
      </c>
      <c r="D43" s="133"/>
      <c r="E43" s="134" t="s">
        <v>72</v>
      </c>
      <c r="F43" s="132">
        <v>0</v>
      </c>
      <c r="G43" s="132">
        <v>0</v>
      </c>
    </row>
    <row r="44" spans="1:7" ht="12" customHeight="1">
      <c r="A44" s="59" t="s">
        <v>73</v>
      </c>
      <c r="B44" s="169">
        <v>0</v>
      </c>
      <c r="C44" s="132">
        <v>0</v>
      </c>
      <c r="D44" s="133"/>
      <c r="E44" s="134" t="s">
        <v>74</v>
      </c>
      <c r="F44" s="132">
        <f>F45+F46+F47</f>
        <v>0</v>
      </c>
      <c r="G44" s="132">
        <f>G45+G46+G47</f>
        <v>0</v>
      </c>
    </row>
    <row r="45" spans="1:7" ht="12" customHeight="1">
      <c r="A45" s="59" t="s">
        <v>75</v>
      </c>
      <c r="B45" s="169">
        <v>0</v>
      </c>
      <c r="C45" s="132">
        <v>0</v>
      </c>
      <c r="D45" s="133"/>
      <c r="E45" s="134" t="s">
        <v>76</v>
      </c>
      <c r="F45" s="132">
        <v>0</v>
      </c>
      <c r="G45" s="132">
        <v>0</v>
      </c>
    </row>
    <row r="46" spans="1:7" ht="12" customHeight="1">
      <c r="A46" s="59" t="s">
        <v>77</v>
      </c>
      <c r="B46" s="169">
        <v>0</v>
      </c>
      <c r="C46" s="132">
        <v>0</v>
      </c>
      <c r="D46" s="133"/>
      <c r="E46" s="134" t="s">
        <v>78</v>
      </c>
      <c r="F46" s="132">
        <v>0</v>
      </c>
      <c r="G46" s="132">
        <v>0</v>
      </c>
    </row>
    <row r="47" spans="1:7" ht="12" customHeight="1">
      <c r="A47" s="59" t="s">
        <v>79</v>
      </c>
      <c r="B47" s="169">
        <v>0</v>
      </c>
      <c r="C47" s="132">
        <v>0</v>
      </c>
      <c r="D47" s="133"/>
      <c r="E47" s="134" t="s">
        <v>80</v>
      </c>
      <c r="F47" s="132">
        <v>0</v>
      </c>
      <c r="G47" s="132">
        <v>0</v>
      </c>
    </row>
    <row r="48" spans="1:7" ht="12" customHeight="1">
      <c r="A48" s="59"/>
      <c r="B48" s="170"/>
      <c r="C48" s="135"/>
      <c r="D48" s="133"/>
      <c r="E48" s="134"/>
      <c r="F48" s="136"/>
      <c r="G48" s="136"/>
    </row>
    <row r="49" spans="1:7" ht="12" customHeight="1">
      <c r="A49" s="22" t="s">
        <v>81</v>
      </c>
      <c r="B49" s="170">
        <f>B11+B19+B27+B33+B39+B40+B43</f>
        <v>274913141</v>
      </c>
      <c r="C49" s="135">
        <f>C11+C19+C27+C33+C39+C40+C43</f>
        <v>124525784</v>
      </c>
      <c r="D49" s="133"/>
      <c r="E49" s="137" t="s">
        <v>82</v>
      </c>
      <c r="F49" s="136">
        <f>F11+F21+F25+F28+F29+F33+F40+F44</f>
        <v>22204754</v>
      </c>
      <c r="G49" s="136">
        <f>G11+G21+G25+G28+G29+G33+G40+G44</f>
        <v>105209458</v>
      </c>
    </row>
    <row r="50" spans="1:7" ht="9.75" customHeight="1" thickBot="1">
      <c r="A50" s="138"/>
      <c r="B50" s="171"/>
      <c r="C50" s="139"/>
      <c r="D50" s="140"/>
      <c r="E50" s="141"/>
      <c r="F50" s="142"/>
      <c r="G50" s="142"/>
    </row>
    <row r="51" spans="1:7" ht="12" customHeight="1">
      <c r="A51" s="143" t="s">
        <v>83</v>
      </c>
      <c r="B51" s="144"/>
      <c r="C51" s="144"/>
      <c r="D51" s="145"/>
      <c r="E51" s="146" t="s">
        <v>84</v>
      </c>
      <c r="F51" s="144"/>
      <c r="G51" s="144"/>
    </row>
    <row r="52" spans="1:7" ht="12" customHeight="1">
      <c r="A52" s="59" t="s">
        <v>85</v>
      </c>
      <c r="B52" s="132">
        <v>0</v>
      </c>
      <c r="C52" s="132">
        <v>0</v>
      </c>
      <c r="D52" s="133"/>
      <c r="E52" s="134" t="s">
        <v>86</v>
      </c>
      <c r="F52" s="132">
        <v>0</v>
      </c>
      <c r="G52" s="132">
        <v>0</v>
      </c>
    </row>
    <row r="53" spans="1:7" ht="12" customHeight="1">
      <c r="A53" s="59" t="s">
        <v>87</v>
      </c>
      <c r="B53" s="132">
        <v>0</v>
      </c>
      <c r="C53" s="132">
        <v>0</v>
      </c>
      <c r="D53" s="133"/>
      <c r="E53" s="134" t="s">
        <v>88</v>
      </c>
      <c r="F53" s="132">
        <v>0</v>
      </c>
      <c r="G53" s="132">
        <v>0</v>
      </c>
    </row>
    <row r="54" spans="1:7" ht="12" customHeight="1">
      <c r="A54" s="59" t="s">
        <v>89</v>
      </c>
      <c r="B54" s="135">
        <f>'[1]Page1'!$P$60</f>
        <v>444159847</v>
      </c>
      <c r="C54" s="135">
        <v>444159847</v>
      </c>
      <c r="D54" s="133"/>
      <c r="E54" s="134" t="s">
        <v>90</v>
      </c>
      <c r="F54" s="132">
        <v>0</v>
      </c>
      <c r="G54" s="132">
        <v>0</v>
      </c>
    </row>
    <row r="55" spans="1:7" ht="12" customHeight="1">
      <c r="A55" s="59" t="s">
        <v>91</v>
      </c>
      <c r="B55" s="135">
        <f>164311497-330350</f>
        <v>163981147</v>
      </c>
      <c r="C55" s="135">
        <v>163730965</v>
      </c>
      <c r="D55" s="133"/>
      <c r="E55" s="134" t="s">
        <v>92</v>
      </c>
      <c r="F55" s="132">
        <v>0</v>
      </c>
      <c r="G55" s="132">
        <v>0</v>
      </c>
    </row>
    <row r="56" spans="1:7" ht="12" customHeight="1">
      <c r="A56" s="59" t="s">
        <v>93</v>
      </c>
      <c r="B56" s="135">
        <v>330350</v>
      </c>
      <c r="C56" s="135">
        <v>330350</v>
      </c>
      <c r="D56" s="147"/>
      <c r="E56" s="134" t="s">
        <v>94</v>
      </c>
      <c r="F56" s="132">
        <v>0</v>
      </c>
      <c r="G56" s="132">
        <v>0</v>
      </c>
    </row>
    <row r="57" spans="1:7" ht="12" customHeight="1">
      <c r="A57" s="59" t="s">
        <v>95</v>
      </c>
      <c r="B57" s="132">
        <v>0</v>
      </c>
      <c r="C57" s="132">
        <v>0</v>
      </c>
      <c r="D57" s="148"/>
      <c r="E57" s="134" t="s">
        <v>96</v>
      </c>
      <c r="F57" s="132">
        <v>0</v>
      </c>
      <c r="G57" s="132">
        <v>0</v>
      </c>
    </row>
    <row r="58" spans="1:7" ht="12" customHeight="1">
      <c r="A58" s="59" t="s">
        <v>97</v>
      </c>
      <c r="B58" s="132">
        <v>0</v>
      </c>
      <c r="C58" s="132">
        <v>0</v>
      </c>
      <c r="D58" s="148"/>
      <c r="E58" s="137"/>
      <c r="F58" s="132"/>
      <c r="G58" s="132"/>
    </row>
    <row r="59" spans="1:7" ht="12" customHeight="1">
      <c r="A59" s="59" t="s">
        <v>98</v>
      </c>
      <c r="B59" s="132">
        <v>0</v>
      </c>
      <c r="C59" s="132">
        <v>0</v>
      </c>
      <c r="D59" s="148"/>
      <c r="E59" s="137" t="s">
        <v>99</v>
      </c>
      <c r="F59" s="132">
        <f>F52+F53+F54+F55+F56+F57</f>
        <v>0</v>
      </c>
      <c r="G59" s="132">
        <f>G52+G53+G54+G55+G56+G57</f>
        <v>0</v>
      </c>
    </row>
    <row r="60" spans="1:7" ht="12" customHeight="1">
      <c r="A60" s="59" t="s">
        <v>100</v>
      </c>
      <c r="B60" s="132">
        <v>0</v>
      </c>
      <c r="C60" s="132">
        <v>0</v>
      </c>
      <c r="D60" s="133"/>
      <c r="E60" s="23"/>
      <c r="F60" s="132"/>
      <c r="G60" s="132"/>
    </row>
    <row r="61" spans="1:7" ht="12" customHeight="1">
      <c r="A61" s="59"/>
      <c r="B61" s="135"/>
      <c r="C61" s="135"/>
      <c r="D61" s="133"/>
      <c r="E61" s="137" t="s">
        <v>101</v>
      </c>
      <c r="F61" s="95">
        <f>F49+F59</f>
        <v>22204754</v>
      </c>
      <c r="G61" s="95">
        <f>G49+G59</f>
        <v>105209458</v>
      </c>
    </row>
    <row r="62" spans="1:7" ht="12" customHeight="1">
      <c r="A62" s="22" t="s">
        <v>102</v>
      </c>
      <c r="B62" s="135">
        <f>B52+B53+B54+B55+B56+B57+B58+B59+B60</f>
        <v>608471344</v>
      </c>
      <c r="C62" s="135">
        <f>C52+C53+C54+C55+C56+C57+C58+C59+C60</f>
        <v>608221162</v>
      </c>
      <c r="D62" s="133"/>
      <c r="E62" s="134"/>
      <c r="F62" s="95"/>
      <c r="G62" s="95"/>
    </row>
    <row r="63" spans="1:7" ht="12" customHeight="1">
      <c r="A63" s="59"/>
      <c r="B63" s="149"/>
      <c r="C63" s="149"/>
      <c r="D63" s="148"/>
      <c r="E63" s="137" t="s">
        <v>103</v>
      </c>
      <c r="F63" s="95"/>
      <c r="G63" s="95"/>
    </row>
    <row r="64" spans="1:7" ht="12" customHeight="1">
      <c r="A64" s="22" t="s">
        <v>104</v>
      </c>
      <c r="B64" s="149">
        <f>B49+B62</f>
        <v>883384485</v>
      </c>
      <c r="C64" s="149">
        <f>C49+C62</f>
        <v>732746946</v>
      </c>
      <c r="D64" s="133"/>
      <c r="E64" s="137"/>
      <c r="F64" s="95"/>
      <c r="G64" s="95"/>
    </row>
    <row r="65" spans="1:7" ht="12" customHeight="1">
      <c r="A65" s="59"/>
      <c r="B65" s="149"/>
      <c r="C65" s="149"/>
      <c r="D65" s="133"/>
      <c r="E65" s="137" t="s">
        <v>105</v>
      </c>
      <c r="F65" s="132">
        <f>F66+F67+F68</f>
        <v>577035241</v>
      </c>
      <c r="G65" s="132">
        <f>G66+G67+G68</f>
        <v>577035241</v>
      </c>
    </row>
    <row r="66" spans="1:7" ht="12" customHeight="1">
      <c r="A66" s="59"/>
      <c r="B66" s="149"/>
      <c r="C66" s="149"/>
      <c r="D66" s="133"/>
      <c r="E66" s="134" t="s">
        <v>106</v>
      </c>
      <c r="F66" s="132">
        <f>'[1]Page1'!$Q$262</f>
        <v>577035241</v>
      </c>
      <c r="G66" s="132">
        <v>577035241</v>
      </c>
    </row>
    <row r="67" spans="1:7" ht="12" customHeight="1">
      <c r="A67" s="59"/>
      <c r="B67" s="149"/>
      <c r="C67" s="149"/>
      <c r="D67" s="133"/>
      <c r="E67" s="134" t="s">
        <v>107</v>
      </c>
      <c r="F67" s="132">
        <v>0</v>
      </c>
      <c r="G67" s="132">
        <v>0</v>
      </c>
    </row>
    <row r="68" spans="1:7" ht="12" customHeight="1">
      <c r="A68" s="59"/>
      <c r="B68" s="149"/>
      <c r="C68" s="149"/>
      <c r="D68" s="133"/>
      <c r="E68" s="134" t="s">
        <v>108</v>
      </c>
      <c r="F68" s="132">
        <v>0</v>
      </c>
      <c r="G68" s="132">
        <v>0</v>
      </c>
    </row>
    <row r="69" spans="1:7" ht="12" customHeight="1">
      <c r="A69" s="59"/>
      <c r="B69" s="149"/>
      <c r="C69" s="149"/>
      <c r="D69" s="133"/>
      <c r="E69" s="134"/>
      <c r="F69" s="132"/>
      <c r="G69" s="132"/>
    </row>
    <row r="70" spans="1:7" ht="12" customHeight="1">
      <c r="A70" s="59"/>
      <c r="B70" s="149"/>
      <c r="C70" s="149"/>
      <c r="D70" s="133"/>
      <c r="E70" s="137" t="s">
        <v>109</v>
      </c>
      <c r="F70" s="132">
        <f>F71+F72+F73+F74+F75</f>
        <v>284144490</v>
      </c>
      <c r="G70" s="132">
        <f>G71+G72+G73+G74+G75</f>
        <v>50502247</v>
      </c>
    </row>
    <row r="71" spans="1:8" ht="12" customHeight="1">
      <c r="A71" s="59"/>
      <c r="B71" s="149"/>
      <c r="C71" s="149"/>
      <c r="D71" s="133"/>
      <c r="E71" s="134" t="s">
        <v>110</v>
      </c>
      <c r="F71" s="132">
        <v>245691975</v>
      </c>
      <c r="G71" s="132">
        <v>32875733</v>
      </c>
      <c r="H71" s="94"/>
    </row>
    <row r="72" spans="1:7" ht="12" customHeight="1">
      <c r="A72" s="59"/>
      <c r="B72" s="149"/>
      <c r="C72" s="149"/>
      <c r="D72" s="133"/>
      <c r="E72" s="134" t="s">
        <v>111</v>
      </c>
      <c r="F72" s="132">
        <v>38452515</v>
      </c>
      <c r="G72" s="132">
        <v>-137538676</v>
      </c>
    </row>
    <row r="73" spans="1:7" ht="12" customHeight="1">
      <c r="A73" s="59"/>
      <c r="B73" s="149"/>
      <c r="C73" s="149"/>
      <c r="D73" s="133"/>
      <c r="E73" s="134" t="s">
        <v>112</v>
      </c>
      <c r="F73" s="132">
        <v>0</v>
      </c>
      <c r="G73" s="132">
        <v>0</v>
      </c>
    </row>
    <row r="74" spans="1:7" ht="12" customHeight="1">
      <c r="A74" s="59"/>
      <c r="B74" s="149"/>
      <c r="C74" s="149"/>
      <c r="D74" s="133"/>
      <c r="E74" s="134" t="s">
        <v>113</v>
      </c>
      <c r="F74" s="132">
        <v>0</v>
      </c>
      <c r="G74" s="132">
        <v>0</v>
      </c>
    </row>
    <row r="75" spans="1:7" ht="12" customHeight="1">
      <c r="A75" s="59"/>
      <c r="B75" s="149"/>
      <c r="C75" s="149"/>
      <c r="D75" s="133"/>
      <c r="E75" s="134" t="s">
        <v>114</v>
      </c>
      <c r="F75" s="132">
        <v>0</v>
      </c>
      <c r="G75" s="132">
        <v>155165190</v>
      </c>
    </row>
    <row r="76" spans="1:7" ht="12" customHeight="1">
      <c r="A76" s="59"/>
      <c r="B76" s="149"/>
      <c r="C76" s="149"/>
      <c r="D76" s="133"/>
      <c r="E76" s="134"/>
      <c r="F76" s="135"/>
      <c r="G76" s="135"/>
    </row>
    <row r="77" spans="1:7" ht="12" customHeight="1">
      <c r="A77" s="59"/>
      <c r="B77" s="149"/>
      <c r="C77" s="149"/>
      <c r="D77" s="133"/>
      <c r="E77" s="137" t="s">
        <v>115</v>
      </c>
      <c r="F77" s="111">
        <f>F78+F79</f>
        <v>0</v>
      </c>
      <c r="G77" s="111">
        <f>G78+G79</f>
        <v>0</v>
      </c>
    </row>
    <row r="78" spans="1:7" ht="12" customHeight="1">
      <c r="A78" s="59"/>
      <c r="B78" s="149"/>
      <c r="C78" s="149"/>
      <c r="D78" s="133"/>
      <c r="E78" s="134" t="s">
        <v>116</v>
      </c>
      <c r="F78" s="135"/>
      <c r="G78" s="135"/>
    </row>
    <row r="79" spans="1:7" ht="12" customHeight="1">
      <c r="A79" s="59"/>
      <c r="B79" s="149"/>
      <c r="C79" s="149"/>
      <c r="D79" s="133"/>
      <c r="E79" s="134" t="s">
        <v>117</v>
      </c>
      <c r="F79" s="135"/>
      <c r="G79" s="135"/>
    </row>
    <row r="80" spans="1:7" ht="12" customHeight="1">
      <c r="A80" s="59"/>
      <c r="B80" s="149"/>
      <c r="C80" s="149"/>
      <c r="D80" s="133"/>
      <c r="E80" s="134"/>
      <c r="F80" s="135"/>
      <c r="G80" s="135"/>
    </row>
    <row r="81" spans="1:7" ht="12" customHeight="1">
      <c r="A81" s="59"/>
      <c r="B81" s="149"/>
      <c r="C81" s="149"/>
      <c r="D81" s="133"/>
      <c r="E81" s="137" t="s">
        <v>118</v>
      </c>
      <c r="F81" s="135">
        <f>F65+F70+F77</f>
        <v>861179731</v>
      </c>
      <c r="G81" s="135">
        <f>G65+G70+G77</f>
        <v>627537488</v>
      </c>
    </row>
    <row r="82" spans="1:7" ht="12" customHeight="1">
      <c r="A82" s="59"/>
      <c r="B82" s="149"/>
      <c r="C82" s="149"/>
      <c r="D82" s="133"/>
      <c r="E82" s="134"/>
      <c r="F82" s="135"/>
      <c r="G82" s="135"/>
    </row>
    <row r="83" spans="1:8" ht="12" customHeight="1">
      <c r="A83" s="59"/>
      <c r="B83" s="149"/>
      <c r="C83" s="149"/>
      <c r="D83" s="133"/>
      <c r="E83" s="137" t="s">
        <v>119</v>
      </c>
      <c r="F83" s="135">
        <f>F61+F81</f>
        <v>883384485</v>
      </c>
      <c r="G83" s="135">
        <f>G61+G81</f>
        <v>732746946</v>
      </c>
      <c r="H83" s="94">
        <f>+F83-B64</f>
        <v>0</v>
      </c>
    </row>
    <row r="84" spans="1:7" ht="12" customHeight="1">
      <c r="A84" s="9"/>
      <c r="B84" s="108"/>
      <c r="C84" s="108"/>
      <c r="D84" s="7"/>
      <c r="E84" s="8"/>
      <c r="F84" s="106"/>
      <c r="G84" s="106"/>
    </row>
    <row r="85" spans="1:7" ht="15.75" thickBot="1">
      <c r="A85" s="14"/>
      <c r="B85" s="109"/>
      <c r="C85" s="109"/>
      <c r="D85" s="11"/>
      <c r="E85" s="10"/>
      <c r="F85" s="68"/>
      <c r="G85" s="68"/>
    </row>
    <row r="86" spans="1:7" ht="15">
      <c r="A86" s="175"/>
      <c r="B86" s="176"/>
      <c r="C86" s="176"/>
      <c r="D86" s="175"/>
      <c r="E86" s="175"/>
      <c r="F86" s="177"/>
      <c r="G86" s="177"/>
    </row>
    <row r="87" spans="1:7" ht="15">
      <c r="A87" s="175"/>
      <c r="B87" s="176"/>
      <c r="C87" s="176"/>
      <c r="D87" s="175"/>
      <c r="E87" s="175"/>
      <c r="F87" s="177"/>
      <c r="G87" s="177"/>
    </row>
    <row r="88" ht="15">
      <c r="F88" s="77"/>
    </row>
    <row r="89" spans="1:6" ht="15">
      <c r="A89" s="125"/>
      <c r="B89" s="125"/>
      <c r="C89" s="125"/>
      <c r="D89" s="125"/>
      <c r="E89" s="125"/>
      <c r="F89" s="126"/>
    </row>
    <row r="90" spans="1:6" ht="15">
      <c r="A90" s="128"/>
      <c r="B90" s="128"/>
      <c r="C90" s="128"/>
      <c r="D90" s="128"/>
      <c r="E90" s="128"/>
      <c r="F90" s="127"/>
    </row>
  </sheetData>
  <sheetProtection/>
  <mergeCells count="5">
    <mergeCell ref="A4:G4"/>
    <mergeCell ref="A5:G5"/>
    <mergeCell ref="A6:G6"/>
    <mergeCell ref="A7:G7"/>
    <mergeCell ref="A1:G1"/>
  </mergeCells>
  <printOptions horizontalCentered="1"/>
  <pageMargins left="0.3937007874015748" right="0.5118110236220472" top="1.062992125984252" bottom="1.062992125984252" header="0.31496062992125984" footer="0.31496062992125984"/>
  <pageSetup fitToHeight="2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view="pageBreakPreview" zoomScale="145" zoomScaleNormal="130" zoomScaleSheetLayoutView="145" zoomScalePageLayoutView="0" workbookViewId="0" topLeftCell="A1">
      <selection activeCell="D14" sqref="D14"/>
    </sheetView>
  </sheetViews>
  <sheetFormatPr defaultColWidth="11.421875" defaultRowHeight="15"/>
  <sheetData>
    <row r="2" ht="15">
      <c r="A2" s="30" t="s">
        <v>121</v>
      </c>
    </row>
    <row r="3" ht="15.75" thickBot="1"/>
    <row r="4" spans="1:9" ht="15.75" thickBot="1">
      <c r="A4" s="246" t="s">
        <v>441</v>
      </c>
      <c r="B4" s="247"/>
      <c r="C4" s="247"/>
      <c r="D4" s="247"/>
      <c r="E4" s="247"/>
      <c r="F4" s="247"/>
      <c r="G4" s="247"/>
      <c r="H4" s="247"/>
      <c r="I4" s="248"/>
    </row>
    <row r="5" spans="1:9" ht="15.75" thickBot="1">
      <c r="A5" s="249" t="s">
        <v>122</v>
      </c>
      <c r="B5" s="250"/>
      <c r="C5" s="250"/>
      <c r="D5" s="250"/>
      <c r="E5" s="250"/>
      <c r="F5" s="250"/>
      <c r="G5" s="250"/>
      <c r="H5" s="250"/>
      <c r="I5" s="251"/>
    </row>
    <row r="6" spans="1:9" ht="15.75" thickBot="1">
      <c r="A6" s="249" t="s">
        <v>532</v>
      </c>
      <c r="B6" s="250"/>
      <c r="C6" s="250"/>
      <c r="D6" s="250"/>
      <c r="E6" s="250"/>
      <c r="F6" s="250"/>
      <c r="G6" s="250"/>
      <c r="H6" s="250"/>
      <c r="I6" s="251"/>
    </row>
    <row r="7" spans="1:9" ht="15.75" thickBot="1">
      <c r="A7" s="249" t="s">
        <v>1</v>
      </c>
      <c r="B7" s="250"/>
      <c r="C7" s="250"/>
      <c r="D7" s="250"/>
      <c r="E7" s="250"/>
      <c r="F7" s="250"/>
      <c r="G7" s="250"/>
      <c r="H7" s="250"/>
      <c r="I7" s="251"/>
    </row>
    <row r="8" spans="1:9" ht="24" customHeight="1">
      <c r="A8" s="252" t="s">
        <v>123</v>
      </c>
      <c r="B8" s="253"/>
      <c r="C8" s="15" t="s">
        <v>124</v>
      </c>
      <c r="D8" s="242" t="s">
        <v>125</v>
      </c>
      <c r="E8" s="242" t="s">
        <v>126</v>
      </c>
      <c r="F8" s="242" t="s">
        <v>127</v>
      </c>
      <c r="G8" s="15" t="s">
        <v>128</v>
      </c>
      <c r="H8" s="242" t="s">
        <v>130</v>
      </c>
      <c r="I8" s="242" t="s">
        <v>131</v>
      </c>
    </row>
    <row r="9" spans="1:9" ht="25.5" thickBot="1">
      <c r="A9" s="254"/>
      <c r="B9" s="255"/>
      <c r="C9" s="16" t="s">
        <v>470</v>
      </c>
      <c r="D9" s="243"/>
      <c r="E9" s="243"/>
      <c r="F9" s="243"/>
      <c r="G9" s="16" t="s">
        <v>129</v>
      </c>
      <c r="H9" s="243"/>
      <c r="I9" s="243"/>
    </row>
    <row r="10" spans="1:9" ht="15">
      <c r="A10" s="258"/>
      <c r="B10" s="259"/>
      <c r="C10" s="71"/>
      <c r="D10" s="71"/>
      <c r="E10" s="71"/>
      <c r="F10" s="71"/>
      <c r="G10" s="71"/>
      <c r="H10" s="71"/>
      <c r="I10" s="71"/>
    </row>
    <row r="11" spans="1:9" ht="15">
      <c r="A11" s="260" t="s">
        <v>132</v>
      </c>
      <c r="B11" s="261"/>
      <c r="C11" s="110">
        <f aca="true" t="shared" si="0" ref="C11:I11">C12+C13+C14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>
        <f t="shared" si="0"/>
        <v>0</v>
      </c>
      <c r="H11" s="110">
        <f t="shared" si="0"/>
        <v>0</v>
      </c>
      <c r="I11" s="110">
        <f t="shared" si="0"/>
        <v>0</v>
      </c>
    </row>
    <row r="12" spans="1:9" ht="15">
      <c r="A12" s="260" t="s">
        <v>133</v>
      </c>
      <c r="B12" s="261"/>
      <c r="C12" s="110">
        <f>C13+C14+C15</f>
        <v>0</v>
      </c>
      <c r="D12" s="110">
        <f aca="true" t="shared" si="1" ref="D12:I12">D13+D14+D15</f>
        <v>0</v>
      </c>
      <c r="E12" s="110">
        <f t="shared" si="1"/>
        <v>0</v>
      </c>
      <c r="F12" s="110">
        <f t="shared" si="1"/>
        <v>0</v>
      </c>
      <c r="G12" s="110">
        <f t="shared" si="1"/>
        <v>0</v>
      </c>
      <c r="H12" s="110">
        <f t="shared" si="1"/>
        <v>0</v>
      </c>
      <c r="I12" s="110">
        <f t="shared" si="1"/>
        <v>0</v>
      </c>
    </row>
    <row r="13" spans="1:9" ht="16.5">
      <c r="A13" s="150"/>
      <c r="B13" s="134" t="s">
        <v>134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</row>
    <row r="14" spans="1:9" ht="16.5">
      <c r="A14" s="151"/>
      <c r="B14" s="134" t="s">
        <v>135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</row>
    <row r="15" spans="1:9" ht="16.5">
      <c r="A15" s="151"/>
      <c r="B15" s="134" t="s">
        <v>136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</row>
    <row r="16" spans="1:9" ht="15">
      <c r="A16" s="260" t="s">
        <v>137</v>
      </c>
      <c r="B16" s="261"/>
      <c r="C16" s="110">
        <f>C17+C18+C19</f>
        <v>0</v>
      </c>
      <c r="D16" s="110">
        <f aca="true" t="shared" si="2" ref="D16:I16">D17+D18+D19</f>
        <v>0</v>
      </c>
      <c r="E16" s="110">
        <f t="shared" si="2"/>
        <v>0</v>
      </c>
      <c r="F16" s="110">
        <f t="shared" si="2"/>
        <v>0</v>
      </c>
      <c r="G16" s="110">
        <f t="shared" si="2"/>
        <v>0</v>
      </c>
      <c r="H16" s="110">
        <f t="shared" si="2"/>
        <v>0</v>
      </c>
      <c r="I16" s="110">
        <f t="shared" si="2"/>
        <v>0</v>
      </c>
    </row>
    <row r="17" spans="1:9" ht="16.5">
      <c r="A17" s="150"/>
      <c r="B17" s="134" t="s">
        <v>138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</row>
    <row r="18" spans="1:9" ht="16.5">
      <c r="A18" s="151"/>
      <c r="B18" s="134" t="s">
        <v>139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</row>
    <row r="19" spans="1:9" ht="16.5">
      <c r="A19" s="151"/>
      <c r="B19" s="134" t="s">
        <v>140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</row>
    <row r="20" spans="1:9" ht="15">
      <c r="A20" s="260" t="s">
        <v>141</v>
      </c>
      <c r="B20" s="261"/>
      <c r="C20" s="111">
        <v>105209458</v>
      </c>
      <c r="D20" s="216"/>
      <c r="E20" s="216"/>
      <c r="F20" s="216"/>
      <c r="G20" s="111">
        <f>+1!F11</f>
        <v>22204754</v>
      </c>
      <c r="H20" s="216"/>
      <c r="I20" s="216"/>
    </row>
    <row r="21" spans="1:9" ht="15">
      <c r="A21" s="151"/>
      <c r="B21" s="134"/>
      <c r="C21" s="111"/>
      <c r="D21" s="111"/>
      <c r="E21" s="111"/>
      <c r="F21" s="111"/>
      <c r="G21" s="111"/>
      <c r="H21" s="111"/>
      <c r="I21" s="111"/>
    </row>
    <row r="22" spans="1:9" ht="16.5" customHeight="1">
      <c r="A22" s="260" t="s">
        <v>142</v>
      </c>
      <c r="B22" s="261"/>
      <c r="C22" s="111">
        <f>C11+C20</f>
        <v>105209458</v>
      </c>
      <c r="D22" s="111">
        <v>0</v>
      </c>
      <c r="E22" s="111">
        <v>0</v>
      </c>
      <c r="F22" s="111">
        <v>0</v>
      </c>
      <c r="G22" s="111">
        <f>G11+G20</f>
        <v>22204754</v>
      </c>
      <c r="H22" s="111">
        <v>0</v>
      </c>
      <c r="I22" s="111">
        <v>0</v>
      </c>
    </row>
    <row r="23" spans="1:9" ht="15">
      <c r="A23" s="260"/>
      <c r="B23" s="261"/>
      <c r="C23" s="111"/>
      <c r="D23" s="111"/>
      <c r="E23" s="111"/>
      <c r="F23" s="111"/>
      <c r="G23" s="111"/>
      <c r="H23" s="111"/>
      <c r="I23" s="111"/>
    </row>
    <row r="24" spans="1:9" ht="16.5" customHeight="1">
      <c r="A24" s="260" t="s">
        <v>467</v>
      </c>
      <c r="B24" s="261"/>
      <c r="C24" s="111"/>
      <c r="D24" s="111"/>
      <c r="E24" s="111"/>
      <c r="F24" s="111"/>
      <c r="G24" s="111"/>
      <c r="H24" s="111"/>
      <c r="I24" s="111"/>
    </row>
    <row r="25" spans="1:9" ht="15">
      <c r="A25" s="244" t="s">
        <v>143</v>
      </c>
      <c r="B25" s="245"/>
      <c r="C25" s="111">
        <v>0</v>
      </c>
      <c r="D25" s="111">
        <v>0</v>
      </c>
      <c r="E25" s="111">
        <v>0</v>
      </c>
      <c r="F25" s="111">
        <v>0</v>
      </c>
      <c r="G25" s="111">
        <f>+C25+D25-E25+F25</f>
        <v>0</v>
      </c>
      <c r="H25" s="111">
        <v>0</v>
      </c>
      <c r="I25" s="111">
        <v>0</v>
      </c>
    </row>
    <row r="26" spans="1:9" ht="15">
      <c r="A26" s="244" t="s">
        <v>144</v>
      </c>
      <c r="B26" s="245"/>
      <c r="C26" s="111">
        <v>0</v>
      </c>
      <c r="D26" s="111">
        <v>0</v>
      </c>
      <c r="E26" s="111">
        <v>0</v>
      </c>
      <c r="F26" s="111">
        <v>0</v>
      </c>
      <c r="G26" s="111">
        <f>+C26+D26-E26+F26</f>
        <v>0</v>
      </c>
      <c r="H26" s="111">
        <v>0</v>
      </c>
      <c r="I26" s="111">
        <v>0</v>
      </c>
    </row>
    <row r="27" spans="1:9" ht="15">
      <c r="A27" s="244" t="s">
        <v>145</v>
      </c>
      <c r="B27" s="245"/>
      <c r="C27" s="111">
        <v>0</v>
      </c>
      <c r="D27" s="111">
        <v>0</v>
      </c>
      <c r="E27" s="111">
        <v>0</v>
      </c>
      <c r="F27" s="111">
        <v>0</v>
      </c>
      <c r="G27" s="111">
        <f>+C27+D27-E27+F27</f>
        <v>0</v>
      </c>
      <c r="H27" s="111">
        <v>0</v>
      </c>
      <c r="I27" s="111">
        <v>0</v>
      </c>
    </row>
    <row r="28" spans="1:9" ht="15">
      <c r="A28" s="256"/>
      <c r="B28" s="257"/>
      <c r="C28" s="111"/>
      <c r="D28" s="111"/>
      <c r="E28" s="111"/>
      <c r="F28" s="111"/>
      <c r="G28" s="111"/>
      <c r="H28" s="111"/>
      <c r="I28" s="111"/>
    </row>
    <row r="29" spans="1:9" ht="16.5" customHeight="1">
      <c r="A29" s="260" t="s">
        <v>146</v>
      </c>
      <c r="B29" s="261"/>
      <c r="C29" s="111"/>
      <c r="D29" s="111"/>
      <c r="E29" s="111"/>
      <c r="F29" s="111"/>
      <c r="G29" s="111"/>
      <c r="H29" s="111"/>
      <c r="I29" s="111"/>
    </row>
    <row r="30" spans="1:9" ht="15">
      <c r="A30" s="244" t="s">
        <v>147</v>
      </c>
      <c r="B30" s="245"/>
      <c r="C30" s="111">
        <v>0</v>
      </c>
      <c r="D30" s="111">
        <v>0</v>
      </c>
      <c r="E30" s="111">
        <v>0</v>
      </c>
      <c r="F30" s="111">
        <v>0</v>
      </c>
      <c r="G30" s="111">
        <f>+C30+D30-E30+F30</f>
        <v>0</v>
      </c>
      <c r="H30" s="111">
        <v>0</v>
      </c>
      <c r="I30" s="111">
        <v>0</v>
      </c>
    </row>
    <row r="31" spans="1:9" ht="15">
      <c r="A31" s="244" t="s">
        <v>148</v>
      </c>
      <c r="B31" s="245"/>
      <c r="C31" s="111">
        <v>0</v>
      </c>
      <c r="D31" s="111">
        <v>0</v>
      </c>
      <c r="E31" s="111">
        <v>0</v>
      </c>
      <c r="F31" s="111">
        <v>0</v>
      </c>
      <c r="G31" s="111">
        <f>+C31+D31-E31+F31</f>
        <v>0</v>
      </c>
      <c r="H31" s="111">
        <v>0</v>
      </c>
      <c r="I31" s="111">
        <v>0</v>
      </c>
    </row>
    <row r="32" spans="1:9" ht="15">
      <c r="A32" s="244" t="s">
        <v>149</v>
      </c>
      <c r="B32" s="245"/>
      <c r="C32" s="111">
        <v>0</v>
      </c>
      <c r="D32" s="111">
        <v>0</v>
      </c>
      <c r="E32" s="111">
        <v>0</v>
      </c>
      <c r="F32" s="111">
        <v>0</v>
      </c>
      <c r="G32" s="111">
        <f>+C32+D32-E32+F32</f>
        <v>0</v>
      </c>
      <c r="H32" s="111">
        <v>0</v>
      </c>
      <c r="I32" s="111">
        <v>0</v>
      </c>
    </row>
    <row r="33" spans="1:9" ht="15.75" thickBot="1">
      <c r="A33" s="266"/>
      <c r="B33" s="267"/>
      <c r="C33" s="152"/>
      <c r="D33" s="152"/>
      <c r="E33" s="152"/>
      <c r="F33" s="152"/>
      <c r="G33" s="152"/>
      <c r="H33" s="152"/>
      <c r="I33" s="152"/>
    </row>
    <row r="36" spans="1:9" ht="89.25" customHeight="1">
      <c r="A36" s="17">
        <v>1</v>
      </c>
      <c r="B36" s="262" t="s">
        <v>151</v>
      </c>
      <c r="C36" s="262"/>
      <c r="D36" s="262"/>
      <c r="E36" s="262"/>
      <c r="F36" s="262"/>
      <c r="G36" s="262"/>
      <c r="H36" s="262"/>
      <c r="I36" s="262"/>
    </row>
    <row r="37" spans="1:2" ht="15">
      <c r="A37" s="17">
        <v>2</v>
      </c>
      <c r="B37" t="s">
        <v>150</v>
      </c>
    </row>
    <row r="38" ht="15.75" thickBot="1"/>
    <row r="39" spans="1:6" ht="15">
      <c r="A39" s="242" t="s">
        <v>166</v>
      </c>
      <c r="B39" s="18" t="s">
        <v>152</v>
      </c>
      <c r="C39" s="18" t="s">
        <v>154</v>
      </c>
      <c r="D39" s="18" t="s">
        <v>157</v>
      </c>
      <c r="E39" s="242" t="s">
        <v>159</v>
      </c>
      <c r="F39" s="18" t="s">
        <v>160</v>
      </c>
    </row>
    <row r="40" spans="1:6" ht="15">
      <c r="A40" s="263"/>
      <c r="B40" s="15" t="s">
        <v>153</v>
      </c>
      <c r="C40" s="15" t="s">
        <v>155</v>
      </c>
      <c r="D40" s="15" t="s">
        <v>158</v>
      </c>
      <c r="E40" s="265"/>
      <c r="F40" s="15" t="s">
        <v>161</v>
      </c>
    </row>
    <row r="41" spans="1:6" ht="15.75" thickBot="1">
      <c r="A41" s="264"/>
      <c r="B41" s="19"/>
      <c r="C41" s="16" t="s">
        <v>156</v>
      </c>
      <c r="D41" s="19"/>
      <c r="E41" s="243"/>
      <c r="F41" s="19"/>
    </row>
    <row r="42" spans="1:6" ht="24.75">
      <c r="A42" s="24" t="s">
        <v>162</v>
      </c>
      <c r="B42" s="8"/>
      <c r="C42" s="8"/>
      <c r="D42" s="8"/>
      <c r="E42" s="8"/>
      <c r="F42" s="8"/>
    </row>
    <row r="43" spans="1:6" ht="15">
      <c r="A43" s="59" t="s">
        <v>163</v>
      </c>
      <c r="B43" s="8"/>
      <c r="C43" s="8"/>
      <c r="D43" s="8"/>
      <c r="E43" s="8"/>
      <c r="F43" s="8"/>
    </row>
    <row r="44" spans="1:6" ht="15">
      <c r="A44" s="59" t="s">
        <v>164</v>
      </c>
      <c r="B44" s="8"/>
      <c r="C44" s="8"/>
      <c r="D44" s="8"/>
      <c r="E44" s="8"/>
      <c r="F44" s="8"/>
    </row>
    <row r="45" spans="1:6" ht="15.75" thickBot="1">
      <c r="A45" s="27" t="s">
        <v>165</v>
      </c>
      <c r="B45" s="10"/>
      <c r="C45" s="10"/>
      <c r="D45" s="10"/>
      <c r="E45" s="10"/>
      <c r="F45" s="10"/>
    </row>
    <row r="52" spans="1:7" ht="15">
      <c r="A52" s="125"/>
      <c r="B52" s="125"/>
      <c r="F52" s="125"/>
      <c r="G52" s="125"/>
    </row>
    <row r="53" spans="1:7" ht="15">
      <c r="A53" s="128"/>
      <c r="B53" s="128"/>
      <c r="F53" s="128"/>
      <c r="G53" s="128"/>
    </row>
    <row r="54" spans="1:7" ht="15">
      <c r="A54" s="128"/>
      <c r="B54" s="128"/>
      <c r="F54" s="128"/>
      <c r="G54" s="128"/>
    </row>
  </sheetData>
  <sheetProtection/>
  <mergeCells count="30">
    <mergeCell ref="A24:B24"/>
    <mergeCell ref="A25:B25"/>
    <mergeCell ref="B36:I36"/>
    <mergeCell ref="A39:A41"/>
    <mergeCell ref="E39:E41"/>
    <mergeCell ref="A29:B29"/>
    <mergeCell ref="A30:B30"/>
    <mergeCell ref="A31:B31"/>
    <mergeCell ref="A32:B32"/>
    <mergeCell ref="A33:B33"/>
    <mergeCell ref="E8:E9"/>
    <mergeCell ref="F8:F9"/>
    <mergeCell ref="A28:B28"/>
    <mergeCell ref="A10:B10"/>
    <mergeCell ref="A11:B11"/>
    <mergeCell ref="A12:B12"/>
    <mergeCell ref="A16:B16"/>
    <mergeCell ref="A20:B20"/>
    <mergeCell ref="A22:B22"/>
    <mergeCell ref="A23:B23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130" zoomScaleSheetLayoutView="130" zoomScalePageLayoutView="0" workbookViewId="0" topLeftCell="A7">
      <selection activeCell="A5" sqref="A5:K5"/>
    </sheetView>
  </sheetViews>
  <sheetFormatPr defaultColWidth="11.421875" defaultRowHeight="15"/>
  <cols>
    <col min="1" max="1" width="15.57421875" style="0" customWidth="1"/>
  </cols>
  <sheetData>
    <row r="1" ht="15">
      <c r="A1" t="s">
        <v>167</v>
      </c>
    </row>
    <row r="2" ht="15.75" thickBot="1"/>
    <row r="3" spans="1:11" ht="15.75" thickBot="1">
      <c r="A3" s="268" t="s">
        <v>441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15.75" thickBot="1">
      <c r="A4" s="271" t="s">
        <v>168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1" ht="15.75" thickBot="1">
      <c r="A5" s="271" t="str">
        <f>+2!A6:I6</f>
        <v>Del 1 de Enero al 30 de Junio de 2018</v>
      </c>
      <c r="B5" s="272"/>
      <c r="C5" s="272"/>
      <c r="D5" s="272"/>
      <c r="E5" s="272"/>
      <c r="F5" s="272"/>
      <c r="G5" s="272"/>
      <c r="H5" s="272"/>
      <c r="I5" s="272"/>
      <c r="J5" s="272"/>
      <c r="K5" s="273"/>
    </row>
    <row r="6" spans="1:11" ht="15.75" thickBot="1">
      <c r="A6" s="271" t="s">
        <v>1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75" thickBot="1">
      <c r="A7" s="20" t="s">
        <v>169</v>
      </c>
      <c r="B7" s="21" t="s">
        <v>170</v>
      </c>
      <c r="C7" s="21" t="s">
        <v>171</v>
      </c>
      <c r="D7" s="21" t="s">
        <v>172</v>
      </c>
      <c r="E7" s="21" t="s">
        <v>173</v>
      </c>
      <c r="F7" s="21" t="s">
        <v>174</v>
      </c>
      <c r="G7" s="21" t="s">
        <v>175</v>
      </c>
      <c r="H7" s="21" t="s">
        <v>176</v>
      </c>
      <c r="I7" s="21" t="s">
        <v>443</v>
      </c>
      <c r="J7" s="21" t="s">
        <v>444</v>
      </c>
      <c r="K7" s="21" t="s">
        <v>442</v>
      </c>
    </row>
    <row r="8" spans="1:11" ht="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4.75">
      <c r="A9" s="24" t="s">
        <v>177</v>
      </c>
      <c r="B9" s="110"/>
      <c r="C9" s="110"/>
      <c r="D9" s="110"/>
      <c r="E9" s="110">
        <f aca="true" t="shared" si="0" ref="E9:K9">E10+E11+E12+E13</f>
        <v>0</v>
      </c>
      <c r="F9" s="110"/>
      <c r="G9" s="110">
        <f t="shared" si="0"/>
        <v>0</v>
      </c>
      <c r="H9" s="110">
        <f t="shared" si="0"/>
        <v>0</v>
      </c>
      <c r="I9" s="110">
        <f t="shared" si="0"/>
        <v>0</v>
      </c>
      <c r="J9" s="110">
        <f t="shared" si="0"/>
        <v>0</v>
      </c>
      <c r="K9" s="110">
        <f t="shared" si="0"/>
        <v>0</v>
      </c>
    </row>
    <row r="10" spans="1:11" ht="15">
      <c r="A10" s="25" t="s">
        <v>178</v>
      </c>
      <c r="B10" s="111"/>
      <c r="C10" s="111"/>
      <c r="D10" s="111"/>
      <c r="E10" s="111">
        <v>0</v>
      </c>
      <c r="F10" s="111"/>
      <c r="G10" s="111">
        <v>0</v>
      </c>
      <c r="H10" s="111">
        <v>0</v>
      </c>
      <c r="I10" s="111">
        <v>0</v>
      </c>
      <c r="J10" s="111">
        <v>0</v>
      </c>
      <c r="K10" s="111">
        <f>E10-J10</f>
        <v>0</v>
      </c>
    </row>
    <row r="11" spans="1:11" ht="15">
      <c r="A11" s="25" t="s">
        <v>179</v>
      </c>
      <c r="B11" s="111"/>
      <c r="C11" s="111"/>
      <c r="D11" s="111"/>
      <c r="E11" s="111">
        <v>0</v>
      </c>
      <c r="F11" s="111"/>
      <c r="G11" s="111">
        <v>0</v>
      </c>
      <c r="H11" s="111">
        <v>0</v>
      </c>
      <c r="I11" s="111">
        <v>0</v>
      </c>
      <c r="J11" s="111">
        <v>0</v>
      </c>
      <c r="K11" s="111">
        <f>E11-J11</f>
        <v>0</v>
      </c>
    </row>
    <row r="12" spans="1:11" ht="15">
      <c r="A12" s="25" t="s">
        <v>180</v>
      </c>
      <c r="B12" s="111"/>
      <c r="C12" s="111"/>
      <c r="D12" s="111"/>
      <c r="E12" s="111">
        <v>0</v>
      </c>
      <c r="F12" s="111"/>
      <c r="G12" s="111">
        <v>0</v>
      </c>
      <c r="H12" s="111">
        <v>0</v>
      </c>
      <c r="I12" s="111">
        <v>0</v>
      </c>
      <c r="J12" s="111">
        <v>0</v>
      </c>
      <c r="K12" s="111">
        <f>E12-J12</f>
        <v>0</v>
      </c>
    </row>
    <row r="13" spans="1:11" ht="15">
      <c r="A13" s="25" t="s">
        <v>181</v>
      </c>
      <c r="B13" s="111"/>
      <c r="C13" s="111"/>
      <c r="D13" s="111"/>
      <c r="E13" s="111">
        <v>0</v>
      </c>
      <c r="F13" s="111"/>
      <c r="G13" s="111">
        <v>0</v>
      </c>
      <c r="H13" s="111">
        <v>0</v>
      </c>
      <c r="I13" s="111">
        <v>0</v>
      </c>
      <c r="J13" s="111">
        <v>0</v>
      </c>
      <c r="K13" s="111">
        <f>E13-J13</f>
        <v>0</v>
      </c>
    </row>
    <row r="14" spans="1:11" ht="15">
      <c r="A14" s="26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6.5">
      <c r="A15" s="24" t="s">
        <v>182</v>
      </c>
      <c r="B15" s="110"/>
      <c r="C15" s="110"/>
      <c r="D15" s="110"/>
      <c r="E15" s="110">
        <f>E16+E17+E18+E19</f>
        <v>0</v>
      </c>
      <c r="F15" s="110"/>
      <c r="G15" s="110">
        <f>G16+G17+G18+G19</f>
        <v>0</v>
      </c>
      <c r="H15" s="110">
        <f>H16+H17+H18+H19</f>
        <v>0</v>
      </c>
      <c r="I15" s="110">
        <f>I16+I17+I18+I19</f>
        <v>0</v>
      </c>
      <c r="J15" s="110">
        <f>J16+J17+J18+J19</f>
        <v>0</v>
      </c>
      <c r="K15" s="110">
        <f>K16+K17+K18+K19</f>
        <v>0</v>
      </c>
    </row>
    <row r="16" spans="1:11" ht="15">
      <c r="A16" s="25" t="s">
        <v>183</v>
      </c>
      <c r="B16" s="111"/>
      <c r="C16" s="111"/>
      <c r="D16" s="111"/>
      <c r="E16" s="111">
        <v>0</v>
      </c>
      <c r="F16" s="111"/>
      <c r="G16" s="111">
        <v>0</v>
      </c>
      <c r="H16" s="111">
        <v>0</v>
      </c>
      <c r="I16" s="111">
        <v>0</v>
      </c>
      <c r="J16" s="111">
        <v>0</v>
      </c>
      <c r="K16" s="111">
        <f>E16-J16</f>
        <v>0</v>
      </c>
    </row>
    <row r="17" spans="1:11" ht="15">
      <c r="A17" s="25" t="s">
        <v>184</v>
      </c>
      <c r="B17" s="111"/>
      <c r="C17" s="111"/>
      <c r="D17" s="111"/>
      <c r="E17" s="111">
        <v>0</v>
      </c>
      <c r="F17" s="111"/>
      <c r="G17" s="111">
        <v>0</v>
      </c>
      <c r="H17" s="111">
        <v>0</v>
      </c>
      <c r="I17" s="111">
        <v>0</v>
      </c>
      <c r="J17" s="111">
        <v>0</v>
      </c>
      <c r="K17" s="111">
        <f>E17-J17</f>
        <v>0</v>
      </c>
    </row>
    <row r="18" spans="1:11" ht="15">
      <c r="A18" s="25" t="s">
        <v>185</v>
      </c>
      <c r="B18" s="111"/>
      <c r="C18" s="111"/>
      <c r="D18" s="111"/>
      <c r="E18" s="111">
        <v>0</v>
      </c>
      <c r="F18" s="111"/>
      <c r="G18" s="111">
        <v>0</v>
      </c>
      <c r="H18" s="111">
        <v>0</v>
      </c>
      <c r="I18" s="111">
        <v>0</v>
      </c>
      <c r="J18" s="111">
        <v>0</v>
      </c>
      <c r="K18" s="111">
        <f>E18-J18</f>
        <v>0</v>
      </c>
    </row>
    <row r="19" spans="1:11" ht="15">
      <c r="A19" s="25" t="s">
        <v>186</v>
      </c>
      <c r="B19" s="111"/>
      <c r="C19" s="111"/>
      <c r="D19" s="111"/>
      <c r="E19" s="111">
        <v>0</v>
      </c>
      <c r="F19" s="111"/>
      <c r="G19" s="111">
        <v>0</v>
      </c>
      <c r="H19" s="111">
        <v>0</v>
      </c>
      <c r="I19" s="111">
        <v>0</v>
      </c>
      <c r="J19" s="111">
        <v>0</v>
      </c>
      <c r="K19" s="111">
        <f>E19-J19</f>
        <v>0</v>
      </c>
    </row>
    <row r="20" spans="1:11" ht="15">
      <c r="A20" s="26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41.25">
      <c r="A21" s="24" t="s">
        <v>187</v>
      </c>
      <c r="B21" s="110"/>
      <c r="C21" s="72"/>
      <c r="D21" s="72"/>
      <c r="E21" s="110">
        <f>E9+E15</f>
        <v>0</v>
      </c>
      <c r="F21" s="72"/>
      <c r="G21" s="110">
        <f>G9+G15</f>
        <v>0</v>
      </c>
      <c r="H21" s="110">
        <f>H9+H15</f>
        <v>0</v>
      </c>
      <c r="I21" s="110">
        <f>I9+I15</f>
        <v>0</v>
      </c>
      <c r="J21" s="110">
        <f>J9+J15</f>
        <v>0</v>
      </c>
      <c r="K21" s="110">
        <f>K9+K15</f>
        <v>0</v>
      </c>
    </row>
    <row r="22" spans="1:11" ht="15.75" thickBot="1">
      <c r="A22" s="27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5">
      <c r="A23" s="147"/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ht="15">
      <c r="A24" s="147"/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ht="15">
      <c r="A25" s="147"/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30" spans="3:9" ht="15">
      <c r="C30" s="125"/>
      <c r="I30" s="125"/>
    </row>
    <row r="31" spans="3:9" ht="15">
      <c r="C31" s="128"/>
      <c r="I31" s="128"/>
    </row>
    <row r="32" spans="3:9" ht="15">
      <c r="C32" s="128"/>
      <c r="I32" s="128"/>
    </row>
  </sheetData>
  <sheetProtection/>
  <mergeCells count="4">
    <mergeCell ref="A3:K3"/>
    <mergeCell ref="A4:K4"/>
    <mergeCell ref="A5:K5"/>
    <mergeCell ref="A6:K6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160" zoomScaleSheetLayoutView="160" zoomScalePageLayoutView="0" workbookViewId="0" topLeftCell="A55">
      <selection activeCell="C69" sqref="C69"/>
    </sheetView>
  </sheetViews>
  <sheetFormatPr defaultColWidth="11.421875" defaultRowHeight="15"/>
  <cols>
    <col min="1" max="1" width="3.7109375" style="0" customWidth="1"/>
    <col min="2" max="2" width="56.57421875" style="0" customWidth="1"/>
    <col min="3" max="3" width="12.28125" style="0" customWidth="1"/>
    <col min="4" max="4" width="10.57421875" style="0" customWidth="1"/>
    <col min="5" max="5" width="11.421875" style="0" customWidth="1"/>
    <col min="6" max="6" width="17.8515625" style="0" bestFit="1" customWidth="1"/>
    <col min="7" max="7" width="12.8515625" style="0" bestFit="1" customWidth="1"/>
  </cols>
  <sheetData>
    <row r="1" ht="15">
      <c r="A1" s="30" t="s">
        <v>188</v>
      </c>
    </row>
    <row r="2" ht="15.75" thickBot="1"/>
    <row r="3" spans="1:5" ht="15">
      <c r="A3" s="232" t="s">
        <v>441</v>
      </c>
      <c r="B3" s="233"/>
      <c r="C3" s="233"/>
      <c r="D3" s="233"/>
      <c r="E3" s="234"/>
    </row>
    <row r="4" spans="1:5" ht="15">
      <c r="A4" s="286" t="s">
        <v>189</v>
      </c>
      <c r="B4" s="287"/>
      <c r="C4" s="287"/>
      <c r="D4" s="287"/>
      <c r="E4" s="288"/>
    </row>
    <row r="5" spans="1:5" ht="15">
      <c r="A5" s="286" t="str">
        <f>+2!A6:I6</f>
        <v>Del 1 de Enero al 30 de Junio de 2018</v>
      </c>
      <c r="B5" s="287"/>
      <c r="C5" s="287"/>
      <c r="D5" s="287"/>
      <c r="E5" s="288"/>
    </row>
    <row r="6" spans="1:5" ht="15.75" thickBot="1">
      <c r="A6" s="289" t="s">
        <v>1</v>
      </c>
      <c r="B6" s="290"/>
      <c r="C6" s="290"/>
      <c r="D6" s="290"/>
      <c r="E6" s="291"/>
    </row>
    <row r="7" spans="1:5" ht="6.75" customHeight="1" thickBot="1">
      <c r="A7" s="31"/>
      <c r="B7" s="31"/>
      <c r="C7" s="31"/>
      <c r="D7" s="31"/>
      <c r="E7" s="31"/>
    </row>
    <row r="8" spans="1:5" ht="15">
      <c r="A8" s="276" t="s">
        <v>2</v>
      </c>
      <c r="B8" s="277"/>
      <c r="C8" s="13" t="s">
        <v>190</v>
      </c>
      <c r="D8" s="294" t="s">
        <v>192</v>
      </c>
      <c r="E8" s="13" t="s">
        <v>193</v>
      </c>
    </row>
    <row r="9" spans="1:5" ht="15.75" thickBot="1">
      <c r="A9" s="278"/>
      <c r="B9" s="279"/>
      <c r="C9" s="21" t="s">
        <v>191</v>
      </c>
      <c r="D9" s="295"/>
      <c r="E9" s="21" t="s">
        <v>194</v>
      </c>
    </row>
    <row r="10" spans="1:5" ht="15">
      <c r="A10" s="32"/>
      <c r="B10" s="33"/>
      <c r="C10" s="33"/>
      <c r="D10" s="33"/>
      <c r="E10" s="33"/>
    </row>
    <row r="11" spans="1:7" ht="15">
      <c r="A11" s="32"/>
      <c r="B11" s="34" t="s">
        <v>195</v>
      </c>
      <c r="C11" s="112">
        <f>SUM(C12:C14)</f>
        <v>5484178285</v>
      </c>
      <c r="D11" s="112">
        <f>D12+D13+D14</f>
        <v>2020890199</v>
      </c>
      <c r="E11" s="112">
        <f>E12+E13+E14</f>
        <v>2020890199</v>
      </c>
      <c r="G11" s="161"/>
    </row>
    <row r="12" spans="1:5" ht="15">
      <c r="A12" s="32"/>
      <c r="B12" s="35" t="s">
        <v>196</v>
      </c>
      <c r="C12" s="113">
        <f>5!D45</f>
        <v>134221000</v>
      </c>
      <c r="D12" s="113">
        <f>5!G45</f>
        <v>79144281</v>
      </c>
      <c r="E12" s="113">
        <f>5!H45</f>
        <v>79144281</v>
      </c>
    </row>
    <row r="13" spans="1:7" ht="15">
      <c r="A13" s="32"/>
      <c r="B13" s="35" t="s">
        <v>197</v>
      </c>
      <c r="C13" s="113">
        <f>5!D70</f>
        <v>5349957285</v>
      </c>
      <c r="D13" s="113">
        <f>5!G70</f>
        <v>1941745918</v>
      </c>
      <c r="E13" s="113">
        <f>5!H70</f>
        <v>1941745918</v>
      </c>
      <c r="G13" s="161"/>
    </row>
    <row r="14" spans="1:5" ht="15">
      <c r="A14" s="32"/>
      <c r="B14" s="35" t="s">
        <v>198</v>
      </c>
      <c r="C14" s="113">
        <v>0</v>
      </c>
      <c r="D14" s="113">
        <v>0</v>
      </c>
      <c r="E14" s="113">
        <v>0</v>
      </c>
    </row>
    <row r="15" spans="1:7" ht="15">
      <c r="A15" s="36"/>
      <c r="B15" s="34" t="s">
        <v>199</v>
      </c>
      <c r="C15" s="112">
        <f>C16+C17</f>
        <v>134221000</v>
      </c>
      <c r="D15" s="112">
        <f>D16+D17</f>
        <v>29979479.049999997</v>
      </c>
      <c r="E15" s="112">
        <f>E16+E17</f>
        <v>26090955.18</v>
      </c>
      <c r="F15" s="173"/>
      <c r="G15" s="161"/>
    </row>
    <row r="16" spans="1:6" ht="15">
      <c r="A16" s="32"/>
      <c r="B16" s="35" t="s">
        <v>200</v>
      </c>
      <c r="C16" s="113">
        <f>6a!C10</f>
        <v>134221000</v>
      </c>
      <c r="D16" s="113">
        <f>6a!F10</f>
        <v>29979479.049999997</v>
      </c>
      <c r="E16" s="113">
        <f>6a!G10</f>
        <v>26090955.18</v>
      </c>
      <c r="F16" s="161"/>
    </row>
    <row r="17" spans="1:5" ht="15">
      <c r="A17" s="32"/>
      <c r="B17" s="35" t="s">
        <v>201</v>
      </c>
      <c r="C17" s="113">
        <v>0</v>
      </c>
      <c r="D17" s="113">
        <v>0</v>
      </c>
      <c r="E17" s="113">
        <v>0</v>
      </c>
    </row>
    <row r="18" spans="1:5" ht="15">
      <c r="A18" s="32"/>
      <c r="B18" s="34" t="s">
        <v>202</v>
      </c>
      <c r="C18" s="112">
        <f>C19+C20</f>
        <v>0</v>
      </c>
      <c r="D18" s="112">
        <f>D19+D20</f>
        <v>0</v>
      </c>
      <c r="E18" s="112">
        <f>E19+E20</f>
        <v>0</v>
      </c>
    </row>
    <row r="19" spans="1:5" ht="15">
      <c r="A19" s="32"/>
      <c r="B19" s="35" t="s">
        <v>203</v>
      </c>
      <c r="C19" s="114">
        <v>0</v>
      </c>
      <c r="D19" s="114">
        <v>0</v>
      </c>
      <c r="E19" s="114">
        <v>0</v>
      </c>
    </row>
    <row r="20" spans="1:5" ht="15">
      <c r="A20" s="32"/>
      <c r="B20" s="35" t="s">
        <v>204</v>
      </c>
      <c r="C20" s="114">
        <v>0</v>
      </c>
      <c r="D20" s="114">
        <v>0</v>
      </c>
      <c r="E20" s="114">
        <v>0</v>
      </c>
    </row>
    <row r="21" spans="1:5" ht="15">
      <c r="A21" s="76"/>
      <c r="B21" s="34" t="s">
        <v>205</v>
      </c>
      <c r="C21" s="114">
        <f>C11-C15+C18</f>
        <v>5349957285</v>
      </c>
      <c r="D21" s="115">
        <f>D11-D15+D18</f>
        <v>1990910719.95</v>
      </c>
      <c r="E21" s="115">
        <f>E11-E15+E18</f>
        <v>1994799243.82</v>
      </c>
    </row>
    <row r="22" spans="1:5" ht="15">
      <c r="A22" s="76"/>
      <c r="B22" s="179" t="s">
        <v>206</v>
      </c>
      <c r="C22" s="114">
        <f>C21-C14</f>
        <v>5349957285</v>
      </c>
      <c r="D22" s="115">
        <f>D21-D14</f>
        <v>1990910719.95</v>
      </c>
      <c r="E22" s="115">
        <f>E21-E14</f>
        <v>1994799243.82</v>
      </c>
    </row>
    <row r="23" spans="1:5" ht="16.5">
      <c r="A23" s="32"/>
      <c r="B23" s="34" t="s">
        <v>207</v>
      </c>
      <c r="C23" s="114">
        <f>C22-C18</f>
        <v>5349957285</v>
      </c>
      <c r="D23" s="115">
        <f>D22-D18</f>
        <v>1990910719.95</v>
      </c>
      <c r="E23" s="115">
        <f>E22-E18</f>
        <v>1994799243.82</v>
      </c>
    </row>
    <row r="24" spans="1:5" ht="15.75" thickBot="1">
      <c r="A24" s="37"/>
      <c r="B24" s="38"/>
      <c r="C24" s="39"/>
      <c r="D24" s="39"/>
      <c r="E24" s="39"/>
    </row>
    <row r="25" spans="1:5" ht="6.75" customHeight="1" thickBot="1">
      <c r="A25" s="296"/>
      <c r="B25" s="296"/>
      <c r="C25" s="296"/>
      <c r="D25" s="296"/>
      <c r="E25" s="296"/>
    </row>
    <row r="26" spans="1:5" ht="15.75" thickBot="1">
      <c r="A26" s="292" t="s">
        <v>208</v>
      </c>
      <c r="B26" s="293"/>
      <c r="C26" s="28" t="s">
        <v>209</v>
      </c>
      <c r="D26" s="28" t="s">
        <v>192</v>
      </c>
      <c r="E26" s="28" t="s">
        <v>210</v>
      </c>
    </row>
    <row r="27" spans="1:5" ht="15">
      <c r="A27" s="32"/>
      <c r="B27" s="33"/>
      <c r="C27" s="33"/>
      <c r="D27" s="33"/>
      <c r="E27" s="33"/>
    </row>
    <row r="28" spans="1:5" ht="15">
      <c r="A28" s="105"/>
      <c r="B28" s="34" t="s">
        <v>211</v>
      </c>
      <c r="C28" s="34">
        <f>C29+C30</f>
        <v>0</v>
      </c>
      <c r="D28" s="34">
        <f>D29+D30</f>
        <v>0</v>
      </c>
      <c r="E28" s="34">
        <f>E29+E30</f>
        <v>0</v>
      </c>
    </row>
    <row r="29" spans="1:5" ht="15">
      <c r="A29" s="105"/>
      <c r="B29" s="35" t="s">
        <v>212</v>
      </c>
      <c r="C29" s="33">
        <v>0</v>
      </c>
      <c r="D29" s="33">
        <v>0</v>
      </c>
      <c r="E29" s="33">
        <v>0</v>
      </c>
    </row>
    <row r="30" spans="1:5" ht="15">
      <c r="A30" s="105"/>
      <c r="B30" s="35" t="s">
        <v>213</v>
      </c>
      <c r="C30" s="33">
        <v>0</v>
      </c>
      <c r="D30" s="33">
        <v>0</v>
      </c>
      <c r="E30" s="33">
        <v>0</v>
      </c>
    </row>
    <row r="31" spans="1:5" ht="15">
      <c r="A31" s="36"/>
      <c r="B31" s="34" t="s">
        <v>214</v>
      </c>
      <c r="C31" s="115">
        <f>C23+C28</f>
        <v>5349957285</v>
      </c>
      <c r="D31" s="115">
        <f>D23+D28</f>
        <v>1990910719.95</v>
      </c>
      <c r="E31" s="115">
        <f>E23+E28</f>
        <v>1994799243.82</v>
      </c>
    </row>
    <row r="32" spans="1:5" ht="15.75" thickBot="1">
      <c r="A32" s="40"/>
      <c r="B32" s="38"/>
      <c r="C32" s="38"/>
      <c r="D32" s="38"/>
      <c r="E32" s="38"/>
    </row>
    <row r="33" ht="6.75" customHeight="1" thickBot="1"/>
    <row r="34" spans="1:5" ht="15">
      <c r="A34" s="276" t="s">
        <v>208</v>
      </c>
      <c r="B34" s="277"/>
      <c r="C34" s="280" t="s">
        <v>215</v>
      </c>
      <c r="D34" s="280" t="s">
        <v>192</v>
      </c>
      <c r="E34" s="12" t="s">
        <v>193</v>
      </c>
    </row>
    <row r="35" spans="1:5" ht="15.75" thickBot="1">
      <c r="A35" s="278"/>
      <c r="B35" s="279"/>
      <c r="C35" s="281"/>
      <c r="D35" s="281"/>
      <c r="E35" s="41" t="s">
        <v>210</v>
      </c>
    </row>
    <row r="36" spans="1:5" ht="15">
      <c r="A36" s="42"/>
      <c r="B36" s="43"/>
      <c r="C36" s="43"/>
      <c r="D36" s="43"/>
      <c r="E36" s="43"/>
    </row>
    <row r="37" spans="1:5" ht="15">
      <c r="A37" s="44"/>
      <c r="B37" s="45" t="s">
        <v>216</v>
      </c>
      <c r="C37" s="104">
        <f>C38+C39</f>
        <v>0</v>
      </c>
      <c r="D37" s="104">
        <f>D38+D39</f>
        <v>0</v>
      </c>
      <c r="E37" s="104">
        <f>E38+E39</f>
        <v>0</v>
      </c>
    </row>
    <row r="38" spans="1:5" ht="15">
      <c r="A38" s="100"/>
      <c r="B38" s="46" t="s">
        <v>217</v>
      </c>
      <c r="C38" s="101">
        <v>0</v>
      </c>
      <c r="D38" s="101">
        <v>0</v>
      </c>
      <c r="E38" s="101">
        <v>0</v>
      </c>
    </row>
    <row r="39" spans="1:5" ht="15">
      <c r="A39" s="100"/>
      <c r="B39" s="46" t="s">
        <v>218</v>
      </c>
      <c r="C39" s="101">
        <v>0</v>
      </c>
      <c r="D39" s="101">
        <v>0</v>
      </c>
      <c r="E39" s="101">
        <v>0</v>
      </c>
    </row>
    <row r="40" spans="1:5" ht="15">
      <c r="A40" s="102"/>
      <c r="B40" s="45" t="s">
        <v>219</v>
      </c>
      <c r="C40" s="103">
        <f>C41+C42</f>
        <v>0</v>
      </c>
      <c r="D40" s="103">
        <f>D41+D42</f>
        <v>0</v>
      </c>
      <c r="E40" s="103">
        <f>E41+E42</f>
        <v>0</v>
      </c>
    </row>
    <row r="41" spans="1:5" ht="15">
      <c r="A41" s="102"/>
      <c r="B41" s="46" t="s">
        <v>220</v>
      </c>
      <c r="C41" s="43">
        <v>0</v>
      </c>
      <c r="D41" s="43">
        <v>0</v>
      </c>
      <c r="E41" s="43">
        <v>0</v>
      </c>
    </row>
    <row r="42" spans="1:5" ht="15">
      <c r="A42" s="102"/>
      <c r="B42" s="46" t="s">
        <v>221</v>
      </c>
      <c r="C42" s="43">
        <v>0</v>
      </c>
      <c r="D42" s="43">
        <v>0</v>
      </c>
      <c r="E42" s="43">
        <v>0</v>
      </c>
    </row>
    <row r="43" spans="1:5" ht="15">
      <c r="A43" s="44"/>
      <c r="B43" s="45" t="s">
        <v>222</v>
      </c>
      <c r="C43" s="104">
        <f>C37-C40</f>
        <v>0</v>
      </c>
      <c r="D43" s="104">
        <f>D37-D40</f>
        <v>0</v>
      </c>
      <c r="E43" s="104">
        <f>E37-E40</f>
        <v>0</v>
      </c>
    </row>
    <row r="44" spans="1:5" ht="15.75" thickBot="1">
      <c r="A44" s="116"/>
      <c r="B44" s="117"/>
      <c r="C44" s="118"/>
      <c r="D44" s="118"/>
      <c r="E44" s="118"/>
    </row>
    <row r="45" spans="1:5" ht="6.75" customHeight="1" thickBot="1">
      <c r="A45" s="120"/>
      <c r="B45" s="180"/>
      <c r="C45" s="180"/>
      <c r="D45" s="181"/>
      <c r="E45" s="180"/>
    </row>
    <row r="46" spans="1:5" ht="15">
      <c r="A46" s="276" t="s">
        <v>208</v>
      </c>
      <c r="B46" s="277"/>
      <c r="C46" s="12" t="s">
        <v>190</v>
      </c>
      <c r="D46" s="280" t="s">
        <v>192</v>
      </c>
      <c r="E46" s="12" t="s">
        <v>193</v>
      </c>
    </row>
    <row r="47" spans="1:5" ht="12" customHeight="1" thickBot="1">
      <c r="A47" s="278"/>
      <c r="B47" s="279"/>
      <c r="C47" s="41" t="s">
        <v>209</v>
      </c>
      <c r="D47" s="281"/>
      <c r="E47" s="41" t="s">
        <v>210</v>
      </c>
    </row>
    <row r="48" spans="1:5" ht="15">
      <c r="A48" s="282"/>
      <c r="B48" s="283"/>
      <c r="C48" s="43"/>
      <c r="D48" s="43"/>
      <c r="E48" s="43"/>
    </row>
    <row r="49" spans="1:5" ht="15">
      <c r="A49" s="284"/>
      <c r="B49" s="285" t="s">
        <v>223</v>
      </c>
      <c r="C49" s="274">
        <f>C12</f>
        <v>134221000</v>
      </c>
      <c r="D49" s="274">
        <f>D12</f>
        <v>79144281</v>
      </c>
      <c r="E49" s="274">
        <f>E12</f>
        <v>79144281</v>
      </c>
    </row>
    <row r="50" spans="1:5" ht="15">
      <c r="A50" s="284"/>
      <c r="B50" s="285"/>
      <c r="C50" s="275"/>
      <c r="D50" s="275"/>
      <c r="E50" s="275"/>
    </row>
    <row r="51" spans="1:5" ht="15">
      <c r="A51" s="100"/>
      <c r="B51" s="48" t="s">
        <v>224</v>
      </c>
      <c r="C51" s="103">
        <f>C52-C53</f>
        <v>0</v>
      </c>
      <c r="D51" s="103">
        <f>D52-D53</f>
        <v>0</v>
      </c>
      <c r="E51" s="103">
        <f>E52-E53</f>
        <v>0</v>
      </c>
    </row>
    <row r="52" spans="1:5" ht="15">
      <c r="A52" s="100"/>
      <c r="B52" s="46" t="s">
        <v>217</v>
      </c>
      <c r="C52" s="43">
        <v>0</v>
      </c>
      <c r="D52" s="43">
        <v>0</v>
      </c>
      <c r="E52" s="43">
        <v>0</v>
      </c>
    </row>
    <row r="53" spans="1:5" ht="15">
      <c r="A53" s="100"/>
      <c r="B53" s="46" t="s">
        <v>220</v>
      </c>
      <c r="C53" s="43">
        <v>0</v>
      </c>
      <c r="D53" s="43">
        <v>0</v>
      </c>
      <c r="E53" s="43">
        <v>0</v>
      </c>
    </row>
    <row r="54" spans="1:5" ht="15">
      <c r="A54" s="42"/>
      <c r="B54" s="47" t="s">
        <v>200</v>
      </c>
      <c r="C54" s="131">
        <f>6a!C10</f>
        <v>134221000</v>
      </c>
      <c r="D54" s="131">
        <f>6a!F10</f>
        <v>29979479.049999997</v>
      </c>
      <c r="E54" s="131">
        <f>6a!G10</f>
        <v>26090955.18</v>
      </c>
    </row>
    <row r="55" spans="1:5" ht="15">
      <c r="A55" s="42"/>
      <c r="B55" s="47" t="s">
        <v>203</v>
      </c>
      <c r="C55" s="43"/>
      <c r="D55" s="43">
        <v>0</v>
      </c>
      <c r="E55" s="43">
        <v>0</v>
      </c>
    </row>
    <row r="56" spans="1:5" ht="15">
      <c r="A56" s="102"/>
      <c r="B56" s="121" t="s">
        <v>225</v>
      </c>
      <c r="C56" s="122">
        <f>C49+C51-C54+C55</f>
        <v>0</v>
      </c>
      <c r="D56" s="122">
        <f>D49+D51-D54+D55</f>
        <v>49164801.95</v>
      </c>
      <c r="E56" s="122">
        <f>E49+E51-E54+E55</f>
        <v>53053325.82</v>
      </c>
    </row>
    <row r="57" spans="1:5" ht="16.5">
      <c r="A57" s="120"/>
      <c r="B57" s="119" t="s">
        <v>226</v>
      </c>
      <c r="C57" s="187">
        <f>C56-C51</f>
        <v>0</v>
      </c>
      <c r="D57" s="187">
        <f>D56-D51</f>
        <v>49164801.95</v>
      </c>
      <c r="E57" s="187">
        <f>E56-E51</f>
        <v>53053325.82</v>
      </c>
    </row>
    <row r="58" spans="1:5" ht="15.75" thickBot="1">
      <c r="A58" s="116"/>
      <c r="B58" s="182"/>
      <c r="C58" s="183"/>
      <c r="D58" s="183"/>
      <c r="E58" s="183"/>
    </row>
    <row r="59" spans="1:5" ht="6.75" customHeight="1" thickBot="1">
      <c r="A59" s="116"/>
      <c r="C59" s="118"/>
      <c r="D59" s="118"/>
      <c r="E59" s="118"/>
    </row>
    <row r="60" spans="1:5" ht="15">
      <c r="A60" s="276" t="s">
        <v>208</v>
      </c>
      <c r="B60" s="277"/>
      <c r="C60" s="280" t="s">
        <v>215</v>
      </c>
      <c r="D60" s="280" t="s">
        <v>192</v>
      </c>
      <c r="E60" s="12" t="s">
        <v>193</v>
      </c>
    </row>
    <row r="61" spans="1:5" ht="15.75" thickBot="1">
      <c r="A61" s="278"/>
      <c r="B61" s="279"/>
      <c r="C61" s="281"/>
      <c r="D61" s="281"/>
      <c r="E61" s="41" t="s">
        <v>210</v>
      </c>
    </row>
    <row r="62" spans="1:5" ht="15">
      <c r="A62" s="282"/>
      <c r="B62" s="283"/>
      <c r="C62" s="43"/>
      <c r="D62" s="43"/>
      <c r="E62" s="43"/>
    </row>
    <row r="63" spans="1:5" ht="15">
      <c r="A63" s="284"/>
      <c r="B63" s="285" t="s">
        <v>197</v>
      </c>
      <c r="C63" s="274">
        <f>C13</f>
        <v>5349957285</v>
      </c>
      <c r="D63" s="274">
        <f>D13</f>
        <v>1941745918</v>
      </c>
      <c r="E63" s="274">
        <f>E13</f>
        <v>1941745918</v>
      </c>
    </row>
    <row r="64" spans="1:5" ht="15">
      <c r="A64" s="284"/>
      <c r="B64" s="285"/>
      <c r="C64" s="275"/>
      <c r="D64" s="275"/>
      <c r="E64" s="275"/>
    </row>
    <row r="65" spans="1:5" ht="15">
      <c r="A65" s="74"/>
      <c r="B65" s="75" t="s">
        <v>227</v>
      </c>
      <c r="C65" s="43">
        <f>C66-C67</f>
        <v>0</v>
      </c>
      <c r="D65" s="43">
        <f>D66-D67</f>
        <v>0</v>
      </c>
      <c r="E65" s="43">
        <f>E66-E67</f>
        <v>0</v>
      </c>
    </row>
    <row r="66" spans="1:5" ht="15">
      <c r="A66" s="74"/>
      <c r="B66" s="46" t="s">
        <v>218</v>
      </c>
      <c r="C66" s="43">
        <v>0</v>
      </c>
      <c r="D66" s="43">
        <v>0</v>
      </c>
      <c r="E66" s="43">
        <v>0</v>
      </c>
    </row>
    <row r="67" spans="1:5" ht="15">
      <c r="A67" s="74"/>
      <c r="B67" s="46" t="s">
        <v>221</v>
      </c>
      <c r="C67" s="43">
        <v>0</v>
      </c>
      <c r="D67" s="43">
        <v>0</v>
      </c>
      <c r="E67" s="43">
        <v>0</v>
      </c>
    </row>
    <row r="68" spans="1:5" ht="15">
      <c r="A68" s="42"/>
      <c r="B68" s="47" t="s">
        <v>228</v>
      </c>
      <c r="C68" s="131">
        <f>6a!C83</f>
        <v>0</v>
      </c>
      <c r="D68" s="131">
        <f>6a!F83</f>
        <v>0</v>
      </c>
      <c r="E68" s="131">
        <f>6a!G83</f>
        <v>0</v>
      </c>
    </row>
    <row r="69" spans="1:5" ht="15">
      <c r="A69" s="42"/>
      <c r="B69" s="47" t="s">
        <v>204</v>
      </c>
      <c r="C69" s="43"/>
      <c r="D69" s="43">
        <v>0</v>
      </c>
      <c r="E69" s="43">
        <v>0</v>
      </c>
    </row>
    <row r="70" spans="1:5" ht="15">
      <c r="A70" s="74"/>
      <c r="B70" s="49" t="s">
        <v>229</v>
      </c>
      <c r="C70" s="186">
        <f>C63+C65-C68+C69</f>
        <v>5349957285</v>
      </c>
      <c r="D70" s="123">
        <f>D63+D65-D68+D69</f>
        <v>1941745918</v>
      </c>
      <c r="E70" s="123">
        <f>E63+E65-E68+E69</f>
        <v>1941745918</v>
      </c>
    </row>
    <row r="71" spans="1:5" ht="15">
      <c r="A71" s="74"/>
      <c r="B71" s="49" t="s">
        <v>230</v>
      </c>
      <c r="C71" s="186">
        <f>C70-C65</f>
        <v>5349957285</v>
      </c>
      <c r="D71" s="123">
        <f>D70-D65</f>
        <v>1941745918</v>
      </c>
      <c r="E71" s="123">
        <f>E70-E65</f>
        <v>1941745918</v>
      </c>
    </row>
    <row r="72" spans="1:5" ht="15.75" thickBot="1">
      <c r="A72" s="78"/>
      <c r="B72" s="50"/>
      <c r="C72" s="79"/>
      <c r="D72" s="79"/>
      <c r="E72" s="79"/>
    </row>
    <row r="73" spans="1:5" ht="15">
      <c r="A73" s="129"/>
      <c r="B73" s="130"/>
      <c r="C73" s="129"/>
      <c r="D73" s="129"/>
      <c r="E73" s="129"/>
    </row>
    <row r="74" spans="1:5" ht="15">
      <c r="A74" s="129"/>
      <c r="B74" s="130"/>
      <c r="C74" s="129"/>
      <c r="D74" s="129"/>
      <c r="E74" s="129"/>
    </row>
    <row r="77" ht="15">
      <c r="G77">
        <f>+3!A5:K5</f>
        <v>0</v>
      </c>
    </row>
  </sheetData>
  <sheetProtection/>
  <mergeCells count="28">
    <mergeCell ref="A63:A64"/>
    <mergeCell ref="B63:B64"/>
    <mergeCell ref="C63:C64"/>
    <mergeCell ref="A46:B47"/>
    <mergeCell ref="D46:D47"/>
    <mergeCell ref="D8:D9"/>
    <mergeCell ref="A34:B35"/>
    <mergeCell ref="C34:C35"/>
    <mergeCell ref="D34:D35"/>
    <mergeCell ref="A25:E25"/>
    <mergeCell ref="D49:D50"/>
    <mergeCell ref="A3:E3"/>
    <mergeCell ref="A4:E4"/>
    <mergeCell ref="A5:E5"/>
    <mergeCell ref="A6:E6"/>
    <mergeCell ref="A8:B9"/>
    <mergeCell ref="A26:B26"/>
    <mergeCell ref="E49:E50"/>
    <mergeCell ref="E63:E64"/>
    <mergeCell ref="A60:B61"/>
    <mergeCell ref="C60:C61"/>
    <mergeCell ref="A62:B62"/>
    <mergeCell ref="A48:B48"/>
    <mergeCell ref="C49:C50"/>
    <mergeCell ref="D63:D64"/>
    <mergeCell ref="A49:A50"/>
    <mergeCell ref="B49:B50"/>
    <mergeCell ref="D60:D61"/>
  </mergeCells>
  <printOptions horizontalCentered="1" verticalCentered="1"/>
  <pageMargins left="0.3937007874015748" right="0.5118110236220472" top="0.15748031496062992" bottom="0.11811023622047245" header="0.31496062992125984" footer="0.31496062992125984"/>
  <pageSetup fitToHeight="1" fitToWidth="1" horizontalDpi="600" verticalDpi="600" orientation="portrait" scale="66" r:id="rId2"/>
  <rowBreaks count="1" manualBreakCount="1">
    <brk id="45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115" zoomScaleSheetLayoutView="115" zoomScalePageLayoutView="0" workbookViewId="0" topLeftCell="A1">
      <pane ySplit="9" topLeftCell="A64" activePane="bottomLeft" state="frozen"/>
      <selection pane="topLeft" activeCell="C12" sqref="C12"/>
      <selection pane="bottomLeft" activeCell="D66" sqref="D66"/>
    </sheetView>
  </sheetViews>
  <sheetFormatPr defaultColWidth="11.421875" defaultRowHeight="15"/>
  <cols>
    <col min="3" max="3" width="31.140625" style="53" customWidth="1"/>
    <col min="4" max="4" width="11.421875" style="0" customWidth="1"/>
    <col min="5" max="5" width="16.140625" style="0" bestFit="1" customWidth="1"/>
    <col min="9" max="9" width="11.7109375" style="0" bestFit="1" customWidth="1"/>
    <col min="11" max="11" width="17.7109375" style="0" bestFit="1" customWidth="1"/>
    <col min="12" max="12" width="15.00390625" style="0" bestFit="1" customWidth="1"/>
  </cols>
  <sheetData>
    <row r="1" ht="15">
      <c r="A1" s="30" t="s">
        <v>232</v>
      </c>
    </row>
    <row r="2" ht="15.75" thickBot="1"/>
    <row r="3" spans="1:9" ht="15">
      <c r="A3" s="232" t="s">
        <v>441</v>
      </c>
      <c r="B3" s="233"/>
      <c r="C3" s="233"/>
      <c r="D3" s="233"/>
      <c r="E3" s="233"/>
      <c r="F3" s="233"/>
      <c r="G3" s="233"/>
      <c r="H3" s="233"/>
      <c r="I3" s="234"/>
    </row>
    <row r="4" spans="1:9" ht="15">
      <c r="A4" s="286" t="s">
        <v>231</v>
      </c>
      <c r="B4" s="287"/>
      <c r="C4" s="287"/>
      <c r="D4" s="287"/>
      <c r="E4" s="287"/>
      <c r="F4" s="287"/>
      <c r="G4" s="287"/>
      <c r="H4" s="287"/>
      <c r="I4" s="288"/>
    </row>
    <row r="5" spans="1:9" ht="15">
      <c r="A5" s="286" t="str">
        <f>+2!A6:I6</f>
        <v>Del 1 de Enero al 30 de Junio de 2018</v>
      </c>
      <c r="B5" s="287"/>
      <c r="C5" s="287"/>
      <c r="D5" s="287"/>
      <c r="E5" s="287"/>
      <c r="F5" s="287"/>
      <c r="G5" s="287"/>
      <c r="H5" s="287"/>
      <c r="I5" s="288"/>
    </row>
    <row r="6" spans="1:9" ht="15.75" thickBot="1">
      <c r="A6" s="289" t="s">
        <v>1</v>
      </c>
      <c r="B6" s="290"/>
      <c r="C6" s="290"/>
      <c r="D6" s="290"/>
      <c r="E6" s="290"/>
      <c r="F6" s="290"/>
      <c r="G6" s="290"/>
      <c r="H6" s="290"/>
      <c r="I6" s="291"/>
    </row>
    <row r="7" spans="1:9" ht="15.75" thickBot="1">
      <c r="A7" s="232"/>
      <c r="B7" s="233"/>
      <c r="C7" s="234"/>
      <c r="D7" s="268" t="s">
        <v>233</v>
      </c>
      <c r="E7" s="269"/>
      <c r="F7" s="269"/>
      <c r="G7" s="269"/>
      <c r="H7" s="270"/>
      <c r="I7" s="280" t="s">
        <v>234</v>
      </c>
    </row>
    <row r="8" spans="1:9" ht="15">
      <c r="A8" s="286" t="s">
        <v>208</v>
      </c>
      <c r="B8" s="287"/>
      <c r="C8" s="288"/>
      <c r="D8" s="280" t="s">
        <v>236</v>
      </c>
      <c r="E8" s="294" t="s">
        <v>237</v>
      </c>
      <c r="F8" s="280" t="s">
        <v>238</v>
      </c>
      <c r="G8" s="280" t="s">
        <v>192</v>
      </c>
      <c r="H8" s="280" t="s">
        <v>239</v>
      </c>
      <c r="I8" s="310"/>
    </row>
    <row r="9" spans="1:9" ht="15.75" thickBot="1">
      <c r="A9" s="289" t="s">
        <v>235</v>
      </c>
      <c r="B9" s="290"/>
      <c r="C9" s="291"/>
      <c r="D9" s="281"/>
      <c r="E9" s="295"/>
      <c r="F9" s="281"/>
      <c r="G9" s="281"/>
      <c r="H9" s="281"/>
      <c r="I9" s="281"/>
    </row>
    <row r="10" spans="1:9" ht="15">
      <c r="A10" s="311"/>
      <c r="B10" s="312"/>
      <c r="C10" s="313"/>
      <c r="D10" s="90"/>
      <c r="E10" s="90"/>
      <c r="F10" s="90"/>
      <c r="G10" s="90"/>
      <c r="H10" s="90"/>
      <c r="I10" s="92"/>
    </row>
    <row r="11" spans="1:9" ht="15">
      <c r="A11" s="303" t="s">
        <v>240</v>
      </c>
      <c r="B11" s="304"/>
      <c r="C11" s="314"/>
      <c r="D11" s="153"/>
      <c r="E11" s="153"/>
      <c r="F11" s="153"/>
      <c r="G11" s="153"/>
      <c r="H11" s="153"/>
      <c r="I11" s="154"/>
    </row>
    <row r="12" spans="1:9" ht="15">
      <c r="A12" s="155"/>
      <c r="B12" s="301" t="s">
        <v>241</v>
      </c>
      <c r="C12" s="302"/>
      <c r="D12" s="153">
        <v>0</v>
      </c>
      <c r="E12" s="153">
        <v>0</v>
      </c>
      <c r="F12" s="153">
        <f aca="true" t="shared" si="0" ref="F12:F18">D12+E12</f>
        <v>0</v>
      </c>
      <c r="G12" s="153">
        <v>0</v>
      </c>
      <c r="H12" s="153">
        <v>0</v>
      </c>
      <c r="I12" s="156">
        <f>+H12-D12</f>
        <v>0</v>
      </c>
    </row>
    <row r="13" spans="1:9" ht="15">
      <c r="A13" s="155"/>
      <c r="B13" s="301" t="s">
        <v>242</v>
      </c>
      <c r="C13" s="302"/>
      <c r="D13" s="153">
        <v>0</v>
      </c>
      <c r="E13" s="153">
        <v>0</v>
      </c>
      <c r="F13" s="153">
        <f t="shared" si="0"/>
        <v>0</v>
      </c>
      <c r="G13" s="153">
        <v>0</v>
      </c>
      <c r="H13" s="153">
        <v>0</v>
      </c>
      <c r="I13" s="162">
        <f aca="true" t="shared" si="1" ref="I13:I47">+H13-D13</f>
        <v>0</v>
      </c>
    </row>
    <row r="14" spans="1:9" ht="15">
      <c r="A14" s="155"/>
      <c r="B14" s="301" t="s">
        <v>243</v>
      </c>
      <c r="C14" s="302"/>
      <c r="D14" s="153">
        <v>0</v>
      </c>
      <c r="E14" s="153">
        <v>0</v>
      </c>
      <c r="F14" s="153">
        <f t="shared" si="0"/>
        <v>0</v>
      </c>
      <c r="G14" s="153">
        <v>0</v>
      </c>
      <c r="H14" s="153">
        <v>0</v>
      </c>
      <c r="I14" s="162">
        <f t="shared" si="1"/>
        <v>0</v>
      </c>
    </row>
    <row r="15" spans="1:9" ht="15">
      <c r="A15" s="155"/>
      <c r="B15" s="301" t="s">
        <v>244</v>
      </c>
      <c r="C15" s="302"/>
      <c r="D15" s="153">
        <v>0</v>
      </c>
      <c r="E15" s="153">
        <v>0</v>
      </c>
      <c r="F15" s="153">
        <f t="shared" si="0"/>
        <v>0</v>
      </c>
      <c r="G15" s="153">
        <v>0</v>
      </c>
      <c r="H15" s="153">
        <v>0</v>
      </c>
      <c r="I15" s="162">
        <f t="shared" si="1"/>
        <v>0</v>
      </c>
    </row>
    <row r="16" spans="1:9" ht="15">
      <c r="A16" s="155"/>
      <c r="B16" s="301" t="s">
        <v>245</v>
      </c>
      <c r="C16" s="302"/>
      <c r="D16" s="153">
        <v>0</v>
      </c>
      <c r="E16" s="153">
        <v>0</v>
      </c>
      <c r="F16" s="153">
        <f t="shared" si="0"/>
        <v>0</v>
      </c>
      <c r="G16" s="153">
        <v>116408</v>
      </c>
      <c r="H16" s="153">
        <v>116408</v>
      </c>
      <c r="I16" s="164">
        <f>+H16-D16</f>
        <v>116408</v>
      </c>
    </row>
    <row r="17" spans="1:9" ht="15">
      <c r="A17" s="155"/>
      <c r="B17" s="301" t="s">
        <v>246</v>
      </c>
      <c r="C17" s="302"/>
      <c r="D17" s="153">
        <v>0</v>
      </c>
      <c r="E17" s="153">
        <v>0</v>
      </c>
      <c r="F17" s="153">
        <f t="shared" si="0"/>
        <v>0</v>
      </c>
      <c r="G17" s="153">
        <v>0</v>
      </c>
      <c r="H17" s="153">
        <v>0</v>
      </c>
      <c r="I17" s="162">
        <f t="shared" si="1"/>
        <v>0</v>
      </c>
    </row>
    <row r="18" spans="1:9" ht="15">
      <c r="A18" s="155"/>
      <c r="B18" s="301" t="s">
        <v>247</v>
      </c>
      <c r="C18" s="302"/>
      <c r="D18" s="153">
        <v>0</v>
      </c>
      <c r="E18" s="153">
        <v>0</v>
      </c>
      <c r="F18" s="153">
        <f t="shared" si="0"/>
        <v>0</v>
      </c>
      <c r="G18" s="153">
        <v>0</v>
      </c>
      <c r="H18" s="153">
        <v>0</v>
      </c>
      <c r="I18" s="162">
        <f t="shared" si="1"/>
        <v>0</v>
      </c>
    </row>
    <row r="19" spans="1:9" ht="15">
      <c r="A19" s="155"/>
      <c r="B19" s="301" t="s">
        <v>248</v>
      </c>
      <c r="C19" s="302"/>
      <c r="D19" s="299">
        <f>D21+D22+D23+D24+D25+D26+D27+D28+D29+D30+D31</f>
        <v>134221000</v>
      </c>
      <c r="E19" s="299">
        <f>E21+E22+E23+E24+E25+E26+E27+E28+E29+E30+E31</f>
        <v>1883207</v>
      </c>
      <c r="F19" s="298">
        <f>F21+F22+F23+F24+F25+F26+F27+F28+F29+F30+F31</f>
        <v>136104207</v>
      </c>
      <c r="G19" s="299">
        <f>G21+G22+G23+G24+G25+G26+G27+G28+G29+G30+G31</f>
        <v>79027873</v>
      </c>
      <c r="H19" s="299">
        <f>H21+H22+H23+H24+H25+H26+H27+H28+H29+H30+H31</f>
        <v>79027873</v>
      </c>
      <c r="I19" s="300">
        <v>-4762905765</v>
      </c>
    </row>
    <row r="20" spans="1:9" ht="15">
      <c r="A20" s="155"/>
      <c r="B20" s="301" t="s">
        <v>249</v>
      </c>
      <c r="C20" s="302"/>
      <c r="D20" s="299"/>
      <c r="E20" s="299"/>
      <c r="F20" s="298"/>
      <c r="G20" s="299"/>
      <c r="H20" s="299"/>
      <c r="I20" s="300"/>
    </row>
    <row r="21" spans="1:9" ht="15">
      <c r="A21" s="155"/>
      <c r="B21" s="157"/>
      <c r="C21" s="158" t="s">
        <v>250</v>
      </c>
      <c r="D21" s="153">
        <v>134221000</v>
      </c>
      <c r="E21" s="153">
        <f>2195903-312696</f>
        <v>1883207</v>
      </c>
      <c r="F21" s="153">
        <f>+D21+E21</f>
        <v>136104207</v>
      </c>
      <c r="G21" s="153">
        <v>79027873</v>
      </c>
      <c r="H21" s="153">
        <v>79027873</v>
      </c>
      <c r="I21" s="164">
        <f>+H21-D21</f>
        <v>-55193127</v>
      </c>
    </row>
    <row r="22" spans="1:9" ht="15">
      <c r="A22" s="155"/>
      <c r="B22" s="157"/>
      <c r="C22" s="158" t="s">
        <v>251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62">
        <f t="shared" si="1"/>
        <v>0</v>
      </c>
    </row>
    <row r="23" spans="1:9" ht="15">
      <c r="A23" s="155"/>
      <c r="B23" s="157"/>
      <c r="C23" s="158" t="s">
        <v>252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62">
        <f t="shared" si="1"/>
        <v>0</v>
      </c>
    </row>
    <row r="24" spans="1:9" ht="15">
      <c r="A24" s="155"/>
      <c r="B24" s="157"/>
      <c r="C24" s="158" t="s">
        <v>253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62">
        <f t="shared" si="1"/>
        <v>0</v>
      </c>
    </row>
    <row r="25" spans="1:9" ht="15">
      <c r="A25" s="155"/>
      <c r="B25" s="157"/>
      <c r="C25" s="158" t="s">
        <v>254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62">
        <f t="shared" si="1"/>
        <v>0</v>
      </c>
    </row>
    <row r="26" spans="1:9" ht="18">
      <c r="A26" s="155"/>
      <c r="B26" s="157"/>
      <c r="C26" s="158" t="s">
        <v>255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62">
        <f t="shared" si="1"/>
        <v>0</v>
      </c>
    </row>
    <row r="27" spans="1:9" ht="15">
      <c r="A27" s="155"/>
      <c r="B27" s="157"/>
      <c r="C27" s="158" t="s">
        <v>256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62">
        <f t="shared" si="1"/>
        <v>0</v>
      </c>
    </row>
    <row r="28" spans="1:9" ht="15">
      <c r="A28" s="155"/>
      <c r="B28" s="157"/>
      <c r="C28" s="158" t="s">
        <v>257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62">
        <f t="shared" si="1"/>
        <v>0</v>
      </c>
    </row>
    <row r="29" spans="1:9" ht="15">
      <c r="A29" s="155"/>
      <c r="B29" s="157"/>
      <c r="C29" s="158" t="s">
        <v>258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62">
        <f t="shared" si="1"/>
        <v>0</v>
      </c>
    </row>
    <row r="30" spans="1:9" ht="15">
      <c r="A30" s="155"/>
      <c r="B30" s="157"/>
      <c r="C30" s="158" t="s">
        <v>259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62">
        <f t="shared" si="1"/>
        <v>0</v>
      </c>
    </row>
    <row r="31" spans="1:9" ht="18">
      <c r="A31" s="155"/>
      <c r="B31" s="157"/>
      <c r="C31" s="158" t="s">
        <v>260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62">
        <f t="shared" si="1"/>
        <v>0</v>
      </c>
    </row>
    <row r="32" spans="1:9" ht="15">
      <c r="A32" s="155"/>
      <c r="B32" s="301" t="s">
        <v>261</v>
      </c>
      <c r="C32" s="302"/>
      <c r="D32" s="153">
        <f>D33+D34+D35+D36+D37</f>
        <v>0</v>
      </c>
      <c r="E32" s="153">
        <f>E33+E34+E35+E36+E37</f>
        <v>0</v>
      </c>
      <c r="F32" s="153">
        <f>F33+F34+F35+F36+F37</f>
        <v>0</v>
      </c>
      <c r="G32" s="153">
        <f>G33+G34+G35+G36+G37</f>
        <v>0</v>
      </c>
      <c r="H32" s="153">
        <f>H33+H34+H35+H36+H37</f>
        <v>0</v>
      </c>
      <c r="I32" s="162">
        <f t="shared" si="1"/>
        <v>0</v>
      </c>
    </row>
    <row r="33" spans="1:9" ht="15">
      <c r="A33" s="155"/>
      <c r="B33" s="157"/>
      <c r="C33" s="158" t="s">
        <v>262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62">
        <f t="shared" si="1"/>
        <v>0</v>
      </c>
    </row>
    <row r="34" spans="1:9" ht="15">
      <c r="A34" s="155"/>
      <c r="B34" s="157"/>
      <c r="C34" s="158" t="s">
        <v>263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62">
        <f t="shared" si="1"/>
        <v>0</v>
      </c>
    </row>
    <row r="35" spans="1:9" ht="15">
      <c r="A35" s="155"/>
      <c r="B35" s="157"/>
      <c r="C35" s="158" t="s">
        <v>264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62">
        <f t="shared" si="1"/>
        <v>0</v>
      </c>
    </row>
    <row r="36" spans="1:9" ht="18">
      <c r="A36" s="155"/>
      <c r="B36" s="157"/>
      <c r="C36" s="158" t="s">
        <v>265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62">
        <f t="shared" si="1"/>
        <v>0</v>
      </c>
    </row>
    <row r="37" spans="1:9" ht="15">
      <c r="A37" s="155"/>
      <c r="B37" s="157"/>
      <c r="C37" s="158" t="s">
        <v>266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62">
        <f t="shared" si="1"/>
        <v>0</v>
      </c>
    </row>
    <row r="38" spans="1:9" ht="15">
      <c r="A38" s="155"/>
      <c r="B38" s="309" t="s">
        <v>267</v>
      </c>
      <c r="C38" s="302"/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62">
        <f t="shared" si="1"/>
        <v>0</v>
      </c>
    </row>
    <row r="39" spans="1:9" ht="15">
      <c r="A39" s="155"/>
      <c r="B39" s="309" t="s">
        <v>268</v>
      </c>
      <c r="C39" s="302"/>
      <c r="D39" s="153">
        <f>D40</f>
        <v>0</v>
      </c>
      <c r="E39" s="153">
        <f>E40</f>
        <v>0</v>
      </c>
      <c r="F39" s="153">
        <f aca="true" t="shared" si="2" ref="F39:G41">D39+E39</f>
        <v>0</v>
      </c>
      <c r="G39" s="153">
        <f t="shared" si="2"/>
        <v>0</v>
      </c>
      <c r="H39" s="153">
        <f>H40</f>
        <v>0</v>
      </c>
      <c r="I39" s="162">
        <f t="shared" si="1"/>
        <v>0</v>
      </c>
    </row>
    <row r="40" spans="1:9" ht="15">
      <c r="A40" s="155"/>
      <c r="B40" s="157"/>
      <c r="C40" s="158" t="s">
        <v>269</v>
      </c>
      <c r="D40" s="153">
        <v>0</v>
      </c>
      <c r="E40" s="153">
        <v>0</v>
      </c>
      <c r="F40" s="153">
        <f t="shared" si="2"/>
        <v>0</v>
      </c>
      <c r="G40" s="153">
        <v>0</v>
      </c>
      <c r="H40" s="153">
        <v>0</v>
      </c>
      <c r="I40" s="162">
        <f t="shared" si="1"/>
        <v>0</v>
      </c>
    </row>
    <row r="41" spans="1:9" ht="15">
      <c r="A41" s="155"/>
      <c r="B41" s="301" t="s">
        <v>270</v>
      </c>
      <c r="C41" s="302"/>
      <c r="D41" s="153">
        <f>D42+D43</f>
        <v>0</v>
      </c>
      <c r="E41" s="153">
        <f>E42+E43</f>
        <v>0</v>
      </c>
      <c r="F41" s="153">
        <f t="shared" si="2"/>
        <v>0</v>
      </c>
      <c r="G41" s="153">
        <f>G42+G43</f>
        <v>0</v>
      </c>
      <c r="H41" s="153">
        <f>H42+H43</f>
        <v>0</v>
      </c>
      <c r="I41" s="162">
        <f t="shared" si="1"/>
        <v>0</v>
      </c>
    </row>
    <row r="42" spans="1:9" ht="15">
      <c r="A42" s="155"/>
      <c r="B42" s="157"/>
      <c r="C42" s="158" t="s">
        <v>271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62">
        <f t="shared" si="1"/>
        <v>0</v>
      </c>
    </row>
    <row r="43" spans="1:9" ht="15">
      <c r="A43" s="155"/>
      <c r="B43" s="157"/>
      <c r="C43" s="158" t="s">
        <v>272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62">
        <f t="shared" si="1"/>
        <v>0</v>
      </c>
    </row>
    <row r="44" spans="1:9" ht="15">
      <c r="A44" s="155"/>
      <c r="B44" s="157"/>
      <c r="C44" s="158"/>
      <c r="D44" s="153"/>
      <c r="E44" s="153"/>
      <c r="F44" s="153"/>
      <c r="G44" s="153"/>
      <c r="H44" s="153"/>
      <c r="I44" s="162">
        <f t="shared" si="1"/>
        <v>0</v>
      </c>
    </row>
    <row r="45" spans="1:9" ht="15">
      <c r="A45" s="303" t="s">
        <v>273</v>
      </c>
      <c r="B45" s="304"/>
      <c r="C45" s="305"/>
      <c r="D45" s="297">
        <f>D12+D13+D14+D15+D16+D17+D18+D19+D32+D38+D39+D41</f>
        <v>134221000</v>
      </c>
      <c r="E45" s="297">
        <v>10883207</v>
      </c>
      <c r="F45" s="297">
        <f>F12+F13+F14+F15+F16+F17+F18+F19+F32+F38+F39+F41</f>
        <v>136104207</v>
      </c>
      <c r="G45" s="297">
        <f>G12+G13+G14+G15+G16+G17+G18+G19+G32+G38+G39+G41</f>
        <v>79144281</v>
      </c>
      <c r="H45" s="297">
        <f>H12+H13+H14+H15+H16+H17+H18+H19+H32+H38+H39+H41</f>
        <v>79144281</v>
      </c>
      <c r="I45" s="297">
        <v>-4779036060</v>
      </c>
    </row>
    <row r="46" spans="1:9" ht="15">
      <c r="A46" s="303" t="s">
        <v>274</v>
      </c>
      <c r="B46" s="304"/>
      <c r="C46" s="305"/>
      <c r="D46" s="297"/>
      <c r="E46" s="297"/>
      <c r="F46" s="297"/>
      <c r="G46" s="297"/>
      <c r="H46" s="297"/>
      <c r="I46" s="297"/>
    </row>
    <row r="47" spans="1:9" ht="15">
      <c r="A47" s="303" t="s">
        <v>275</v>
      </c>
      <c r="B47" s="304"/>
      <c r="C47" s="305"/>
      <c r="D47" s="197"/>
      <c r="E47" s="197"/>
      <c r="F47" s="197"/>
      <c r="G47" s="197"/>
      <c r="H47" s="197"/>
      <c r="I47" s="162">
        <f t="shared" si="1"/>
        <v>0</v>
      </c>
    </row>
    <row r="48" spans="1:9" ht="15">
      <c r="A48" s="155"/>
      <c r="B48" s="157"/>
      <c r="C48" s="158"/>
      <c r="D48" s="153"/>
      <c r="E48" s="153"/>
      <c r="F48" s="153"/>
      <c r="G48" s="153"/>
      <c r="H48" s="153"/>
      <c r="I48" s="154"/>
    </row>
    <row r="49" spans="1:9" ht="15">
      <c r="A49" s="303" t="s">
        <v>276</v>
      </c>
      <c r="B49" s="304"/>
      <c r="C49" s="305"/>
      <c r="D49" s="153"/>
      <c r="E49" s="153"/>
      <c r="F49" s="153"/>
      <c r="G49" s="153"/>
      <c r="H49" s="153"/>
      <c r="I49" s="154"/>
    </row>
    <row r="50" spans="1:9" ht="15">
      <c r="A50" s="155"/>
      <c r="B50" s="301" t="s">
        <v>277</v>
      </c>
      <c r="C50" s="302"/>
      <c r="D50" s="153">
        <f>D51+D52+D53+D54+D55+D56+D57+D58</f>
        <v>5349957285</v>
      </c>
      <c r="E50" s="153">
        <f>E51+E52+E53+E54+E55+E56+E57+E58</f>
        <v>0</v>
      </c>
      <c r="F50" s="153">
        <f>F51+F52+F53+F54+F55+F56+F57+F58</f>
        <v>5349957285</v>
      </c>
      <c r="G50" s="153">
        <f>G51+G52+G53+G54+G55+G56+G57+G58</f>
        <v>1711968640</v>
      </c>
      <c r="H50" s="153">
        <f>H51+H52+H53+H54+H55+H56+H57+H58</f>
        <v>1711968640</v>
      </c>
      <c r="I50" s="164">
        <f>+H50-D50</f>
        <v>-3637988645</v>
      </c>
    </row>
    <row r="51" spans="1:9" ht="18">
      <c r="A51" s="155"/>
      <c r="B51" s="157"/>
      <c r="C51" s="158" t="s">
        <v>278</v>
      </c>
      <c r="D51" s="153">
        <v>5349957285</v>
      </c>
      <c r="E51" s="153">
        <v>0</v>
      </c>
      <c r="F51" s="153">
        <f>+D51+E51</f>
        <v>5349957285</v>
      </c>
      <c r="G51" s="153">
        <v>1711968640</v>
      </c>
      <c r="H51" s="153">
        <v>1711968640</v>
      </c>
      <c r="I51" s="164">
        <f>+H51-D51</f>
        <v>-3637988645</v>
      </c>
    </row>
    <row r="52" spans="1:9" ht="18">
      <c r="A52" s="155"/>
      <c r="B52" s="157"/>
      <c r="C52" s="158" t="s">
        <v>279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62">
        <f aca="true" t="shared" si="3" ref="I52:I68">+H52-D52</f>
        <v>0</v>
      </c>
    </row>
    <row r="53" spans="1:9" ht="18">
      <c r="A53" s="155"/>
      <c r="B53" s="157"/>
      <c r="C53" s="158" t="s">
        <v>280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62">
        <f t="shared" si="3"/>
        <v>0</v>
      </c>
    </row>
    <row r="54" spans="1:9" ht="27">
      <c r="A54" s="155"/>
      <c r="B54" s="157"/>
      <c r="C54" s="158" t="s">
        <v>281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62">
        <f t="shared" si="3"/>
        <v>0</v>
      </c>
    </row>
    <row r="55" spans="1:9" ht="15">
      <c r="A55" s="155"/>
      <c r="B55" s="157"/>
      <c r="C55" s="158" t="s">
        <v>282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62">
        <f t="shared" si="3"/>
        <v>0</v>
      </c>
    </row>
    <row r="56" spans="1:9" ht="18">
      <c r="A56" s="155"/>
      <c r="B56" s="157"/>
      <c r="C56" s="158" t="s">
        <v>283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62">
        <f t="shared" si="3"/>
        <v>0</v>
      </c>
    </row>
    <row r="57" spans="1:9" ht="18">
      <c r="A57" s="155"/>
      <c r="B57" s="157"/>
      <c r="C57" s="158" t="s">
        <v>284</v>
      </c>
      <c r="D57" s="153">
        <v>0</v>
      </c>
      <c r="E57" s="153">
        <v>0</v>
      </c>
      <c r="F57" s="153">
        <v>0</v>
      </c>
      <c r="G57" s="153">
        <v>0</v>
      </c>
      <c r="H57" s="153">
        <v>0</v>
      </c>
      <c r="I57" s="162">
        <f t="shared" si="3"/>
        <v>0</v>
      </c>
    </row>
    <row r="58" spans="1:9" ht="18">
      <c r="A58" s="155"/>
      <c r="B58" s="157"/>
      <c r="C58" s="159" t="s">
        <v>285</v>
      </c>
      <c r="D58" s="153">
        <v>0</v>
      </c>
      <c r="E58" s="153">
        <v>0</v>
      </c>
      <c r="F58" s="153">
        <v>0</v>
      </c>
      <c r="G58" s="153">
        <v>0</v>
      </c>
      <c r="H58" s="153">
        <v>0</v>
      </c>
      <c r="I58" s="162">
        <f t="shared" si="3"/>
        <v>0</v>
      </c>
    </row>
    <row r="59" spans="1:9" ht="15">
      <c r="A59" s="155"/>
      <c r="B59" s="301" t="s">
        <v>286</v>
      </c>
      <c r="C59" s="302"/>
      <c r="D59" s="153">
        <f>D60+D61+D62+D63</f>
        <v>0</v>
      </c>
      <c r="E59" s="153">
        <f>E60+E61+E62+E63</f>
        <v>270242381</v>
      </c>
      <c r="F59" s="153">
        <f>F60+F61+F62+F63</f>
        <v>270242381</v>
      </c>
      <c r="G59" s="153">
        <f>G60+G61+G62+G63</f>
        <v>229777278</v>
      </c>
      <c r="H59" s="153">
        <f>H60+H61+H62+H63</f>
        <v>229777278</v>
      </c>
      <c r="I59" s="191">
        <f t="shared" si="3"/>
        <v>229777278</v>
      </c>
    </row>
    <row r="60" spans="1:9" ht="15">
      <c r="A60" s="155"/>
      <c r="B60" s="163"/>
      <c r="C60" s="158" t="s">
        <v>287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62">
        <f t="shared" si="3"/>
        <v>0</v>
      </c>
    </row>
    <row r="61" spans="1:9" ht="15">
      <c r="A61" s="155"/>
      <c r="B61" s="157"/>
      <c r="C61" s="158" t="s">
        <v>288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62">
        <f t="shared" si="3"/>
        <v>0</v>
      </c>
    </row>
    <row r="62" spans="1:9" ht="15">
      <c r="A62" s="155"/>
      <c r="B62" s="157"/>
      <c r="C62" s="158" t="s">
        <v>289</v>
      </c>
      <c r="D62" s="153">
        <v>0</v>
      </c>
      <c r="E62" s="153">
        <v>0</v>
      </c>
      <c r="F62" s="153">
        <v>0</v>
      </c>
      <c r="G62" s="153">
        <v>0</v>
      </c>
      <c r="H62" s="153">
        <v>0</v>
      </c>
      <c r="I62" s="162">
        <f t="shared" si="3"/>
        <v>0</v>
      </c>
    </row>
    <row r="63" spans="1:9" ht="15">
      <c r="A63" s="155"/>
      <c r="B63" s="157"/>
      <c r="C63" s="158" t="s">
        <v>290</v>
      </c>
      <c r="D63" s="153"/>
      <c r="E63" s="153">
        <v>270242381</v>
      </c>
      <c r="F63" s="153">
        <f>+E63</f>
        <v>270242381</v>
      </c>
      <c r="G63" s="153">
        <v>229777278</v>
      </c>
      <c r="H63" s="153">
        <v>229777278</v>
      </c>
      <c r="I63" s="164">
        <f>+H63-D63</f>
        <v>229777278</v>
      </c>
    </row>
    <row r="64" spans="1:9" ht="15">
      <c r="A64" s="155"/>
      <c r="B64" s="301" t="s">
        <v>291</v>
      </c>
      <c r="C64" s="302"/>
      <c r="D64" s="153">
        <f>D65+D66</f>
        <v>0</v>
      </c>
      <c r="E64" s="153">
        <f>E65+E66</f>
        <v>0</v>
      </c>
      <c r="F64" s="153">
        <f>F65+F66</f>
        <v>0</v>
      </c>
      <c r="G64" s="153">
        <f>G65+G66</f>
        <v>0</v>
      </c>
      <c r="H64" s="153">
        <f>H65+H66</f>
        <v>0</v>
      </c>
      <c r="I64" s="162">
        <f t="shared" si="3"/>
        <v>0</v>
      </c>
    </row>
    <row r="65" spans="1:9" ht="18">
      <c r="A65" s="155"/>
      <c r="B65" s="157"/>
      <c r="C65" s="158" t="s">
        <v>292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62">
        <f t="shared" si="3"/>
        <v>0</v>
      </c>
    </row>
    <row r="66" spans="1:9" ht="15">
      <c r="A66" s="155"/>
      <c r="B66" s="157"/>
      <c r="C66" s="158" t="s">
        <v>293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  <c r="I66" s="162">
        <f t="shared" si="3"/>
        <v>0</v>
      </c>
    </row>
    <row r="67" spans="1:9" ht="15">
      <c r="A67" s="155"/>
      <c r="B67" s="301" t="s">
        <v>294</v>
      </c>
      <c r="C67" s="302"/>
      <c r="D67" s="153"/>
      <c r="E67" s="153"/>
      <c r="F67" s="153"/>
      <c r="G67" s="153"/>
      <c r="H67" s="153"/>
      <c r="I67" s="162">
        <f t="shared" si="3"/>
        <v>0</v>
      </c>
    </row>
    <row r="68" spans="1:9" ht="15">
      <c r="A68" s="155"/>
      <c r="B68" s="301" t="s">
        <v>295</v>
      </c>
      <c r="C68" s="302"/>
      <c r="D68" s="153"/>
      <c r="E68" s="153"/>
      <c r="F68" s="153"/>
      <c r="G68" s="153"/>
      <c r="H68" s="153"/>
      <c r="I68" s="162">
        <f t="shared" si="3"/>
        <v>0</v>
      </c>
    </row>
    <row r="69" spans="1:9" ht="15">
      <c r="A69" s="155"/>
      <c r="B69" s="301"/>
      <c r="C69" s="302"/>
      <c r="D69" s="153"/>
      <c r="E69" s="153"/>
      <c r="F69" s="153"/>
      <c r="G69" s="153"/>
      <c r="H69" s="153"/>
      <c r="I69" s="154"/>
    </row>
    <row r="70" spans="1:9" ht="15">
      <c r="A70" s="303" t="s">
        <v>296</v>
      </c>
      <c r="B70" s="304"/>
      <c r="C70" s="305"/>
      <c r="D70" s="160">
        <f>D50+D59+D64+D67+D68</f>
        <v>5349957285</v>
      </c>
      <c r="E70" s="160">
        <f>E50+E59+E64+E67+E68</f>
        <v>270242381</v>
      </c>
      <c r="F70" s="160">
        <f>F50+F59+F64+F67+F68</f>
        <v>5620199666</v>
      </c>
      <c r="G70" s="160">
        <f>G50+G59+G64+G67+G68</f>
        <v>1941745918</v>
      </c>
      <c r="H70" s="160">
        <f>H50+H59+H64+H67+H68</f>
        <v>1941745918</v>
      </c>
      <c r="I70" s="164">
        <f>+H70-D70</f>
        <v>-3408211367</v>
      </c>
    </row>
    <row r="71" spans="1:9" ht="15">
      <c r="A71" s="155"/>
      <c r="B71" s="301"/>
      <c r="C71" s="302"/>
      <c r="D71" s="153"/>
      <c r="E71" s="153"/>
      <c r="F71" s="153"/>
      <c r="G71" s="153"/>
      <c r="H71" s="153"/>
      <c r="I71" s="154"/>
    </row>
    <row r="72" spans="1:9" ht="15">
      <c r="A72" s="303" t="s">
        <v>297</v>
      </c>
      <c r="B72" s="304"/>
      <c r="C72" s="305"/>
      <c r="D72" s="160">
        <f>D73</f>
        <v>0</v>
      </c>
      <c r="E72" s="160">
        <f>E73</f>
        <v>0</v>
      </c>
      <c r="F72" s="160">
        <f>F73</f>
        <v>0</v>
      </c>
      <c r="G72" s="160">
        <f>G73</f>
        <v>0</v>
      </c>
      <c r="H72" s="160">
        <f>H73</f>
        <v>0</v>
      </c>
      <c r="I72" s="162">
        <f>+H72-D72</f>
        <v>0</v>
      </c>
    </row>
    <row r="73" spans="1:9" ht="15">
      <c r="A73" s="155"/>
      <c r="B73" s="301" t="s">
        <v>298</v>
      </c>
      <c r="C73" s="302"/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62">
        <f>+H73-D73</f>
        <v>0</v>
      </c>
    </row>
    <row r="74" spans="1:9" ht="15">
      <c r="A74" s="155"/>
      <c r="B74" s="301"/>
      <c r="C74" s="302"/>
      <c r="D74" s="153"/>
      <c r="E74" s="153"/>
      <c r="F74" s="153"/>
      <c r="G74" s="153"/>
      <c r="H74" s="153"/>
      <c r="I74" s="154"/>
    </row>
    <row r="75" spans="1:12" ht="15">
      <c r="A75" s="303" t="s">
        <v>299</v>
      </c>
      <c r="B75" s="304"/>
      <c r="C75" s="305"/>
      <c r="D75" s="160">
        <f>D45+D70+D72</f>
        <v>5484178285</v>
      </c>
      <c r="E75" s="160">
        <f>E45+E70+E72</f>
        <v>281125588</v>
      </c>
      <c r="F75" s="160">
        <f>F45+F70+F72</f>
        <v>5756303873</v>
      </c>
      <c r="G75" s="160">
        <f>G45+G70+G72</f>
        <v>2020890199</v>
      </c>
      <c r="H75" s="160">
        <f>H45+H70+H72</f>
        <v>2020890199</v>
      </c>
      <c r="I75" s="164">
        <f>+H75-D75</f>
        <v>-3463288086</v>
      </c>
      <c r="K75" s="77"/>
      <c r="L75" s="77"/>
    </row>
    <row r="76" spans="1:9" ht="15">
      <c r="A76" s="155"/>
      <c r="B76" s="301"/>
      <c r="C76" s="302"/>
      <c r="D76" s="153"/>
      <c r="E76" s="153"/>
      <c r="F76" s="153"/>
      <c r="G76" s="153"/>
      <c r="H76" s="153"/>
      <c r="I76" s="154"/>
    </row>
    <row r="77" spans="1:11" ht="15">
      <c r="A77" s="155"/>
      <c r="B77" s="308" t="s">
        <v>300</v>
      </c>
      <c r="C77" s="305"/>
      <c r="D77" s="153"/>
      <c r="E77" s="153"/>
      <c r="F77" s="153"/>
      <c r="G77" s="153"/>
      <c r="H77" s="153"/>
      <c r="I77" s="154"/>
      <c r="K77" s="161"/>
    </row>
    <row r="78" spans="1:9" ht="15">
      <c r="A78" s="155"/>
      <c r="B78" s="301" t="s">
        <v>301</v>
      </c>
      <c r="C78" s="302"/>
      <c r="D78" s="153">
        <v>0</v>
      </c>
      <c r="E78" s="153">
        <v>0</v>
      </c>
      <c r="F78" s="153">
        <v>0</v>
      </c>
      <c r="G78" s="153">
        <v>0</v>
      </c>
      <c r="H78" s="153">
        <v>0</v>
      </c>
      <c r="I78" s="162">
        <f>+H78-D78</f>
        <v>0</v>
      </c>
    </row>
    <row r="79" spans="1:9" ht="15">
      <c r="A79" s="155"/>
      <c r="B79" s="301" t="s">
        <v>302</v>
      </c>
      <c r="C79" s="302"/>
      <c r="D79" s="153">
        <v>0</v>
      </c>
      <c r="E79" s="153">
        <v>0</v>
      </c>
      <c r="F79" s="153">
        <v>0</v>
      </c>
      <c r="G79" s="153">
        <v>0</v>
      </c>
      <c r="H79" s="153">
        <v>0</v>
      </c>
      <c r="I79" s="162">
        <f>+H79-D79</f>
        <v>0</v>
      </c>
    </row>
    <row r="80" spans="1:9" ht="15">
      <c r="A80" s="155"/>
      <c r="B80" s="308" t="s">
        <v>303</v>
      </c>
      <c r="C80" s="305"/>
      <c r="D80" s="160">
        <f>D78+D79</f>
        <v>0</v>
      </c>
      <c r="E80" s="160">
        <f>E78+E79</f>
        <v>0</v>
      </c>
      <c r="F80" s="160">
        <f>F78+F79</f>
        <v>0</v>
      </c>
      <c r="G80" s="160">
        <f>G78+G79</f>
        <v>0</v>
      </c>
      <c r="H80" s="160">
        <f>H78+H79</f>
        <v>0</v>
      </c>
      <c r="I80" s="164">
        <f>+H80-D80</f>
        <v>0</v>
      </c>
    </row>
    <row r="81" spans="1:9" ht="15.75" thickBot="1">
      <c r="A81" s="51"/>
      <c r="B81" s="306"/>
      <c r="C81" s="307"/>
      <c r="D81" s="91"/>
      <c r="E81" s="91"/>
      <c r="F81" s="91"/>
      <c r="G81" s="91"/>
      <c r="H81" s="91"/>
      <c r="I81" s="93"/>
    </row>
    <row r="83" ht="15">
      <c r="E83" s="77"/>
    </row>
    <row r="84" ht="15">
      <c r="E84" s="77"/>
    </row>
    <row r="85" ht="15"/>
    <row r="86" ht="15"/>
    <row r="88" ht="15">
      <c r="E88" s="196"/>
    </row>
  </sheetData>
  <sheetProtection/>
  <mergeCells count="63">
    <mergeCell ref="D7:H7"/>
    <mergeCell ref="I7:I9"/>
    <mergeCell ref="G8:G9"/>
    <mergeCell ref="H8:H9"/>
    <mergeCell ref="F8:F9"/>
    <mergeCell ref="B14:C14"/>
    <mergeCell ref="A10:C10"/>
    <mergeCell ref="A11:C11"/>
    <mergeCell ref="A8:C8"/>
    <mergeCell ref="A9:C9"/>
    <mergeCell ref="D19:D20"/>
    <mergeCell ref="D45:D46"/>
    <mergeCell ref="B38:C38"/>
    <mergeCell ref="B39:C39"/>
    <mergeCell ref="A3:I3"/>
    <mergeCell ref="A4:I4"/>
    <mergeCell ref="A5:I5"/>
    <mergeCell ref="A6:I6"/>
    <mergeCell ref="A7:C7"/>
    <mergeCell ref="D8:D9"/>
    <mergeCell ref="B59:C59"/>
    <mergeCell ref="B64:C64"/>
    <mergeCell ref="B16:C16"/>
    <mergeCell ref="B18:C18"/>
    <mergeCell ref="B17:C17"/>
    <mergeCell ref="B20:C20"/>
    <mergeCell ref="B12:C12"/>
    <mergeCell ref="B13:C13"/>
    <mergeCell ref="E8:E9"/>
    <mergeCell ref="B15:C15"/>
    <mergeCell ref="B19:C19"/>
    <mergeCell ref="A47:C47"/>
    <mergeCell ref="B41:C41"/>
    <mergeCell ref="A45:C45"/>
    <mergeCell ref="A46:C46"/>
    <mergeCell ref="B32:C32"/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67:C67"/>
    <mergeCell ref="B68:C68"/>
    <mergeCell ref="B69:C69"/>
    <mergeCell ref="A70:C70"/>
    <mergeCell ref="B71:C71"/>
    <mergeCell ref="A72:C72"/>
    <mergeCell ref="B73:C73"/>
    <mergeCell ref="I45:I46"/>
    <mergeCell ref="H45:H46"/>
    <mergeCell ref="F19:F20"/>
    <mergeCell ref="G19:G20"/>
    <mergeCell ref="H19:H20"/>
    <mergeCell ref="E19:E20"/>
    <mergeCell ref="E45:E46"/>
    <mergeCell ref="F45:F46"/>
    <mergeCell ref="G45:G46"/>
    <mergeCell ref="I19:I20"/>
  </mergeCells>
  <printOptions horizontalCentered="1" verticalCentered="1"/>
  <pageMargins left="0.3937007874015748" right="0.5118110236220472" top="0.15748031496062992" bottom="0.11811023622047245" header="0.31496062992125984" footer="0.31496062992125984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2"/>
  <sheetViews>
    <sheetView view="pageBreakPreview" zoomScale="115" zoomScaleSheetLayoutView="115" zoomScalePageLayoutView="0" workbookViewId="0" topLeftCell="A1">
      <pane ySplit="9" topLeftCell="A155" activePane="bottomLeft" state="frozen"/>
      <selection pane="topLeft" activeCell="C12" sqref="C12"/>
      <selection pane="bottomLeft" activeCell="A162" sqref="A162:IV164"/>
    </sheetView>
  </sheetViews>
  <sheetFormatPr defaultColWidth="11.421875" defaultRowHeight="15"/>
  <cols>
    <col min="1" max="1" width="4.421875" style="55" customWidth="1"/>
    <col min="2" max="2" width="43.421875" style="53" customWidth="1"/>
    <col min="3" max="3" width="10.8515625" style="0" customWidth="1"/>
    <col min="4" max="4" width="10.140625" style="0" customWidth="1"/>
    <col min="5" max="5" width="9.7109375" style="0" customWidth="1"/>
    <col min="6" max="6" width="9.8515625" style="0" customWidth="1"/>
    <col min="7" max="7" width="11.00390625" style="0" customWidth="1"/>
    <col min="8" max="8" width="10.57421875" style="0" customWidth="1"/>
    <col min="9" max="9" width="15.00390625" style="0" bestFit="1" customWidth="1"/>
  </cols>
  <sheetData>
    <row r="1" spans="1:8" ht="27.75" customHeight="1">
      <c r="A1" s="315" t="s">
        <v>305</v>
      </c>
      <c r="B1" s="315"/>
      <c r="C1" s="315"/>
      <c r="D1" s="315"/>
      <c r="E1" s="315"/>
      <c r="F1" s="315"/>
      <c r="G1" s="315"/>
      <c r="H1" s="315"/>
    </row>
    <row r="2" ht="8.25" customHeight="1" thickBot="1"/>
    <row r="3" spans="1:8" ht="13.5" customHeight="1">
      <c r="A3" s="322" t="s">
        <v>441</v>
      </c>
      <c r="B3" s="323"/>
      <c r="C3" s="323"/>
      <c r="D3" s="323"/>
      <c r="E3" s="323"/>
      <c r="F3" s="323"/>
      <c r="G3" s="323"/>
      <c r="H3" s="324"/>
    </row>
    <row r="4" spans="1:8" ht="12.75" customHeight="1">
      <c r="A4" s="319" t="s">
        <v>304</v>
      </c>
      <c r="B4" s="320"/>
      <c r="C4" s="320"/>
      <c r="D4" s="320"/>
      <c r="E4" s="320"/>
      <c r="F4" s="320"/>
      <c r="G4" s="320"/>
      <c r="H4" s="321"/>
    </row>
    <row r="5" spans="1:8" ht="9.75" customHeight="1">
      <c r="A5" s="319" t="s">
        <v>306</v>
      </c>
      <c r="B5" s="320"/>
      <c r="C5" s="320"/>
      <c r="D5" s="320"/>
      <c r="E5" s="320"/>
      <c r="F5" s="320"/>
      <c r="G5" s="320"/>
      <c r="H5" s="321"/>
    </row>
    <row r="6" spans="1:8" ht="9.75" customHeight="1">
      <c r="A6" s="319" t="str">
        <f>+5!A5:I5</f>
        <v>Del 1 de Enero al 30 de Junio de 2018</v>
      </c>
      <c r="B6" s="320"/>
      <c r="C6" s="320"/>
      <c r="D6" s="320"/>
      <c r="E6" s="320"/>
      <c r="F6" s="320"/>
      <c r="G6" s="320"/>
      <c r="H6" s="321"/>
    </row>
    <row r="7" spans="1:8" ht="10.5" customHeight="1" thickBot="1">
      <c r="A7" s="316" t="s">
        <v>1</v>
      </c>
      <c r="B7" s="317"/>
      <c r="C7" s="317"/>
      <c r="D7" s="317"/>
      <c r="E7" s="317"/>
      <c r="F7" s="317"/>
      <c r="G7" s="317"/>
      <c r="H7" s="318"/>
    </row>
    <row r="8" spans="1:8" ht="10.5" customHeight="1" thickBot="1">
      <c r="A8" s="322" t="s">
        <v>2</v>
      </c>
      <c r="B8" s="330"/>
      <c r="C8" s="325" t="s">
        <v>307</v>
      </c>
      <c r="D8" s="326"/>
      <c r="E8" s="326"/>
      <c r="F8" s="326"/>
      <c r="G8" s="327"/>
      <c r="H8" s="328" t="s">
        <v>308</v>
      </c>
    </row>
    <row r="9" spans="1:8" ht="17.25" thickBot="1">
      <c r="A9" s="316"/>
      <c r="B9" s="331"/>
      <c r="C9" s="189" t="s">
        <v>191</v>
      </c>
      <c r="D9" s="56" t="s">
        <v>309</v>
      </c>
      <c r="E9" s="189" t="s">
        <v>310</v>
      </c>
      <c r="F9" s="189" t="s">
        <v>192</v>
      </c>
      <c r="G9" s="189" t="s">
        <v>194</v>
      </c>
      <c r="H9" s="329"/>
    </row>
    <row r="10" spans="1:9" ht="13.5" customHeight="1">
      <c r="A10" s="336" t="s">
        <v>311</v>
      </c>
      <c r="B10" s="337"/>
      <c r="C10" s="198">
        <v>134221000</v>
      </c>
      <c r="D10" s="198">
        <v>10883206.449999997</v>
      </c>
      <c r="E10" s="198">
        <v>145104206.45</v>
      </c>
      <c r="F10" s="198">
        <v>29979479.049999997</v>
      </c>
      <c r="G10" s="198">
        <v>26090955.18</v>
      </c>
      <c r="H10" s="198">
        <v>115124727.39999999</v>
      </c>
      <c r="I10" s="173"/>
    </row>
    <row r="11" spans="1:9" ht="13.5" customHeight="1">
      <c r="A11" s="332" t="s">
        <v>312</v>
      </c>
      <c r="B11" s="333"/>
      <c r="C11" s="199">
        <v>35908600</v>
      </c>
      <c r="D11" s="218">
        <v>10847760.25</v>
      </c>
      <c r="E11" s="199">
        <v>46756360.25</v>
      </c>
      <c r="F11" s="199">
        <v>18935070.95</v>
      </c>
      <c r="G11" s="199">
        <v>16274410.95</v>
      </c>
      <c r="H11" s="199">
        <v>27821289.3</v>
      </c>
      <c r="I11" s="173"/>
    </row>
    <row r="12" spans="1:9" ht="13.5" customHeight="1">
      <c r="A12" s="89"/>
      <c r="B12" s="57" t="s">
        <v>313</v>
      </c>
      <c r="C12" s="199">
        <v>0</v>
      </c>
      <c r="D12" s="219">
        <v>129213.43</v>
      </c>
      <c r="E12" s="200">
        <v>129213.43</v>
      </c>
      <c r="F12" s="200">
        <v>129213.43</v>
      </c>
      <c r="G12" s="200">
        <v>129213.43</v>
      </c>
      <c r="H12" s="200">
        <v>0</v>
      </c>
      <c r="I12" s="173"/>
    </row>
    <row r="13" spans="1:9" ht="13.5" customHeight="1">
      <c r="A13" s="89"/>
      <c r="B13" s="57" t="s">
        <v>314</v>
      </c>
      <c r="C13" s="199">
        <v>1178400</v>
      </c>
      <c r="D13" s="219">
        <v>7258897.35</v>
      </c>
      <c r="E13" s="200">
        <v>8437297.35</v>
      </c>
      <c r="F13" s="200">
        <v>7182133.51</v>
      </c>
      <c r="G13" s="200">
        <v>7182133.51</v>
      </c>
      <c r="H13" s="200">
        <v>1255163.8399999999</v>
      </c>
      <c r="I13" s="173"/>
    </row>
    <row r="14" spans="1:9" ht="13.5" customHeight="1">
      <c r="A14" s="89"/>
      <c r="B14" s="57" t="s">
        <v>315</v>
      </c>
      <c r="C14" s="199">
        <v>0</v>
      </c>
      <c r="D14" s="219">
        <v>2662479.43</v>
      </c>
      <c r="E14" s="200">
        <v>2662479.43</v>
      </c>
      <c r="F14" s="200">
        <v>2655060.65</v>
      </c>
      <c r="G14" s="200">
        <v>2655060.65</v>
      </c>
      <c r="H14" s="200">
        <v>7418.780000000261</v>
      </c>
      <c r="I14" s="173"/>
    </row>
    <row r="15" spans="1:9" ht="13.5" customHeight="1">
      <c r="A15" s="89"/>
      <c r="B15" s="57" t="s">
        <v>316</v>
      </c>
      <c r="C15" s="199"/>
      <c r="D15" s="219"/>
      <c r="E15" s="200">
        <v>0</v>
      </c>
      <c r="F15" s="200"/>
      <c r="G15" s="200"/>
      <c r="H15" s="200">
        <v>0</v>
      </c>
      <c r="I15" s="173"/>
    </row>
    <row r="16" spans="1:9" ht="13.5" customHeight="1">
      <c r="A16" s="89"/>
      <c r="B16" s="57" t="s">
        <v>317</v>
      </c>
      <c r="C16" s="199">
        <v>34730200</v>
      </c>
      <c r="D16" s="219">
        <v>797170.04</v>
      </c>
      <c r="E16" s="200">
        <v>35527370.04</v>
      </c>
      <c r="F16" s="200">
        <v>8968663.36</v>
      </c>
      <c r="G16" s="200">
        <v>6308003.36</v>
      </c>
      <c r="H16" s="200">
        <v>26558706.68</v>
      </c>
      <c r="I16" s="173"/>
    </row>
    <row r="17" spans="1:9" ht="13.5" customHeight="1">
      <c r="A17" s="89"/>
      <c r="B17" s="57" t="s">
        <v>318</v>
      </c>
      <c r="C17" s="199"/>
      <c r="D17" s="219"/>
      <c r="E17" s="200">
        <f>C17+D17</f>
        <v>0</v>
      </c>
      <c r="F17" s="200"/>
      <c r="G17" s="200"/>
      <c r="H17" s="200">
        <f>E17-F17</f>
        <v>0</v>
      </c>
      <c r="I17" s="173"/>
    </row>
    <row r="18" spans="1:9" ht="13.5" customHeight="1">
      <c r="A18" s="89"/>
      <c r="B18" s="57" t="s">
        <v>319</v>
      </c>
      <c r="C18" s="199"/>
      <c r="D18" s="219"/>
      <c r="E18" s="200">
        <f>C18+D18</f>
        <v>0</v>
      </c>
      <c r="F18" s="200"/>
      <c r="G18" s="200"/>
      <c r="H18" s="200">
        <f>E18-F18</f>
        <v>0</v>
      </c>
      <c r="I18" s="173"/>
    </row>
    <row r="19" spans="1:9" ht="13.5" customHeight="1">
      <c r="A19" s="332" t="s">
        <v>320</v>
      </c>
      <c r="B19" s="333"/>
      <c r="C19" s="199">
        <v>21359100</v>
      </c>
      <c r="D19" s="218">
        <v>397081.62000000005</v>
      </c>
      <c r="E19" s="199">
        <v>21756181.62</v>
      </c>
      <c r="F19" s="199">
        <v>2347570.7499999995</v>
      </c>
      <c r="G19" s="199">
        <v>2142198.7499999995</v>
      </c>
      <c r="H19" s="199">
        <v>19408610.869999997</v>
      </c>
      <c r="I19" s="173"/>
    </row>
    <row r="20" spans="1:9" ht="13.5" customHeight="1">
      <c r="A20" s="89"/>
      <c r="B20" s="57" t="s">
        <v>321</v>
      </c>
      <c r="C20" s="199">
        <v>12140900</v>
      </c>
      <c r="D20" s="219">
        <v>86928.08</v>
      </c>
      <c r="E20" s="199">
        <v>12227828.08</v>
      </c>
      <c r="F20" s="200">
        <v>624266.14</v>
      </c>
      <c r="G20" s="200">
        <v>592692.64</v>
      </c>
      <c r="H20" s="200">
        <v>11603561.94</v>
      </c>
      <c r="I20" s="173"/>
    </row>
    <row r="21" spans="1:9" ht="13.5" customHeight="1">
      <c r="A21" s="89"/>
      <c r="B21" s="57" t="s">
        <v>322</v>
      </c>
      <c r="C21" s="199">
        <v>5307900</v>
      </c>
      <c r="D21" s="219">
        <v>-90228.09</v>
      </c>
      <c r="E21" s="199">
        <v>5217671.91</v>
      </c>
      <c r="F21" s="200">
        <v>1070115.86</v>
      </c>
      <c r="G21" s="200">
        <v>999327.2</v>
      </c>
      <c r="H21" s="200">
        <v>4147556.05</v>
      </c>
      <c r="I21" s="173"/>
    </row>
    <row r="22" spans="1:9" ht="13.5" customHeight="1">
      <c r="A22" s="89"/>
      <c r="B22" s="57" t="s">
        <v>323</v>
      </c>
      <c r="C22" s="199">
        <v>2700</v>
      </c>
      <c r="D22" s="219">
        <v>0</v>
      </c>
      <c r="E22" s="199">
        <v>2700</v>
      </c>
      <c r="F22" s="200">
        <v>0</v>
      </c>
      <c r="G22" s="200">
        <v>0</v>
      </c>
      <c r="H22" s="200">
        <v>2700</v>
      </c>
      <c r="I22" s="173"/>
    </row>
    <row r="23" spans="1:9" ht="13.5" customHeight="1">
      <c r="A23" s="89"/>
      <c r="B23" s="57" t="s">
        <v>324</v>
      </c>
      <c r="C23" s="199">
        <v>369200</v>
      </c>
      <c r="D23" s="219">
        <v>18774.77</v>
      </c>
      <c r="E23" s="199">
        <v>387974.77</v>
      </c>
      <c r="F23" s="200">
        <v>20331.23</v>
      </c>
      <c r="G23" s="200">
        <v>3456.54</v>
      </c>
      <c r="H23" s="200">
        <v>367643.54000000004</v>
      </c>
      <c r="I23" s="173"/>
    </row>
    <row r="24" spans="1:9" ht="13.5" customHeight="1">
      <c r="A24" s="89"/>
      <c r="B24" s="57" t="s">
        <v>325</v>
      </c>
      <c r="C24" s="199">
        <v>63000</v>
      </c>
      <c r="D24" s="219">
        <v>0</v>
      </c>
      <c r="E24" s="199">
        <v>63000</v>
      </c>
      <c r="F24" s="200">
        <v>316.68</v>
      </c>
      <c r="G24" s="200">
        <v>316.68</v>
      </c>
      <c r="H24" s="200">
        <v>62683.32</v>
      </c>
      <c r="I24" s="173"/>
    </row>
    <row r="25" spans="1:9" ht="13.5" customHeight="1">
      <c r="A25" s="89"/>
      <c r="B25" s="57" t="s">
        <v>326</v>
      </c>
      <c r="C25" s="199">
        <v>1003500</v>
      </c>
      <c r="D25" s="219">
        <v>58520</v>
      </c>
      <c r="E25" s="199">
        <v>1062020</v>
      </c>
      <c r="F25" s="200">
        <v>87765.96</v>
      </c>
      <c r="G25" s="200">
        <v>1630.81</v>
      </c>
      <c r="H25" s="200">
        <v>974254.04</v>
      </c>
      <c r="I25" s="173"/>
    </row>
    <row r="26" spans="1:9" ht="13.5" customHeight="1">
      <c r="A26" s="89"/>
      <c r="B26" s="57" t="s">
        <v>327</v>
      </c>
      <c r="C26" s="199">
        <v>2322300</v>
      </c>
      <c r="D26" s="219">
        <v>316469.09</v>
      </c>
      <c r="E26" s="199">
        <v>2638769.09</v>
      </c>
      <c r="F26" s="200">
        <v>526254.61</v>
      </c>
      <c r="G26" s="200">
        <v>526254.61</v>
      </c>
      <c r="H26" s="200">
        <v>2112514.48</v>
      </c>
      <c r="I26" s="173"/>
    </row>
    <row r="27" spans="1:9" ht="13.5" customHeight="1">
      <c r="A27" s="89"/>
      <c r="B27" s="57" t="s">
        <v>328</v>
      </c>
      <c r="C27" s="199">
        <v>0</v>
      </c>
      <c r="D27" s="219">
        <v>6617.77</v>
      </c>
      <c r="E27" s="199">
        <v>6617.77</v>
      </c>
      <c r="F27" s="200">
        <v>6617.76</v>
      </c>
      <c r="G27" s="200">
        <v>6617.76</v>
      </c>
      <c r="H27" s="200">
        <v>0.010000000000218279</v>
      </c>
      <c r="I27" s="173"/>
    </row>
    <row r="28" spans="1:9" ht="13.5" customHeight="1">
      <c r="A28" s="89"/>
      <c r="B28" s="57" t="s">
        <v>329</v>
      </c>
      <c r="C28" s="199">
        <v>149600</v>
      </c>
      <c r="D28" s="219">
        <v>0</v>
      </c>
      <c r="E28" s="199">
        <v>149600</v>
      </c>
      <c r="F28" s="200">
        <v>11902.51</v>
      </c>
      <c r="G28" s="200">
        <v>11902.51</v>
      </c>
      <c r="H28" s="200">
        <v>137697.49</v>
      </c>
      <c r="I28" s="173"/>
    </row>
    <row r="29" spans="1:9" ht="13.5" customHeight="1">
      <c r="A29" s="332" t="s">
        <v>330</v>
      </c>
      <c r="B29" s="333"/>
      <c r="C29" s="199">
        <v>60495300</v>
      </c>
      <c r="D29" s="219">
        <v>-462686.30000000005</v>
      </c>
      <c r="E29" s="199">
        <v>60032613.699999996</v>
      </c>
      <c r="F29" s="199">
        <v>7322087.989999999</v>
      </c>
      <c r="G29" s="199">
        <v>6318722.2</v>
      </c>
      <c r="H29" s="199">
        <v>52710525.70999999</v>
      </c>
      <c r="I29" s="173"/>
    </row>
    <row r="30" spans="1:9" ht="13.5" customHeight="1">
      <c r="A30" s="89"/>
      <c r="B30" s="57" t="s">
        <v>331</v>
      </c>
      <c r="C30" s="199">
        <v>45300</v>
      </c>
      <c r="D30" s="219">
        <v>2405</v>
      </c>
      <c r="E30" s="199">
        <v>47705</v>
      </c>
      <c r="F30" s="200">
        <v>3990.8</v>
      </c>
      <c r="G30" s="200">
        <v>3235.7</v>
      </c>
      <c r="H30" s="200">
        <v>43714.2</v>
      </c>
      <c r="I30" s="173"/>
    </row>
    <row r="31" spans="1:9" ht="13.5" customHeight="1">
      <c r="A31" s="89"/>
      <c r="B31" s="57" t="s">
        <v>332</v>
      </c>
      <c r="C31" s="199">
        <v>14968600</v>
      </c>
      <c r="D31" s="219">
        <v>-26583.65</v>
      </c>
      <c r="E31" s="199">
        <v>14942016.35</v>
      </c>
      <c r="F31" s="200">
        <v>4958496</v>
      </c>
      <c r="G31" s="200">
        <v>3951152</v>
      </c>
      <c r="H31" s="200">
        <v>9983520.35</v>
      </c>
      <c r="I31" s="173"/>
    </row>
    <row r="32" spans="1:9" ht="13.5" customHeight="1">
      <c r="A32" s="89"/>
      <c r="B32" s="57" t="s">
        <v>333</v>
      </c>
      <c r="C32" s="199">
        <v>1130600</v>
      </c>
      <c r="D32" s="219">
        <v>660.38</v>
      </c>
      <c r="E32" s="199">
        <v>1131260.38</v>
      </c>
      <c r="F32" s="200">
        <v>230768.1</v>
      </c>
      <c r="G32" s="200">
        <v>223808.1</v>
      </c>
      <c r="H32" s="200">
        <v>900492.2799999999</v>
      </c>
      <c r="I32" s="173"/>
    </row>
    <row r="33" spans="1:9" ht="13.5" customHeight="1">
      <c r="A33" s="89"/>
      <c r="B33" s="57" t="s">
        <v>334</v>
      </c>
      <c r="C33" s="199">
        <v>1156400</v>
      </c>
      <c r="D33" s="219">
        <v>741509.99</v>
      </c>
      <c r="E33" s="199">
        <v>1897909.99</v>
      </c>
      <c r="F33" s="200">
        <v>786503.99</v>
      </c>
      <c r="G33" s="200">
        <v>786503.99</v>
      </c>
      <c r="H33" s="200">
        <v>1111406</v>
      </c>
      <c r="I33" s="173"/>
    </row>
    <row r="34" spans="1:9" ht="13.5" customHeight="1">
      <c r="A34" s="89"/>
      <c r="B34" s="57" t="s">
        <v>335</v>
      </c>
      <c r="C34" s="199">
        <v>2091100</v>
      </c>
      <c r="D34" s="219">
        <v>-17772.3</v>
      </c>
      <c r="E34" s="199">
        <v>2073327.7</v>
      </c>
      <c r="F34" s="200">
        <v>261964.25</v>
      </c>
      <c r="G34" s="200">
        <v>259529.07</v>
      </c>
      <c r="H34" s="200">
        <v>1811363.45</v>
      </c>
      <c r="I34" s="173"/>
    </row>
    <row r="35" spans="1:9" ht="13.5" customHeight="1">
      <c r="A35" s="89"/>
      <c r="B35" s="57" t="s">
        <v>336</v>
      </c>
      <c r="C35" s="199">
        <v>308900</v>
      </c>
      <c r="D35" s="219">
        <v>0</v>
      </c>
      <c r="E35" s="199">
        <v>308900</v>
      </c>
      <c r="F35" s="200">
        <v>19430</v>
      </c>
      <c r="G35" s="200">
        <v>19430</v>
      </c>
      <c r="H35" s="200">
        <v>289470</v>
      </c>
      <c r="I35" s="173"/>
    </row>
    <row r="36" spans="1:9" ht="13.5" customHeight="1">
      <c r="A36" s="89"/>
      <c r="B36" s="57" t="s">
        <v>337</v>
      </c>
      <c r="C36" s="199">
        <v>711000</v>
      </c>
      <c r="D36" s="219">
        <v>95048.46</v>
      </c>
      <c r="E36" s="199">
        <v>806048.46</v>
      </c>
      <c r="F36" s="200">
        <v>241291.72</v>
      </c>
      <c r="G36" s="200">
        <v>197670.24</v>
      </c>
      <c r="H36" s="200">
        <v>564756.74</v>
      </c>
      <c r="I36" s="173"/>
    </row>
    <row r="37" spans="1:9" ht="13.5" customHeight="1">
      <c r="A37" s="89"/>
      <c r="B37" s="57" t="s">
        <v>338</v>
      </c>
      <c r="C37" s="199">
        <v>4371800</v>
      </c>
      <c r="D37" s="219">
        <v>-151267.19</v>
      </c>
      <c r="E37" s="199">
        <v>4220532.81</v>
      </c>
      <c r="F37" s="200">
        <v>620104.88</v>
      </c>
      <c r="G37" s="200">
        <v>677854.85</v>
      </c>
      <c r="H37" s="200">
        <v>3600427.9299999997</v>
      </c>
      <c r="I37" s="173"/>
    </row>
    <row r="38" spans="1:9" ht="13.5" customHeight="1">
      <c r="A38" s="89"/>
      <c r="B38" s="57" t="s">
        <v>339</v>
      </c>
      <c r="C38" s="199">
        <v>35711600</v>
      </c>
      <c r="D38" s="219">
        <v>-1106686.99</v>
      </c>
      <c r="E38" s="199">
        <v>34604913.01</v>
      </c>
      <c r="F38" s="200">
        <v>199538.25</v>
      </c>
      <c r="G38" s="200">
        <v>199538.25</v>
      </c>
      <c r="H38" s="200">
        <v>34405374.76</v>
      </c>
      <c r="I38" s="173"/>
    </row>
    <row r="39" spans="1:9" ht="13.5" customHeight="1">
      <c r="A39" s="334" t="s">
        <v>340</v>
      </c>
      <c r="B39" s="335"/>
      <c r="C39" s="199">
        <v>5070400</v>
      </c>
      <c r="D39" s="218">
        <v>61650.28</v>
      </c>
      <c r="E39" s="199">
        <v>5132050.28</v>
      </c>
      <c r="F39" s="199">
        <v>1278157.78</v>
      </c>
      <c r="G39" s="199">
        <v>1278157.78</v>
      </c>
      <c r="H39" s="199">
        <v>3853892.5</v>
      </c>
      <c r="I39" s="173"/>
    </row>
    <row r="40" spans="1:9" ht="13.5" customHeight="1">
      <c r="A40" s="89"/>
      <c r="B40" s="57" t="s">
        <v>341</v>
      </c>
      <c r="C40" s="199"/>
      <c r="D40" s="219"/>
      <c r="E40" s="199">
        <f>C40+D40</f>
        <v>0</v>
      </c>
      <c r="F40" s="200"/>
      <c r="G40" s="200"/>
      <c r="H40" s="200">
        <f aca="true" t="shared" si="0" ref="H40:H83">E40-F40</f>
        <v>0</v>
      </c>
      <c r="I40" s="173"/>
    </row>
    <row r="41" spans="1:9" ht="13.5" customHeight="1">
      <c r="A41" s="89"/>
      <c r="B41" s="57" t="s">
        <v>342</v>
      </c>
      <c r="C41" s="199"/>
      <c r="D41" s="219"/>
      <c r="E41" s="199">
        <f aca="true" t="shared" si="1" ref="E41:E83">C41+D41</f>
        <v>0</v>
      </c>
      <c r="F41" s="200"/>
      <c r="G41" s="200"/>
      <c r="H41" s="200">
        <f t="shared" si="0"/>
        <v>0</v>
      </c>
      <c r="I41" s="173"/>
    </row>
    <row r="42" spans="1:9" ht="13.5" customHeight="1">
      <c r="A42" s="89"/>
      <c r="B42" s="57" t="s">
        <v>343</v>
      </c>
      <c r="C42" s="199"/>
      <c r="D42" s="219"/>
      <c r="E42" s="199">
        <f t="shared" si="1"/>
        <v>0</v>
      </c>
      <c r="F42" s="200"/>
      <c r="G42" s="200"/>
      <c r="H42" s="200">
        <f t="shared" si="0"/>
        <v>0</v>
      </c>
      <c r="I42" s="173"/>
    </row>
    <row r="43" spans="1:9" ht="13.5" customHeight="1">
      <c r="A43" s="89"/>
      <c r="B43" s="57" t="s">
        <v>344</v>
      </c>
      <c r="C43" s="199">
        <v>5070400</v>
      </c>
      <c r="D43" s="219">
        <v>61650.28</v>
      </c>
      <c r="E43" s="199">
        <v>5132050.28</v>
      </c>
      <c r="F43" s="200">
        <v>1278157.78</v>
      </c>
      <c r="G43" s="200">
        <v>1278157.78</v>
      </c>
      <c r="H43" s="200">
        <v>3853892.5</v>
      </c>
      <c r="I43" s="173"/>
    </row>
    <row r="44" spans="1:9" ht="13.5" customHeight="1">
      <c r="A44" s="89"/>
      <c r="B44" s="57" t="s">
        <v>345</v>
      </c>
      <c r="C44" s="199"/>
      <c r="D44" s="219"/>
      <c r="E44" s="199">
        <f t="shared" si="1"/>
        <v>0</v>
      </c>
      <c r="F44" s="200"/>
      <c r="G44" s="200"/>
      <c r="H44" s="200">
        <f t="shared" si="0"/>
        <v>0</v>
      </c>
      <c r="I44" s="173"/>
    </row>
    <row r="45" spans="1:9" ht="13.5" customHeight="1">
      <c r="A45" s="89"/>
      <c r="B45" s="57" t="s">
        <v>346</v>
      </c>
      <c r="C45" s="199"/>
      <c r="D45" s="219"/>
      <c r="E45" s="199">
        <f t="shared" si="1"/>
        <v>0</v>
      </c>
      <c r="F45" s="200"/>
      <c r="G45" s="200"/>
      <c r="H45" s="200">
        <f t="shared" si="0"/>
        <v>0</v>
      </c>
      <c r="I45" s="173"/>
    </row>
    <row r="46" spans="1:9" ht="13.5" customHeight="1">
      <c r="A46" s="89"/>
      <c r="B46" s="57" t="s">
        <v>347</v>
      </c>
      <c r="C46" s="199"/>
      <c r="D46" s="219"/>
      <c r="E46" s="199">
        <f t="shared" si="1"/>
        <v>0</v>
      </c>
      <c r="F46" s="200"/>
      <c r="G46" s="200"/>
      <c r="H46" s="200">
        <f t="shared" si="0"/>
        <v>0</v>
      </c>
      <c r="I46" s="173"/>
    </row>
    <row r="47" spans="1:9" ht="13.5" customHeight="1">
      <c r="A47" s="89"/>
      <c r="B47" s="57" t="s">
        <v>348</v>
      </c>
      <c r="C47" s="199"/>
      <c r="D47" s="219"/>
      <c r="E47" s="199">
        <f t="shared" si="1"/>
        <v>0</v>
      </c>
      <c r="F47" s="200"/>
      <c r="G47" s="200"/>
      <c r="H47" s="200">
        <f t="shared" si="0"/>
        <v>0</v>
      </c>
      <c r="I47" s="173"/>
    </row>
    <row r="48" spans="1:9" ht="13.5" customHeight="1">
      <c r="A48" s="89"/>
      <c r="B48" s="57" t="s">
        <v>349</v>
      </c>
      <c r="C48" s="199"/>
      <c r="D48" s="219"/>
      <c r="E48" s="199">
        <f t="shared" si="1"/>
        <v>0</v>
      </c>
      <c r="F48" s="200"/>
      <c r="G48" s="200"/>
      <c r="H48" s="200">
        <f t="shared" si="0"/>
        <v>0</v>
      </c>
      <c r="I48" s="173"/>
    </row>
    <row r="49" spans="1:9" ht="13.5" customHeight="1">
      <c r="A49" s="332" t="s">
        <v>350</v>
      </c>
      <c r="B49" s="333"/>
      <c r="C49" s="199">
        <v>11387600</v>
      </c>
      <c r="D49" s="218">
        <v>39400.6</v>
      </c>
      <c r="E49" s="199">
        <v>11427000.6</v>
      </c>
      <c r="F49" s="199">
        <v>96591.58</v>
      </c>
      <c r="G49" s="199">
        <v>77465.5</v>
      </c>
      <c r="H49" s="199">
        <v>11330409.02</v>
      </c>
      <c r="I49" s="173"/>
    </row>
    <row r="50" spans="1:9" ht="13.5" customHeight="1">
      <c r="A50" s="89"/>
      <c r="B50" s="57" t="s">
        <v>351</v>
      </c>
      <c r="C50" s="199">
        <v>8450500</v>
      </c>
      <c r="D50" s="219">
        <v>59356.08</v>
      </c>
      <c r="E50" s="199">
        <v>8509856.08</v>
      </c>
      <c r="F50" s="200">
        <v>61791.58</v>
      </c>
      <c r="G50" s="200">
        <v>42665.5</v>
      </c>
      <c r="H50" s="200">
        <v>8448064.5</v>
      </c>
      <c r="I50" s="173"/>
    </row>
    <row r="51" spans="1:9" ht="13.5" customHeight="1">
      <c r="A51" s="89"/>
      <c r="B51" s="57" t="s">
        <v>352</v>
      </c>
      <c r="C51" s="199">
        <v>706700</v>
      </c>
      <c r="D51" s="219">
        <v>-829.4</v>
      </c>
      <c r="E51" s="199">
        <v>705870.6</v>
      </c>
      <c r="F51" s="200">
        <v>34800</v>
      </c>
      <c r="G51" s="200">
        <v>34800</v>
      </c>
      <c r="H51" s="200">
        <v>671070.6</v>
      </c>
      <c r="I51" s="173"/>
    </row>
    <row r="52" spans="1:9" ht="13.5" customHeight="1">
      <c r="A52" s="89"/>
      <c r="B52" s="57" t="s">
        <v>353</v>
      </c>
      <c r="C52" s="199"/>
      <c r="D52" s="219"/>
      <c r="E52" s="199">
        <v>0</v>
      </c>
      <c r="F52" s="200"/>
      <c r="G52" s="200"/>
      <c r="H52" s="200">
        <v>0</v>
      </c>
      <c r="I52" s="173"/>
    </row>
    <row r="53" spans="1:9" ht="13.5" customHeight="1">
      <c r="A53" s="89"/>
      <c r="B53" s="57" t="s">
        <v>354</v>
      </c>
      <c r="C53" s="199">
        <v>869900</v>
      </c>
      <c r="D53" s="219">
        <v>-19126.08</v>
      </c>
      <c r="E53" s="199">
        <v>850773.92</v>
      </c>
      <c r="F53" s="200">
        <v>0</v>
      </c>
      <c r="G53" s="200">
        <v>0</v>
      </c>
      <c r="H53" s="200">
        <v>850773.92</v>
      </c>
      <c r="I53" s="173"/>
    </row>
    <row r="54" spans="1:9" ht="13.5" customHeight="1">
      <c r="A54" s="89"/>
      <c r="B54" s="57" t="s">
        <v>355</v>
      </c>
      <c r="C54" s="199"/>
      <c r="D54" s="219"/>
      <c r="E54" s="199">
        <v>0</v>
      </c>
      <c r="F54" s="200"/>
      <c r="G54" s="200"/>
      <c r="H54" s="200">
        <v>0</v>
      </c>
      <c r="I54" s="173"/>
    </row>
    <row r="55" spans="1:9" ht="13.5" customHeight="1">
      <c r="A55" s="89"/>
      <c r="B55" s="57" t="s">
        <v>356</v>
      </c>
      <c r="C55" s="199">
        <v>1060500</v>
      </c>
      <c r="D55" s="219">
        <v>0</v>
      </c>
      <c r="E55" s="199">
        <v>1060500</v>
      </c>
      <c r="F55" s="200">
        <v>0</v>
      </c>
      <c r="G55" s="200">
        <v>0</v>
      </c>
      <c r="H55" s="200">
        <v>1060500</v>
      </c>
      <c r="I55" s="173"/>
    </row>
    <row r="56" spans="1:9" ht="13.5" customHeight="1">
      <c r="A56" s="89"/>
      <c r="B56" s="57" t="s">
        <v>357</v>
      </c>
      <c r="C56" s="199"/>
      <c r="D56" s="219"/>
      <c r="E56" s="199">
        <v>0</v>
      </c>
      <c r="F56" s="200"/>
      <c r="G56" s="200"/>
      <c r="H56" s="200">
        <v>0</v>
      </c>
      <c r="I56" s="173"/>
    </row>
    <row r="57" spans="1:9" ht="13.5" customHeight="1">
      <c r="A57" s="89"/>
      <c r="B57" s="57" t="s">
        <v>358</v>
      </c>
      <c r="C57" s="199"/>
      <c r="D57" s="219"/>
      <c r="E57" s="199">
        <v>0</v>
      </c>
      <c r="F57" s="200"/>
      <c r="G57" s="200"/>
      <c r="H57" s="200">
        <v>0</v>
      </c>
      <c r="I57" s="173"/>
    </row>
    <row r="58" spans="1:9" ht="13.5" customHeight="1">
      <c r="A58" s="89"/>
      <c r="B58" s="57" t="s">
        <v>359</v>
      </c>
      <c r="C58" s="199">
        <v>300000</v>
      </c>
      <c r="D58" s="219">
        <v>0</v>
      </c>
      <c r="E58" s="199">
        <v>300000</v>
      </c>
      <c r="F58" s="200">
        <v>0</v>
      </c>
      <c r="G58" s="200">
        <v>0</v>
      </c>
      <c r="H58" s="200">
        <v>300000</v>
      </c>
      <c r="I58" s="173"/>
    </row>
    <row r="59" spans="1:9" ht="13.5" customHeight="1">
      <c r="A59" s="332" t="s">
        <v>360</v>
      </c>
      <c r="B59" s="333"/>
      <c r="C59" s="199">
        <f>SUM(C60:C62)</f>
        <v>0</v>
      </c>
      <c r="D59" s="218">
        <f>SUM(D60:D62)</f>
        <v>0</v>
      </c>
      <c r="E59" s="199">
        <f>SUM(E60:E62)</f>
        <v>0</v>
      </c>
      <c r="F59" s="199">
        <f>SUM(F60:F62)</f>
        <v>0</v>
      </c>
      <c r="G59" s="199">
        <f>SUM(G60:G62)</f>
        <v>0</v>
      </c>
      <c r="H59" s="200">
        <f t="shared" si="0"/>
        <v>0</v>
      </c>
      <c r="I59" s="173"/>
    </row>
    <row r="60" spans="1:9" ht="13.5" customHeight="1">
      <c r="A60" s="89"/>
      <c r="B60" s="57" t="s">
        <v>361</v>
      </c>
      <c r="C60" s="199"/>
      <c r="D60" s="219"/>
      <c r="E60" s="199">
        <f t="shared" si="1"/>
        <v>0</v>
      </c>
      <c r="F60" s="200"/>
      <c r="G60" s="200"/>
      <c r="H60" s="200">
        <f t="shared" si="0"/>
        <v>0</v>
      </c>
      <c r="I60" s="173"/>
    </row>
    <row r="61" spans="1:9" ht="13.5" customHeight="1">
      <c r="A61" s="89"/>
      <c r="B61" s="57" t="s">
        <v>362</v>
      </c>
      <c r="C61" s="199"/>
      <c r="D61" s="219"/>
      <c r="E61" s="199">
        <f t="shared" si="1"/>
        <v>0</v>
      </c>
      <c r="F61" s="200"/>
      <c r="G61" s="200"/>
      <c r="H61" s="200">
        <f t="shared" si="0"/>
        <v>0</v>
      </c>
      <c r="I61" s="173"/>
    </row>
    <row r="62" spans="1:9" ht="13.5" customHeight="1">
      <c r="A62" s="89"/>
      <c r="B62" s="57" t="s">
        <v>363</v>
      </c>
      <c r="C62" s="199"/>
      <c r="D62" s="219"/>
      <c r="E62" s="199">
        <f t="shared" si="1"/>
        <v>0</v>
      </c>
      <c r="F62" s="200"/>
      <c r="G62" s="200"/>
      <c r="H62" s="200">
        <f t="shared" si="0"/>
        <v>0</v>
      </c>
      <c r="I62" s="173"/>
    </row>
    <row r="63" spans="1:9" ht="13.5" customHeight="1">
      <c r="A63" s="332" t="s">
        <v>364</v>
      </c>
      <c r="B63" s="333"/>
      <c r="C63" s="199">
        <f>SUM(C64:C71)</f>
        <v>0</v>
      </c>
      <c r="D63" s="218">
        <f>SUM(D64:D71)</f>
        <v>0</v>
      </c>
      <c r="E63" s="199">
        <f>E64+E65+E66+E67+E68+E70+E71</f>
        <v>0</v>
      </c>
      <c r="F63" s="199">
        <f>SUM(F64:F71)</f>
        <v>0</v>
      </c>
      <c r="G63" s="199">
        <f>SUM(G64:G71)</f>
        <v>0</v>
      </c>
      <c r="H63" s="200">
        <f t="shared" si="0"/>
        <v>0</v>
      </c>
      <c r="I63" s="173"/>
    </row>
    <row r="64" spans="1:9" ht="13.5" customHeight="1">
      <c r="A64" s="89"/>
      <c r="B64" s="57" t="s">
        <v>365</v>
      </c>
      <c r="C64" s="199"/>
      <c r="D64" s="219"/>
      <c r="E64" s="199">
        <f t="shared" si="1"/>
        <v>0</v>
      </c>
      <c r="F64" s="200"/>
      <c r="G64" s="200"/>
      <c r="H64" s="200">
        <f t="shared" si="0"/>
        <v>0</v>
      </c>
      <c r="I64" s="173"/>
    </row>
    <row r="65" spans="1:9" ht="13.5" customHeight="1">
      <c r="A65" s="89"/>
      <c r="B65" s="57" t="s">
        <v>366</v>
      </c>
      <c r="C65" s="199"/>
      <c r="D65" s="219"/>
      <c r="E65" s="199">
        <f t="shared" si="1"/>
        <v>0</v>
      </c>
      <c r="F65" s="200"/>
      <c r="G65" s="200"/>
      <c r="H65" s="200">
        <f t="shared" si="0"/>
        <v>0</v>
      </c>
      <c r="I65" s="173"/>
    </row>
    <row r="66" spans="1:9" ht="13.5" customHeight="1">
      <c r="A66" s="89"/>
      <c r="B66" s="57" t="s">
        <v>367</v>
      </c>
      <c r="C66" s="199"/>
      <c r="D66" s="219"/>
      <c r="E66" s="199">
        <f t="shared" si="1"/>
        <v>0</v>
      </c>
      <c r="F66" s="200"/>
      <c r="G66" s="200"/>
      <c r="H66" s="200">
        <f t="shared" si="0"/>
        <v>0</v>
      </c>
      <c r="I66" s="173"/>
    </row>
    <row r="67" spans="1:9" ht="13.5" customHeight="1">
      <c r="A67" s="89"/>
      <c r="B67" s="57" t="s">
        <v>368</v>
      </c>
      <c r="C67" s="199"/>
      <c r="D67" s="219"/>
      <c r="E67" s="199">
        <f t="shared" si="1"/>
        <v>0</v>
      </c>
      <c r="F67" s="200"/>
      <c r="G67" s="200"/>
      <c r="H67" s="200">
        <f t="shared" si="0"/>
        <v>0</v>
      </c>
      <c r="I67" s="173"/>
    </row>
    <row r="68" spans="1:9" ht="13.5" customHeight="1">
      <c r="A68" s="89"/>
      <c r="B68" s="57" t="s">
        <v>369</v>
      </c>
      <c r="C68" s="199"/>
      <c r="D68" s="219"/>
      <c r="E68" s="199">
        <f t="shared" si="1"/>
        <v>0</v>
      </c>
      <c r="F68" s="200"/>
      <c r="G68" s="200"/>
      <c r="H68" s="200">
        <f t="shared" si="0"/>
        <v>0</v>
      </c>
      <c r="I68" s="173"/>
    </row>
    <row r="69" spans="1:9" ht="13.5" customHeight="1">
      <c r="A69" s="89"/>
      <c r="B69" s="57" t="s">
        <v>370</v>
      </c>
      <c r="C69" s="199"/>
      <c r="D69" s="219"/>
      <c r="E69" s="199">
        <f t="shared" si="1"/>
        <v>0</v>
      </c>
      <c r="F69" s="200"/>
      <c r="G69" s="200"/>
      <c r="H69" s="200">
        <f t="shared" si="0"/>
        <v>0</v>
      </c>
      <c r="I69" s="173"/>
    </row>
    <row r="70" spans="1:9" ht="13.5" customHeight="1">
      <c r="A70" s="89"/>
      <c r="B70" s="57" t="s">
        <v>371</v>
      </c>
      <c r="C70" s="199"/>
      <c r="D70" s="219"/>
      <c r="E70" s="199">
        <f t="shared" si="1"/>
        <v>0</v>
      </c>
      <c r="F70" s="200"/>
      <c r="G70" s="200"/>
      <c r="H70" s="200">
        <f t="shared" si="0"/>
        <v>0</v>
      </c>
      <c r="I70" s="173"/>
    </row>
    <row r="71" spans="1:9" ht="13.5" customHeight="1">
      <c r="A71" s="89"/>
      <c r="B71" s="57" t="s">
        <v>372</v>
      </c>
      <c r="C71" s="199"/>
      <c r="D71" s="219"/>
      <c r="E71" s="199">
        <f t="shared" si="1"/>
        <v>0</v>
      </c>
      <c r="F71" s="200"/>
      <c r="G71" s="200"/>
      <c r="H71" s="200">
        <f t="shared" si="0"/>
        <v>0</v>
      </c>
      <c r="I71" s="173"/>
    </row>
    <row r="72" spans="1:9" ht="13.5" customHeight="1">
      <c r="A72" s="332" t="s">
        <v>373</v>
      </c>
      <c r="B72" s="333"/>
      <c r="C72" s="199">
        <f>SUM(C73:C75)</f>
        <v>0</v>
      </c>
      <c r="D72" s="218">
        <f>SUM(D73:D75)</f>
        <v>0</v>
      </c>
      <c r="E72" s="199">
        <f>SUM(E73:E75)</f>
        <v>0</v>
      </c>
      <c r="F72" s="199">
        <f>SUM(F73:F75)</f>
        <v>0</v>
      </c>
      <c r="G72" s="199">
        <f>SUM(G73:G75)</f>
        <v>0</v>
      </c>
      <c r="H72" s="200">
        <f t="shared" si="0"/>
        <v>0</v>
      </c>
      <c r="I72" s="173"/>
    </row>
    <row r="73" spans="1:9" ht="13.5" customHeight="1">
      <c r="A73" s="89"/>
      <c r="B73" s="57" t="s">
        <v>374</v>
      </c>
      <c r="C73" s="199"/>
      <c r="D73" s="219"/>
      <c r="E73" s="199">
        <f t="shared" si="1"/>
        <v>0</v>
      </c>
      <c r="F73" s="200"/>
      <c r="G73" s="200"/>
      <c r="H73" s="200">
        <f t="shared" si="0"/>
        <v>0</v>
      </c>
      <c r="I73" s="173"/>
    </row>
    <row r="74" spans="1:9" ht="13.5" customHeight="1">
      <c r="A74" s="89"/>
      <c r="B74" s="57" t="s">
        <v>375</v>
      </c>
      <c r="C74" s="199"/>
      <c r="D74" s="219"/>
      <c r="E74" s="199">
        <f t="shared" si="1"/>
        <v>0</v>
      </c>
      <c r="F74" s="200"/>
      <c r="G74" s="200"/>
      <c r="H74" s="200">
        <f t="shared" si="0"/>
        <v>0</v>
      </c>
      <c r="I74" s="173"/>
    </row>
    <row r="75" spans="1:9" ht="13.5" customHeight="1">
      <c r="A75" s="89"/>
      <c r="B75" s="57" t="s">
        <v>376</v>
      </c>
      <c r="C75" s="199"/>
      <c r="D75" s="219"/>
      <c r="E75" s="199">
        <f t="shared" si="1"/>
        <v>0</v>
      </c>
      <c r="F75" s="200"/>
      <c r="G75" s="200"/>
      <c r="H75" s="200">
        <f t="shared" si="0"/>
        <v>0</v>
      </c>
      <c r="I75" s="173"/>
    </row>
    <row r="76" spans="1:9" ht="13.5" customHeight="1">
      <c r="A76" s="332" t="s">
        <v>377</v>
      </c>
      <c r="B76" s="333"/>
      <c r="C76" s="199">
        <f>SUM(C77:C83)</f>
        <v>0</v>
      </c>
      <c r="D76" s="218">
        <f>SUM(D77:D83)</f>
        <v>0</v>
      </c>
      <c r="E76" s="199">
        <f>SUM(E77:E83)</f>
        <v>0</v>
      </c>
      <c r="F76" s="199">
        <f>SUM(F77:F83)</f>
        <v>0</v>
      </c>
      <c r="G76" s="199">
        <f>SUM(G77:G83)</f>
        <v>0</v>
      </c>
      <c r="H76" s="200">
        <f t="shared" si="0"/>
        <v>0</v>
      </c>
      <c r="I76" s="173"/>
    </row>
    <row r="77" spans="1:9" ht="13.5" customHeight="1">
      <c r="A77" s="89"/>
      <c r="B77" s="57" t="s">
        <v>378</v>
      </c>
      <c r="C77" s="199"/>
      <c r="D77" s="219"/>
      <c r="E77" s="199">
        <f t="shared" si="1"/>
        <v>0</v>
      </c>
      <c r="F77" s="200"/>
      <c r="G77" s="200"/>
      <c r="H77" s="200">
        <f t="shared" si="0"/>
        <v>0</v>
      </c>
      <c r="I77" s="173"/>
    </row>
    <row r="78" spans="1:9" ht="13.5" customHeight="1">
      <c r="A78" s="89"/>
      <c r="B78" s="57" t="s">
        <v>379</v>
      </c>
      <c r="C78" s="199"/>
      <c r="D78" s="219"/>
      <c r="E78" s="199">
        <f t="shared" si="1"/>
        <v>0</v>
      </c>
      <c r="F78" s="200"/>
      <c r="G78" s="200"/>
      <c r="H78" s="200">
        <f t="shared" si="0"/>
        <v>0</v>
      </c>
      <c r="I78" s="173"/>
    </row>
    <row r="79" spans="1:9" ht="13.5" customHeight="1">
      <c r="A79" s="89"/>
      <c r="B79" s="57" t="s">
        <v>380</v>
      </c>
      <c r="C79" s="199"/>
      <c r="D79" s="219"/>
      <c r="E79" s="199">
        <f t="shared" si="1"/>
        <v>0</v>
      </c>
      <c r="F79" s="200"/>
      <c r="G79" s="200"/>
      <c r="H79" s="200">
        <f t="shared" si="0"/>
        <v>0</v>
      </c>
      <c r="I79" s="173"/>
    </row>
    <row r="80" spans="1:9" ht="13.5" customHeight="1">
      <c r="A80" s="89"/>
      <c r="B80" s="57" t="s">
        <v>381</v>
      </c>
      <c r="C80" s="199"/>
      <c r="D80" s="219"/>
      <c r="E80" s="199">
        <f t="shared" si="1"/>
        <v>0</v>
      </c>
      <c r="F80" s="200"/>
      <c r="G80" s="200"/>
      <c r="H80" s="200">
        <f t="shared" si="0"/>
        <v>0</v>
      </c>
      <c r="I80" s="173"/>
    </row>
    <row r="81" spans="1:9" ht="13.5" customHeight="1">
      <c r="A81" s="89"/>
      <c r="B81" s="57" t="s">
        <v>382</v>
      </c>
      <c r="C81" s="199"/>
      <c r="D81" s="219"/>
      <c r="E81" s="199">
        <f t="shared" si="1"/>
        <v>0</v>
      </c>
      <c r="F81" s="200"/>
      <c r="G81" s="200"/>
      <c r="H81" s="200">
        <f t="shared" si="0"/>
        <v>0</v>
      </c>
      <c r="I81" s="173"/>
    </row>
    <row r="82" spans="1:9" ht="13.5" customHeight="1">
      <c r="A82" s="89"/>
      <c r="B82" s="57" t="s">
        <v>383</v>
      </c>
      <c r="C82" s="199"/>
      <c r="D82" s="219"/>
      <c r="E82" s="199">
        <f t="shared" si="1"/>
        <v>0</v>
      </c>
      <c r="F82" s="200"/>
      <c r="G82" s="200"/>
      <c r="H82" s="200">
        <f t="shared" si="0"/>
        <v>0</v>
      </c>
      <c r="I82" s="173"/>
    </row>
    <row r="83" spans="1:9" ht="13.5" customHeight="1" thickBot="1">
      <c r="A83" s="165"/>
      <c r="B83" s="58" t="s">
        <v>384</v>
      </c>
      <c r="C83" s="201"/>
      <c r="D83" s="220"/>
      <c r="E83" s="201">
        <f t="shared" si="1"/>
        <v>0</v>
      </c>
      <c r="F83" s="202"/>
      <c r="G83" s="202"/>
      <c r="H83" s="202">
        <f t="shared" si="0"/>
        <v>0</v>
      </c>
      <c r="I83" s="173"/>
    </row>
    <row r="84" spans="1:9" ht="13.5" customHeight="1">
      <c r="A84" s="336" t="s">
        <v>385</v>
      </c>
      <c r="B84" s="333"/>
      <c r="C84" s="198">
        <v>5349957285</v>
      </c>
      <c r="D84" s="221">
        <v>270242380.7</v>
      </c>
      <c r="E84" s="198">
        <v>5620199665.7</v>
      </c>
      <c r="F84" s="198">
        <v>1745468926.0099998</v>
      </c>
      <c r="G84" s="198">
        <v>1744550220.02</v>
      </c>
      <c r="H84" s="198">
        <v>3874730739.6899996</v>
      </c>
      <c r="I84" s="83"/>
    </row>
    <row r="85" spans="1:9" ht="13.5" customHeight="1">
      <c r="A85" s="332" t="s">
        <v>312</v>
      </c>
      <c r="B85" s="333"/>
      <c r="C85" s="199">
        <v>5143155456</v>
      </c>
      <c r="D85" s="218">
        <v>167720235.20999998</v>
      </c>
      <c r="E85" s="199">
        <v>5310875691.21</v>
      </c>
      <c r="F85" s="199">
        <v>1687259235.34</v>
      </c>
      <c r="G85" s="199">
        <v>1687259235.34</v>
      </c>
      <c r="H85" s="200">
        <v>3623616455.87</v>
      </c>
      <c r="I85" s="173"/>
    </row>
    <row r="86" spans="1:9" ht="13.5" customHeight="1">
      <c r="A86" s="89"/>
      <c r="B86" s="57" t="s">
        <v>313</v>
      </c>
      <c r="C86" s="199">
        <v>2898729087</v>
      </c>
      <c r="D86" s="219">
        <v>-103282721.4</v>
      </c>
      <c r="E86" s="199">
        <v>2795446365.6</v>
      </c>
      <c r="F86" s="200">
        <v>1001728738.82</v>
      </c>
      <c r="G86" s="200">
        <v>1001728738.82</v>
      </c>
      <c r="H86" s="200">
        <v>1793717626.7799997</v>
      </c>
      <c r="I86" s="173"/>
    </row>
    <row r="87" spans="1:9" ht="13.5" customHeight="1">
      <c r="A87" s="89"/>
      <c r="B87" s="57" t="s">
        <v>314</v>
      </c>
      <c r="C87" s="199">
        <v>13836000</v>
      </c>
      <c r="D87" s="219">
        <v>13719516</v>
      </c>
      <c r="E87" s="199">
        <v>27555516</v>
      </c>
      <c r="F87" s="200">
        <v>6389228.66</v>
      </c>
      <c r="G87" s="200">
        <v>6389228.66</v>
      </c>
      <c r="H87" s="200">
        <v>21166287.34</v>
      </c>
      <c r="I87" s="173"/>
    </row>
    <row r="88" spans="1:9" ht="13.5" customHeight="1">
      <c r="A88" s="89"/>
      <c r="B88" s="57" t="s">
        <v>315</v>
      </c>
      <c r="C88" s="199">
        <v>1128369000</v>
      </c>
      <c r="D88" s="219">
        <v>180257314.04</v>
      </c>
      <c r="E88" s="199">
        <v>1308626314.04</v>
      </c>
      <c r="F88" s="200">
        <v>429303217.6</v>
      </c>
      <c r="G88" s="200">
        <v>429303217.6</v>
      </c>
      <c r="H88" s="200">
        <v>879323096.4399999</v>
      </c>
      <c r="I88" s="173"/>
    </row>
    <row r="89" spans="1:9" ht="13.5" customHeight="1">
      <c r="A89" s="89"/>
      <c r="B89" s="57" t="s">
        <v>316</v>
      </c>
      <c r="C89" s="199"/>
      <c r="D89" s="219"/>
      <c r="E89" s="199">
        <v>0</v>
      </c>
      <c r="F89" s="200"/>
      <c r="G89" s="200"/>
      <c r="H89" s="200">
        <v>0</v>
      </c>
      <c r="I89" s="173"/>
    </row>
    <row r="90" spans="1:9" ht="13.5" customHeight="1">
      <c r="A90" s="89"/>
      <c r="B90" s="57" t="s">
        <v>317</v>
      </c>
      <c r="C90" s="199">
        <v>1038279369</v>
      </c>
      <c r="D90" s="219">
        <v>77026126.57</v>
      </c>
      <c r="E90" s="199">
        <v>1115305495.57</v>
      </c>
      <c r="F90" s="200">
        <v>236786744.15</v>
      </c>
      <c r="G90" s="200">
        <v>236786744.15</v>
      </c>
      <c r="H90" s="200">
        <v>878518751.42</v>
      </c>
      <c r="I90" s="173"/>
    </row>
    <row r="91" spans="1:9" ht="13.5" customHeight="1">
      <c r="A91" s="89"/>
      <c r="B91" s="57" t="s">
        <v>318</v>
      </c>
      <c r="C91" s="199"/>
      <c r="D91" s="219"/>
      <c r="E91" s="199">
        <v>0</v>
      </c>
      <c r="F91" s="200"/>
      <c r="G91" s="200"/>
      <c r="H91" s="200">
        <v>0</v>
      </c>
      <c r="I91" s="173"/>
    </row>
    <row r="92" spans="1:9" ht="13.5" customHeight="1">
      <c r="A92" s="89"/>
      <c r="B92" s="57" t="s">
        <v>319</v>
      </c>
      <c r="C92" s="199">
        <v>63942000</v>
      </c>
      <c r="D92" s="219">
        <v>0</v>
      </c>
      <c r="E92" s="199">
        <v>63942000</v>
      </c>
      <c r="F92" s="200">
        <v>13051306.11</v>
      </c>
      <c r="G92" s="200">
        <v>13051306.11</v>
      </c>
      <c r="H92" s="200">
        <v>50890693.89</v>
      </c>
      <c r="I92" s="173"/>
    </row>
    <row r="93" spans="1:9" ht="13.5" customHeight="1">
      <c r="A93" s="332" t="s">
        <v>320</v>
      </c>
      <c r="B93" s="333"/>
      <c r="C93" s="199">
        <v>80150100</v>
      </c>
      <c r="D93" s="218">
        <v>51630792.04</v>
      </c>
      <c r="E93" s="199">
        <v>131780892.03999999</v>
      </c>
      <c r="F93" s="199">
        <v>3910832.31</v>
      </c>
      <c r="G93" s="199">
        <v>3864215.98</v>
      </c>
      <c r="H93" s="200">
        <v>127870059.72999999</v>
      </c>
      <c r="I93" s="173"/>
    </row>
    <row r="94" spans="1:9" ht="13.5" customHeight="1">
      <c r="A94" s="89"/>
      <c r="B94" s="57" t="s">
        <v>321</v>
      </c>
      <c r="C94" s="199">
        <v>17850000</v>
      </c>
      <c r="D94" s="219">
        <v>13092696.8</v>
      </c>
      <c r="E94" s="199">
        <v>30942696.8</v>
      </c>
      <c r="F94" s="200">
        <v>1162338.05</v>
      </c>
      <c r="G94" s="200">
        <v>1147940.25</v>
      </c>
      <c r="H94" s="200">
        <v>29780358.75</v>
      </c>
      <c r="I94" s="173"/>
    </row>
    <row r="95" spans="1:9" ht="13.5" customHeight="1">
      <c r="A95" s="89"/>
      <c r="B95" s="57" t="s">
        <v>322</v>
      </c>
      <c r="C95" s="199">
        <v>57812400</v>
      </c>
      <c r="D95" s="219">
        <v>28212403.51</v>
      </c>
      <c r="E95" s="199">
        <v>86024803.51</v>
      </c>
      <c r="F95" s="200">
        <v>1958610.13</v>
      </c>
      <c r="G95" s="200">
        <v>1956000.13</v>
      </c>
      <c r="H95" s="200">
        <v>84066193.38000001</v>
      </c>
      <c r="I95" s="173"/>
    </row>
    <row r="96" spans="1:9" ht="13.5" customHeight="1">
      <c r="A96" s="89"/>
      <c r="B96" s="57" t="s">
        <v>323</v>
      </c>
      <c r="C96" s="199">
        <v>0</v>
      </c>
      <c r="D96" s="219">
        <v>900000</v>
      </c>
      <c r="E96" s="199">
        <v>900000</v>
      </c>
      <c r="F96" s="200">
        <v>0</v>
      </c>
      <c r="G96" s="200">
        <v>0</v>
      </c>
      <c r="H96" s="200">
        <v>900000</v>
      </c>
      <c r="I96" s="173"/>
    </row>
    <row r="97" spans="1:9" ht="13.5" customHeight="1">
      <c r="A97" s="89"/>
      <c r="B97" s="57" t="s">
        <v>324</v>
      </c>
      <c r="C97" s="199">
        <v>382800</v>
      </c>
      <c r="D97" s="219">
        <v>4295426.3</v>
      </c>
      <c r="E97" s="199">
        <v>4678226.3</v>
      </c>
      <c r="F97" s="200">
        <v>252340.79</v>
      </c>
      <c r="G97" s="200">
        <v>244752.38</v>
      </c>
      <c r="H97" s="200">
        <v>4425885.51</v>
      </c>
      <c r="I97" s="173"/>
    </row>
    <row r="98" spans="1:9" ht="13.5" customHeight="1">
      <c r="A98" s="89"/>
      <c r="B98" s="57" t="s">
        <v>325</v>
      </c>
      <c r="C98" s="199">
        <v>1934300</v>
      </c>
      <c r="D98" s="219">
        <v>584270</v>
      </c>
      <c r="E98" s="199">
        <v>2518570</v>
      </c>
      <c r="F98" s="200">
        <v>156842.99</v>
      </c>
      <c r="G98" s="200">
        <v>156842.99</v>
      </c>
      <c r="H98" s="200">
        <v>2361727.01</v>
      </c>
      <c r="I98" s="173"/>
    </row>
    <row r="99" spans="1:9" ht="13.5" customHeight="1">
      <c r="A99" s="89"/>
      <c r="B99" s="57" t="s">
        <v>326</v>
      </c>
      <c r="C99" s="199">
        <v>774300</v>
      </c>
      <c r="D99" s="219">
        <v>1257836.46</v>
      </c>
      <c r="E99" s="199">
        <v>2032136.46</v>
      </c>
      <c r="F99" s="200">
        <v>184733.65</v>
      </c>
      <c r="G99" s="200">
        <v>184733.65</v>
      </c>
      <c r="H99" s="200">
        <v>1847402.81</v>
      </c>
      <c r="I99" s="173"/>
    </row>
    <row r="100" spans="1:9" ht="13.5" customHeight="1">
      <c r="A100" s="89"/>
      <c r="B100" s="57" t="s">
        <v>327</v>
      </c>
      <c r="C100" s="199">
        <v>1139900</v>
      </c>
      <c r="D100" s="219">
        <v>1714511.8</v>
      </c>
      <c r="E100" s="199">
        <v>2854411.8</v>
      </c>
      <c r="F100" s="200">
        <v>121739.52</v>
      </c>
      <c r="G100" s="200">
        <v>121739.52</v>
      </c>
      <c r="H100" s="200">
        <v>2732672.28</v>
      </c>
      <c r="I100" s="173"/>
    </row>
    <row r="101" spans="1:9" ht="13.5" customHeight="1">
      <c r="A101" s="89"/>
      <c r="B101" s="57" t="s">
        <v>328</v>
      </c>
      <c r="C101" s="199"/>
      <c r="D101" s="219"/>
      <c r="E101" s="199">
        <v>0</v>
      </c>
      <c r="F101" s="200"/>
      <c r="G101" s="200"/>
      <c r="H101" s="200">
        <v>0</v>
      </c>
      <c r="I101" s="173"/>
    </row>
    <row r="102" spans="1:9" ht="13.5" customHeight="1">
      <c r="A102" s="89"/>
      <c r="B102" s="57" t="s">
        <v>329</v>
      </c>
      <c r="C102" s="199">
        <v>256400</v>
      </c>
      <c r="D102" s="219">
        <v>1573647.17</v>
      </c>
      <c r="E102" s="199">
        <v>1830047.17</v>
      </c>
      <c r="F102" s="200">
        <v>74227.18</v>
      </c>
      <c r="G102" s="200">
        <v>52207.06</v>
      </c>
      <c r="H102" s="200">
        <v>1755819.99</v>
      </c>
      <c r="I102" s="173"/>
    </row>
    <row r="103" spans="1:9" ht="13.5" customHeight="1">
      <c r="A103" s="332" t="s">
        <v>330</v>
      </c>
      <c r="B103" s="333"/>
      <c r="C103" s="199">
        <v>126651729</v>
      </c>
      <c r="D103" s="218">
        <v>7407334.779999999</v>
      </c>
      <c r="E103" s="199">
        <v>134059063.78</v>
      </c>
      <c r="F103" s="199">
        <v>54145268.05</v>
      </c>
      <c r="G103" s="199">
        <v>53273888.31</v>
      </c>
      <c r="H103" s="200">
        <v>79913795.73</v>
      </c>
      <c r="I103" s="173"/>
    </row>
    <row r="104" spans="1:9" ht="13.5" customHeight="1">
      <c r="A104" s="89"/>
      <c r="B104" s="57" t="s">
        <v>331</v>
      </c>
      <c r="C104" s="199">
        <v>48161000</v>
      </c>
      <c r="D104" s="219">
        <v>-26047.58</v>
      </c>
      <c r="E104" s="200">
        <v>48134952.42</v>
      </c>
      <c r="F104" s="200">
        <v>21406265.04</v>
      </c>
      <c r="G104" s="200">
        <v>20908234.8</v>
      </c>
      <c r="H104" s="200">
        <v>26728687.380000003</v>
      </c>
      <c r="I104" s="173"/>
    </row>
    <row r="105" spans="1:9" ht="13.5" customHeight="1">
      <c r="A105" s="89"/>
      <c r="B105" s="57" t="s">
        <v>332</v>
      </c>
      <c r="C105" s="199">
        <v>2108400</v>
      </c>
      <c r="D105" s="219">
        <v>4937.28</v>
      </c>
      <c r="E105" s="200">
        <v>2113337.28</v>
      </c>
      <c r="F105" s="200">
        <v>570725.29</v>
      </c>
      <c r="G105" s="200">
        <v>394440</v>
      </c>
      <c r="H105" s="200">
        <v>1542611.9899999998</v>
      </c>
      <c r="I105" s="173"/>
    </row>
    <row r="106" spans="1:9" ht="13.5" customHeight="1">
      <c r="A106" s="89"/>
      <c r="B106" s="57" t="s">
        <v>333</v>
      </c>
      <c r="C106" s="199">
        <v>865400</v>
      </c>
      <c r="D106" s="219">
        <v>3448976.28</v>
      </c>
      <c r="E106" s="200">
        <v>4314376.279999999</v>
      </c>
      <c r="F106" s="200">
        <v>20549.59</v>
      </c>
      <c r="G106" s="200">
        <v>20549.59</v>
      </c>
      <c r="H106" s="200">
        <v>4293826.6899999995</v>
      </c>
      <c r="I106" s="173"/>
    </row>
    <row r="107" spans="1:9" ht="13.5" customHeight="1">
      <c r="A107" s="89"/>
      <c r="B107" s="57" t="s">
        <v>334</v>
      </c>
      <c r="C107" s="199">
        <v>970000</v>
      </c>
      <c r="D107" s="219">
        <v>64960</v>
      </c>
      <c r="E107" s="200">
        <v>1034960</v>
      </c>
      <c r="F107" s="200">
        <v>64960</v>
      </c>
      <c r="G107" s="200">
        <v>64960</v>
      </c>
      <c r="H107" s="200">
        <v>970000</v>
      </c>
      <c r="I107" s="173"/>
    </row>
    <row r="108" spans="1:9" ht="13.5" customHeight="1">
      <c r="A108" s="89"/>
      <c r="B108" s="57" t="s">
        <v>335</v>
      </c>
      <c r="C108" s="199">
        <v>3219900</v>
      </c>
      <c r="D108" s="219">
        <v>444582.51</v>
      </c>
      <c r="E108" s="200">
        <v>3664482.51</v>
      </c>
      <c r="F108" s="200">
        <v>1076109.63</v>
      </c>
      <c r="G108" s="200">
        <v>1065484.03</v>
      </c>
      <c r="H108" s="200">
        <v>2588372.88</v>
      </c>
      <c r="I108" s="173"/>
    </row>
    <row r="109" spans="1:9" ht="13.5" customHeight="1">
      <c r="A109" s="89"/>
      <c r="B109" s="57" t="s">
        <v>336</v>
      </c>
      <c r="C109" s="199">
        <v>500000</v>
      </c>
      <c r="D109" s="219">
        <v>20334.3</v>
      </c>
      <c r="E109" s="200">
        <v>520334.3</v>
      </c>
      <c r="F109" s="200">
        <v>220221.06</v>
      </c>
      <c r="G109" s="200">
        <v>220221.06</v>
      </c>
      <c r="H109" s="200">
        <v>300113.24</v>
      </c>
      <c r="I109" s="173"/>
    </row>
    <row r="110" spans="1:9" ht="13.5" customHeight="1">
      <c r="A110" s="89"/>
      <c r="B110" s="57" t="s">
        <v>337</v>
      </c>
      <c r="C110" s="199">
        <v>856500</v>
      </c>
      <c r="D110" s="219">
        <v>414150.13</v>
      </c>
      <c r="E110" s="200">
        <v>1270650.13</v>
      </c>
      <c r="F110" s="200">
        <v>211926.7</v>
      </c>
      <c r="G110" s="200">
        <v>184129.69</v>
      </c>
      <c r="H110" s="200">
        <v>1058723.43</v>
      </c>
      <c r="I110" s="173"/>
    </row>
    <row r="111" spans="1:9" ht="13.5" customHeight="1">
      <c r="A111" s="89"/>
      <c r="B111" s="57" t="s">
        <v>338</v>
      </c>
      <c r="C111" s="199">
        <v>946700</v>
      </c>
      <c r="D111" s="219">
        <v>3029735.86</v>
      </c>
      <c r="E111" s="200">
        <v>3976435.86</v>
      </c>
      <c r="F111" s="200">
        <v>170432.62</v>
      </c>
      <c r="G111" s="200">
        <v>11791.02</v>
      </c>
      <c r="H111" s="200">
        <v>3806003.2399999998</v>
      </c>
      <c r="I111" s="173"/>
    </row>
    <row r="112" spans="1:9" ht="13.5" customHeight="1">
      <c r="A112" s="89"/>
      <c r="B112" s="57" t="s">
        <v>339</v>
      </c>
      <c r="C112" s="199">
        <v>69023829</v>
      </c>
      <c r="D112" s="219">
        <v>5706</v>
      </c>
      <c r="E112" s="200">
        <v>69029535</v>
      </c>
      <c r="F112" s="200">
        <v>30404078.12</v>
      </c>
      <c r="G112" s="200">
        <v>30404078.12</v>
      </c>
      <c r="H112" s="200">
        <v>38625456.879999995</v>
      </c>
      <c r="I112" s="173"/>
    </row>
    <row r="113" spans="1:9" ht="13.5" customHeight="1">
      <c r="A113" s="332" t="s">
        <v>340</v>
      </c>
      <c r="B113" s="333"/>
      <c r="C113" s="199">
        <v>0</v>
      </c>
      <c r="D113" s="218">
        <v>22929360.62</v>
      </c>
      <c r="E113" s="199">
        <v>22929360.62</v>
      </c>
      <c r="F113" s="199">
        <v>0</v>
      </c>
      <c r="G113" s="199">
        <v>0</v>
      </c>
      <c r="H113" s="200">
        <v>22929360.62</v>
      </c>
      <c r="I113" s="173"/>
    </row>
    <row r="114" spans="1:9" ht="13.5" customHeight="1">
      <c r="A114" s="89"/>
      <c r="B114" s="57" t="s">
        <v>341</v>
      </c>
      <c r="C114" s="199">
        <v>0</v>
      </c>
      <c r="D114" s="219">
        <v>21832740.62</v>
      </c>
      <c r="E114" s="200">
        <v>21832740.62</v>
      </c>
      <c r="F114" s="200">
        <v>0</v>
      </c>
      <c r="G114" s="200">
        <v>0</v>
      </c>
      <c r="H114" s="200">
        <v>21832740.62</v>
      </c>
      <c r="I114" s="173"/>
    </row>
    <row r="115" spans="1:9" ht="13.5" customHeight="1">
      <c r="A115" s="89"/>
      <c r="B115" s="57" t="s">
        <v>342</v>
      </c>
      <c r="C115" s="199"/>
      <c r="D115" s="219"/>
      <c r="E115" s="200">
        <f aca="true" t="shared" si="2" ref="E115:E122">C115+D115</f>
        <v>0</v>
      </c>
      <c r="F115" s="200"/>
      <c r="G115" s="200"/>
      <c r="H115" s="200">
        <f aca="true" t="shared" si="3" ref="H115:H122">E115-F115</f>
        <v>0</v>
      </c>
      <c r="I115" s="173"/>
    </row>
    <row r="116" spans="1:9" ht="13.5" customHeight="1">
      <c r="A116" s="89"/>
      <c r="B116" s="57" t="s">
        <v>343</v>
      </c>
      <c r="C116" s="199"/>
      <c r="D116" s="219"/>
      <c r="E116" s="200">
        <f t="shared" si="2"/>
        <v>0</v>
      </c>
      <c r="F116" s="200"/>
      <c r="G116" s="200"/>
      <c r="H116" s="200">
        <f t="shared" si="3"/>
        <v>0</v>
      </c>
      <c r="I116" s="173"/>
    </row>
    <row r="117" spans="1:9" ht="13.5" customHeight="1">
      <c r="A117" s="89"/>
      <c r="B117" s="57" t="s">
        <v>344</v>
      </c>
      <c r="C117" s="199">
        <v>0</v>
      </c>
      <c r="D117" s="219">
        <v>1096620</v>
      </c>
      <c r="E117" s="200">
        <v>1096620</v>
      </c>
      <c r="F117" s="200">
        <v>0</v>
      </c>
      <c r="G117" s="200">
        <v>0</v>
      </c>
      <c r="H117" s="200">
        <v>1096620</v>
      </c>
      <c r="I117" s="173"/>
    </row>
    <row r="118" spans="1:9" ht="13.5" customHeight="1">
      <c r="A118" s="89"/>
      <c r="B118" s="57" t="s">
        <v>345</v>
      </c>
      <c r="C118" s="199"/>
      <c r="D118" s="219"/>
      <c r="E118" s="200">
        <f t="shared" si="2"/>
        <v>0</v>
      </c>
      <c r="F118" s="200"/>
      <c r="G118" s="200"/>
      <c r="H118" s="200">
        <f t="shared" si="3"/>
        <v>0</v>
      </c>
      <c r="I118" s="173"/>
    </row>
    <row r="119" spans="1:9" ht="13.5" customHeight="1">
      <c r="A119" s="89"/>
      <c r="B119" s="57" t="s">
        <v>346</v>
      </c>
      <c r="C119" s="199"/>
      <c r="D119" s="219"/>
      <c r="E119" s="200">
        <f t="shared" si="2"/>
        <v>0</v>
      </c>
      <c r="F119" s="200"/>
      <c r="G119" s="200"/>
      <c r="H119" s="200">
        <f t="shared" si="3"/>
        <v>0</v>
      </c>
      <c r="I119" s="173"/>
    </row>
    <row r="120" spans="1:9" ht="13.5" customHeight="1">
      <c r="A120" s="89"/>
      <c r="B120" s="57" t="s">
        <v>347</v>
      </c>
      <c r="C120" s="199"/>
      <c r="D120" s="219"/>
      <c r="E120" s="200">
        <f t="shared" si="2"/>
        <v>0</v>
      </c>
      <c r="F120" s="200"/>
      <c r="G120" s="200"/>
      <c r="H120" s="200">
        <f t="shared" si="3"/>
        <v>0</v>
      </c>
      <c r="I120" s="173"/>
    </row>
    <row r="121" spans="1:9" ht="13.5" customHeight="1">
      <c r="A121" s="89"/>
      <c r="B121" s="57" t="s">
        <v>348</v>
      </c>
      <c r="C121" s="199"/>
      <c r="D121" s="219"/>
      <c r="E121" s="200">
        <f t="shared" si="2"/>
        <v>0</v>
      </c>
      <c r="F121" s="200"/>
      <c r="G121" s="200"/>
      <c r="H121" s="200">
        <f t="shared" si="3"/>
        <v>0</v>
      </c>
      <c r="I121" s="173"/>
    </row>
    <row r="122" spans="1:9" ht="13.5" customHeight="1">
      <c r="A122" s="89"/>
      <c r="B122" s="57" t="s">
        <v>349</v>
      </c>
      <c r="C122" s="199"/>
      <c r="D122" s="219"/>
      <c r="E122" s="200">
        <f t="shared" si="2"/>
        <v>0</v>
      </c>
      <c r="F122" s="200"/>
      <c r="G122" s="200"/>
      <c r="H122" s="200">
        <f t="shared" si="3"/>
        <v>0</v>
      </c>
      <c r="I122" s="173"/>
    </row>
    <row r="123" spans="1:9" ht="13.5" customHeight="1">
      <c r="A123" s="332" t="s">
        <v>350</v>
      </c>
      <c r="B123" s="333"/>
      <c r="C123" s="199">
        <v>0</v>
      </c>
      <c r="D123" s="218">
        <v>20554658.05</v>
      </c>
      <c r="E123" s="199">
        <v>20554658.05</v>
      </c>
      <c r="F123" s="199">
        <v>153590.31</v>
      </c>
      <c r="G123" s="199">
        <v>152880.39</v>
      </c>
      <c r="H123" s="200">
        <v>20401067.740000002</v>
      </c>
      <c r="I123" s="173"/>
    </row>
    <row r="124" spans="1:9" ht="13.5" customHeight="1">
      <c r="A124" s="89"/>
      <c r="B124" s="57" t="s">
        <v>351</v>
      </c>
      <c r="C124" s="199">
        <v>0</v>
      </c>
      <c r="D124" s="219">
        <v>13070266.49</v>
      </c>
      <c r="E124" s="200">
        <v>13070266.49</v>
      </c>
      <c r="F124" s="200">
        <v>74198.75</v>
      </c>
      <c r="G124" s="200">
        <v>74198.75</v>
      </c>
      <c r="H124" s="200">
        <v>12996067.74</v>
      </c>
      <c r="I124" s="173"/>
    </row>
    <row r="125" spans="1:9" ht="13.5" customHeight="1">
      <c r="A125" s="89"/>
      <c r="B125" s="57" t="s">
        <v>352</v>
      </c>
      <c r="C125" s="199">
        <v>0</v>
      </c>
      <c r="D125" s="219">
        <v>5350000</v>
      </c>
      <c r="E125" s="200">
        <v>5350000</v>
      </c>
      <c r="F125" s="200">
        <v>0</v>
      </c>
      <c r="G125" s="200">
        <v>0</v>
      </c>
      <c r="H125" s="200">
        <v>5350000</v>
      </c>
      <c r="I125" s="173"/>
    </row>
    <row r="126" spans="1:9" ht="13.5" customHeight="1">
      <c r="A126" s="89"/>
      <c r="B126" s="57" t="s">
        <v>353</v>
      </c>
      <c r="C126" s="199">
        <v>0</v>
      </c>
      <c r="D126" s="219">
        <v>300000</v>
      </c>
      <c r="E126" s="200">
        <v>300000</v>
      </c>
      <c r="F126" s="200">
        <v>0</v>
      </c>
      <c r="G126" s="200">
        <v>0</v>
      </c>
      <c r="H126" s="200">
        <v>300000</v>
      </c>
      <c r="I126" s="173"/>
    </row>
    <row r="127" spans="1:9" ht="13.5" customHeight="1">
      <c r="A127" s="89"/>
      <c r="B127" s="57" t="s">
        <v>354</v>
      </c>
      <c r="C127" s="199"/>
      <c r="D127" s="219"/>
      <c r="E127" s="200">
        <v>0</v>
      </c>
      <c r="F127" s="200"/>
      <c r="G127" s="200"/>
      <c r="H127" s="200">
        <v>0</v>
      </c>
      <c r="I127" s="173"/>
    </row>
    <row r="128" spans="1:9" ht="13.5" customHeight="1">
      <c r="A128" s="89"/>
      <c r="B128" s="57" t="s">
        <v>355</v>
      </c>
      <c r="C128" s="199"/>
      <c r="D128" s="219"/>
      <c r="E128" s="200">
        <v>0</v>
      </c>
      <c r="F128" s="200"/>
      <c r="G128" s="200"/>
      <c r="H128" s="200">
        <v>0</v>
      </c>
      <c r="I128" s="173"/>
    </row>
    <row r="129" spans="1:9" ht="13.5" customHeight="1">
      <c r="A129" s="89"/>
      <c r="B129" s="57" t="s">
        <v>356</v>
      </c>
      <c r="C129" s="199">
        <v>0</v>
      </c>
      <c r="D129" s="219">
        <v>1749391.56</v>
      </c>
      <c r="E129" s="200">
        <v>1749391.56</v>
      </c>
      <c r="F129" s="200">
        <v>79391.56</v>
      </c>
      <c r="G129" s="200">
        <v>78681.64</v>
      </c>
      <c r="H129" s="200">
        <v>1670000</v>
      </c>
      <c r="I129" s="173"/>
    </row>
    <row r="130" spans="1:9" ht="13.5" customHeight="1">
      <c r="A130" s="89"/>
      <c r="B130" s="57" t="s">
        <v>357</v>
      </c>
      <c r="C130" s="199"/>
      <c r="D130" s="219"/>
      <c r="E130" s="200">
        <v>0</v>
      </c>
      <c r="F130" s="200"/>
      <c r="G130" s="200"/>
      <c r="H130" s="200">
        <v>0</v>
      </c>
      <c r="I130" s="173"/>
    </row>
    <row r="131" spans="1:9" ht="13.5" customHeight="1">
      <c r="A131" s="89"/>
      <c r="B131" s="57" t="s">
        <v>358</v>
      </c>
      <c r="C131" s="199"/>
      <c r="D131" s="219"/>
      <c r="E131" s="200">
        <v>0</v>
      </c>
      <c r="F131" s="200"/>
      <c r="G131" s="200"/>
      <c r="H131" s="200">
        <v>0</v>
      </c>
      <c r="I131" s="173"/>
    </row>
    <row r="132" spans="1:9" ht="13.5" customHeight="1">
      <c r="A132" s="89"/>
      <c r="B132" s="57" t="s">
        <v>359</v>
      </c>
      <c r="C132" s="199">
        <v>0</v>
      </c>
      <c r="D132" s="219">
        <v>85000</v>
      </c>
      <c r="E132" s="200">
        <v>85000</v>
      </c>
      <c r="F132" s="200">
        <v>0</v>
      </c>
      <c r="G132" s="200">
        <v>0</v>
      </c>
      <c r="H132" s="200">
        <v>85000</v>
      </c>
      <c r="I132" s="173"/>
    </row>
    <row r="133" spans="1:9" ht="13.5" customHeight="1">
      <c r="A133" s="332" t="s">
        <v>360</v>
      </c>
      <c r="B133" s="333"/>
      <c r="C133" s="199">
        <v>0</v>
      </c>
      <c r="D133" s="218">
        <v>0</v>
      </c>
      <c r="E133" s="199">
        <v>0</v>
      </c>
      <c r="F133" s="199">
        <v>0</v>
      </c>
      <c r="G133" s="199">
        <v>0</v>
      </c>
      <c r="H133" s="200">
        <v>0</v>
      </c>
      <c r="I133" s="173"/>
    </row>
    <row r="134" spans="1:9" ht="13.5" customHeight="1">
      <c r="A134" s="89"/>
      <c r="B134" s="57" t="s">
        <v>361</v>
      </c>
      <c r="C134" s="199"/>
      <c r="D134" s="219"/>
      <c r="E134" s="200">
        <v>0</v>
      </c>
      <c r="F134" s="200"/>
      <c r="G134" s="200"/>
      <c r="H134" s="200">
        <v>0</v>
      </c>
      <c r="I134" s="173"/>
    </row>
    <row r="135" spans="1:9" ht="13.5" customHeight="1">
      <c r="A135" s="89"/>
      <c r="B135" s="57" t="s">
        <v>362</v>
      </c>
      <c r="C135" s="199"/>
      <c r="D135" s="219"/>
      <c r="E135" s="200">
        <v>0</v>
      </c>
      <c r="F135" s="200"/>
      <c r="G135" s="200"/>
      <c r="H135" s="200">
        <v>0</v>
      </c>
      <c r="I135" s="173"/>
    </row>
    <row r="136" spans="1:9" ht="13.5" customHeight="1">
      <c r="A136" s="89"/>
      <c r="B136" s="57" t="s">
        <v>363</v>
      </c>
      <c r="C136" s="199"/>
      <c r="D136" s="219"/>
      <c r="E136" s="200">
        <v>0</v>
      </c>
      <c r="F136" s="200"/>
      <c r="G136" s="200"/>
      <c r="H136" s="200">
        <v>0</v>
      </c>
      <c r="I136" s="173"/>
    </row>
    <row r="137" spans="1:9" ht="13.5" customHeight="1">
      <c r="A137" s="332" t="s">
        <v>364</v>
      </c>
      <c r="B137" s="333"/>
      <c r="C137" s="199">
        <v>0</v>
      </c>
      <c r="D137" s="218">
        <v>0</v>
      </c>
      <c r="E137" s="199">
        <v>0</v>
      </c>
      <c r="F137" s="199">
        <v>0</v>
      </c>
      <c r="G137" s="199">
        <v>0</v>
      </c>
      <c r="H137" s="200">
        <v>0</v>
      </c>
      <c r="I137" s="173"/>
    </row>
    <row r="138" spans="1:9" ht="13.5" customHeight="1">
      <c r="A138" s="89"/>
      <c r="B138" s="57" t="s">
        <v>365</v>
      </c>
      <c r="C138" s="199"/>
      <c r="D138" s="219"/>
      <c r="E138" s="200">
        <v>0</v>
      </c>
      <c r="F138" s="200"/>
      <c r="G138" s="200"/>
      <c r="H138" s="200">
        <v>0</v>
      </c>
      <c r="I138" s="173"/>
    </row>
    <row r="139" spans="1:9" ht="13.5" customHeight="1">
      <c r="A139" s="89"/>
      <c r="B139" s="57" t="s">
        <v>366</v>
      </c>
      <c r="C139" s="199"/>
      <c r="D139" s="219"/>
      <c r="E139" s="200">
        <v>0</v>
      </c>
      <c r="F139" s="200"/>
      <c r="G139" s="200"/>
      <c r="H139" s="200">
        <v>0</v>
      </c>
      <c r="I139" s="173"/>
    </row>
    <row r="140" spans="1:9" ht="13.5" customHeight="1">
      <c r="A140" s="89"/>
      <c r="B140" s="57" t="s">
        <v>367</v>
      </c>
      <c r="C140" s="199"/>
      <c r="D140" s="219"/>
      <c r="E140" s="200">
        <v>0</v>
      </c>
      <c r="F140" s="200"/>
      <c r="G140" s="200"/>
      <c r="H140" s="200">
        <v>0</v>
      </c>
      <c r="I140" s="173"/>
    </row>
    <row r="141" spans="1:9" ht="13.5" customHeight="1">
      <c r="A141" s="89"/>
      <c r="B141" s="57" t="s">
        <v>368</v>
      </c>
      <c r="C141" s="199"/>
      <c r="D141" s="219"/>
      <c r="E141" s="200">
        <v>0</v>
      </c>
      <c r="F141" s="200"/>
      <c r="G141" s="200"/>
      <c r="H141" s="200">
        <v>0</v>
      </c>
      <c r="I141" s="173"/>
    </row>
    <row r="142" spans="1:9" ht="13.5" customHeight="1">
      <c r="A142" s="89"/>
      <c r="B142" s="57" t="s">
        <v>369</v>
      </c>
      <c r="C142" s="199"/>
      <c r="D142" s="219"/>
      <c r="E142" s="200">
        <v>0</v>
      </c>
      <c r="F142" s="200"/>
      <c r="G142" s="200"/>
      <c r="H142" s="200">
        <v>0</v>
      </c>
      <c r="I142" s="173"/>
    </row>
    <row r="143" spans="1:9" ht="13.5" customHeight="1">
      <c r="A143" s="89"/>
      <c r="B143" s="57" t="s">
        <v>370</v>
      </c>
      <c r="C143" s="199"/>
      <c r="D143" s="219"/>
      <c r="E143" s="200">
        <v>0</v>
      </c>
      <c r="F143" s="200"/>
      <c r="G143" s="200"/>
      <c r="H143" s="200">
        <v>0</v>
      </c>
      <c r="I143" s="173"/>
    </row>
    <row r="144" spans="1:9" ht="13.5" customHeight="1">
      <c r="A144" s="89"/>
      <c r="B144" s="57" t="s">
        <v>371</v>
      </c>
      <c r="C144" s="199"/>
      <c r="D144" s="219"/>
      <c r="E144" s="200">
        <v>0</v>
      </c>
      <c r="F144" s="200"/>
      <c r="G144" s="200"/>
      <c r="H144" s="200">
        <v>0</v>
      </c>
      <c r="I144" s="173"/>
    </row>
    <row r="145" spans="1:9" ht="13.5" customHeight="1">
      <c r="A145" s="89"/>
      <c r="B145" s="57" t="s">
        <v>372</v>
      </c>
      <c r="C145" s="199"/>
      <c r="D145" s="219"/>
      <c r="E145" s="200">
        <v>0</v>
      </c>
      <c r="F145" s="200"/>
      <c r="G145" s="200"/>
      <c r="H145" s="200">
        <v>0</v>
      </c>
      <c r="I145" s="173"/>
    </row>
    <row r="146" spans="1:9" ht="13.5" customHeight="1">
      <c r="A146" s="332" t="s">
        <v>373</v>
      </c>
      <c r="B146" s="333"/>
      <c r="C146" s="199">
        <v>0</v>
      </c>
      <c r="D146" s="218">
        <v>0</v>
      </c>
      <c r="E146" s="199">
        <v>0</v>
      </c>
      <c r="F146" s="199">
        <v>0</v>
      </c>
      <c r="G146" s="199">
        <v>0</v>
      </c>
      <c r="H146" s="200">
        <v>0</v>
      </c>
      <c r="I146" s="173"/>
    </row>
    <row r="147" spans="1:9" ht="13.5" customHeight="1">
      <c r="A147" s="89"/>
      <c r="B147" s="57" t="s">
        <v>374</v>
      </c>
      <c r="C147" s="199"/>
      <c r="D147" s="219"/>
      <c r="E147" s="200">
        <v>0</v>
      </c>
      <c r="F147" s="200"/>
      <c r="G147" s="200"/>
      <c r="H147" s="200">
        <v>0</v>
      </c>
      <c r="I147" s="173"/>
    </row>
    <row r="148" spans="1:9" ht="13.5" customHeight="1">
      <c r="A148" s="89"/>
      <c r="B148" s="57" t="s">
        <v>375</v>
      </c>
      <c r="C148" s="199"/>
      <c r="D148" s="219"/>
      <c r="E148" s="200">
        <v>0</v>
      </c>
      <c r="F148" s="200"/>
      <c r="G148" s="200"/>
      <c r="H148" s="200">
        <v>0</v>
      </c>
      <c r="I148" s="173"/>
    </row>
    <row r="149" spans="1:9" ht="13.5" customHeight="1">
      <c r="A149" s="89"/>
      <c r="B149" s="57" t="s">
        <v>376</v>
      </c>
      <c r="C149" s="199"/>
      <c r="D149" s="219"/>
      <c r="E149" s="200">
        <v>0</v>
      </c>
      <c r="F149" s="200"/>
      <c r="G149" s="200"/>
      <c r="H149" s="200">
        <v>0</v>
      </c>
      <c r="I149" s="173"/>
    </row>
    <row r="150" spans="1:9" ht="13.5" customHeight="1">
      <c r="A150" s="332" t="s">
        <v>377</v>
      </c>
      <c r="B150" s="333"/>
      <c r="C150" s="199">
        <v>0</v>
      </c>
      <c r="D150" s="199">
        <v>0</v>
      </c>
      <c r="E150" s="199">
        <v>0</v>
      </c>
      <c r="F150" s="199">
        <v>0</v>
      </c>
      <c r="G150" s="199">
        <v>0</v>
      </c>
      <c r="H150" s="200">
        <v>0</v>
      </c>
      <c r="I150" s="173"/>
    </row>
    <row r="151" spans="1:9" ht="13.5" customHeight="1">
      <c r="A151" s="89"/>
      <c r="B151" s="57" t="s">
        <v>378</v>
      </c>
      <c r="C151" s="199"/>
      <c r="D151" s="200"/>
      <c r="E151" s="200">
        <v>0</v>
      </c>
      <c r="F151" s="200"/>
      <c r="G151" s="200"/>
      <c r="H151" s="200">
        <v>0</v>
      </c>
      <c r="I151" s="173"/>
    </row>
    <row r="152" spans="1:9" ht="13.5" customHeight="1">
      <c r="A152" s="89"/>
      <c r="B152" s="57" t="s">
        <v>379</v>
      </c>
      <c r="C152" s="199"/>
      <c r="D152" s="200"/>
      <c r="E152" s="200">
        <v>0</v>
      </c>
      <c r="F152" s="200"/>
      <c r="G152" s="200"/>
      <c r="H152" s="200">
        <v>0</v>
      </c>
      <c r="I152" s="173"/>
    </row>
    <row r="153" spans="1:9" ht="13.5" customHeight="1">
      <c r="A153" s="89"/>
      <c r="B153" s="57" t="s">
        <v>380</v>
      </c>
      <c r="C153" s="199"/>
      <c r="D153" s="200"/>
      <c r="E153" s="200">
        <v>0</v>
      </c>
      <c r="F153" s="200"/>
      <c r="G153" s="200"/>
      <c r="H153" s="200">
        <v>0</v>
      </c>
      <c r="I153" s="173"/>
    </row>
    <row r="154" spans="1:9" ht="13.5" customHeight="1">
      <c r="A154" s="89"/>
      <c r="B154" s="57" t="s">
        <v>381</v>
      </c>
      <c r="C154" s="199"/>
      <c r="D154" s="200"/>
      <c r="E154" s="200">
        <v>0</v>
      </c>
      <c r="F154" s="200"/>
      <c r="G154" s="200"/>
      <c r="H154" s="200">
        <v>0</v>
      </c>
      <c r="I154" s="173"/>
    </row>
    <row r="155" spans="1:9" ht="13.5" customHeight="1">
      <c r="A155" s="89"/>
      <c r="B155" s="57" t="s">
        <v>382</v>
      </c>
      <c r="C155" s="199"/>
      <c r="D155" s="200"/>
      <c r="E155" s="200">
        <v>0</v>
      </c>
      <c r="F155" s="200"/>
      <c r="G155" s="200"/>
      <c r="H155" s="200">
        <v>0</v>
      </c>
      <c r="I155" s="173"/>
    </row>
    <row r="156" spans="1:9" ht="13.5" customHeight="1">
      <c r="A156" s="89"/>
      <c r="B156" s="57" t="s">
        <v>383</v>
      </c>
      <c r="C156" s="199"/>
      <c r="D156" s="200"/>
      <c r="E156" s="200">
        <v>0</v>
      </c>
      <c r="F156" s="200"/>
      <c r="G156" s="200"/>
      <c r="H156" s="200">
        <v>0</v>
      </c>
      <c r="I156" s="173"/>
    </row>
    <row r="157" spans="1:9" ht="13.5" customHeight="1">
      <c r="A157" s="89"/>
      <c r="B157" s="57" t="s">
        <v>384</v>
      </c>
      <c r="C157" s="199"/>
      <c r="D157" s="200"/>
      <c r="E157" s="200">
        <v>0</v>
      </c>
      <c r="F157" s="200"/>
      <c r="G157" s="200"/>
      <c r="H157" s="200">
        <v>0</v>
      </c>
      <c r="I157" s="173"/>
    </row>
    <row r="158" spans="1:9" ht="13.5" customHeight="1">
      <c r="A158" s="89"/>
      <c r="B158" s="57"/>
      <c r="C158" s="199"/>
      <c r="D158" s="200"/>
      <c r="E158" s="200"/>
      <c r="F158" s="200"/>
      <c r="G158" s="200"/>
      <c r="H158" s="200"/>
      <c r="I158" s="173"/>
    </row>
    <row r="159" spans="1:9" ht="13.5" customHeight="1">
      <c r="A159" s="341" t="s">
        <v>386</v>
      </c>
      <c r="B159" s="341"/>
      <c r="C159" s="198">
        <v>5484178285</v>
      </c>
      <c r="D159" s="198">
        <v>281125587.15</v>
      </c>
      <c r="E159" s="198">
        <v>5765303873</v>
      </c>
      <c r="F159" s="198">
        <v>1775448405.0599997</v>
      </c>
      <c r="G159" s="198">
        <v>1770641175.2</v>
      </c>
      <c r="H159" s="198">
        <v>3989855467.0899997</v>
      </c>
      <c r="I159" s="173"/>
    </row>
    <row r="160" spans="1:9" ht="13.5" customHeight="1" thickBot="1">
      <c r="A160" s="184"/>
      <c r="B160" s="185"/>
      <c r="C160" s="201"/>
      <c r="D160" s="202"/>
      <c r="E160" s="202"/>
      <c r="F160" s="202"/>
      <c r="G160" s="202"/>
      <c r="H160" s="202"/>
      <c r="I160" s="173"/>
    </row>
    <row r="161" ht="13.5" customHeight="1">
      <c r="I161" s="173"/>
    </row>
    <row r="162" spans="3:9" ht="20.25" customHeight="1">
      <c r="C162" s="192"/>
      <c r="D162" s="192"/>
      <c r="E162" s="192"/>
      <c r="F162" s="192"/>
      <c r="G162" s="83"/>
      <c r="H162" s="83"/>
      <c r="I162" s="173"/>
    </row>
    <row r="163" spans="2:9" ht="13.5" customHeight="1">
      <c r="B163" s="193"/>
      <c r="C163" s="194"/>
      <c r="D163" s="83"/>
      <c r="E163" s="338"/>
      <c r="F163" s="338"/>
      <c r="G163" s="338"/>
      <c r="H163" s="83"/>
      <c r="I163" s="173"/>
    </row>
    <row r="164" spans="2:9" ht="13.5" customHeight="1">
      <c r="B164" s="339"/>
      <c r="C164" s="173"/>
      <c r="D164" s="173"/>
      <c r="E164" s="340"/>
      <c r="F164" s="340"/>
      <c r="G164" s="340"/>
      <c r="H164" s="173"/>
      <c r="I164" s="173"/>
    </row>
    <row r="165" spans="2:9" ht="13.5" customHeight="1">
      <c r="B165" s="339"/>
      <c r="C165" s="173"/>
      <c r="D165" s="173"/>
      <c r="E165" s="340"/>
      <c r="F165" s="340"/>
      <c r="G165" s="340"/>
      <c r="H165" s="173"/>
      <c r="I165" s="173"/>
    </row>
    <row r="166" spans="2:9" ht="13.5" customHeight="1">
      <c r="B166" s="128"/>
      <c r="C166" s="194"/>
      <c r="D166" s="194"/>
      <c r="E166" s="194"/>
      <c r="F166" s="195"/>
      <c r="G166" s="194"/>
      <c r="H166" s="194"/>
      <c r="I166" s="173"/>
    </row>
    <row r="167" spans="3:9" ht="15">
      <c r="C167" s="83"/>
      <c r="D167" s="83"/>
      <c r="E167" s="83"/>
      <c r="F167" s="83"/>
      <c r="G167" s="83"/>
      <c r="H167" s="83"/>
      <c r="I167" s="173"/>
    </row>
    <row r="168" spans="3:9" ht="15">
      <c r="C168" s="83"/>
      <c r="D168" s="83"/>
      <c r="E168" s="83"/>
      <c r="F168" s="83"/>
      <c r="G168" s="83"/>
      <c r="H168" s="83"/>
      <c r="I168" s="173"/>
    </row>
    <row r="169" spans="3:9" ht="15">
      <c r="C169" s="173"/>
      <c r="D169" s="173"/>
      <c r="E169" s="173"/>
      <c r="F169" s="173"/>
      <c r="G169" s="173"/>
      <c r="H169" s="173"/>
      <c r="I169" s="173"/>
    </row>
    <row r="170" spans="3:9" ht="15">
      <c r="C170" s="173"/>
      <c r="D170" s="173"/>
      <c r="E170" s="173"/>
      <c r="F170" s="173"/>
      <c r="G170" s="173"/>
      <c r="H170" s="173"/>
      <c r="I170" s="173"/>
    </row>
    <row r="171" spans="3:9" ht="15">
      <c r="C171" s="173"/>
      <c r="D171" s="173"/>
      <c r="E171" s="173"/>
      <c r="F171" s="173"/>
      <c r="G171" s="173"/>
      <c r="H171" s="173"/>
      <c r="I171" s="173"/>
    </row>
    <row r="172" spans="3:9" ht="15">
      <c r="C172" s="83"/>
      <c r="D172" s="83"/>
      <c r="E172" s="83"/>
      <c r="F172" s="83"/>
      <c r="G172" s="83"/>
      <c r="H172" s="83"/>
      <c r="I172" s="173"/>
    </row>
  </sheetData>
  <sheetProtection/>
  <mergeCells count="33">
    <mergeCell ref="E163:G163"/>
    <mergeCell ref="B164:B165"/>
    <mergeCell ref="E164:G165"/>
    <mergeCell ref="A103:B103"/>
    <mergeCell ref="A159:B159"/>
    <mergeCell ref="A113:B113"/>
    <mergeCell ref="A123:B123"/>
    <mergeCell ref="A133:B133"/>
    <mergeCell ref="A137:B137"/>
    <mergeCell ref="A146:B146"/>
    <mergeCell ref="A150:B150"/>
    <mergeCell ref="A59:B59"/>
    <mergeCell ref="A63:B63"/>
    <mergeCell ref="A72:B72"/>
    <mergeCell ref="A76:B76"/>
    <mergeCell ref="A85:B85"/>
    <mergeCell ref="A93:B93"/>
    <mergeCell ref="A84:B84"/>
    <mergeCell ref="A11:B11"/>
    <mergeCell ref="A19:B19"/>
    <mergeCell ref="A29:B29"/>
    <mergeCell ref="A39:B39"/>
    <mergeCell ref="A49:B49"/>
    <mergeCell ref="A10:B10"/>
    <mergeCell ref="A1:H1"/>
    <mergeCell ref="A7:H7"/>
    <mergeCell ref="A4:H4"/>
    <mergeCell ref="A3:H3"/>
    <mergeCell ref="C8:G8"/>
    <mergeCell ref="A5:H5"/>
    <mergeCell ref="A6:H6"/>
    <mergeCell ref="H8:H9"/>
    <mergeCell ref="A8:B9"/>
  </mergeCells>
  <printOptions horizontalCentered="1" verticalCentered="1"/>
  <pageMargins left="0.5905511811023623" right="0.31496062992125984" top="0" bottom="0.15748031496062992" header="0.31496062992125984" footer="0.31496062992125984"/>
  <pageSetup fitToHeight="2" horizontalDpi="600" verticalDpi="600" orientation="portrait" scale="55" r:id="rId2"/>
  <rowBreaks count="1" manualBreakCount="1">
    <brk id="83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view="pageBreakPreview" zoomScale="130" zoomScaleSheetLayoutView="130" zoomScalePageLayoutView="0" workbookViewId="0" topLeftCell="A1">
      <selection activeCell="C14" sqref="C14"/>
    </sheetView>
  </sheetViews>
  <sheetFormatPr defaultColWidth="11.421875" defaultRowHeight="15"/>
  <cols>
    <col min="1" max="1" width="46.28125" style="0" customWidth="1"/>
    <col min="2" max="2" width="13.8515625" style="0" customWidth="1"/>
    <col min="3" max="3" width="12.57421875" style="0" customWidth="1"/>
    <col min="4" max="7" width="13.8515625" style="0" customWidth="1"/>
  </cols>
  <sheetData>
    <row r="1" spans="1:7" ht="51.75" customHeight="1">
      <c r="A1" s="342" t="s">
        <v>387</v>
      </c>
      <c r="B1" s="342"/>
      <c r="C1" s="342"/>
      <c r="D1" s="342"/>
      <c r="E1" s="342"/>
      <c r="F1" s="342"/>
      <c r="G1" s="342"/>
    </row>
    <row r="2" ht="15.75" thickBot="1"/>
    <row r="3" spans="1:7" ht="15">
      <c r="A3" s="343" t="s">
        <v>441</v>
      </c>
      <c r="B3" s="344"/>
      <c r="C3" s="344"/>
      <c r="D3" s="344"/>
      <c r="E3" s="344"/>
      <c r="F3" s="344"/>
      <c r="G3" s="345"/>
    </row>
    <row r="4" spans="1:7" ht="15">
      <c r="A4" s="235" t="s">
        <v>304</v>
      </c>
      <c r="B4" s="236"/>
      <c r="C4" s="236"/>
      <c r="D4" s="236"/>
      <c r="E4" s="236"/>
      <c r="F4" s="236"/>
      <c r="G4" s="237"/>
    </row>
    <row r="5" spans="1:7" ht="15">
      <c r="A5" s="235" t="s">
        <v>388</v>
      </c>
      <c r="B5" s="236"/>
      <c r="C5" s="236"/>
      <c r="D5" s="236"/>
      <c r="E5" s="236"/>
      <c r="F5" s="236"/>
      <c r="G5" s="237"/>
    </row>
    <row r="6" spans="1:7" ht="15">
      <c r="A6" s="235" t="str">
        <f>+6a!A6:H6</f>
        <v>Del 1 de Enero al 30 de Junio de 2018</v>
      </c>
      <c r="B6" s="236"/>
      <c r="C6" s="236"/>
      <c r="D6" s="236"/>
      <c r="E6" s="236"/>
      <c r="F6" s="236"/>
      <c r="G6" s="237"/>
    </row>
    <row r="7" spans="1:7" ht="15.75" thickBot="1">
      <c r="A7" s="238" t="s">
        <v>1</v>
      </c>
      <c r="B7" s="239"/>
      <c r="C7" s="239"/>
      <c r="D7" s="239"/>
      <c r="E7" s="239"/>
      <c r="F7" s="239"/>
      <c r="G7" s="240"/>
    </row>
    <row r="8" spans="1:7" ht="15.75" thickBot="1">
      <c r="A8" s="294" t="s">
        <v>2</v>
      </c>
      <c r="B8" s="271" t="s">
        <v>307</v>
      </c>
      <c r="C8" s="272"/>
      <c r="D8" s="272"/>
      <c r="E8" s="272"/>
      <c r="F8" s="273"/>
      <c r="G8" s="294" t="s">
        <v>308</v>
      </c>
    </row>
    <row r="9" spans="1:7" ht="17.25" thickBot="1">
      <c r="A9" s="295"/>
      <c r="B9" s="188" t="s">
        <v>191</v>
      </c>
      <c r="C9" s="188" t="s">
        <v>237</v>
      </c>
      <c r="D9" s="188" t="s">
        <v>238</v>
      </c>
      <c r="E9" s="188" t="s">
        <v>192</v>
      </c>
      <c r="F9" s="188" t="s">
        <v>210</v>
      </c>
      <c r="G9" s="295"/>
    </row>
    <row r="10" spans="1:7" s="222" customFormat="1" ht="12" customHeight="1">
      <c r="A10" s="205" t="s">
        <v>471</v>
      </c>
      <c r="B10" s="206">
        <v>134221000</v>
      </c>
      <c r="C10" s="206">
        <v>10883206.449999996</v>
      </c>
      <c r="D10" s="206">
        <v>145104206.45000005</v>
      </c>
      <c r="E10" s="206">
        <v>29979479.05</v>
      </c>
      <c r="F10" s="206">
        <v>26090955.18</v>
      </c>
      <c r="G10" s="206">
        <v>115124727.40000002</v>
      </c>
    </row>
    <row r="11" spans="1:7" s="222" customFormat="1" ht="12" customHeight="1">
      <c r="A11" s="207" t="s">
        <v>472</v>
      </c>
      <c r="B11" s="208">
        <v>2994579</v>
      </c>
      <c r="C11" s="224">
        <v>-6200.15</v>
      </c>
      <c r="D11" s="208">
        <v>2988378.85</v>
      </c>
      <c r="E11" s="208">
        <v>758796.66</v>
      </c>
      <c r="F11" s="208">
        <v>711696.49</v>
      </c>
      <c r="G11" s="200">
        <v>2229582.19</v>
      </c>
    </row>
    <row r="12" spans="1:7" s="222" customFormat="1" ht="12" customHeight="1">
      <c r="A12" s="207" t="s">
        <v>473</v>
      </c>
      <c r="B12" s="209">
        <v>489</v>
      </c>
      <c r="C12" s="225">
        <v>1000</v>
      </c>
      <c r="D12" s="209">
        <v>1489</v>
      </c>
      <c r="E12" s="209">
        <v>1000</v>
      </c>
      <c r="F12" s="209">
        <v>0</v>
      </c>
      <c r="G12" s="200">
        <v>489</v>
      </c>
    </row>
    <row r="13" spans="1:7" s="222" customFormat="1" ht="12" customHeight="1">
      <c r="A13" s="207" t="s">
        <v>474</v>
      </c>
      <c r="B13" s="209">
        <v>322632</v>
      </c>
      <c r="C13" s="225">
        <v>10998.35</v>
      </c>
      <c r="D13" s="209">
        <v>333630.35</v>
      </c>
      <c r="E13" s="209">
        <v>19381.75</v>
      </c>
      <c r="F13" s="209">
        <v>15115.15</v>
      </c>
      <c r="G13" s="200">
        <v>314248.6</v>
      </c>
    </row>
    <row r="14" spans="1:7" s="222" customFormat="1" ht="12" customHeight="1">
      <c r="A14" s="207" t="s">
        <v>522</v>
      </c>
      <c r="B14" s="209">
        <v>0</v>
      </c>
      <c r="C14" s="225">
        <v>400</v>
      </c>
      <c r="D14" s="209">
        <v>400</v>
      </c>
      <c r="E14" s="209">
        <v>400</v>
      </c>
      <c r="F14" s="209">
        <v>0</v>
      </c>
      <c r="G14" s="200">
        <v>0</v>
      </c>
    </row>
    <row r="15" spans="1:7" s="222" customFormat="1" ht="12" customHeight="1">
      <c r="A15" s="207" t="s">
        <v>475</v>
      </c>
      <c r="B15" s="209">
        <v>48523</v>
      </c>
      <c r="C15" s="225">
        <v>7560</v>
      </c>
      <c r="D15" s="209">
        <v>56083</v>
      </c>
      <c r="E15" s="209">
        <v>7560</v>
      </c>
      <c r="F15" s="209">
        <v>0</v>
      </c>
      <c r="G15" s="200">
        <v>48523</v>
      </c>
    </row>
    <row r="16" spans="1:7" s="222" customFormat="1" ht="12" customHeight="1">
      <c r="A16" s="207" t="s">
        <v>523</v>
      </c>
      <c r="B16" s="209">
        <v>0</v>
      </c>
      <c r="C16" s="225">
        <v>9630</v>
      </c>
      <c r="D16" s="209">
        <v>9630</v>
      </c>
      <c r="E16" s="209">
        <v>9630</v>
      </c>
      <c r="F16" s="209">
        <v>0</v>
      </c>
      <c r="G16" s="200">
        <v>0</v>
      </c>
    </row>
    <row r="17" spans="1:7" s="222" customFormat="1" ht="12" customHeight="1">
      <c r="A17" s="207" t="s">
        <v>476</v>
      </c>
      <c r="B17" s="209">
        <v>20790</v>
      </c>
      <c r="C17" s="225">
        <v>114249</v>
      </c>
      <c r="D17" s="209">
        <v>135039</v>
      </c>
      <c r="E17" s="209">
        <v>120590</v>
      </c>
      <c r="F17" s="209">
        <v>120590</v>
      </c>
      <c r="G17" s="200">
        <v>14449</v>
      </c>
    </row>
    <row r="18" spans="1:7" s="222" customFormat="1" ht="12" customHeight="1">
      <c r="A18" s="207" t="s">
        <v>477</v>
      </c>
      <c r="B18" s="209">
        <v>120000</v>
      </c>
      <c r="C18" s="225">
        <v>2000</v>
      </c>
      <c r="D18" s="209">
        <v>122000</v>
      </c>
      <c r="E18" s="209">
        <v>2000</v>
      </c>
      <c r="F18" s="209">
        <v>0</v>
      </c>
      <c r="G18" s="200">
        <v>120000</v>
      </c>
    </row>
    <row r="19" spans="1:7" s="222" customFormat="1" ht="12" customHeight="1">
      <c r="A19" s="210" t="s">
        <v>478</v>
      </c>
      <c r="B19" s="209">
        <v>1665321</v>
      </c>
      <c r="C19" s="225">
        <v>400</v>
      </c>
      <c r="D19" s="209">
        <v>1665721</v>
      </c>
      <c r="E19" s="209">
        <v>799600</v>
      </c>
      <c r="F19" s="209">
        <v>799200</v>
      </c>
      <c r="G19" s="209">
        <v>866121</v>
      </c>
    </row>
    <row r="20" spans="1:7" s="222" customFormat="1" ht="12" customHeight="1">
      <c r="A20" s="210" t="s">
        <v>479</v>
      </c>
      <c r="B20" s="209">
        <v>8654</v>
      </c>
      <c r="C20" s="225">
        <v>400</v>
      </c>
      <c r="D20" s="209">
        <v>9054</v>
      </c>
      <c r="E20" s="209">
        <v>400</v>
      </c>
      <c r="F20" s="209">
        <v>0</v>
      </c>
      <c r="G20" s="209">
        <v>8654</v>
      </c>
    </row>
    <row r="21" spans="1:7" s="222" customFormat="1" ht="12" customHeight="1">
      <c r="A21" s="210" t="s">
        <v>480</v>
      </c>
      <c r="B21" s="209">
        <v>1508722</v>
      </c>
      <c r="C21" s="225">
        <v>-2683.69</v>
      </c>
      <c r="D21" s="209">
        <v>1506038.31</v>
      </c>
      <c r="E21" s="209">
        <v>200727.16</v>
      </c>
      <c r="F21" s="209">
        <v>197891.98</v>
      </c>
      <c r="G21" s="209">
        <v>1305311.1500000001</v>
      </c>
    </row>
    <row r="22" spans="1:7" s="222" customFormat="1" ht="12" customHeight="1">
      <c r="A22" s="210" t="s">
        <v>481</v>
      </c>
      <c r="B22" s="209">
        <v>2292950</v>
      </c>
      <c r="C22" s="225">
        <v>800</v>
      </c>
      <c r="D22" s="209">
        <v>2293750</v>
      </c>
      <c r="E22" s="209">
        <v>45794</v>
      </c>
      <c r="F22" s="209">
        <v>44994</v>
      </c>
      <c r="G22" s="209">
        <v>2247956</v>
      </c>
    </row>
    <row r="23" spans="1:7" s="222" customFormat="1" ht="12" customHeight="1">
      <c r="A23" s="210" t="s">
        <v>482</v>
      </c>
      <c r="B23" s="209">
        <v>275946</v>
      </c>
      <c r="C23" s="225">
        <v>-3403.99</v>
      </c>
      <c r="D23" s="209">
        <v>272542.01</v>
      </c>
      <c r="E23" s="209">
        <v>42230.88</v>
      </c>
      <c r="F23" s="209">
        <v>40630.88</v>
      </c>
      <c r="G23" s="209">
        <v>230311.13</v>
      </c>
    </row>
    <row r="24" spans="1:7" s="222" customFormat="1" ht="12" customHeight="1">
      <c r="A24" s="210" t="s">
        <v>483</v>
      </c>
      <c r="B24" s="209">
        <v>1000</v>
      </c>
      <c r="C24" s="225">
        <v>2731.99</v>
      </c>
      <c r="D24" s="209">
        <v>3731.99</v>
      </c>
      <c r="E24" s="209">
        <v>500</v>
      </c>
      <c r="F24" s="209">
        <v>0</v>
      </c>
      <c r="G24" s="209">
        <v>3231.99</v>
      </c>
    </row>
    <row r="25" spans="1:7" s="222" customFormat="1" ht="12" customHeight="1">
      <c r="A25" s="210" t="s">
        <v>484</v>
      </c>
      <c r="B25" s="209">
        <v>76157330</v>
      </c>
      <c r="C25" s="225">
        <v>7945834.01</v>
      </c>
      <c r="D25" s="209">
        <v>84103164.01</v>
      </c>
      <c r="E25" s="209">
        <v>17547976.47</v>
      </c>
      <c r="F25" s="209">
        <v>14859766.47</v>
      </c>
      <c r="G25" s="209">
        <v>66555187.54000001</v>
      </c>
    </row>
    <row r="26" spans="1:7" s="222" customFormat="1" ht="12" customHeight="1">
      <c r="A26" s="210" t="s">
        <v>485</v>
      </c>
      <c r="B26" s="209">
        <v>1793453</v>
      </c>
      <c r="C26" s="225">
        <v>37786.09</v>
      </c>
      <c r="D26" s="209">
        <v>1831239.09</v>
      </c>
      <c r="E26" s="209">
        <v>20408.25</v>
      </c>
      <c r="F26" s="209">
        <v>16460.01</v>
      </c>
      <c r="G26" s="209">
        <v>1810830.84</v>
      </c>
    </row>
    <row r="27" spans="1:7" s="222" customFormat="1" ht="12" customHeight="1">
      <c r="A27" s="210" t="s">
        <v>486</v>
      </c>
      <c r="B27" s="209">
        <v>21431907</v>
      </c>
      <c r="C27" s="225">
        <v>371159.8</v>
      </c>
      <c r="D27" s="209">
        <v>21803066.8</v>
      </c>
      <c r="E27" s="209">
        <v>5789047.76</v>
      </c>
      <c r="F27" s="209">
        <v>4774754.99</v>
      </c>
      <c r="G27" s="209">
        <v>16014019.040000001</v>
      </c>
    </row>
    <row r="28" spans="1:7" s="222" customFormat="1" ht="12" customHeight="1">
      <c r="A28" s="210" t="s">
        <v>487</v>
      </c>
      <c r="B28" s="209">
        <v>412169</v>
      </c>
      <c r="C28" s="225">
        <v>400</v>
      </c>
      <c r="D28" s="209">
        <v>412569</v>
      </c>
      <c r="E28" s="209">
        <v>400</v>
      </c>
      <c r="F28" s="209">
        <v>0</v>
      </c>
      <c r="G28" s="209">
        <v>412169</v>
      </c>
    </row>
    <row r="29" spans="1:7" s="222" customFormat="1" ht="12" customHeight="1">
      <c r="A29" s="210" t="s">
        <v>488</v>
      </c>
      <c r="B29" s="209">
        <v>1731808</v>
      </c>
      <c r="C29" s="225">
        <v>381289.95</v>
      </c>
      <c r="D29" s="209">
        <v>2113097.95</v>
      </c>
      <c r="E29" s="209">
        <v>710376.2</v>
      </c>
      <c r="F29" s="209">
        <v>706476.2</v>
      </c>
      <c r="G29" s="209">
        <v>1402721.7500000002</v>
      </c>
    </row>
    <row r="30" spans="1:7" s="222" customFormat="1" ht="12" customHeight="1">
      <c r="A30" s="210" t="s">
        <v>489</v>
      </c>
      <c r="B30" s="209">
        <v>167978</v>
      </c>
      <c r="C30" s="225">
        <v>400</v>
      </c>
      <c r="D30" s="209">
        <v>168378</v>
      </c>
      <c r="E30" s="209">
        <v>111351.68</v>
      </c>
      <c r="F30" s="209">
        <v>110951.68</v>
      </c>
      <c r="G30" s="209">
        <v>57026.32000000001</v>
      </c>
    </row>
    <row r="31" spans="1:7" s="222" customFormat="1" ht="12" customHeight="1">
      <c r="A31" s="210" t="s">
        <v>490</v>
      </c>
      <c r="B31" s="209">
        <v>434141</v>
      </c>
      <c r="C31" s="225">
        <v>75321.68</v>
      </c>
      <c r="D31" s="209">
        <v>509462.68</v>
      </c>
      <c r="E31" s="209">
        <v>80843.68</v>
      </c>
      <c r="F31" s="209">
        <v>80443.68</v>
      </c>
      <c r="G31" s="209">
        <v>428619</v>
      </c>
    </row>
    <row r="32" spans="1:7" s="222" customFormat="1" ht="12" customHeight="1">
      <c r="A32" s="210" t="s">
        <v>524</v>
      </c>
      <c r="B32" s="209">
        <v>0</v>
      </c>
      <c r="C32" s="225">
        <v>500</v>
      </c>
      <c r="D32" s="209">
        <v>500</v>
      </c>
      <c r="E32" s="209">
        <v>500</v>
      </c>
      <c r="F32" s="209">
        <v>0</v>
      </c>
      <c r="G32" s="209">
        <v>0</v>
      </c>
    </row>
    <row r="33" spans="1:7" s="222" customFormat="1" ht="12" customHeight="1">
      <c r="A33" s="210" t="s">
        <v>491</v>
      </c>
      <c r="B33" s="209">
        <v>5263809</v>
      </c>
      <c r="C33" s="225">
        <v>-108880.47</v>
      </c>
      <c r="D33" s="209">
        <v>5154928.53</v>
      </c>
      <c r="E33" s="209">
        <v>209791.62</v>
      </c>
      <c r="F33" s="209">
        <v>180825.48</v>
      </c>
      <c r="G33" s="209">
        <v>4945136.91</v>
      </c>
    </row>
    <row r="34" spans="1:7" s="222" customFormat="1" ht="12" customHeight="1">
      <c r="A34" s="210" t="s">
        <v>492</v>
      </c>
      <c r="B34" s="209">
        <v>64317</v>
      </c>
      <c r="C34" s="225">
        <v>500</v>
      </c>
      <c r="D34" s="209">
        <v>64817</v>
      </c>
      <c r="E34" s="209">
        <v>500</v>
      </c>
      <c r="F34" s="209">
        <v>0</v>
      </c>
      <c r="G34" s="209">
        <v>64317</v>
      </c>
    </row>
    <row r="35" spans="1:7" s="222" customFormat="1" ht="12" customHeight="1">
      <c r="A35" s="210" t="s">
        <v>493</v>
      </c>
      <c r="B35" s="209">
        <v>256004</v>
      </c>
      <c r="C35" s="225">
        <v>337413.29</v>
      </c>
      <c r="D35" s="209">
        <v>593417.29</v>
      </c>
      <c r="E35" s="209">
        <v>393572.75</v>
      </c>
      <c r="F35" s="209">
        <v>393172.75</v>
      </c>
      <c r="G35" s="209">
        <v>199844.54000000004</v>
      </c>
    </row>
    <row r="36" spans="1:7" s="222" customFormat="1" ht="12" customHeight="1">
      <c r="A36" s="210" t="s">
        <v>494</v>
      </c>
      <c r="B36" s="209">
        <v>81650</v>
      </c>
      <c r="C36" s="225">
        <v>29206.48</v>
      </c>
      <c r="D36" s="209">
        <v>110856.48</v>
      </c>
      <c r="E36" s="209">
        <v>29206.48</v>
      </c>
      <c r="F36" s="209">
        <v>29206.48</v>
      </c>
      <c r="G36" s="209">
        <v>81650</v>
      </c>
    </row>
    <row r="37" spans="1:7" s="222" customFormat="1" ht="12" customHeight="1">
      <c r="A37" s="210" t="s">
        <v>495</v>
      </c>
      <c r="B37" s="209">
        <v>72850</v>
      </c>
      <c r="C37" s="225">
        <v>11687.58</v>
      </c>
      <c r="D37" s="209">
        <v>84537.58</v>
      </c>
      <c r="E37" s="209">
        <v>11687.58</v>
      </c>
      <c r="F37" s="209">
        <v>11687.58</v>
      </c>
      <c r="G37" s="209">
        <v>72850</v>
      </c>
    </row>
    <row r="38" spans="1:7" s="222" customFormat="1" ht="12" customHeight="1">
      <c r="A38" s="210" t="s">
        <v>496</v>
      </c>
      <c r="B38" s="209">
        <v>113105</v>
      </c>
      <c r="C38" s="225">
        <v>17321.12</v>
      </c>
      <c r="D38" s="209">
        <v>130426.12</v>
      </c>
      <c r="E38" s="209">
        <v>17321.12</v>
      </c>
      <c r="F38" s="209">
        <v>17321.12</v>
      </c>
      <c r="G38" s="209">
        <v>113105</v>
      </c>
    </row>
    <row r="39" spans="1:7" s="222" customFormat="1" ht="12" customHeight="1">
      <c r="A39" s="210" t="s">
        <v>497</v>
      </c>
      <c r="B39" s="209">
        <v>111650</v>
      </c>
      <c r="C39" s="225">
        <v>16567.12</v>
      </c>
      <c r="D39" s="209">
        <v>128217.12</v>
      </c>
      <c r="E39" s="209">
        <v>16567.12</v>
      </c>
      <c r="F39" s="209">
        <v>16567.12</v>
      </c>
      <c r="G39" s="209">
        <v>111650</v>
      </c>
    </row>
    <row r="40" spans="1:7" s="222" customFormat="1" ht="12" customHeight="1">
      <c r="A40" s="210" t="s">
        <v>498</v>
      </c>
      <c r="B40" s="209">
        <v>72850</v>
      </c>
      <c r="C40" s="225">
        <v>23204.64</v>
      </c>
      <c r="D40" s="209">
        <v>96054.64</v>
      </c>
      <c r="E40" s="209">
        <v>23204.64</v>
      </c>
      <c r="F40" s="209">
        <v>23204.64</v>
      </c>
      <c r="G40" s="209">
        <v>72850</v>
      </c>
    </row>
    <row r="41" spans="1:7" s="222" customFormat="1" ht="12" customHeight="1">
      <c r="A41" s="210" t="s">
        <v>499</v>
      </c>
      <c r="B41" s="209">
        <v>81650</v>
      </c>
      <c r="C41" s="225">
        <v>46104.78</v>
      </c>
      <c r="D41" s="209">
        <v>127754.78</v>
      </c>
      <c r="E41" s="209">
        <v>46104.78</v>
      </c>
      <c r="F41" s="209">
        <v>46104.78</v>
      </c>
      <c r="G41" s="209">
        <v>81650</v>
      </c>
    </row>
    <row r="42" spans="1:7" s="222" customFormat="1" ht="12" customHeight="1">
      <c r="A42" s="210" t="s">
        <v>500</v>
      </c>
      <c r="B42" s="209">
        <v>200444</v>
      </c>
      <c r="C42" s="225">
        <v>313036.25</v>
      </c>
      <c r="D42" s="209">
        <v>513480.25</v>
      </c>
      <c r="E42" s="209">
        <v>321703.5</v>
      </c>
      <c r="F42" s="209">
        <v>321103.5</v>
      </c>
      <c r="G42" s="209">
        <v>191776.75</v>
      </c>
    </row>
    <row r="43" spans="1:7" s="222" customFormat="1" ht="12" customHeight="1">
      <c r="A43" s="210" t="s">
        <v>501</v>
      </c>
      <c r="B43" s="209">
        <v>20856</v>
      </c>
      <c r="C43" s="225">
        <v>1612</v>
      </c>
      <c r="D43" s="209">
        <v>22468</v>
      </c>
      <c r="E43" s="209">
        <v>4652</v>
      </c>
      <c r="F43" s="209">
        <v>4252</v>
      </c>
      <c r="G43" s="209">
        <v>17816</v>
      </c>
    </row>
    <row r="44" spans="1:7" s="222" customFormat="1" ht="12" customHeight="1">
      <c r="A44" s="210" t="s">
        <v>502</v>
      </c>
      <c r="B44" s="209">
        <v>1014112</v>
      </c>
      <c r="C44" s="225">
        <v>345463.59</v>
      </c>
      <c r="D44" s="209">
        <v>1359575.59</v>
      </c>
      <c r="E44" s="209">
        <v>645103.71</v>
      </c>
      <c r="F44" s="209">
        <v>644603.71</v>
      </c>
      <c r="G44" s="209">
        <v>714471.8800000001</v>
      </c>
    </row>
    <row r="45" spans="1:7" s="222" customFormat="1" ht="12" customHeight="1">
      <c r="A45" s="210" t="s">
        <v>503</v>
      </c>
      <c r="B45" s="209">
        <v>280118</v>
      </c>
      <c r="C45" s="225">
        <v>0</v>
      </c>
      <c r="D45" s="209">
        <v>280118</v>
      </c>
      <c r="E45" s="209">
        <v>0</v>
      </c>
      <c r="F45" s="209">
        <v>0</v>
      </c>
      <c r="G45" s="209">
        <v>280118</v>
      </c>
    </row>
    <row r="46" spans="1:7" s="222" customFormat="1" ht="12" customHeight="1">
      <c r="A46" s="210" t="s">
        <v>504</v>
      </c>
      <c r="B46" s="209">
        <v>282118</v>
      </c>
      <c r="C46" s="225">
        <v>0</v>
      </c>
      <c r="D46" s="209">
        <v>282118</v>
      </c>
      <c r="E46" s="209">
        <v>0</v>
      </c>
      <c r="F46" s="209">
        <v>0</v>
      </c>
      <c r="G46" s="209">
        <v>282118</v>
      </c>
    </row>
    <row r="47" spans="1:7" s="222" customFormat="1" ht="12" customHeight="1">
      <c r="A47" s="210" t="s">
        <v>505</v>
      </c>
      <c r="B47" s="209">
        <v>282118</v>
      </c>
      <c r="C47" s="225">
        <v>0</v>
      </c>
      <c r="D47" s="209">
        <v>282118</v>
      </c>
      <c r="E47" s="209">
        <v>0</v>
      </c>
      <c r="F47" s="209">
        <v>0</v>
      </c>
      <c r="G47" s="209">
        <v>282118</v>
      </c>
    </row>
    <row r="48" spans="1:7" s="222" customFormat="1" ht="12" customHeight="1">
      <c r="A48" s="210" t="s">
        <v>506</v>
      </c>
      <c r="B48" s="209">
        <v>282118</v>
      </c>
      <c r="C48" s="225">
        <v>0</v>
      </c>
      <c r="D48" s="209">
        <v>282118</v>
      </c>
      <c r="E48" s="209">
        <v>0</v>
      </c>
      <c r="F48" s="209">
        <v>0</v>
      </c>
      <c r="G48" s="209">
        <v>282118</v>
      </c>
    </row>
    <row r="49" spans="1:7" s="222" customFormat="1" ht="12" customHeight="1">
      <c r="A49" s="210" t="s">
        <v>507</v>
      </c>
      <c r="B49" s="209">
        <v>282118</v>
      </c>
      <c r="C49" s="225">
        <v>0</v>
      </c>
      <c r="D49" s="209">
        <v>282118</v>
      </c>
      <c r="E49" s="209">
        <v>0</v>
      </c>
      <c r="F49" s="209">
        <v>0</v>
      </c>
      <c r="G49" s="209">
        <v>282118</v>
      </c>
    </row>
    <row r="50" spans="1:7" s="222" customFormat="1" ht="12" customHeight="1">
      <c r="A50" s="210" t="s">
        <v>508</v>
      </c>
      <c r="B50" s="209">
        <v>282118</v>
      </c>
      <c r="C50" s="225">
        <v>0</v>
      </c>
      <c r="D50" s="209">
        <v>282118</v>
      </c>
      <c r="E50" s="209">
        <v>0</v>
      </c>
      <c r="F50" s="209">
        <v>0</v>
      </c>
      <c r="G50" s="209">
        <v>282118</v>
      </c>
    </row>
    <row r="51" spans="1:7" s="222" customFormat="1" ht="12" customHeight="1">
      <c r="A51" s="210" t="s">
        <v>509</v>
      </c>
      <c r="B51" s="209">
        <v>369355</v>
      </c>
      <c r="C51" s="225">
        <v>0</v>
      </c>
      <c r="D51" s="209">
        <v>369355</v>
      </c>
      <c r="E51" s="209">
        <v>4883.6</v>
      </c>
      <c r="F51" s="209">
        <v>4883.6</v>
      </c>
      <c r="G51" s="209">
        <v>364471.4</v>
      </c>
    </row>
    <row r="52" spans="1:7" s="222" customFormat="1" ht="12" customHeight="1">
      <c r="A52" s="210" t="s">
        <v>510</v>
      </c>
      <c r="B52" s="209">
        <v>25800</v>
      </c>
      <c r="C52" s="225">
        <v>171608.45</v>
      </c>
      <c r="D52" s="209">
        <v>197408.45</v>
      </c>
      <c r="E52" s="209">
        <v>171608.45</v>
      </c>
      <c r="F52" s="209">
        <v>171208.45</v>
      </c>
      <c r="G52" s="209">
        <v>25800</v>
      </c>
    </row>
    <row r="53" spans="1:7" s="222" customFormat="1" ht="12" customHeight="1">
      <c r="A53" s="210" t="s">
        <v>511</v>
      </c>
      <c r="B53" s="209">
        <v>266183</v>
      </c>
      <c r="C53" s="225">
        <v>14400</v>
      </c>
      <c r="D53" s="209">
        <v>280583</v>
      </c>
      <c r="E53" s="209">
        <v>18924</v>
      </c>
      <c r="F53" s="209">
        <v>18924</v>
      </c>
      <c r="G53" s="209">
        <v>261659</v>
      </c>
    </row>
    <row r="54" spans="1:7" s="222" customFormat="1" ht="12" customHeight="1">
      <c r="A54" s="210" t="s">
        <v>512</v>
      </c>
      <c r="B54" s="209">
        <v>1710504</v>
      </c>
      <c r="C54" s="225">
        <v>25792.25</v>
      </c>
      <c r="D54" s="209">
        <v>1736296.25</v>
      </c>
      <c r="E54" s="209">
        <v>439798.25</v>
      </c>
      <c r="F54" s="209">
        <v>420609.56</v>
      </c>
      <c r="G54" s="209">
        <v>1296498</v>
      </c>
    </row>
    <row r="55" spans="1:7" s="222" customFormat="1" ht="12" customHeight="1">
      <c r="A55" s="210" t="s">
        <v>513</v>
      </c>
      <c r="B55" s="209">
        <v>1448209</v>
      </c>
      <c r="C55" s="225">
        <v>-3071.41</v>
      </c>
      <c r="D55" s="209">
        <v>1445137.59</v>
      </c>
      <c r="E55" s="209">
        <v>264468.24</v>
      </c>
      <c r="F55" s="209">
        <v>263968.24</v>
      </c>
      <c r="G55" s="209">
        <v>1180669.35</v>
      </c>
    </row>
    <row r="56" spans="1:7" s="222" customFormat="1" ht="12" customHeight="1">
      <c r="A56" s="210" t="s">
        <v>514</v>
      </c>
      <c r="B56" s="209">
        <v>700010</v>
      </c>
      <c r="C56" s="225">
        <v>4060</v>
      </c>
      <c r="D56" s="209">
        <v>704070</v>
      </c>
      <c r="E56" s="209">
        <v>10600</v>
      </c>
      <c r="F56" s="209">
        <v>10600</v>
      </c>
      <c r="G56" s="209">
        <v>693470</v>
      </c>
    </row>
    <row r="57" spans="1:7" s="222" customFormat="1" ht="12" customHeight="1">
      <c r="A57" s="210" t="s">
        <v>515</v>
      </c>
      <c r="B57" s="209">
        <v>784370</v>
      </c>
      <c r="C57" s="225">
        <v>9600</v>
      </c>
      <c r="D57" s="209">
        <v>793970</v>
      </c>
      <c r="E57" s="209">
        <v>9600</v>
      </c>
      <c r="F57" s="209">
        <v>0</v>
      </c>
      <c r="G57" s="209">
        <v>784370</v>
      </c>
    </row>
    <row r="58" spans="1:7" s="222" customFormat="1" ht="12" customHeight="1">
      <c r="A58" s="210" t="s">
        <v>516</v>
      </c>
      <c r="B58" s="209">
        <v>275358</v>
      </c>
      <c r="C58" s="225">
        <v>490451.02</v>
      </c>
      <c r="D58" s="209">
        <v>765809.02</v>
      </c>
      <c r="E58" s="209">
        <v>691904.62</v>
      </c>
      <c r="F58" s="209">
        <v>691504.62</v>
      </c>
      <c r="G58" s="209">
        <v>73904.40000000002</v>
      </c>
    </row>
    <row r="59" spans="1:7" s="222" customFormat="1" ht="12" customHeight="1">
      <c r="A59" s="210" t="s">
        <v>517</v>
      </c>
      <c r="B59" s="209">
        <v>448382</v>
      </c>
      <c r="C59" s="225">
        <v>600</v>
      </c>
      <c r="D59" s="209">
        <v>448982</v>
      </c>
      <c r="E59" s="209">
        <v>600</v>
      </c>
      <c r="F59" s="209">
        <v>0</v>
      </c>
      <c r="G59" s="209">
        <v>448382</v>
      </c>
    </row>
    <row r="60" spans="1:7" s="222" customFormat="1" ht="12" customHeight="1">
      <c r="A60" s="210" t="s">
        <v>518</v>
      </c>
      <c r="B60" s="209">
        <v>216517</v>
      </c>
      <c r="C60" s="225">
        <v>1782.48</v>
      </c>
      <c r="D60" s="209">
        <v>218299.48</v>
      </c>
      <c r="E60" s="209">
        <v>6165.48</v>
      </c>
      <c r="F60" s="209">
        <v>5165.48</v>
      </c>
      <c r="G60" s="209">
        <v>212134</v>
      </c>
    </row>
    <row r="61" spans="1:7" s="222" customFormat="1" ht="12" customHeight="1">
      <c r="A61" s="210" t="s">
        <v>533</v>
      </c>
      <c r="B61" s="209">
        <v>0</v>
      </c>
      <c r="C61" s="225">
        <v>800</v>
      </c>
      <c r="D61" s="209">
        <v>800</v>
      </c>
      <c r="E61" s="209">
        <v>800</v>
      </c>
      <c r="F61" s="209">
        <v>0</v>
      </c>
      <c r="G61" s="209">
        <v>0</v>
      </c>
    </row>
    <row r="62" spans="1:7" s="222" customFormat="1" ht="12" customHeight="1">
      <c r="A62" s="210" t="s">
        <v>519</v>
      </c>
      <c r="B62" s="209">
        <v>2543915</v>
      </c>
      <c r="C62" s="225">
        <v>0</v>
      </c>
      <c r="D62" s="209">
        <v>2543915</v>
      </c>
      <c r="E62" s="209">
        <v>141161.74</v>
      </c>
      <c r="F62" s="209">
        <v>141161.74</v>
      </c>
      <c r="G62" s="209">
        <v>2402753.26</v>
      </c>
    </row>
    <row r="63" spans="1:7" s="222" customFormat="1" ht="12" customHeight="1">
      <c r="A63" s="210" t="s">
        <v>520</v>
      </c>
      <c r="B63" s="209">
        <v>5000000</v>
      </c>
      <c r="C63" s="225">
        <v>183374.24</v>
      </c>
      <c r="D63" s="209">
        <v>5183374.24</v>
      </c>
      <c r="E63" s="209">
        <v>230034.88</v>
      </c>
      <c r="F63" s="209">
        <v>195908.8</v>
      </c>
      <c r="G63" s="209">
        <v>4953339.36</v>
      </c>
    </row>
    <row r="64" spans="1:7" s="222" customFormat="1" ht="12" customHeight="1">
      <c r="A64" s="211" t="s">
        <v>521</v>
      </c>
      <c r="B64" s="212">
        <v>5349957285</v>
      </c>
      <c r="C64" s="226">
        <v>270242380.70000005</v>
      </c>
      <c r="D64" s="212">
        <v>5620199665.700002</v>
      </c>
      <c r="E64" s="212">
        <v>1745468926.0099995</v>
      </c>
      <c r="F64" s="212">
        <v>1744550220.02</v>
      </c>
      <c r="G64" s="212">
        <v>3874730739.690001</v>
      </c>
    </row>
    <row r="65" spans="1:7" s="222" customFormat="1" ht="12" customHeight="1">
      <c r="A65" s="207" t="s">
        <v>472</v>
      </c>
      <c r="B65" s="208">
        <v>275957</v>
      </c>
      <c r="C65" s="224">
        <v>-3171.32</v>
      </c>
      <c r="D65" s="208">
        <v>272785.68</v>
      </c>
      <c r="E65" s="208">
        <v>77799.53</v>
      </c>
      <c r="F65" s="208">
        <v>77799.53</v>
      </c>
      <c r="G65" s="200">
        <v>194986.15</v>
      </c>
    </row>
    <row r="66" spans="1:7" s="222" customFormat="1" ht="12" customHeight="1">
      <c r="A66" s="207" t="s">
        <v>473</v>
      </c>
      <c r="B66" s="208">
        <v>69482</v>
      </c>
      <c r="C66" s="224">
        <v>0</v>
      </c>
      <c r="D66" s="208">
        <v>69482</v>
      </c>
      <c r="E66" s="208">
        <v>43411.91</v>
      </c>
      <c r="F66" s="208">
        <v>43411.91</v>
      </c>
      <c r="G66" s="200">
        <v>26070.089999999997</v>
      </c>
    </row>
    <row r="67" spans="1:7" s="222" customFormat="1" ht="12" customHeight="1">
      <c r="A67" s="207" t="s">
        <v>474</v>
      </c>
      <c r="B67" s="208">
        <v>556684</v>
      </c>
      <c r="C67" s="224">
        <v>870</v>
      </c>
      <c r="D67" s="208">
        <v>557554</v>
      </c>
      <c r="E67" s="208">
        <v>248657.38</v>
      </c>
      <c r="F67" s="208">
        <v>242733.38</v>
      </c>
      <c r="G67" s="200">
        <v>308896.62</v>
      </c>
    </row>
    <row r="68" spans="1:7" s="222" customFormat="1" ht="12" customHeight="1">
      <c r="A68" s="207" t="s">
        <v>522</v>
      </c>
      <c r="B68" s="208">
        <v>77808</v>
      </c>
      <c r="C68" s="224">
        <v>0</v>
      </c>
      <c r="D68" s="208">
        <v>77808</v>
      </c>
      <c r="E68" s="208">
        <v>5398.64</v>
      </c>
      <c r="F68" s="208">
        <v>5398.64</v>
      </c>
      <c r="G68" s="200">
        <v>72409.36</v>
      </c>
    </row>
    <row r="69" spans="1:7" s="222" customFormat="1" ht="12" customHeight="1">
      <c r="A69" s="207" t="s">
        <v>475</v>
      </c>
      <c r="B69" s="209">
        <v>94775</v>
      </c>
      <c r="C69" s="225">
        <v>-4158</v>
      </c>
      <c r="D69" s="209">
        <v>90617</v>
      </c>
      <c r="E69" s="209">
        <v>40405.57</v>
      </c>
      <c r="F69" s="209">
        <v>40405.57</v>
      </c>
      <c r="G69" s="200">
        <v>50211.43</v>
      </c>
    </row>
    <row r="70" spans="1:7" s="222" customFormat="1" ht="12" customHeight="1">
      <c r="A70" s="207" t="s">
        <v>523</v>
      </c>
      <c r="B70" s="209">
        <v>20834</v>
      </c>
      <c r="C70" s="225">
        <v>0</v>
      </c>
      <c r="D70" s="209">
        <v>20834</v>
      </c>
      <c r="E70" s="209">
        <v>10271.72</v>
      </c>
      <c r="F70" s="209">
        <v>10271.72</v>
      </c>
      <c r="G70" s="200">
        <v>10562.28</v>
      </c>
    </row>
    <row r="71" spans="1:7" s="222" customFormat="1" ht="12" customHeight="1">
      <c r="A71" s="207" t="s">
        <v>476</v>
      </c>
      <c r="B71" s="209">
        <v>3937252</v>
      </c>
      <c r="C71" s="225">
        <v>24269.72</v>
      </c>
      <c r="D71" s="209">
        <v>3961521.72</v>
      </c>
      <c r="E71" s="209">
        <v>1281400.19</v>
      </c>
      <c r="F71" s="209">
        <v>1247234.11</v>
      </c>
      <c r="G71" s="200">
        <v>2680121.5300000003</v>
      </c>
    </row>
    <row r="72" spans="1:7" s="222" customFormat="1" ht="12" customHeight="1">
      <c r="A72" s="207" t="s">
        <v>477</v>
      </c>
      <c r="B72" s="209">
        <v>50170</v>
      </c>
      <c r="C72" s="225">
        <v>0</v>
      </c>
      <c r="D72" s="209">
        <v>50170</v>
      </c>
      <c r="E72" s="209">
        <v>16994.41</v>
      </c>
      <c r="F72" s="209">
        <v>16994.41</v>
      </c>
      <c r="G72" s="200">
        <v>33175.59</v>
      </c>
    </row>
    <row r="73" spans="1:7" s="222" customFormat="1" ht="12" customHeight="1">
      <c r="A73" s="210" t="s">
        <v>478</v>
      </c>
      <c r="B73" s="209">
        <v>56369</v>
      </c>
      <c r="C73" s="225">
        <v>881.6</v>
      </c>
      <c r="D73" s="209">
        <v>57250.6</v>
      </c>
      <c r="E73" s="209">
        <v>11641.82</v>
      </c>
      <c r="F73" s="209">
        <v>10760.22</v>
      </c>
      <c r="G73" s="200">
        <v>45608.78</v>
      </c>
    </row>
    <row r="74" spans="1:7" s="222" customFormat="1" ht="12" customHeight="1">
      <c r="A74" s="210" t="s">
        <v>479</v>
      </c>
      <c r="B74" s="209">
        <v>150235</v>
      </c>
      <c r="C74" s="225">
        <v>-8027</v>
      </c>
      <c r="D74" s="209">
        <v>142208</v>
      </c>
      <c r="E74" s="209">
        <v>42426.29</v>
      </c>
      <c r="F74" s="209">
        <v>42426.29</v>
      </c>
      <c r="G74" s="200">
        <v>99781.70999999999</v>
      </c>
    </row>
    <row r="75" spans="1:7" s="222" customFormat="1" ht="12" customHeight="1">
      <c r="A75" s="210" t="s">
        <v>480</v>
      </c>
      <c r="B75" s="209">
        <v>39929685</v>
      </c>
      <c r="C75" s="225">
        <v>-143360.58</v>
      </c>
      <c r="D75" s="209">
        <v>39786324.42</v>
      </c>
      <c r="E75" s="209">
        <v>18695209.26</v>
      </c>
      <c r="F75" s="209">
        <v>18230012.26</v>
      </c>
      <c r="G75" s="200">
        <v>21091115.16</v>
      </c>
    </row>
    <row r="76" spans="1:7" s="222" customFormat="1" ht="12" customHeight="1">
      <c r="A76" s="210" t="s">
        <v>481</v>
      </c>
      <c r="B76" s="209">
        <v>7944</v>
      </c>
      <c r="C76" s="225">
        <v>11040</v>
      </c>
      <c r="D76" s="209">
        <v>18984</v>
      </c>
      <c r="E76" s="209">
        <v>12362</v>
      </c>
      <c r="F76" s="209">
        <v>12362</v>
      </c>
      <c r="G76" s="200">
        <v>6622</v>
      </c>
    </row>
    <row r="77" spans="1:7" s="222" customFormat="1" ht="12" customHeight="1">
      <c r="A77" s="210" t="s">
        <v>482</v>
      </c>
      <c r="B77" s="209">
        <v>269346</v>
      </c>
      <c r="C77" s="225">
        <v>1379</v>
      </c>
      <c r="D77" s="209">
        <v>270725</v>
      </c>
      <c r="E77" s="209">
        <v>45331.76</v>
      </c>
      <c r="F77" s="209">
        <v>45331.76</v>
      </c>
      <c r="G77" s="200">
        <v>225393.24</v>
      </c>
    </row>
    <row r="78" spans="1:7" s="222" customFormat="1" ht="12" customHeight="1">
      <c r="A78" s="210" t="s">
        <v>483</v>
      </c>
      <c r="B78" s="209">
        <v>513970</v>
      </c>
      <c r="C78" s="225">
        <v>-146.16</v>
      </c>
      <c r="D78" s="209">
        <v>513823.84</v>
      </c>
      <c r="E78" s="209">
        <v>15050.35</v>
      </c>
      <c r="F78" s="209">
        <v>15050.35</v>
      </c>
      <c r="G78" s="200">
        <v>498773.49000000005</v>
      </c>
    </row>
    <row r="79" spans="1:7" s="222" customFormat="1" ht="12" customHeight="1">
      <c r="A79" s="210" t="s">
        <v>484</v>
      </c>
      <c r="B79" s="209">
        <v>283121411</v>
      </c>
      <c r="C79" s="225">
        <v>-22695892.37</v>
      </c>
      <c r="D79" s="209">
        <v>260425518.63</v>
      </c>
      <c r="E79" s="209">
        <v>91431511.43</v>
      </c>
      <c r="F79" s="209">
        <v>91429692.43</v>
      </c>
      <c r="G79" s="200">
        <v>168994007.2</v>
      </c>
    </row>
    <row r="80" spans="1:7" s="222" customFormat="1" ht="12" customHeight="1">
      <c r="A80" s="210" t="s">
        <v>485</v>
      </c>
      <c r="B80" s="209">
        <v>469061</v>
      </c>
      <c r="C80" s="225">
        <v>7925.92</v>
      </c>
      <c r="D80" s="209">
        <v>476986.92</v>
      </c>
      <c r="E80" s="209">
        <v>97111.65</v>
      </c>
      <c r="F80" s="209">
        <v>88998.61</v>
      </c>
      <c r="G80" s="200">
        <v>379875.27</v>
      </c>
    </row>
    <row r="81" spans="1:7" s="222" customFormat="1" ht="12" customHeight="1">
      <c r="A81" s="210" t="s">
        <v>486</v>
      </c>
      <c r="B81" s="209">
        <v>13524022</v>
      </c>
      <c r="C81" s="225">
        <v>-272830.21</v>
      </c>
      <c r="D81" s="209">
        <v>13251191.79</v>
      </c>
      <c r="E81" s="209">
        <v>1857441.33</v>
      </c>
      <c r="F81" s="209">
        <v>1826540.16</v>
      </c>
      <c r="G81" s="200">
        <v>11393750.459999999</v>
      </c>
    </row>
    <row r="82" spans="1:7" s="222" customFormat="1" ht="12" customHeight="1">
      <c r="A82" s="210" t="s">
        <v>487</v>
      </c>
      <c r="B82" s="209">
        <v>2386478</v>
      </c>
      <c r="C82" s="225">
        <v>-85937.1</v>
      </c>
      <c r="D82" s="209">
        <v>2300540.9</v>
      </c>
      <c r="E82" s="209">
        <v>9482.16</v>
      </c>
      <c r="F82" s="209">
        <v>9482.16</v>
      </c>
      <c r="G82" s="200">
        <v>2291058.7399999998</v>
      </c>
    </row>
    <row r="83" spans="1:7" s="222" customFormat="1" ht="12" customHeight="1">
      <c r="A83" s="210" t="s">
        <v>488</v>
      </c>
      <c r="B83" s="209">
        <v>893319</v>
      </c>
      <c r="C83" s="225">
        <v>2910</v>
      </c>
      <c r="D83" s="209">
        <v>896229</v>
      </c>
      <c r="E83" s="209">
        <v>70229.02</v>
      </c>
      <c r="F83" s="209">
        <v>67619.02</v>
      </c>
      <c r="G83" s="200">
        <v>825999.98</v>
      </c>
    </row>
    <row r="84" spans="1:7" s="222" customFormat="1" ht="12" customHeight="1">
      <c r="A84" s="210" t="s">
        <v>489</v>
      </c>
      <c r="B84" s="209">
        <v>69861</v>
      </c>
      <c r="C84" s="225">
        <v>8352</v>
      </c>
      <c r="D84" s="209">
        <v>78213</v>
      </c>
      <c r="E84" s="209">
        <v>18388.02</v>
      </c>
      <c r="F84" s="209">
        <v>18388.02</v>
      </c>
      <c r="G84" s="200">
        <v>59824.979999999996</v>
      </c>
    </row>
    <row r="85" spans="1:7" s="222" customFormat="1" ht="12" customHeight="1">
      <c r="A85" s="210" t="s">
        <v>490</v>
      </c>
      <c r="B85" s="209">
        <v>1782889</v>
      </c>
      <c r="C85" s="225">
        <v>-3546.45</v>
      </c>
      <c r="D85" s="209">
        <v>1779342.55</v>
      </c>
      <c r="E85" s="209">
        <v>141123.52</v>
      </c>
      <c r="F85" s="209">
        <v>135323.52</v>
      </c>
      <c r="G85" s="200">
        <v>1638219.03</v>
      </c>
    </row>
    <row r="86" spans="1:7" s="222" customFormat="1" ht="12" customHeight="1">
      <c r="A86" s="210" t="s">
        <v>524</v>
      </c>
      <c r="B86" s="209">
        <v>131603</v>
      </c>
      <c r="C86" s="225">
        <v>56815.95</v>
      </c>
      <c r="D86" s="209">
        <v>188418.95</v>
      </c>
      <c r="E86" s="209">
        <v>89602.06</v>
      </c>
      <c r="F86" s="209">
        <v>89602.06</v>
      </c>
      <c r="G86" s="200">
        <v>98816.89000000001</v>
      </c>
    </row>
    <row r="87" spans="1:7" s="222" customFormat="1" ht="12" customHeight="1">
      <c r="A87" s="210" t="s">
        <v>525</v>
      </c>
      <c r="B87" s="209">
        <v>296083</v>
      </c>
      <c r="C87" s="225">
        <v>-3800</v>
      </c>
      <c r="D87" s="209">
        <v>292283</v>
      </c>
      <c r="E87" s="209">
        <v>126971.52</v>
      </c>
      <c r="F87" s="209">
        <v>44071.52</v>
      </c>
      <c r="G87" s="200">
        <v>165311.47999999998</v>
      </c>
    </row>
    <row r="88" spans="1:7" s="222" customFormat="1" ht="12" customHeight="1">
      <c r="A88" s="210" t="s">
        <v>491</v>
      </c>
      <c r="B88" s="209">
        <v>255116</v>
      </c>
      <c r="C88" s="225">
        <v>39249.63</v>
      </c>
      <c r="D88" s="209">
        <v>294365.63</v>
      </c>
      <c r="E88" s="209">
        <v>147438.21</v>
      </c>
      <c r="F88" s="209">
        <v>147438.21</v>
      </c>
      <c r="G88" s="200">
        <v>146927.42</v>
      </c>
    </row>
    <row r="89" spans="1:7" s="222" customFormat="1" ht="12" customHeight="1">
      <c r="A89" s="210" t="s">
        <v>492</v>
      </c>
      <c r="B89" s="209">
        <v>978009</v>
      </c>
      <c r="C89" s="225">
        <v>1900</v>
      </c>
      <c r="D89" s="209">
        <v>979909</v>
      </c>
      <c r="E89" s="209">
        <v>1900</v>
      </c>
      <c r="F89" s="209">
        <v>1900</v>
      </c>
      <c r="G89" s="200">
        <v>978009</v>
      </c>
    </row>
    <row r="90" spans="1:7" s="222" customFormat="1" ht="12" customHeight="1">
      <c r="A90" s="210" t="s">
        <v>493</v>
      </c>
      <c r="B90" s="209">
        <v>60858778</v>
      </c>
      <c r="C90" s="225">
        <v>1114321.27</v>
      </c>
      <c r="D90" s="209">
        <v>61973099.27</v>
      </c>
      <c r="E90" s="209">
        <v>21339936.99</v>
      </c>
      <c r="F90" s="209">
        <v>21339936.99</v>
      </c>
      <c r="G90" s="200">
        <v>40633162.28</v>
      </c>
    </row>
    <row r="91" spans="1:7" s="222" customFormat="1" ht="12" customHeight="1">
      <c r="A91" s="210" t="s">
        <v>494</v>
      </c>
      <c r="B91" s="209">
        <v>2848856</v>
      </c>
      <c r="C91" s="225">
        <v>52643.38</v>
      </c>
      <c r="D91" s="209">
        <v>2901499.38</v>
      </c>
      <c r="E91" s="209">
        <v>160404.13</v>
      </c>
      <c r="F91" s="209">
        <v>160404.13</v>
      </c>
      <c r="G91" s="200">
        <v>2741095.25</v>
      </c>
    </row>
    <row r="92" spans="1:7" s="222" customFormat="1" ht="12" customHeight="1">
      <c r="A92" s="210" t="s">
        <v>495</v>
      </c>
      <c r="B92" s="209">
        <v>2399369</v>
      </c>
      <c r="C92" s="225">
        <v>-237.8</v>
      </c>
      <c r="D92" s="209">
        <v>2399131.2</v>
      </c>
      <c r="E92" s="209">
        <v>59572.28</v>
      </c>
      <c r="F92" s="209">
        <v>59572.28</v>
      </c>
      <c r="G92" s="200">
        <v>2339558.9200000004</v>
      </c>
    </row>
    <row r="93" spans="1:7" s="222" customFormat="1" ht="12" customHeight="1">
      <c r="A93" s="210" t="s">
        <v>496</v>
      </c>
      <c r="B93" s="209">
        <v>2531771</v>
      </c>
      <c r="C93" s="225">
        <v>4110.52</v>
      </c>
      <c r="D93" s="209">
        <v>2535881.52</v>
      </c>
      <c r="E93" s="209">
        <v>92029.68</v>
      </c>
      <c r="F93" s="209">
        <v>92029.68</v>
      </c>
      <c r="G93" s="200">
        <v>2443851.84</v>
      </c>
    </row>
    <row r="94" spans="1:7" s="222" customFormat="1" ht="12" customHeight="1">
      <c r="A94" s="210" t="s">
        <v>497</v>
      </c>
      <c r="B94" s="209">
        <v>2188430</v>
      </c>
      <c r="C94" s="225">
        <v>117252.09</v>
      </c>
      <c r="D94" s="209">
        <v>2305682.09</v>
      </c>
      <c r="E94" s="209">
        <v>322688.63</v>
      </c>
      <c r="F94" s="209">
        <v>322688.63</v>
      </c>
      <c r="G94" s="200">
        <v>1982993.46</v>
      </c>
    </row>
    <row r="95" spans="1:7" s="222" customFormat="1" ht="12" customHeight="1">
      <c r="A95" s="210" t="s">
        <v>498</v>
      </c>
      <c r="B95" s="209">
        <v>2184390</v>
      </c>
      <c r="C95" s="225">
        <v>15599.68</v>
      </c>
      <c r="D95" s="209">
        <v>2199989.68</v>
      </c>
      <c r="E95" s="209">
        <v>73106.7</v>
      </c>
      <c r="F95" s="209">
        <v>69626.7</v>
      </c>
      <c r="G95" s="200">
        <v>2126882.98</v>
      </c>
    </row>
    <row r="96" spans="1:7" s="222" customFormat="1" ht="12" customHeight="1">
      <c r="A96" s="210" t="s">
        <v>499</v>
      </c>
      <c r="B96" s="209">
        <v>2382146</v>
      </c>
      <c r="C96" s="225">
        <v>35853.98</v>
      </c>
      <c r="D96" s="209">
        <v>2417999.98</v>
      </c>
      <c r="E96" s="209">
        <v>95701.6</v>
      </c>
      <c r="F96" s="209">
        <v>95701.6</v>
      </c>
      <c r="G96" s="200">
        <v>2322298.38</v>
      </c>
    </row>
    <row r="97" spans="1:7" s="222" customFormat="1" ht="12" customHeight="1">
      <c r="A97" s="210" t="s">
        <v>500</v>
      </c>
      <c r="B97" s="209">
        <v>505405153</v>
      </c>
      <c r="C97" s="225">
        <v>9984961.32</v>
      </c>
      <c r="D97" s="209">
        <v>515390114.32</v>
      </c>
      <c r="E97" s="209">
        <v>178015989.96</v>
      </c>
      <c r="F97" s="209">
        <v>178015989.96</v>
      </c>
      <c r="G97" s="200">
        <v>337374124.36</v>
      </c>
    </row>
    <row r="98" spans="1:7" s="222" customFormat="1" ht="12" customHeight="1">
      <c r="A98" s="210" t="s">
        <v>501</v>
      </c>
      <c r="B98" s="209">
        <v>123729</v>
      </c>
      <c r="C98" s="225">
        <v>1200</v>
      </c>
      <c r="D98" s="209">
        <v>124929</v>
      </c>
      <c r="E98" s="209">
        <v>10253.9</v>
      </c>
      <c r="F98" s="209">
        <v>10253.9</v>
      </c>
      <c r="G98" s="200">
        <v>114675.1</v>
      </c>
    </row>
    <row r="99" spans="1:7" s="222" customFormat="1" ht="12" customHeight="1">
      <c r="A99" s="210" t="s">
        <v>526</v>
      </c>
      <c r="B99" s="209">
        <v>3957415</v>
      </c>
      <c r="C99" s="225">
        <v>52917.02</v>
      </c>
      <c r="D99" s="209">
        <v>4010332.02</v>
      </c>
      <c r="E99" s="209">
        <v>1434457.93</v>
      </c>
      <c r="F99" s="209">
        <v>1434457.93</v>
      </c>
      <c r="G99" s="200">
        <v>2575874.09</v>
      </c>
    </row>
    <row r="100" spans="1:7" s="222" customFormat="1" ht="12" customHeight="1">
      <c r="A100" s="210" t="s">
        <v>502</v>
      </c>
      <c r="B100" s="209">
        <v>2182945256</v>
      </c>
      <c r="C100" s="225">
        <v>-6945490.29</v>
      </c>
      <c r="D100" s="209">
        <v>2175999765.71</v>
      </c>
      <c r="E100" s="209">
        <v>589831114.19</v>
      </c>
      <c r="F100" s="209">
        <v>589601201.34</v>
      </c>
      <c r="G100" s="200">
        <v>1586168651.52</v>
      </c>
    </row>
    <row r="101" spans="1:7" s="222" customFormat="1" ht="12" customHeight="1">
      <c r="A101" s="210" t="s">
        <v>503</v>
      </c>
      <c r="B101" s="209">
        <v>2391592</v>
      </c>
      <c r="C101" s="225">
        <v>0</v>
      </c>
      <c r="D101" s="209">
        <v>2391592</v>
      </c>
      <c r="E101" s="209">
        <v>10242.25</v>
      </c>
      <c r="F101" s="209">
        <v>10242.25</v>
      </c>
      <c r="G101" s="200">
        <v>2381349.75</v>
      </c>
    </row>
    <row r="102" spans="1:7" s="222" customFormat="1" ht="12" customHeight="1">
      <c r="A102" s="210" t="s">
        <v>504</v>
      </c>
      <c r="B102" s="209">
        <v>2249692</v>
      </c>
      <c r="C102" s="225">
        <v>0</v>
      </c>
      <c r="D102" s="209">
        <v>2249692</v>
      </c>
      <c r="E102" s="209">
        <v>15975.83</v>
      </c>
      <c r="F102" s="209">
        <v>15975.83</v>
      </c>
      <c r="G102" s="200">
        <v>2233716.17</v>
      </c>
    </row>
    <row r="103" spans="1:7" s="222" customFormat="1" ht="12" customHeight="1">
      <c r="A103" s="210" t="s">
        <v>505</v>
      </c>
      <c r="B103" s="209">
        <v>2195583</v>
      </c>
      <c r="C103" s="225">
        <v>0</v>
      </c>
      <c r="D103" s="209">
        <v>2195583</v>
      </c>
      <c r="E103" s="209">
        <v>16302.28</v>
      </c>
      <c r="F103" s="209">
        <v>16302.28</v>
      </c>
      <c r="G103" s="200">
        <v>2179280.72</v>
      </c>
    </row>
    <row r="104" spans="1:7" s="222" customFormat="1" ht="12" customHeight="1">
      <c r="A104" s="210" t="s">
        <v>506</v>
      </c>
      <c r="B104" s="209">
        <v>2375145</v>
      </c>
      <c r="C104" s="225">
        <v>41631.17</v>
      </c>
      <c r="D104" s="209">
        <v>2416776.17</v>
      </c>
      <c r="E104" s="209">
        <v>54126.34</v>
      </c>
      <c r="F104" s="209">
        <v>54126.34</v>
      </c>
      <c r="G104" s="200">
        <v>2362649.83</v>
      </c>
    </row>
    <row r="105" spans="1:7" s="222" customFormat="1" ht="12" customHeight="1">
      <c r="A105" s="210" t="s">
        <v>507</v>
      </c>
      <c r="B105" s="209">
        <v>2380208</v>
      </c>
      <c r="C105" s="225">
        <v>-78301.56</v>
      </c>
      <c r="D105" s="209">
        <v>2301906.44</v>
      </c>
      <c r="E105" s="209">
        <v>14511.43</v>
      </c>
      <c r="F105" s="209">
        <v>14511.43</v>
      </c>
      <c r="G105" s="200">
        <v>2287395.01</v>
      </c>
    </row>
    <row r="106" spans="1:7" s="222" customFormat="1" ht="12" customHeight="1">
      <c r="A106" s="210" t="s">
        <v>508</v>
      </c>
      <c r="B106" s="209">
        <v>2357583</v>
      </c>
      <c r="C106" s="225">
        <v>20967.58</v>
      </c>
      <c r="D106" s="209">
        <v>2378550.58</v>
      </c>
      <c r="E106" s="209">
        <v>50194.14</v>
      </c>
      <c r="F106" s="209">
        <v>47878.5</v>
      </c>
      <c r="G106" s="200">
        <v>2328356.44</v>
      </c>
    </row>
    <row r="107" spans="1:7" s="222" customFormat="1" ht="12" customHeight="1">
      <c r="A107" s="210" t="s">
        <v>509</v>
      </c>
      <c r="B107" s="209">
        <v>14811353</v>
      </c>
      <c r="C107" s="225">
        <v>0</v>
      </c>
      <c r="D107" s="209">
        <v>14811353</v>
      </c>
      <c r="E107" s="209">
        <v>91843.63</v>
      </c>
      <c r="F107" s="209">
        <v>91843.63</v>
      </c>
      <c r="G107" s="200">
        <v>14719509.37</v>
      </c>
    </row>
    <row r="108" spans="1:7" s="222" customFormat="1" ht="12" customHeight="1">
      <c r="A108" s="210" t="s">
        <v>510</v>
      </c>
      <c r="B108" s="209">
        <v>661447984</v>
      </c>
      <c r="C108" s="225">
        <v>12496592.78</v>
      </c>
      <c r="D108" s="209">
        <v>673944576.78</v>
      </c>
      <c r="E108" s="209">
        <v>225106557.71</v>
      </c>
      <c r="F108" s="209">
        <v>225106557.71</v>
      </c>
      <c r="G108" s="200">
        <v>448838019.06999993</v>
      </c>
    </row>
    <row r="109" spans="1:7" s="222" customFormat="1" ht="12" customHeight="1">
      <c r="A109" s="210" t="s">
        <v>511</v>
      </c>
      <c r="B109" s="209">
        <v>667376083</v>
      </c>
      <c r="C109" s="225">
        <v>13287177.18</v>
      </c>
      <c r="D109" s="209">
        <v>680663260.18</v>
      </c>
      <c r="E109" s="209">
        <v>228001765.64</v>
      </c>
      <c r="F109" s="209">
        <v>228001765.64</v>
      </c>
      <c r="G109" s="200">
        <v>452661494.53999996</v>
      </c>
    </row>
    <row r="110" spans="1:7" s="222" customFormat="1" ht="12" customHeight="1">
      <c r="A110" s="210" t="s">
        <v>512</v>
      </c>
      <c r="B110" s="209">
        <v>340684152</v>
      </c>
      <c r="C110" s="225">
        <v>6268295.21</v>
      </c>
      <c r="D110" s="209">
        <v>346952447.21</v>
      </c>
      <c r="E110" s="209">
        <v>119160990.42</v>
      </c>
      <c r="F110" s="209">
        <v>119160990.42</v>
      </c>
      <c r="G110" s="200">
        <v>227791456.78999996</v>
      </c>
    </row>
    <row r="111" spans="1:7" s="222" customFormat="1" ht="12" customHeight="1">
      <c r="A111" s="210" t="s">
        <v>513</v>
      </c>
      <c r="B111" s="209">
        <v>47478793</v>
      </c>
      <c r="C111" s="225">
        <v>726091.46</v>
      </c>
      <c r="D111" s="209">
        <v>48204884.46</v>
      </c>
      <c r="E111" s="209">
        <v>15550562.12</v>
      </c>
      <c r="F111" s="209">
        <v>15533221.52</v>
      </c>
      <c r="G111" s="200">
        <v>32654322.340000004</v>
      </c>
    </row>
    <row r="112" spans="1:7" s="222" customFormat="1" ht="12" customHeight="1">
      <c r="A112" s="210" t="s">
        <v>514</v>
      </c>
      <c r="B112" s="209">
        <v>9462146</v>
      </c>
      <c r="C112" s="225">
        <v>341440.33</v>
      </c>
      <c r="D112" s="209">
        <v>9803586.33</v>
      </c>
      <c r="E112" s="209">
        <v>6229848.87</v>
      </c>
      <c r="F112" s="209">
        <v>6229848.87</v>
      </c>
      <c r="G112" s="200">
        <v>3573737.46</v>
      </c>
    </row>
    <row r="113" spans="1:7" s="222" customFormat="1" ht="12" customHeight="1">
      <c r="A113" s="210" t="s">
        <v>515</v>
      </c>
      <c r="B113" s="209">
        <v>27192919</v>
      </c>
      <c r="C113" s="209">
        <v>530281.07</v>
      </c>
      <c r="D113" s="209">
        <v>27723200.07</v>
      </c>
      <c r="E113" s="209">
        <v>9653111.06</v>
      </c>
      <c r="F113" s="209">
        <v>9653111.06</v>
      </c>
      <c r="G113" s="200">
        <v>18070089.009999998</v>
      </c>
    </row>
    <row r="114" spans="1:7" s="222" customFormat="1" ht="12" customHeight="1">
      <c r="A114" s="210" t="s">
        <v>516</v>
      </c>
      <c r="B114" s="209">
        <v>320059826</v>
      </c>
      <c r="C114" s="209">
        <v>6586633.17</v>
      </c>
      <c r="D114" s="209">
        <v>326646459.17</v>
      </c>
      <c r="E114" s="209">
        <v>113406618.63</v>
      </c>
      <c r="F114" s="209">
        <v>113406618.63</v>
      </c>
      <c r="G114" s="200">
        <v>213239840.54000002</v>
      </c>
    </row>
    <row r="115" spans="1:7" s="222" customFormat="1" ht="12" customHeight="1">
      <c r="A115" s="210" t="s">
        <v>517</v>
      </c>
      <c r="B115" s="209">
        <v>14685</v>
      </c>
      <c r="C115" s="209">
        <v>0</v>
      </c>
      <c r="D115" s="209">
        <v>14685</v>
      </c>
      <c r="E115" s="209">
        <v>7333.65</v>
      </c>
      <c r="F115" s="209">
        <v>7333.65</v>
      </c>
      <c r="G115" s="200">
        <v>7351.35</v>
      </c>
    </row>
    <row r="116" spans="1:7" s="222" customFormat="1" ht="12" customHeight="1">
      <c r="A116" s="210" t="s">
        <v>518</v>
      </c>
      <c r="B116" s="209">
        <v>107126157</v>
      </c>
      <c r="C116" s="223">
        <v>-21583774.11</v>
      </c>
      <c r="D116" s="209">
        <v>85542382.89</v>
      </c>
      <c r="E116" s="209">
        <v>35156968.82</v>
      </c>
      <c r="F116" s="209">
        <v>35156968.82</v>
      </c>
      <c r="G116" s="200">
        <v>50385414.07</v>
      </c>
    </row>
    <row r="117" spans="1:7" s="222" customFormat="1" ht="12" customHeight="1">
      <c r="A117" s="210" t="s">
        <v>527</v>
      </c>
      <c r="B117" s="209">
        <v>12623</v>
      </c>
      <c r="C117" s="209">
        <v>0</v>
      </c>
      <c r="D117" s="209">
        <v>12623</v>
      </c>
      <c r="E117" s="209">
        <v>4788.12</v>
      </c>
      <c r="F117" s="209">
        <v>4788.12</v>
      </c>
      <c r="G117" s="200">
        <v>7834.88</v>
      </c>
    </row>
    <row r="118" spans="1:7" s="222" customFormat="1" ht="12" customHeight="1">
      <c r="A118" s="210" t="s">
        <v>528</v>
      </c>
      <c r="B118" s="209">
        <v>18787</v>
      </c>
      <c r="C118" s="209">
        <v>0</v>
      </c>
      <c r="D118" s="209">
        <v>18787</v>
      </c>
      <c r="E118" s="209">
        <v>9156.34</v>
      </c>
      <c r="F118" s="209">
        <v>9156.34</v>
      </c>
      <c r="G118" s="200">
        <v>9630.66</v>
      </c>
    </row>
    <row r="119" spans="1:7" s="222" customFormat="1" ht="12" customHeight="1">
      <c r="A119" s="210" t="s">
        <v>519</v>
      </c>
      <c r="B119" s="209">
        <v>22448088</v>
      </c>
      <c r="C119" s="223">
        <v>-5171.67</v>
      </c>
      <c r="D119" s="209">
        <v>22442916.33</v>
      </c>
      <c r="E119" s="209">
        <v>247043.03</v>
      </c>
      <c r="F119" s="209">
        <v>247043.03</v>
      </c>
      <c r="G119" s="200">
        <v>22195873.299999997</v>
      </c>
    </row>
    <row r="120" spans="1:7" s="222" customFormat="1" ht="12" customHeight="1">
      <c r="A120" s="210" t="s">
        <v>529</v>
      </c>
      <c r="B120" s="209">
        <v>130230</v>
      </c>
      <c r="C120" s="209">
        <v>281.59</v>
      </c>
      <c r="D120" s="209">
        <v>130511.59</v>
      </c>
      <c r="E120" s="209">
        <v>82327.79</v>
      </c>
      <c r="F120" s="209">
        <v>82327.79</v>
      </c>
      <c r="G120" s="200">
        <v>48183.8</v>
      </c>
    </row>
    <row r="121" spans="1:7" s="222" customFormat="1" ht="12" customHeight="1">
      <c r="A121" s="210" t="s">
        <v>530</v>
      </c>
      <c r="B121" s="209">
        <v>0</v>
      </c>
      <c r="C121" s="209">
        <v>235049419.21</v>
      </c>
      <c r="D121" s="209">
        <v>235049419.21</v>
      </c>
      <c r="E121" s="209">
        <v>83448672.29</v>
      </c>
      <c r="F121" s="209">
        <v>83448672.29</v>
      </c>
      <c r="G121" s="200">
        <v>151600746.92000002</v>
      </c>
    </row>
    <row r="122" spans="1:7" s="222" customFormat="1" ht="12" customHeight="1">
      <c r="A122" s="210" t="s">
        <v>534</v>
      </c>
      <c r="B122" s="209">
        <v>0</v>
      </c>
      <c r="C122" s="209">
        <v>9738428.78</v>
      </c>
      <c r="D122" s="209">
        <v>9738428.78</v>
      </c>
      <c r="E122" s="209">
        <v>3015183.68</v>
      </c>
      <c r="F122" s="209">
        <v>3015183.68</v>
      </c>
      <c r="G122" s="200">
        <v>6723245.1</v>
      </c>
    </row>
    <row r="123" spans="1:7" s="222" customFormat="1" ht="12" customHeight="1">
      <c r="A123" s="210" t="s">
        <v>535</v>
      </c>
      <c r="B123" s="209">
        <v>0</v>
      </c>
      <c r="C123" s="209">
        <v>5621728.6</v>
      </c>
      <c r="D123" s="209">
        <v>5621728.6</v>
      </c>
      <c r="E123" s="209">
        <v>0</v>
      </c>
      <c r="F123" s="209">
        <v>0</v>
      </c>
      <c r="G123" s="200">
        <v>5621728.6</v>
      </c>
    </row>
    <row r="124" spans="1:7" s="222" customFormat="1" ht="12" customHeight="1">
      <c r="A124" s="210" t="s">
        <v>536</v>
      </c>
      <c r="B124" s="209">
        <v>0</v>
      </c>
      <c r="C124" s="209">
        <v>3059307.93</v>
      </c>
      <c r="D124" s="209">
        <v>3059307.93</v>
      </c>
      <c r="E124" s="209">
        <v>0</v>
      </c>
      <c r="F124" s="209">
        <v>0</v>
      </c>
      <c r="G124" s="200">
        <v>3059307.93</v>
      </c>
    </row>
    <row r="125" spans="1:7" s="222" customFormat="1" ht="12" customHeight="1">
      <c r="A125" s="210" t="s">
        <v>456</v>
      </c>
      <c r="B125" s="209">
        <v>0</v>
      </c>
      <c r="C125" s="209">
        <v>2861385</v>
      </c>
      <c r="D125" s="209">
        <v>2861385</v>
      </c>
      <c r="E125" s="209">
        <v>45057.89</v>
      </c>
      <c r="F125" s="209">
        <v>45057.89</v>
      </c>
      <c r="G125" s="200">
        <v>2816327.11</v>
      </c>
    </row>
    <row r="126" spans="1:7" s="222" customFormat="1" ht="12" customHeight="1">
      <c r="A126" s="210" t="s">
        <v>537</v>
      </c>
      <c r="B126" s="209">
        <v>0</v>
      </c>
      <c r="C126" s="209">
        <v>931447.63</v>
      </c>
      <c r="D126" s="209">
        <v>931447.63</v>
      </c>
      <c r="E126" s="209">
        <v>0</v>
      </c>
      <c r="F126" s="209">
        <v>0</v>
      </c>
      <c r="G126" s="200">
        <v>931447.63</v>
      </c>
    </row>
    <row r="127" spans="1:7" s="222" customFormat="1" ht="12" customHeight="1">
      <c r="A127" s="210" t="s">
        <v>538</v>
      </c>
      <c r="B127" s="209">
        <v>0</v>
      </c>
      <c r="C127" s="209">
        <v>718172.36</v>
      </c>
      <c r="D127" s="209">
        <v>718172.36</v>
      </c>
      <c r="E127" s="209">
        <v>0</v>
      </c>
      <c r="F127" s="209">
        <v>0</v>
      </c>
      <c r="G127" s="200">
        <v>718172.36</v>
      </c>
    </row>
    <row r="128" spans="1:7" s="222" customFormat="1" ht="12" customHeight="1">
      <c r="A128" s="210" t="s">
        <v>539</v>
      </c>
      <c r="B128" s="209">
        <v>0</v>
      </c>
      <c r="C128" s="209">
        <v>1177321.09</v>
      </c>
      <c r="D128" s="209">
        <v>1177321.09</v>
      </c>
      <c r="E128" s="209">
        <v>114528.29</v>
      </c>
      <c r="F128" s="209">
        <v>87183.28</v>
      </c>
      <c r="G128" s="200">
        <v>1062792.8</v>
      </c>
    </row>
    <row r="129" spans="1:7" s="222" customFormat="1" ht="16.5" customHeight="1">
      <c r="A129" s="210" t="s">
        <v>540</v>
      </c>
      <c r="B129" s="209">
        <v>0</v>
      </c>
      <c r="C129" s="209">
        <v>1096620</v>
      </c>
      <c r="D129" s="209">
        <v>1096620</v>
      </c>
      <c r="E129" s="209">
        <v>0</v>
      </c>
      <c r="F129" s="209">
        <v>0</v>
      </c>
      <c r="G129" s="200">
        <v>1096620</v>
      </c>
    </row>
    <row r="130" spans="1:7" s="222" customFormat="1" ht="12" customHeight="1">
      <c r="A130" s="210" t="s">
        <v>541</v>
      </c>
      <c r="B130" s="209">
        <v>0</v>
      </c>
      <c r="C130" s="209">
        <v>9988550.1</v>
      </c>
      <c r="D130" s="209">
        <v>9988550.1</v>
      </c>
      <c r="E130" s="209">
        <v>2400.02</v>
      </c>
      <c r="F130" s="209">
        <v>2400.02</v>
      </c>
      <c r="G130" s="200">
        <v>9986150.08</v>
      </c>
    </row>
    <row r="131" spans="1:7" s="222" customFormat="1" ht="6" customHeight="1">
      <c r="A131" s="210"/>
      <c r="B131" s="209"/>
      <c r="C131" s="209"/>
      <c r="D131" s="209"/>
      <c r="E131" s="209"/>
      <c r="F131" s="209"/>
      <c r="G131" s="200"/>
    </row>
    <row r="132" spans="1:7" s="222" customFormat="1" ht="15" customHeight="1">
      <c r="A132" s="205" t="s">
        <v>386</v>
      </c>
      <c r="B132" s="213">
        <v>5484178285</v>
      </c>
      <c r="C132" s="213">
        <v>281125587.15000004</v>
      </c>
      <c r="D132" s="213">
        <v>5765303873.150002</v>
      </c>
      <c r="E132" s="213">
        <v>1775448406.0599995</v>
      </c>
      <c r="F132" s="213">
        <v>1770641175.2</v>
      </c>
      <c r="G132" s="213">
        <v>3989855467.090001</v>
      </c>
    </row>
    <row r="133" spans="1:7" s="222" customFormat="1" ht="5.25" customHeight="1" thickBot="1">
      <c r="A133" s="214"/>
      <c r="B133" s="215"/>
      <c r="C133" s="215"/>
      <c r="D133" s="215"/>
      <c r="E133" s="215"/>
      <c r="F133" s="215"/>
      <c r="G133" s="215"/>
    </row>
  </sheetData>
  <sheetProtection/>
  <mergeCells count="9">
    <mergeCell ref="G8:G9"/>
    <mergeCell ref="A8:A9"/>
    <mergeCell ref="B8:F8"/>
    <mergeCell ref="A1:G1"/>
    <mergeCell ref="A3:G3"/>
    <mergeCell ref="A4:G4"/>
    <mergeCell ref="A5:G5"/>
    <mergeCell ref="A6:G6"/>
    <mergeCell ref="A7:G7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Normal="85" zoomScaleSheetLayoutView="100" zoomScalePageLayoutView="0" workbookViewId="0" topLeftCell="A1">
      <pane ySplit="9" topLeftCell="A64" activePane="bottomLeft" state="frozen"/>
      <selection pane="topLeft" activeCell="E16" sqref="E16"/>
      <selection pane="bottomLeft" activeCell="C130" sqref="C130"/>
    </sheetView>
  </sheetViews>
  <sheetFormatPr defaultColWidth="11.421875" defaultRowHeight="15"/>
  <cols>
    <col min="1" max="1" width="4.57421875" style="0" customWidth="1"/>
    <col min="2" max="2" width="40.57421875" style="0" customWidth="1"/>
    <col min="3" max="3" width="19.28125" style="0" bestFit="1" customWidth="1"/>
    <col min="4" max="4" width="17.57421875" style="0" bestFit="1" customWidth="1"/>
    <col min="5" max="8" width="19.28125" style="0" bestFit="1" customWidth="1"/>
  </cols>
  <sheetData>
    <row r="1" spans="1:8" ht="33" customHeight="1">
      <c r="A1" s="315" t="s">
        <v>389</v>
      </c>
      <c r="B1" s="315"/>
      <c r="C1" s="315"/>
      <c r="D1" s="315"/>
      <c r="E1" s="315"/>
      <c r="F1" s="315"/>
      <c r="G1" s="315"/>
      <c r="H1" s="315"/>
    </row>
    <row r="2" ht="8.25" customHeight="1" thickBot="1"/>
    <row r="3" spans="1:8" ht="15">
      <c r="A3" s="232" t="s">
        <v>441</v>
      </c>
      <c r="B3" s="233"/>
      <c r="C3" s="233"/>
      <c r="D3" s="233"/>
      <c r="E3" s="233"/>
      <c r="F3" s="233"/>
      <c r="G3" s="233"/>
      <c r="H3" s="353"/>
    </row>
    <row r="4" spans="1:8" ht="15">
      <c r="A4" s="286" t="s">
        <v>304</v>
      </c>
      <c r="B4" s="287"/>
      <c r="C4" s="287"/>
      <c r="D4" s="287"/>
      <c r="E4" s="287"/>
      <c r="F4" s="287"/>
      <c r="G4" s="287"/>
      <c r="H4" s="352"/>
    </row>
    <row r="5" spans="1:8" ht="15">
      <c r="A5" s="286" t="s">
        <v>390</v>
      </c>
      <c r="B5" s="287"/>
      <c r="C5" s="287"/>
      <c r="D5" s="287"/>
      <c r="E5" s="287"/>
      <c r="F5" s="287"/>
      <c r="G5" s="287"/>
      <c r="H5" s="352"/>
    </row>
    <row r="6" spans="1:8" ht="15">
      <c r="A6" s="286" t="str">
        <f>+6b!A6:G6</f>
        <v>Del 1 de Enero al 30 de Junio de 2018</v>
      </c>
      <c r="B6" s="287"/>
      <c r="C6" s="287"/>
      <c r="D6" s="287"/>
      <c r="E6" s="287"/>
      <c r="F6" s="287"/>
      <c r="G6" s="287"/>
      <c r="H6" s="352"/>
    </row>
    <row r="7" spans="1:8" ht="15.75" thickBot="1">
      <c r="A7" s="289" t="s">
        <v>1</v>
      </c>
      <c r="B7" s="290"/>
      <c r="C7" s="290"/>
      <c r="D7" s="290"/>
      <c r="E7" s="290"/>
      <c r="F7" s="290"/>
      <c r="G7" s="290"/>
      <c r="H7" s="354"/>
    </row>
    <row r="8" spans="1:8" ht="15.75" thickBot="1">
      <c r="A8" s="232" t="s">
        <v>2</v>
      </c>
      <c r="B8" s="234"/>
      <c r="C8" s="271" t="s">
        <v>307</v>
      </c>
      <c r="D8" s="272"/>
      <c r="E8" s="272"/>
      <c r="F8" s="272"/>
      <c r="G8" s="273"/>
      <c r="H8" s="294" t="s">
        <v>308</v>
      </c>
    </row>
    <row r="9" spans="1:8" ht="17.25" thickBot="1">
      <c r="A9" s="289"/>
      <c r="B9" s="291"/>
      <c r="C9" s="188" t="s">
        <v>191</v>
      </c>
      <c r="D9" s="188" t="s">
        <v>309</v>
      </c>
      <c r="E9" s="188" t="s">
        <v>310</v>
      </c>
      <c r="F9" s="188" t="s">
        <v>192</v>
      </c>
      <c r="G9" s="188" t="s">
        <v>210</v>
      </c>
      <c r="H9" s="295"/>
    </row>
    <row r="10" spans="1:8" ht="13.5" customHeight="1">
      <c r="A10" s="348"/>
      <c r="B10" s="349"/>
      <c r="C10" s="203"/>
      <c r="D10" s="203"/>
      <c r="E10" s="203"/>
      <c r="F10" s="203"/>
      <c r="G10" s="203"/>
      <c r="H10" s="203"/>
    </row>
    <row r="11" spans="1:8" ht="13.5" customHeight="1">
      <c r="A11" s="350" t="s">
        <v>391</v>
      </c>
      <c r="B11" s="351"/>
      <c r="C11" s="227">
        <v>134221000</v>
      </c>
      <c r="D11" s="227">
        <v>10883206.45</v>
      </c>
      <c r="E11" s="227">
        <v>145104206.45</v>
      </c>
      <c r="F11" s="227">
        <v>29979479.05</v>
      </c>
      <c r="G11" s="227">
        <v>26090955.18</v>
      </c>
      <c r="H11" s="227">
        <v>115124727.39999999</v>
      </c>
    </row>
    <row r="12" spans="1:8" ht="13.5" customHeight="1">
      <c r="A12" s="346" t="s">
        <v>392</v>
      </c>
      <c r="B12" s="347"/>
      <c r="C12" s="227">
        <v>0</v>
      </c>
      <c r="D12" s="227">
        <v>0</v>
      </c>
      <c r="E12" s="227">
        <v>0</v>
      </c>
      <c r="F12" s="227">
        <v>0</v>
      </c>
      <c r="G12" s="227">
        <v>0</v>
      </c>
      <c r="H12" s="227">
        <v>0</v>
      </c>
    </row>
    <row r="13" spans="1:8" ht="13.5" customHeight="1">
      <c r="A13" s="88"/>
      <c r="B13" s="52" t="s">
        <v>393</v>
      </c>
      <c r="C13" s="228"/>
      <c r="D13" s="228"/>
      <c r="E13" s="228">
        <v>0</v>
      </c>
      <c r="F13" s="228"/>
      <c r="G13" s="228"/>
      <c r="H13" s="228">
        <v>0</v>
      </c>
    </row>
    <row r="14" spans="1:8" ht="13.5" customHeight="1">
      <c r="A14" s="88"/>
      <c r="B14" s="52" t="s">
        <v>394</v>
      </c>
      <c r="C14" s="228"/>
      <c r="D14" s="228"/>
      <c r="E14" s="228">
        <v>0</v>
      </c>
      <c r="F14" s="228"/>
      <c r="G14" s="228"/>
      <c r="H14" s="228">
        <v>0</v>
      </c>
    </row>
    <row r="15" spans="1:8" ht="13.5" customHeight="1">
      <c r="A15" s="88"/>
      <c r="B15" s="52" t="s">
        <v>395</v>
      </c>
      <c r="C15" s="228"/>
      <c r="D15" s="228"/>
      <c r="E15" s="228">
        <v>0</v>
      </c>
      <c r="F15" s="228"/>
      <c r="G15" s="228"/>
      <c r="H15" s="228">
        <v>0</v>
      </c>
    </row>
    <row r="16" spans="1:8" ht="13.5" customHeight="1">
      <c r="A16" s="88"/>
      <c r="B16" s="52" t="s">
        <v>396</v>
      </c>
      <c r="C16" s="228"/>
      <c r="D16" s="228"/>
      <c r="E16" s="228">
        <v>0</v>
      </c>
      <c r="F16" s="228"/>
      <c r="G16" s="228"/>
      <c r="H16" s="228">
        <v>0</v>
      </c>
    </row>
    <row r="17" spans="1:8" ht="13.5" customHeight="1">
      <c r="A17" s="88"/>
      <c r="B17" s="52" t="s">
        <v>397</v>
      </c>
      <c r="C17" s="228"/>
      <c r="D17" s="228"/>
      <c r="E17" s="228">
        <v>0</v>
      </c>
      <c r="F17" s="228"/>
      <c r="G17" s="228"/>
      <c r="H17" s="228">
        <v>0</v>
      </c>
    </row>
    <row r="18" spans="1:8" ht="13.5" customHeight="1">
      <c r="A18" s="88"/>
      <c r="B18" s="52" t="s">
        <v>398</v>
      </c>
      <c r="C18" s="228"/>
      <c r="D18" s="228"/>
      <c r="E18" s="228">
        <v>0</v>
      </c>
      <c r="F18" s="228"/>
      <c r="G18" s="228"/>
      <c r="H18" s="228">
        <v>0</v>
      </c>
    </row>
    <row r="19" spans="1:8" ht="13.5" customHeight="1">
      <c r="A19" s="88"/>
      <c r="B19" s="52" t="s">
        <v>399</v>
      </c>
      <c r="C19" s="228"/>
      <c r="D19" s="228"/>
      <c r="E19" s="228">
        <v>0</v>
      </c>
      <c r="F19" s="228"/>
      <c r="G19" s="228"/>
      <c r="H19" s="228">
        <v>0</v>
      </c>
    </row>
    <row r="20" spans="1:8" ht="13.5" customHeight="1">
      <c r="A20" s="88"/>
      <c r="B20" s="52" t="s">
        <v>400</v>
      </c>
      <c r="C20" s="228"/>
      <c r="D20" s="228"/>
      <c r="E20" s="228">
        <v>0</v>
      </c>
      <c r="F20" s="228"/>
      <c r="G20" s="228"/>
      <c r="H20" s="228">
        <v>0</v>
      </c>
    </row>
    <row r="21" spans="1:8" ht="13.5" customHeight="1">
      <c r="A21" s="88"/>
      <c r="B21" s="52"/>
      <c r="C21" s="228"/>
      <c r="D21" s="228"/>
      <c r="E21" s="228"/>
      <c r="F21" s="228"/>
      <c r="G21" s="228"/>
      <c r="H21" s="228"/>
    </row>
    <row r="22" spans="1:8" ht="13.5" customHeight="1">
      <c r="A22" s="346" t="s">
        <v>401</v>
      </c>
      <c r="B22" s="347"/>
      <c r="C22" s="227">
        <v>134221000</v>
      </c>
      <c r="D22" s="227">
        <v>10883206.45</v>
      </c>
      <c r="E22" s="227">
        <v>145104206.45</v>
      </c>
      <c r="F22" s="227">
        <v>29979479.05</v>
      </c>
      <c r="G22" s="227">
        <v>26090955.18</v>
      </c>
      <c r="H22" s="227">
        <v>115124727.39999999</v>
      </c>
    </row>
    <row r="23" spans="1:8" ht="13.5" customHeight="1">
      <c r="A23" s="88"/>
      <c r="B23" s="52" t="s">
        <v>402</v>
      </c>
      <c r="C23" s="228"/>
      <c r="D23" s="228"/>
      <c r="E23" s="228">
        <v>0</v>
      </c>
      <c r="F23" s="228"/>
      <c r="G23" s="228"/>
      <c r="H23" s="228">
        <v>0</v>
      </c>
    </row>
    <row r="24" spans="1:8" ht="13.5" customHeight="1">
      <c r="A24" s="88"/>
      <c r="B24" s="52" t="s">
        <v>403</v>
      </c>
      <c r="C24" s="228"/>
      <c r="D24" s="228"/>
      <c r="E24" s="228">
        <v>0</v>
      </c>
      <c r="F24" s="228"/>
      <c r="G24" s="228"/>
      <c r="H24" s="228">
        <v>0</v>
      </c>
    </row>
    <row r="25" spans="1:8" ht="13.5" customHeight="1">
      <c r="A25" s="88"/>
      <c r="B25" s="52" t="s">
        <v>404</v>
      </c>
      <c r="C25" s="228"/>
      <c r="D25" s="228"/>
      <c r="E25" s="228">
        <v>0</v>
      </c>
      <c r="F25" s="228"/>
      <c r="G25" s="228"/>
      <c r="H25" s="228">
        <v>0</v>
      </c>
    </row>
    <row r="26" spans="1:8" ht="13.5" customHeight="1">
      <c r="A26" s="88"/>
      <c r="B26" s="52" t="s">
        <v>405</v>
      </c>
      <c r="C26" s="228"/>
      <c r="D26" s="228"/>
      <c r="E26" s="228">
        <v>0</v>
      </c>
      <c r="F26" s="228"/>
      <c r="G26" s="228"/>
      <c r="H26" s="228">
        <v>0</v>
      </c>
    </row>
    <row r="27" spans="1:8" ht="13.5" customHeight="1">
      <c r="A27" s="88"/>
      <c r="B27" s="82" t="s">
        <v>406</v>
      </c>
      <c r="C27" s="228">
        <v>134221000</v>
      </c>
      <c r="D27" s="228">
        <v>10883206.45</v>
      </c>
      <c r="E27" s="228">
        <v>145104206.45</v>
      </c>
      <c r="F27" s="228">
        <v>29979479.05</v>
      </c>
      <c r="G27" s="228">
        <v>26090955.18</v>
      </c>
      <c r="H27" s="228">
        <v>115124727.39999999</v>
      </c>
    </row>
    <row r="28" spans="1:8" ht="13.5" customHeight="1">
      <c r="A28" s="88"/>
      <c r="B28" s="52" t="s">
        <v>407</v>
      </c>
      <c r="C28" s="228"/>
      <c r="D28" s="228"/>
      <c r="E28" s="228">
        <v>0</v>
      </c>
      <c r="F28" s="228"/>
      <c r="G28" s="228"/>
      <c r="H28" s="228">
        <v>0</v>
      </c>
    </row>
    <row r="29" spans="1:8" ht="13.5" customHeight="1">
      <c r="A29" s="88"/>
      <c r="B29" s="52" t="s">
        <v>408</v>
      </c>
      <c r="C29" s="228"/>
      <c r="D29" s="228"/>
      <c r="E29" s="228">
        <v>0</v>
      </c>
      <c r="F29" s="228"/>
      <c r="G29" s="228"/>
      <c r="H29" s="228">
        <v>0</v>
      </c>
    </row>
    <row r="30" spans="1:8" ht="13.5" customHeight="1">
      <c r="A30" s="346" t="s">
        <v>409</v>
      </c>
      <c r="B30" s="347"/>
      <c r="C30" s="228"/>
      <c r="D30" s="228"/>
      <c r="E30" s="228"/>
      <c r="F30" s="228"/>
      <c r="G30" s="228"/>
      <c r="H30" s="228"/>
    </row>
    <row r="31" spans="1:8" ht="13.5" customHeight="1">
      <c r="A31" s="88"/>
      <c r="B31" s="52" t="s">
        <v>410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</row>
    <row r="32" spans="1:8" ht="13.5" customHeight="1">
      <c r="A32" s="88"/>
      <c r="B32" s="52" t="s">
        <v>411</v>
      </c>
      <c r="C32" s="228"/>
      <c r="D32" s="228"/>
      <c r="E32" s="228">
        <v>0</v>
      </c>
      <c r="F32" s="228"/>
      <c r="G32" s="228"/>
      <c r="H32" s="228">
        <v>0</v>
      </c>
    </row>
    <row r="33" spans="1:8" ht="13.5" customHeight="1">
      <c r="A33" s="88"/>
      <c r="B33" s="52" t="s">
        <v>412</v>
      </c>
      <c r="C33" s="228"/>
      <c r="D33" s="228"/>
      <c r="E33" s="228">
        <v>0</v>
      </c>
      <c r="F33" s="228"/>
      <c r="G33" s="228"/>
      <c r="H33" s="228">
        <v>0</v>
      </c>
    </row>
    <row r="34" spans="1:8" ht="13.5" customHeight="1">
      <c r="A34" s="88"/>
      <c r="B34" s="52" t="s">
        <v>413</v>
      </c>
      <c r="C34" s="228"/>
      <c r="D34" s="228"/>
      <c r="E34" s="228">
        <v>0</v>
      </c>
      <c r="F34" s="228"/>
      <c r="G34" s="228"/>
      <c r="H34" s="228">
        <v>0</v>
      </c>
    </row>
    <row r="35" spans="1:8" ht="13.5" customHeight="1">
      <c r="A35" s="88"/>
      <c r="B35" s="52" t="s">
        <v>414</v>
      </c>
      <c r="C35" s="228"/>
      <c r="D35" s="228"/>
      <c r="E35" s="228">
        <v>0</v>
      </c>
      <c r="F35" s="228"/>
      <c r="G35" s="228"/>
      <c r="H35" s="228">
        <v>0</v>
      </c>
    </row>
    <row r="36" spans="1:8" ht="13.5" customHeight="1">
      <c r="A36" s="88"/>
      <c r="B36" s="52" t="s">
        <v>415</v>
      </c>
      <c r="C36" s="228"/>
      <c r="D36" s="228"/>
      <c r="E36" s="228">
        <v>0</v>
      </c>
      <c r="F36" s="228"/>
      <c r="G36" s="228"/>
      <c r="H36" s="228">
        <v>0</v>
      </c>
    </row>
    <row r="37" spans="1:8" ht="13.5" customHeight="1">
      <c r="A37" s="88"/>
      <c r="B37" s="52" t="s">
        <v>416</v>
      </c>
      <c r="C37" s="228"/>
      <c r="D37" s="228"/>
      <c r="E37" s="228">
        <v>0</v>
      </c>
      <c r="F37" s="228"/>
      <c r="G37" s="228"/>
      <c r="H37" s="228">
        <v>0</v>
      </c>
    </row>
    <row r="38" spans="1:8" ht="13.5" customHeight="1">
      <c r="A38" s="88"/>
      <c r="B38" s="52" t="s">
        <v>417</v>
      </c>
      <c r="C38" s="228"/>
      <c r="D38" s="228"/>
      <c r="E38" s="228">
        <v>0</v>
      </c>
      <c r="F38" s="228"/>
      <c r="G38" s="228"/>
      <c r="H38" s="228">
        <v>0</v>
      </c>
    </row>
    <row r="39" spans="1:8" ht="13.5" customHeight="1">
      <c r="A39" s="88"/>
      <c r="B39" s="52" t="s">
        <v>418</v>
      </c>
      <c r="C39" s="228"/>
      <c r="D39" s="228"/>
      <c r="E39" s="228">
        <v>0</v>
      </c>
      <c r="F39" s="228"/>
      <c r="G39" s="228"/>
      <c r="H39" s="228">
        <v>0</v>
      </c>
    </row>
    <row r="40" spans="1:8" ht="13.5" customHeight="1">
      <c r="A40" s="88"/>
      <c r="B40" s="52"/>
      <c r="C40" s="228"/>
      <c r="D40" s="228"/>
      <c r="E40" s="228">
        <v>0</v>
      </c>
      <c r="F40" s="228"/>
      <c r="G40" s="228"/>
      <c r="H40" s="228">
        <v>0</v>
      </c>
    </row>
    <row r="41" spans="1:8" ht="13.5" customHeight="1">
      <c r="A41" s="346" t="s">
        <v>419</v>
      </c>
      <c r="B41" s="347"/>
      <c r="C41" s="228"/>
      <c r="D41" s="228"/>
      <c r="E41" s="228"/>
      <c r="F41" s="228"/>
      <c r="G41" s="228"/>
      <c r="H41" s="228"/>
    </row>
    <row r="42" spans="1:8" ht="13.5" customHeight="1">
      <c r="A42" s="88"/>
      <c r="B42" s="52" t="s">
        <v>420</v>
      </c>
      <c r="C42" s="227">
        <v>0</v>
      </c>
      <c r="D42" s="227">
        <v>0</v>
      </c>
      <c r="E42" s="227">
        <v>0</v>
      </c>
      <c r="F42" s="227">
        <v>0</v>
      </c>
      <c r="G42" s="227">
        <v>0</v>
      </c>
      <c r="H42" s="227">
        <v>0</v>
      </c>
    </row>
    <row r="43" spans="1:8" ht="13.5" customHeight="1">
      <c r="A43" s="88"/>
      <c r="B43" s="54" t="s">
        <v>421</v>
      </c>
      <c r="C43" s="228"/>
      <c r="D43" s="228"/>
      <c r="E43" s="228">
        <v>0</v>
      </c>
      <c r="F43" s="228"/>
      <c r="G43" s="228"/>
      <c r="H43" s="228">
        <v>0</v>
      </c>
    </row>
    <row r="44" spans="1:8" ht="13.5" customHeight="1">
      <c r="A44" s="88"/>
      <c r="B44" s="52" t="s">
        <v>422</v>
      </c>
      <c r="C44" s="228"/>
      <c r="D44" s="228"/>
      <c r="E44" s="228">
        <v>0</v>
      </c>
      <c r="F44" s="228"/>
      <c r="G44" s="228"/>
      <c r="H44" s="228">
        <v>0</v>
      </c>
    </row>
    <row r="45" spans="1:8" ht="13.5" customHeight="1">
      <c r="A45" s="88"/>
      <c r="B45" s="52" t="s">
        <v>423</v>
      </c>
      <c r="C45" s="228"/>
      <c r="D45" s="228"/>
      <c r="E45" s="228">
        <v>0</v>
      </c>
      <c r="F45" s="228"/>
      <c r="G45" s="228"/>
      <c r="H45" s="228">
        <v>0</v>
      </c>
    </row>
    <row r="46" spans="1:8" ht="13.5" customHeight="1">
      <c r="A46" s="88"/>
      <c r="B46" s="52"/>
      <c r="C46" s="228"/>
      <c r="D46" s="228"/>
      <c r="E46" s="228">
        <v>0</v>
      </c>
      <c r="F46" s="228"/>
      <c r="G46" s="228"/>
      <c r="H46" s="228">
        <v>0</v>
      </c>
    </row>
    <row r="47" spans="1:8" ht="13.5" customHeight="1">
      <c r="A47" s="346" t="s">
        <v>424</v>
      </c>
      <c r="B47" s="347"/>
      <c r="C47" s="228"/>
      <c r="D47" s="228"/>
      <c r="E47" s="228"/>
      <c r="F47" s="228"/>
      <c r="G47" s="228"/>
      <c r="H47" s="228"/>
    </row>
    <row r="48" spans="1:8" ht="13.5" customHeight="1">
      <c r="A48" s="346" t="s">
        <v>392</v>
      </c>
      <c r="B48" s="347"/>
      <c r="C48" s="227">
        <v>5349957285</v>
      </c>
      <c r="D48" s="227">
        <v>270242380.7</v>
      </c>
      <c r="E48" s="227">
        <v>5620199665.7</v>
      </c>
      <c r="F48" s="227">
        <v>1745468926.01</v>
      </c>
      <c r="G48" s="227">
        <v>1744550220.02</v>
      </c>
      <c r="H48" s="227">
        <v>3874730739.6899996</v>
      </c>
    </row>
    <row r="49" spans="1:8" ht="13.5" customHeight="1">
      <c r="A49" s="88"/>
      <c r="B49" s="52" t="s">
        <v>393</v>
      </c>
      <c r="C49" s="227"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</row>
    <row r="50" spans="1:8" ht="13.5" customHeight="1">
      <c r="A50" s="88"/>
      <c r="B50" s="52" t="s">
        <v>394</v>
      </c>
      <c r="C50" s="228"/>
      <c r="D50" s="228"/>
      <c r="E50" s="228">
        <v>0</v>
      </c>
      <c r="F50" s="228"/>
      <c r="G50" s="228"/>
      <c r="H50" s="228">
        <v>0</v>
      </c>
    </row>
    <row r="51" spans="1:8" ht="13.5" customHeight="1">
      <c r="A51" s="88"/>
      <c r="B51" s="52" t="s">
        <v>395</v>
      </c>
      <c r="C51" s="228"/>
      <c r="D51" s="228"/>
      <c r="E51" s="228">
        <v>0</v>
      </c>
      <c r="F51" s="228"/>
      <c r="G51" s="228"/>
      <c r="H51" s="228">
        <v>0</v>
      </c>
    </row>
    <row r="52" spans="1:8" ht="13.5" customHeight="1">
      <c r="A52" s="88"/>
      <c r="B52" s="52" t="s">
        <v>396</v>
      </c>
      <c r="C52" s="228"/>
      <c r="D52" s="228"/>
      <c r="E52" s="228">
        <v>0</v>
      </c>
      <c r="F52" s="228"/>
      <c r="G52" s="228"/>
      <c r="H52" s="228">
        <v>0</v>
      </c>
    </row>
    <row r="53" spans="1:8" ht="13.5" customHeight="1">
      <c r="A53" s="88"/>
      <c r="B53" s="52" t="s">
        <v>397</v>
      </c>
      <c r="C53" s="228"/>
      <c r="D53" s="228"/>
      <c r="E53" s="228">
        <v>0</v>
      </c>
      <c r="F53" s="228"/>
      <c r="G53" s="228"/>
      <c r="H53" s="228">
        <v>0</v>
      </c>
    </row>
    <row r="54" spans="1:8" ht="13.5" customHeight="1">
      <c r="A54" s="88"/>
      <c r="B54" s="52" t="s">
        <v>398</v>
      </c>
      <c r="C54" s="228"/>
      <c r="D54" s="228"/>
      <c r="E54" s="228">
        <v>0</v>
      </c>
      <c r="F54" s="228"/>
      <c r="G54" s="228"/>
      <c r="H54" s="228">
        <v>0</v>
      </c>
    </row>
    <row r="55" spans="1:8" ht="13.5" customHeight="1">
      <c r="A55" s="88"/>
      <c r="B55" s="52" t="s">
        <v>399</v>
      </c>
      <c r="C55" s="228"/>
      <c r="D55" s="228"/>
      <c r="E55" s="228">
        <v>0</v>
      </c>
      <c r="F55" s="228"/>
      <c r="G55" s="228"/>
      <c r="H55" s="228">
        <v>0</v>
      </c>
    </row>
    <row r="56" spans="1:8" ht="13.5" customHeight="1">
      <c r="A56" s="88"/>
      <c r="B56" s="52" t="s">
        <v>400</v>
      </c>
      <c r="C56" s="228"/>
      <c r="D56" s="228"/>
      <c r="E56" s="228">
        <v>0</v>
      </c>
      <c r="F56" s="228"/>
      <c r="G56" s="228"/>
      <c r="H56" s="228">
        <v>0</v>
      </c>
    </row>
    <row r="57" spans="1:8" ht="13.5" customHeight="1">
      <c r="A57" s="88"/>
      <c r="B57" s="52"/>
      <c r="C57" s="228"/>
      <c r="D57" s="228"/>
      <c r="E57" s="228">
        <v>0</v>
      </c>
      <c r="F57" s="228"/>
      <c r="G57" s="228"/>
      <c r="H57" s="228">
        <v>0</v>
      </c>
    </row>
    <row r="58" spans="1:8" ht="13.5" customHeight="1">
      <c r="A58" s="346" t="s">
        <v>401</v>
      </c>
      <c r="B58" s="347"/>
      <c r="C58" s="228"/>
      <c r="D58" s="228"/>
      <c r="E58" s="228"/>
      <c r="F58" s="228"/>
      <c r="G58" s="228"/>
      <c r="H58" s="228"/>
    </row>
    <row r="59" spans="1:8" ht="13.5" customHeight="1">
      <c r="A59" s="88"/>
      <c r="B59" s="52" t="s">
        <v>402</v>
      </c>
      <c r="C59" s="227">
        <v>5349957285</v>
      </c>
      <c r="D59" s="227">
        <v>270242380.7</v>
      </c>
      <c r="E59" s="227">
        <v>5620199665.7</v>
      </c>
      <c r="F59" s="227">
        <v>1745468926.01</v>
      </c>
      <c r="G59" s="227">
        <v>1744550220.02</v>
      </c>
      <c r="H59" s="227">
        <v>3874730739.6899996</v>
      </c>
    </row>
    <row r="60" spans="1:8" ht="13.5" customHeight="1">
      <c r="A60" s="88"/>
      <c r="B60" s="52" t="s">
        <v>403</v>
      </c>
      <c r="C60" s="228"/>
      <c r="D60" s="228"/>
      <c r="E60" s="228">
        <v>0</v>
      </c>
      <c r="F60" s="228"/>
      <c r="G60" s="228"/>
      <c r="H60" s="228">
        <v>0</v>
      </c>
    </row>
    <row r="61" spans="1:8" ht="13.5" customHeight="1">
      <c r="A61" s="88"/>
      <c r="B61" s="52" t="s">
        <v>404</v>
      </c>
      <c r="C61" s="228"/>
      <c r="D61" s="228"/>
      <c r="E61" s="228">
        <v>0</v>
      </c>
      <c r="F61" s="228"/>
      <c r="G61" s="228"/>
      <c r="H61" s="228">
        <v>0</v>
      </c>
    </row>
    <row r="62" spans="1:8" ht="13.5" customHeight="1">
      <c r="A62" s="88"/>
      <c r="B62" s="52" t="s">
        <v>405</v>
      </c>
      <c r="C62" s="228"/>
      <c r="D62" s="228"/>
      <c r="E62" s="228">
        <v>0</v>
      </c>
      <c r="F62" s="228"/>
      <c r="G62" s="228"/>
      <c r="H62" s="228">
        <v>0</v>
      </c>
    </row>
    <row r="63" spans="1:8" ht="13.5" customHeight="1">
      <c r="A63" s="88"/>
      <c r="B63" s="52" t="s">
        <v>406</v>
      </c>
      <c r="C63" s="228"/>
      <c r="D63" s="228"/>
      <c r="E63" s="228">
        <v>0</v>
      </c>
      <c r="F63" s="228"/>
      <c r="G63" s="228"/>
      <c r="H63" s="228">
        <v>0</v>
      </c>
    </row>
    <row r="64" spans="1:8" ht="13.5" customHeight="1">
      <c r="A64" s="88"/>
      <c r="B64" s="52" t="s">
        <v>407</v>
      </c>
      <c r="C64" s="228">
        <v>5349957285</v>
      </c>
      <c r="D64" s="228">
        <v>270242380.7</v>
      </c>
      <c r="E64" s="228">
        <v>5620199665.7</v>
      </c>
      <c r="F64" s="228">
        <v>1745468926.01</v>
      </c>
      <c r="G64" s="228">
        <v>1744550220.02</v>
      </c>
      <c r="H64" s="228">
        <v>3874730739.6899996</v>
      </c>
    </row>
    <row r="65" spans="1:8" ht="13.5" customHeight="1">
      <c r="A65" s="88"/>
      <c r="B65" s="52" t="s">
        <v>408</v>
      </c>
      <c r="C65" s="228"/>
      <c r="D65" s="228"/>
      <c r="E65" s="228">
        <v>0</v>
      </c>
      <c r="F65" s="228"/>
      <c r="G65" s="228"/>
      <c r="H65" s="228">
        <v>0</v>
      </c>
    </row>
    <row r="66" spans="1:8" ht="13.5" customHeight="1">
      <c r="A66" s="88"/>
      <c r="B66" s="52"/>
      <c r="C66" s="228"/>
      <c r="D66" s="228"/>
      <c r="E66" s="228">
        <v>0</v>
      </c>
      <c r="F66" s="228"/>
      <c r="G66" s="228"/>
      <c r="H66" s="228">
        <v>0</v>
      </c>
    </row>
    <row r="67" spans="1:8" ht="13.5" customHeight="1">
      <c r="A67" s="346" t="s">
        <v>409</v>
      </c>
      <c r="B67" s="347"/>
      <c r="C67" s="228"/>
      <c r="D67" s="228"/>
      <c r="E67" s="228"/>
      <c r="F67" s="228"/>
      <c r="G67" s="228"/>
      <c r="H67" s="228"/>
    </row>
    <row r="68" spans="1:8" ht="13.5" customHeight="1">
      <c r="A68" s="88"/>
      <c r="B68" s="52" t="s">
        <v>410</v>
      </c>
      <c r="C68" s="227">
        <v>0</v>
      </c>
      <c r="D68" s="227">
        <v>0</v>
      </c>
      <c r="E68" s="227">
        <v>0</v>
      </c>
      <c r="F68" s="227">
        <v>0</v>
      </c>
      <c r="G68" s="227">
        <v>0</v>
      </c>
      <c r="H68" s="227">
        <v>0</v>
      </c>
    </row>
    <row r="69" spans="1:8" ht="13.5" customHeight="1">
      <c r="A69" s="88"/>
      <c r="B69" s="52" t="s">
        <v>411</v>
      </c>
      <c r="C69" s="228"/>
      <c r="D69" s="228"/>
      <c r="E69" s="228">
        <v>0</v>
      </c>
      <c r="F69" s="228"/>
      <c r="G69" s="228"/>
      <c r="H69" s="228">
        <v>0</v>
      </c>
    </row>
    <row r="70" spans="1:8" ht="13.5" customHeight="1">
      <c r="A70" s="88"/>
      <c r="B70" s="52" t="s">
        <v>412</v>
      </c>
      <c r="C70" s="228"/>
      <c r="D70" s="228"/>
      <c r="E70" s="228">
        <v>0</v>
      </c>
      <c r="F70" s="228"/>
      <c r="G70" s="228"/>
      <c r="H70" s="228">
        <v>0</v>
      </c>
    </row>
    <row r="71" spans="1:8" ht="13.5" customHeight="1">
      <c r="A71" s="88"/>
      <c r="B71" s="52" t="s">
        <v>413</v>
      </c>
      <c r="C71" s="228"/>
      <c r="D71" s="228"/>
      <c r="E71" s="228">
        <v>0</v>
      </c>
      <c r="F71" s="228"/>
      <c r="G71" s="228"/>
      <c r="H71" s="228">
        <v>0</v>
      </c>
    </row>
    <row r="72" spans="1:8" ht="13.5" customHeight="1">
      <c r="A72" s="88"/>
      <c r="B72" s="52" t="s">
        <v>414</v>
      </c>
      <c r="C72" s="228"/>
      <c r="D72" s="228"/>
      <c r="E72" s="228">
        <v>0</v>
      </c>
      <c r="F72" s="228"/>
      <c r="G72" s="228"/>
      <c r="H72" s="228">
        <v>0</v>
      </c>
    </row>
    <row r="73" spans="1:8" ht="13.5" customHeight="1">
      <c r="A73" s="88"/>
      <c r="B73" s="52" t="s">
        <v>415</v>
      </c>
      <c r="C73" s="228"/>
      <c r="D73" s="228"/>
      <c r="E73" s="228">
        <v>0</v>
      </c>
      <c r="F73" s="228"/>
      <c r="G73" s="228"/>
      <c r="H73" s="228">
        <v>0</v>
      </c>
    </row>
    <row r="74" spans="1:8" ht="13.5" customHeight="1">
      <c r="A74" s="88"/>
      <c r="B74" s="52" t="s">
        <v>416</v>
      </c>
      <c r="C74" s="228"/>
      <c r="D74" s="228"/>
      <c r="E74" s="228">
        <v>0</v>
      </c>
      <c r="F74" s="228"/>
      <c r="G74" s="228"/>
      <c r="H74" s="228">
        <v>0</v>
      </c>
    </row>
    <row r="75" spans="1:8" ht="13.5" customHeight="1">
      <c r="A75" s="88"/>
      <c r="B75" s="52" t="s">
        <v>417</v>
      </c>
      <c r="C75" s="228"/>
      <c r="D75" s="228"/>
      <c r="E75" s="228">
        <v>0</v>
      </c>
      <c r="F75" s="228"/>
      <c r="G75" s="228"/>
      <c r="H75" s="228">
        <v>0</v>
      </c>
    </row>
    <row r="76" spans="1:8" ht="13.5" customHeight="1">
      <c r="A76" s="88"/>
      <c r="B76" s="52" t="s">
        <v>418</v>
      </c>
      <c r="C76" s="228"/>
      <c r="D76" s="228"/>
      <c r="E76" s="228">
        <v>0</v>
      </c>
      <c r="F76" s="228"/>
      <c r="G76" s="228"/>
      <c r="H76" s="228">
        <v>0</v>
      </c>
    </row>
    <row r="77" spans="1:8" ht="13.5" customHeight="1">
      <c r="A77" s="88"/>
      <c r="B77" s="52"/>
      <c r="C77" s="229"/>
      <c r="D77" s="229"/>
      <c r="E77" s="229">
        <v>0</v>
      </c>
      <c r="F77" s="229"/>
      <c r="G77" s="229"/>
      <c r="H77" s="229">
        <v>0</v>
      </c>
    </row>
    <row r="78" spans="1:8" ht="13.5" customHeight="1">
      <c r="A78" s="346" t="s">
        <v>419</v>
      </c>
      <c r="B78" s="347"/>
      <c r="C78" s="228"/>
      <c r="D78" s="228"/>
      <c r="E78" s="228"/>
      <c r="F78" s="228"/>
      <c r="G78" s="228"/>
      <c r="H78" s="228"/>
    </row>
    <row r="79" spans="1:8" ht="13.5" customHeight="1">
      <c r="A79" s="88"/>
      <c r="B79" s="52" t="s">
        <v>420</v>
      </c>
      <c r="C79" s="227">
        <v>0</v>
      </c>
      <c r="D79" s="227">
        <v>0</v>
      </c>
      <c r="E79" s="227">
        <v>0</v>
      </c>
      <c r="F79" s="227">
        <v>0</v>
      </c>
      <c r="G79" s="227">
        <v>0</v>
      </c>
      <c r="H79" s="227">
        <v>0</v>
      </c>
    </row>
    <row r="80" spans="1:8" ht="13.5" customHeight="1">
      <c r="A80" s="88"/>
      <c r="B80" s="52" t="s">
        <v>421</v>
      </c>
      <c r="C80" s="228"/>
      <c r="D80" s="228"/>
      <c r="E80" s="228">
        <v>0</v>
      </c>
      <c r="F80" s="228"/>
      <c r="G80" s="228"/>
      <c r="H80" s="228">
        <v>0</v>
      </c>
    </row>
    <row r="81" spans="1:8" ht="13.5" customHeight="1">
      <c r="A81" s="88"/>
      <c r="B81" s="52" t="s">
        <v>422</v>
      </c>
      <c r="C81" s="228"/>
      <c r="D81" s="228"/>
      <c r="E81" s="228">
        <v>0</v>
      </c>
      <c r="F81" s="228"/>
      <c r="G81" s="228"/>
      <c r="H81" s="228">
        <v>0</v>
      </c>
    </row>
    <row r="82" spans="1:8" ht="13.5" customHeight="1">
      <c r="A82" s="88"/>
      <c r="B82" s="52" t="s">
        <v>423</v>
      </c>
      <c r="C82" s="228"/>
      <c r="D82" s="228"/>
      <c r="E82" s="228">
        <v>0</v>
      </c>
      <c r="F82" s="228"/>
      <c r="G82" s="228"/>
      <c r="H82" s="228">
        <v>0</v>
      </c>
    </row>
    <row r="83" spans="1:8" ht="13.5" customHeight="1">
      <c r="A83" s="88"/>
      <c r="B83" s="52"/>
      <c r="C83" s="228"/>
      <c r="D83" s="228"/>
      <c r="E83" s="228">
        <v>0</v>
      </c>
      <c r="F83" s="228"/>
      <c r="G83" s="228"/>
      <c r="H83" s="228">
        <v>0</v>
      </c>
    </row>
    <row r="84" spans="1:8" ht="13.5" customHeight="1">
      <c r="A84" s="346" t="s">
        <v>386</v>
      </c>
      <c r="B84" s="347"/>
      <c r="C84" s="217"/>
      <c r="D84" s="228"/>
      <c r="E84" s="228"/>
      <c r="F84" s="228"/>
      <c r="G84" s="228"/>
      <c r="H84" s="228"/>
    </row>
    <row r="85" spans="1:8" ht="13.5" customHeight="1" thickBot="1">
      <c r="A85" s="51"/>
      <c r="B85" s="60"/>
      <c r="C85" s="230">
        <v>5484178285</v>
      </c>
      <c r="D85" s="231">
        <v>281125587.15</v>
      </c>
      <c r="E85" s="231">
        <v>5765303873</v>
      </c>
      <c r="F85" s="231">
        <v>1775448406</v>
      </c>
      <c r="G85" s="231">
        <v>1770641175.2</v>
      </c>
      <c r="H85" s="231">
        <v>3989855467.0899997</v>
      </c>
    </row>
    <row r="86" spans="1:8" ht="15.75" customHeight="1" hidden="1" thickBot="1">
      <c r="A86" s="96"/>
      <c r="B86" s="96"/>
      <c r="C86" s="204"/>
      <c r="D86" s="204"/>
      <c r="E86" s="204"/>
      <c r="F86" s="204"/>
      <c r="G86" s="204"/>
      <c r="H86" s="204"/>
    </row>
    <row r="87" spans="1:8" ht="15" hidden="1">
      <c r="A87" s="96"/>
      <c r="B87" s="96"/>
      <c r="C87" s="97">
        <f aca="true" t="shared" si="0" ref="C87:H87">+C86-C84</f>
        <v>0</v>
      </c>
      <c r="D87" s="97">
        <f t="shared" si="0"/>
        <v>0</v>
      </c>
      <c r="E87" s="97">
        <f t="shared" si="0"/>
        <v>0</v>
      </c>
      <c r="F87" s="97">
        <f t="shared" si="0"/>
        <v>0</v>
      </c>
      <c r="G87" s="97">
        <f t="shared" si="0"/>
        <v>0</v>
      </c>
      <c r="H87" s="97">
        <f t="shared" si="0"/>
        <v>0</v>
      </c>
    </row>
    <row r="88" spans="1:8" ht="15" hidden="1">
      <c r="A88" s="96"/>
      <c r="B88" s="96"/>
      <c r="C88" s="98"/>
      <c r="D88" s="98"/>
      <c r="E88" s="98"/>
      <c r="F88" s="98"/>
      <c r="G88" s="98"/>
      <c r="H88" s="99"/>
    </row>
    <row r="89" spans="1:8" ht="15" hidden="1">
      <c r="A89" s="96"/>
      <c r="B89" s="96"/>
      <c r="C89" s="98"/>
      <c r="D89" s="98"/>
      <c r="E89" s="98"/>
      <c r="F89" s="98"/>
      <c r="G89" s="98"/>
      <c r="H89" s="99"/>
    </row>
    <row r="90" spans="1:8" ht="15" hidden="1">
      <c r="A90" s="96"/>
      <c r="B90" s="96"/>
      <c r="C90" s="98"/>
      <c r="D90" s="98"/>
      <c r="E90" s="98"/>
      <c r="F90" s="98"/>
      <c r="G90" s="98"/>
      <c r="H90" s="99"/>
    </row>
    <row r="91" spans="3:8" ht="15" hidden="1">
      <c r="C91" s="86">
        <f aca="true" t="shared" si="1" ref="C91:H91">+C112+C117</f>
        <v>5020225883</v>
      </c>
      <c r="D91" s="86">
        <f t="shared" si="1"/>
        <v>534008600.09000003</v>
      </c>
      <c r="E91" s="86">
        <f t="shared" si="1"/>
        <v>5554234484.09</v>
      </c>
      <c r="F91" s="86">
        <f t="shared" si="1"/>
        <v>3972409648.3099995</v>
      </c>
      <c r="G91" s="86">
        <f t="shared" si="1"/>
        <v>3949948357.92</v>
      </c>
      <c r="H91" s="86">
        <f t="shared" si="1"/>
        <v>1581824835.7800002</v>
      </c>
    </row>
    <row r="92" spans="3:8" ht="15" hidden="1">
      <c r="C92" s="77">
        <f aca="true" t="shared" si="2" ref="C92:H92">+C91-C84</f>
        <v>5020225883</v>
      </c>
      <c r="D92" s="77">
        <f t="shared" si="2"/>
        <v>534008600.09000003</v>
      </c>
      <c r="E92" s="77">
        <f t="shared" si="2"/>
        <v>5554234484.09</v>
      </c>
      <c r="F92" s="77">
        <f t="shared" si="2"/>
        <v>3972409648.3099995</v>
      </c>
      <c r="G92" s="77">
        <f t="shared" si="2"/>
        <v>3949948357.92</v>
      </c>
      <c r="H92" s="84">
        <f t="shared" si="2"/>
        <v>1581824835.7800002</v>
      </c>
    </row>
    <row r="93" ht="15" hidden="1">
      <c r="B93" s="30" t="s">
        <v>445</v>
      </c>
    </row>
    <row r="94" spans="2:8" ht="15" hidden="1">
      <c r="B94" t="s">
        <v>446</v>
      </c>
      <c r="C94" s="83">
        <v>4663262408</v>
      </c>
      <c r="D94" s="83">
        <v>101650491.84</v>
      </c>
      <c r="E94" s="83">
        <v>4764912899.84</v>
      </c>
      <c r="F94" s="83">
        <v>3304025723.99</v>
      </c>
      <c r="G94" s="83">
        <v>3304025723.99</v>
      </c>
      <c r="H94" s="83">
        <f aca="true" t="shared" si="3" ref="H94:H111">+E94-F94</f>
        <v>1460887175.8500004</v>
      </c>
    </row>
    <row r="95" spans="2:8" ht="15" hidden="1">
      <c r="B95" t="s">
        <v>447</v>
      </c>
      <c r="C95" s="83">
        <v>96871276</v>
      </c>
      <c r="D95" s="83">
        <v>0</v>
      </c>
      <c r="E95" s="83">
        <v>96871276</v>
      </c>
      <c r="F95" s="83">
        <v>55601292.72</v>
      </c>
      <c r="G95" s="83">
        <v>55601292.72</v>
      </c>
      <c r="H95" s="83">
        <f t="shared" si="3"/>
        <v>41269983.28</v>
      </c>
    </row>
    <row r="96" spans="2:8" ht="15" hidden="1">
      <c r="B96" t="s">
        <v>451</v>
      </c>
      <c r="C96" s="83">
        <v>130871199</v>
      </c>
      <c r="D96" s="83">
        <v>0</v>
      </c>
      <c r="E96" s="83">
        <v>130871199</v>
      </c>
      <c r="F96" s="83">
        <v>121701392.83</v>
      </c>
      <c r="G96" s="83">
        <v>109069357.44</v>
      </c>
      <c r="H96" s="83">
        <f t="shared" si="3"/>
        <v>9169806.170000002</v>
      </c>
    </row>
    <row r="97" spans="2:8" ht="15" hidden="1">
      <c r="B97" t="s">
        <v>452</v>
      </c>
      <c r="C97" s="83">
        <v>0</v>
      </c>
      <c r="D97" s="83">
        <v>1751384.19</v>
      </c>
      <c r="E97" s="83">
        <v>1751384.19</v>
      </c>
      <c r="F97" s="83">
        <v>1751384.19</v>
      </c>
      <c r="G97" s="83">
        <v>1751384.19</v>
      </c>
      <c r="H97" s="83">
        <f t="shared" si="3"/>
        <v>0</v>
      </c>
    </row>
    <row r="98" spans="2:8" ht="15" hidden="1">
      <c r="B98" t="s">
        <v>453</v>
      </c>
      <c r="C98" s="83">
        <v>0</v>
      </c>
      <c r="D98" s="83">
        <v>219310105.81</v>
      </c>
      <c r="E98" s="83">
        <v>219310105.81</v>
      </c>
      <c r="F98" s="83">
        <v>196127033.74</v>
      </c>
      <c r="G98" s="83">
        <v>196127033.74</v>
      </c>
      <c r="H98" s="83">
        <f t="shared" si="3"/>
        <v>23183072.069999993</v>
      </c>
    </row>
    <row r="99" spans="2:8" ht="15" hidden="1">
      <c r="B99" t="s">
        <v>454</v>
      </c>
      <c r="C99" s="83">
        <v>0</v>
      </c>
      <c r="D99" s="83">
        <v>1599381.76</v>
      </c>
      <c r="E99" s="83">
        <v>1599381.76</v>
      </c>
      <c r="F99" s="83">
        <v>1599381.76</v>
      </c>
      <c r="G99" s="83">
        <v>1599381.76</v>
      </c>
      <c r="H99" s="83">
        <f t="shared" si="3"/>
        <v>0</v>
      </c>
    </row>
    <row r="100" spans="2:8" ht="15" hidden="1">
      <c r="B100" t="s">
        <v>455</v>
      </c>
      <c r="C100" s="83">
        <v>0</v>
      </c>
      <c r="D100" s="83">
        <v>2474995.29</v>
      </c>
      <c r="E100" s="83">
        <v>2474995.29</v>
      </c>
      <c r="F100" s="83">
        <v>2314609.28</v>
      </c>
      <c r="G100" s="83">
        <v>2314609.28</v>
      </c>
      <c r="H100" s="83">
        <f t="shared" si="3"/>
        <v>160386.01000000024</v>
      </c>
    </row>
    <row r="101" spans="2:8" ht="15" hidden="1">
      <c r="B101" t="s">
        <v>456</v>
      </c>
      <c r="C101" s="83">
        <v>0</v>
      </c>
      <c r="D101" s="83">
        <v>784581.98</v>
      </c>
      <c r="E101" s="83">
        <v>784581.98</v>
      </c>
      <c r="F101" s="83">
        <v>361779.19</v>
      </c>
      <c r="G101" s="83">
        <v>361779.19</v>
      </c>
      <c r="H101" s="83">
        <f t="shared" si="3"/>
        <v>422802.79</v>
      </c>
    </row>
    <row r="102" spans="2:8" ht="15" hidden="1">
      <c r="B102" t="s">
        <v>457</v>
      </c>
      <c r="C102" s="83">
        <v>0</v>
      </c>
      <c r="D102" s="83">
        <v>225000</v>
      </c>
      <c r="E102" s="83">
        <v>225000</v>
      </c>
      <c r="F102" s="83">
        <v>225000</v>
      </c>
      <c r="G102" s="83">
        <v>225000</v>
      </c>
      <c r="H102" s="83">
        <f t="shared" si="3"/>
        <v>0</v>
      </c>
    </row>
    <row r="103" spans="2:8" ht="15" hidden="1">
      <c r="B103" t="s">
        <v>458</v>
      </c>
      <c r="C103" s="83">
        <v>0</v>
      </c>
      <c r="D103" s="83">
        <v>6119762.58</v>
      </c>
      <c r="E103" s="83">
        <v>6119762.58</v>
      </c>
      <c r="F103" s="83">
        <v>6119762.58</v>
      </c>
      <c r="G103" s="83">
        <v>6119762.58</v>
      </c>
      <c r="H103" s="83">
        <f t="shared" si="3"/>
        <v>0</v>
      </c>
    </row>
    <row r="104" spans="2:8" ht="15" hidden="1">
      <c r="B104" t="s">
        <v>459</v>
      </c>
      <c r="C104" s="83">
        <v>0</v>
      </c>
      <c r="D104" s="83">
        <v>6366517</v>
      </c>
      <c r="E104" s="83">
        <v>6366517</v>
      </c>
      <c r="F104" s="83">
        <v>6366517</v>
      </c>
      <c r="G104" s="83">
        <v>6366517</v>
      </c>
      <c r="H104" s="83">
        <f t="shared" si="3"/>
        <v>0</v>
      </c>
    </row>
    <row r="105" spans="2:8" ht="15" hidden="1">
      <c r="B105" t="s">
        <v>460</v>
      </c>
      <c r="C105" s="83">
        <v>0</v>
      </c>
      <c r="D105" s="83">
        <v>560484</v>
      </c>
      <c r="E105" s="83">
        <v>560484</v>
      </c>
      <c r="F105" s="83">
        <v>560484</v>
      </c>
      <c r="G105" s="83">
        <v>560484</v>
      </c>
      <c r="H105" s="83">
        <f t="shared" si="3"/>
        <v>0</v>
      </c>
    </row>
    <row r="106" spans="2:8" ht="15" hidden="1">
      <c r="B106" t="s">
        <v>461</v>
      </c>
      <c r="C106" s="83">
        <v>0</v>
      </c>
      <c r="D106" s="83">
        <v>2032800</v>
      </c>
      <c r="E106" s="83">
        <v>2032800</v>
      </c>
      <c r="F106" s="83">
        <v>1744165.41</v>
      </c>
      <c r="G106" s="83">
        <v>1744165.41</v>
      </c>
      <c r="H106" s="83">
        <f t="shared" si="3"/>
        <v>288634.5900000001</v>
      </c>
    </row>
    <row r="107" spans="2:8" ht="15" hidden="1">
      <c r="B107" t="s">
        <v>462</v>
      </c>
      <c r="C107" s="83">
        <v>0</v>
      </c>
      <c r="D107" s="83">
        <v>2580221.12</v>
      </c>
      <c r="E107" s="83">
        <v>2580221.12</v>
      </c>
      <c r="F107" s="83">
        <v>2472716.1</v>
      </c>
      <c r="G107" s="83">
        <v>2472716.1</v>
      </c>
      <c r="H107" s="83">
        <f t="shared" si="3"/>
        <v>107505.02000000002</v>
      </c>
    </row>
    <row r="108" spans="2:8" ht="15" hidden="1">
      <c r="B108" t="s">
        <v>463</v>
      </c>
      <c r="C108" s="83">
        <v>0</v>
      </c>
      <c r="D108" s="83">
        <v>31959559.52</v>
      </c>
      <c r="E108" s="83">
        <v>31959559.52</v>
      </c>
      <c r="F108" s="83">
        <v>31959559.52</v>
      </c>
      <c r="G108" s="83">
        <v>31959559.52</v>
      </c>
      <c r="H108" s="83">
        <f t="shared" si="3"/>
        <v>0</v>
      </c>
    </row>
    <row r="109" spans="2:8" ht="15" hidden="1">
      <c r="B109" t="s">
        <v>464</v>
      </c>
      <c r="C109" s="83">
        <v>0</v>
      </c>
      <c r="D109" s="83">
        <v>1713180</v>
      </c>
      <c r="E109" s="83">
        <v>1713180</v>
      </c>
      <c r="F109" s="83">
        <v>1713180</v>
      </c>
      <c r="G109" s="83">
        <v>1713180</v>
      </c>
      <c r="H109" s="83">
        <f t="shared" si="3"/>
        <v>0</v>
      </c>
    </row>
    <row r="110" spans="2:8" ht="15" hidden="1">
      <c r="B110" t="s">
        <v>465</v>
      </c>
      <c r="C110" s="83">
        <v>0</v>
      </c>
      <c r="D110" s="83">
        <v>1610279</v>
      </c>
      <c r="E110" s="83">
        <v>1610279</v>
      </c>
      <c r="F110" s="83">
        <v>1610279</v>
      </c>
      <c r="G110" s="83">
        <v>1610279</v>
      </c>
      <c r="H110" s="83">
        <f t="shared" si="3"/>
        <v>0</v>
      </c>
    </row>
    <row r="111" spans="2:8" ht="15" hidden="1">
      <c r="B111" t="s">
        <v>466</v>
      </c>
      <c r="C111" s="83">
        <v>0</v>
      </c>
      <c r="D111" s="83">
        <v>297066</v>
      </c>
      <c r="E111" s="83">
        <v>297066</v>
      </c>
      <c r="F111" s="83">
        <v>297066</v>
      </c>
      <c r="G111" s="83">
        <v>297066</v>
      </c>
      <c r="H111" s="83">
        <f t="shared" si="3"/>
        <v>0</v>
      </c>
    </row>
    <row r="112" spans="3:8" ht="15" hidden="1">
      <c r="C112" s="81">
        <f aca="true" t="shared" si="4" ref="C112:H112">SUM(C94:C111)</f>
        <v>4891004883</v>
      </c>
      <c r="D112" s="81">
        <f t="shared" si="4"/>
        <v>381035810.09000003</v>
      </c>
      <c r="E112" s="81">
        <f t="shared" si="4"/>
        <v>5272040693.09</v>
      </c>
      <c r="F112" s="81">
        <f t="shared" si="4"/>
        <v>3736551327.3099995</v>
      </c>
      <c r="G112" s="81">
        <f t="shared" si="4"/>
        <v>3723919291.92</v>
      </c>
      <c r="H112" s="87">
        <f t="shared" si="4"/>
        <v>1535489365.7800002</v>
      </c>
    </row>
    <row r="113" spans="3:7" ht="15" hidden="1">
      <c r="C113" s="173"/>
      <c r="D113" s="173"/>
      <c r="E113" s="173"/>
      <c r="F113" s="173"/>
      <c r="G113" s="173"/>
    </row>
    <row r="114" spans="2:7" ht="15" hidden="1">
      <c r="B114" s="30" t="s">
        <v>448</v>
      </c>
      <c r="C114" s="173"/>
      <c r="D114" s="173"/>
      <c r="E114" s="173"/>
      <c r="F114" s="173"/>
      <c r="G114" s="173"/>
    </row>
    <row r="115" spans="2:8" ht="15" hidden="1">
      <c r="B115" t="s">
        <v>449</v>
      </c>
      <c r="C115" s="80">
        <v>129221000</v>
      </c>
      <c r="D115" s="80">
        <v>147947998</v>
      </c>
      <c r="E115" s="80">
        <v>277168998</v>
      </c>
      <c r="F115" s="80">
        <v>232712713</v>
      </c>
      <c r="G115" s="80">
        <v>223659140</v>
      </c>
      <c r="H115" s="83">
        <v>44456285</v>
      </c>
    </row>
    <row r="116" spans="2:8" ht="15" hidden="1">
      <c r="B116" t="s">
        <v>450</v>
      </c>
      <c r="C116" s="80">
        <v>0</v>
      </c>
      <c r="D116" s="80">
        <v>5024793</v>
      </c>
      <c r="E116" s="80">
        <v>5024793</v>
      </c>
      <c r="F116" s="80">
        <v>3145608</v>
      </c>
      <c r="G116" s="80">
        <v>2369926</v>
      </c>
      <c r="H116" s="83">
        <v>1879185</v>
      </c>
    </row>
    <row r="117" spans="3:8" ht="15" hidden="1">
      <c r="C117" s="85">
        <f aca="true" t="shared" si="5" ref="C117:H117">SUM(C115:C116)</f>
        <v>129221000</v>
      </c>
      <c r="D117" s="85">
        <f>SUM(D115:D116)-1</f>
        <v>152972790</v>
      </c>
      <c r="E117" s="85">
        <f t="shared" si="5"/>
        <v>282193791</v>
      </c>
      <c r="F117" s="85">
        <f t="shared" si="5"/>
        <v>235858321</v>
      </c>
      <c r="G117" s="85">
        <f t="shared" si="5"/>
        <v>226029066</v>
      </c>
      <c r="H117" s="85">
        <f t="shared" si="5"/>
        <v>46335470</v>
      </c>
    </row>
    <row r="118" ht="15" customHeight="1" hidden="1"/>
    <row r="119" ht="15" customHeight="1" hidden="1"/>
    <row r="120" ht="15" customHeight="1" hidden="1"/>
    <row r="121" spans="3:8" ht="15" customHeight="1" hidden="1">
      <c r="C121" s="124">
        <f aca="true" t="shared" si="6" ref="C121:H121">+C112+C117</f>
        <v>5020225883</v>
      </c>
      <c r="D121" s="124">
        <f t="shared" si="6"/>
        <v>534008600.09000003</v>
      </c>
      <c r="E121" s="124">
        <f t="shared" si="6"/>
        <v>5554234484.09</v>
      </c>
      <c r="F121" s="124">
        <f t="shared" si="6"/>
        <v>3972409648.3099995</v>
      </c>
      <c r="G121" s="124">
        <f t="shared" si="6"/>
        <v>3949948357.92</v>
      </c>
      <c r="H121" s="124">
        <f t="shared" si="6"/>
        <v>1581824835.7800002</v>
      </c>
    </row>
    <row r="122" ht="15" customHeight="1" hidden="1"/>
    <row r="123" ht="15" customHeight="1" hidden="1"/>
    <row r="124" ht="15" customHeight="1" hidden="1">
      <c r="B124">
        <v>1000</v>
      </c>
    </row>
    <row r="125" ht="15" customHeight="1" hidden="1">
      <c r="B125">
        <v>2000</v>
      </c>
    </row>
    <row r="126" spans="3:8" ht="15">
      <c r="C126" s="83"/>
      <c r="D126" s="83"/>
      <c r="E126" s="83"/>
      <c r="F126" s="83"/>
      <c r="G126" s="83"/>
      <c r="H126" s="83"/>
    </row>
    <row r="127" spans="3:8" ht="15">
      <c r="C127" s="161"/>
      <c r="D127" s="161"/>
      <c r="E127" s="161"/>
      <c r="F127" s="161"/>
      <c r="G127" s="161"/>
      <c r="H127" s="161"/>
    </row>
    <row r="130" spans="2:6" ht="15">
      <c r="B130" s="125"/>
      <c r="F130" s="125"/>
    </row>
    <row r="131" spans="2:6" ht="15">
      <c r="B131" s="128"/>
      <c r="F131" s="128"/>
    </row>
    <row r="132" spans="2:6" ht="15">
      <c r="B132" s="128"/>
      <c r="F132" s="128"/>
    </row>
  </sheetData>
  <sheetProtection/>
  <mergeCells count="21">
    <mergeCell ref="A7:H7"/>
    <mergeCell ref="A48:B48"/>
    <mergeCell ref="A47:B47"/>
    <mergeCell ref="A1:H1"/>
    <mergeCell ref="A5:H5"/>
    <mergeCell ref="A30:B30"/>
    <mergeCell ref="H8:H9"/>
    <mergeCell ref="A6:H6"/>
    <mergeCell ref="A3:H3"/>
    <mergeCell ref="A4:H4"/>
    <mergeCell ref="C8:G8"/>
    <mergeCell ref="A58:B58"/>
    <mergeCell ref="A8:B9"/>
    <mergeCell ref="A84:B84"/>
    <mergeCell ref="A10:B10"/>
    <mergeCell ref="A11:B11"/>
    <mergeCell ref="A12:B12"/>
    <mergeCell ref="A22:B22"/>
    <mergeCell ref="A78:B78"/>
    <mergeCell ref="A41:B41"/>
    <mergeCell ref="A67:B67"/>
  </mergeCells>
  <printOptions horizontalCentered="1" verticalCentered="1"/>
  <pageMargins left="0.3937007874015748" right="0.5118110236220472" top="0.15748031496062992" bottom="0.15748031496062992" header="0.31496062992125984" footer="0.31496062992125984"/>
  <pageSetup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="130" zoomScaleSheetLayoutView="130" zoomScalePageLayoutView="0" workbookViewId="0" topLeftCell="A1">
      <pane xSplit="7" ySplit="9" topLeftCell="H10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F18" sqref="F18"/>
    </sheetView>
  </sheetViews>
  <sheetFormatPr defaultColWidth="11.421875" defaultRowHeight="15"/>
  <cols>
    <col min="1" max="1" width="26.7109375" style="0" customWidth="1"/>
    <col min="2" max="2" width="18.00390625" style="0" customWidth="1"/>
    <col min="3" max="3" width="12.57421875" style="0" customWidth="1"/>
    <col min="4" max="7" width="13.8515625" style="0" customWidth="1"/>
  </cols>
  <sheetData>
    <row r="1" spans="1:7" ht="39.75" customHeight="1">
      <c r="A1" s="315" t="s">
        <v>425</v>
      </c>
      <c r="B1" s="315"/>
      <c r="C1" s="315"/>
      <c r="D1" s="315"/>
      <c r="E1" s="315"/>
      <c r="F1" s="315"/>
      <c r="G1" s="315"/>
    </row>
    <row r="2" ht="15.75" thickBot="1"/>
    <row r="3" spans="1:7" ht="15">
      <c r="A3" s="232" t="s">
        <v>441</v>
      </c>
      <c r="B3" s="233"/>
      <c r="C3" s="233"/>
      <c r="D3" s="233"/>
      <c r="E3" s="233"/>
      <c r="F3" s="233"/>
      <c r="G3" s="353"/>
    </row>
    <row r="4" spans="1:7" ht="15">
      <c r="A4" s="286" t="s">
        <v>304</v>
      </c>
      <c r="B4" s="287"/>
      <c r="C4" s="287"/>
      <c r="D4" s="287"/>
      <c r="E4" s="287"/>
      <c r="F4" s="287"/>
      <c r="G4" s="352"/>
    </row>
    <row r="5" spans="1:7" ht="15">
      <c r="A5" s="286" t="s">
        <v>426</v>
      </c>
      <c r="B5" s="287"/>
      <c r="C5" s="287"/>
      <c r="D5" s="287"/>
      <c r="E5" s="287"/>
      <c r="F5" s="287"/>
      <c r="G5" s="352"/>
    </row>
    <row r="6" spans="1:7" ht="15">
      <c r="A6" s="286" t="str">
        <f>+6c!A6:H6</f>
        <v>Del 1 de Enero al 30 de Junio de 2018</v>
      </c>
      <c r="B6" s="287"/>
      <c r="C6" s="287"/>
      <c r="D6" s="287"/>
      <c r="E6" s="287"/>
      <c r="F6" s="287"/>
      <c r="G6" s="352"/>
    </row>
    <row r="7" spans="1:7" ht="15.75" thickBot="1">
      <c r="A7" s="289" t="s">
        <v>1</v>
      </c>
      <c r="B7" s="290"/>
      <c r="C7" s="290"/>
      <c r="D7" s="290"/>
      <c r="E7" s="290"/>
      <c r="F7" s="290"/>
      <c r="G7" s="354"/>
    </row>
    <row r="8" spans="1:7" ht="15.75" thickBot="1">
      <c r="A8" s="280" t="s">
        <v>2</v>
      </c>
      <c r="B8" s="271" t="s">
        <v>307</v>
      </c>
      <c r="C8" s="272"/>
      <c r="D8" s="272"/>
      <c r="E8" s="272"/>
      <c r="F8" s="273"/>
      <c r="G8" s="294" t="s">
        <v>308</v>
      </c>
    </row>
    <row r="9" spans="1:7" ht="17.25" thickBot="1">
      <c r="A9" s="281"/>
      <c r="B9" s="188" t="s">
        <v>191</v>
      </c>
      <c r="C9" s="188" t="s">
        <v>309</v>
      </c>
      <c r="D9" s="188" t="s">
        <v>310</v>
      </c>
      <c r="E9" s="188" t="s">
        <v>427</v>
      </c>
      <c r="F9" s="188" t="s">
        <v>210</v>
      </c>
      <c r="G9" s="295"/>
    </row>
    <row r="10" spans="1:7" ht="16.5">
      <c r="A10" s="190" t="s">
        <v>428</v>
      </c>
      <c r="B10" s="166">
        <f>B11+B12+B13+B16+B17+B20</f>
        <v>35908600</v>
      </c>
      <c r="C10" s="166">
        <f>C11+C12+C13+C16+C17+C20</f>
        <v>10847760.25</v>
      </c>
      <c r="D10" s="166">
        <f>D11+D12+D13+D16+D17+D20</f>
        <v>46756360.25</v>
      </c>
      <c r="E10" s="166">
        <f>E11+E12+E13+E16+E17+E20</f>
        <v>18935070.95</v>
      </c>
      <c r="F10" s="166">
        <f>F11+F12+F13+F16+F17+F20</f>
        <v>16274410.95</v>
      </c>
      <c r="G10" s="110">
        <f>D10-E10</f>
        <v>27821289.3</v>
      </c>
    </row>
    <row r="11" spans="1:7" ht="15">
      <c r="A11" s="61" t="s">
        <v>429</v>
      </c>
      <c r="B11" s="167"/>
      <c r="C11" s="167"/>
      <c r="D11" s="167"/>
      <c r="E11" s="167"/>
      <c r="F11" s="167"/>
      <c r="G11" s="111">
        <f aca="true" t="shared" si="0" ref="G11:G20">D11-E11</f>
        <v>0</v>
      </c>
    </row>
    <row r="12" spans="1:7" ht="15">
      <c r="A12" s="61" t="s">
        <v>430</v>
      </c>
      <c r="B12" s="167">
        <f>+6a!C11</f>
        <v>35908600</v>
      </c>
      <c r="C12" s="167">
        <f>+6a!D11</f>
        <v>10847760.25</v>
      </c>
      <c r="D12" s="167">
        <f>+6a!E11</f>
        <v>46756360.25</v>
      </c>
      <c r="E12" s="167">
        <f>+6a!F11</f>
        <v>18935070.95</v>
      </c>
      <c r="F12" s="167">
        <f>+6a!G11</f>
        <v>16274410.95</v>
      </c>
      <c r="G12" s="167">
        <f>+6a!H11</f>
        <v>27821289.3</v>
      </c>
    </row>
    <row r="13" spans="1:7" ht="15">
      <c r="A13" s="61" t="s">
        <v>431</v>
      </c>
      <c r="B13" s="167">
        <f>B14+B15</f>
        <v>0</v>
      </c>
      <c r="C13" s="167">
        <f>C14+C15</f>
        <v>0</v>
      </c>
      <c r="D13" s="167">
        <f>D14+D15</f>
        <v>0</v>
      </c>
      <c r="E13" s="167">
        <f>E14+E15</f>
        <v>0</v>
      </c>
      <c r="F13" s="167">
        <f>F14+F15</f>
        <v>0</v>
      </c>
      <c r="G13" s="111">
        <f t="shared" si="0"/>
        <v>0</v>
      </c>
    </row>
    <row r="14" spans="1:7" ht="15">
      <c r="A14" s="61" t="s">
        <v>432</v>
      </c>
      <c r="B14" s="167"/>
      <c r="C14" s="167"/>
      <c r="D14" s="167"/>
      <c r="E14" s="167"/>
      <c r="F14" s="167"/>
      <c r="G14" s="111">
        <f t="shared" si="0"/>
        <v>0</v>
      </c>
    </row>
    <row r="15" spans="1:7" ht="15">
      <c r="A15" s="61" t="s">
        <v>433</v>
      </c>
      <c r="B15" s="167"/>
      <c r="C15" s="167"/>
      <c r="D15" s="167"/>
      <c r="E15" s="167"/>
      <c r="F15" s="167"/>
      <c r="G15" s="111">
        <f t="shared" si="0"/>
        <v>0</v>
      </c>
    </row>
    <row r="16" spans="1:7" ht="15">
      <c r="A16" s="61" t="s">
        <v>434</v>
      </c>
      <c r="B16" s="167"/>
      <c r="C16" s="167"/>
      <c r="D16" s="167"/>
      <c r="E16" s="167"/>
      <c r="F16" s="167"/>
      <c r="G16" s="111">
        <f t="shared" si="0"/>
        <v>0</v>
      </c>
    </row>
    <row r="17" spans="1:7" s="55" customFormat="1" ht="26.25">
      <c r="A17" s="65" t="s">
        <v>435</v>
      </c>
      <c r="B17" s="168">
        <f>B18+B19</f>
        <v>0</v>
      </c>
      <c r="C17" s="168">
        <f>C18+C19</f>
        <v>0</v>
      </c>
      <c r="D17" s="168">
        <f>D18+D19</f>
        <v>0</v>
      </c>
      <c r="E17" s="168">
        <f>E18+E19</f>
        <v>0</v>
      </c>
      <c r="F17" s="168">
        <f>F18+F19</f>
        <v>0</v>
      </c>
      <c r="G17" s="111">
        <f t="shared" si="0"/>
        <v>0</v>
      </c>
    </row>
    <row r="18" spans="1:7" ht="15">
      <c r="A18" s="62" t="s">
        <v>436</v>
      </c>
      <c r="B18" s="167"/>
      <c r="C18" s="167"/>
      <c r="D18" s="167"/>
      <c r="E18" s="167"/>
      <c r="F18" s="167"/>
      <c r="G18" s="111">
        <f t="shared" si="0"/>
        <v>0</v>
      </c>
    </row>
    <row r="19" spans="1:7" ht="15">
      <c r="A19" s="62" t="s">
        <v>437</v>
      </c>
      <c r="B19" s="167"/>
      <c r="C19" s="167"/>
      <c r="D19" s="167"/>
      <c r="E19" s="167"/>
      <c r="F19" s="167"/>
      <c r="G19" s="111">
        <f t="shared" si="0"/>
        <v>0</v>
      </c>
    </row>
    <row r="20" spans="1:7" ht="15">
      <c r="A20" s="61" t="s">
        <v>438</v>
      </c>
      <c r="B20" s="167"/>
      <c r="C20" s="167"/>
      <c r="D20" s="167"/>
      <c r="E20" s="167"/>
      <c r="F20" s="167"/>
      <c r="G20" s="111">
        <f t="shared" si="0"/>
        <v>0</v>
      </c>
    </row>
    <row r="21" spans="1:7" ht="15">
      <c r="A21" s="61"/>
      <c r="B21" s="166"/>
      <c r="C21" s="166"/>
      <c r="D21" s="166"/>
      <c r="E21" s="166"/>
      <c r="F21" s="166"/>
      <c r="G21" s="110"/>
    </row>
    <row r="22" spans="1:7" ht="16.5">
      <c r="A22" s="190" t="s">
        <v>439</v>
      </c>
      <c r="B22" s="166">
        <f>B23+B24+B25+B28+B29+B32</f>
        <v>5143155456</v>
      </c>
      <c r="C22" s="166">
        <f>C23+C24+C25+C28+C29+C32</f>
        <v>167720235.20999998</v>
      </c>
      <c r="D22" s="166">
        <f>D23+D24+D25+D28+D29+D32</f>
        <v>5310875691.21</v>
      </c>
      <c r="E22" s="166">
        <f>E23+E24+E25+E28+E29+E32</f>
        <v>1687259235.34</v>
      </c>
      <c r="F22" s="166">
        <f>F23+F24+F25+F28+F29+F32</f>
        <v>1687259235.34</v>
      </c>
      <c r="G22" s="110">
        <f>D22-E22</f>
        <v>3623616455.87</v>
      </c>
    </row>
    <row r="23" spans="1:7" ht="15">
      <c r="A23" s="61" t="s">
        <v>429</v>
      </c>
      <c r="B23" s="166"/>
      <c r="C23" s="166"/>
      <c r="D23" s="166"/>
      <c r="E23" s="166"/>
      <c r="F23" s="166"/>
      <c r="G23" s="111">
        <f aca="true" t="shared" si="1" ref="G23:G32">D23-E23</f>
        <v>0</v>
      </c>
    </row>
    <row r="24" spans="1:7" ht="15">
      <c r="A24" s="61" t="s">
        <v>430</v>
      </c>
      <c r="B24" s="167">
        <f>+6a!C85</f>
        <v>5143155456</v>
      </c>
      <c r="C24" s="167">
        <f>+6a!D85</f>
        <v>167720235.20999998</v>
      </c>
      <c r="D24" s="167">
        <f>+6a!E85</f>
        <v>5310875691.21</v>
      </c>
      <c r="E24" s="167">
        <f>+6a!F85</f>
        <v>1687259235.34</v>
      </c>
      <c r="F24" s="167">
        <f>+6a!G85</f>
        <v>1687259235.34</v>
      </c>
      <c r="G24" s="167">
        <f>+6a!H85</f>
        <v>3623616455.87</v>
      </c>
    </row>
    <row r="25" spans="1:7" ht="15">
      <c r="A25" s="61" t="s">
        <v>431</v>
      </c>
      <c r="B25" s="166">
        <f>B26+B27</f>
        <v>0</v>
      </c>
      <c r="C25" s="166">
        <f>C26+C27</f>
        <v>0</v>
      </c>
      <c r="D25" s="166">
        <f>D26+D27</f>
        <v>0</v>
      </c>
      <c r="E25" s="166">
        <f>E26+E27</f>
        <v>0</v>
      </c>
      <c r="F25" s="166">
        <f>F26+F27</f>
        <v>0</v>
      </c>
      <c r="G25" s="111">
        <f t="shared" si="1"/>
        <v>0</v>
      </c>
    </row>
    <row r="26" spans="1:7" ht="15">
      <c r="A26" s="61" t="s">
        <v>432</v>
      </c>
      <c r="B26" s="166"/>
      <c r="C26" s="166"/>
      <c r="D26" s="166"/>
      <c r="E26" s="166"/>
      <c r="F26" s="166"/>
      <c r="G26" s="111">
        <f t="shared" si="1"/>
        <v>0</v>
      </c>
    </row>
    <row r="27" spans="1:7" ht="15">
      <c r="A27" s="61" t="s">
        <v>433</v>
      </c>
      <c r="B27" s="166"/>
      <c r="C27" s="166"/>
      <c r="D27" s="166"/>
      <c r="E27" s="166"/>
      <c r="F27" s="166"/>
      <c r="G27" s="111">
        <f t="shared" si="1"/>
        <v>0</v>
      </c>
    </row>
    <row r="28" spans="1:7" ht="15">
      <c r="A28" s="61" t="s">
        <v>434</v>
      </c>
      <c r="B28" s="166"/>
      <c r="C28" s="166"/>
      <c r="D28" s="166"/>
      <c r="E28" s="166"/>
      <c r="F28" s="166"/>
      <c r="G28" s="111">
        <f t="shared" si="1"/>
        <v>0</v>
      </c>
    </row>
    <row r="29" spans="1:7" ht="24.75">
      <c r="A29" s="61" t="s">
        <v>435</v>
      </c>
      <c r="B29" s="166">
        <f>B30+B31</f>
        <v>0</v>
      </c>
      <c r="C29" s="166">
        <f>C30+C31</f>
        <v>0</v>
      </c>
      <c r="D29" s="166">
        <f>D30+D31</f>
        <v>0</v>
      </c>
      <c r="E29" s="166">
        <f>E30+E31</f>
        <v>0</v>
      </c>
      <c r="F29" s="166">
        <f>F30+F31</f>
        <v>0</v>
      </c>
      <c r="G29" s="111">
        <f t="shared" si="1"/>
        <v>0</v>
      </c>
    </row>
    <row r="30" spans="1:7" ht="15">
      <c r="A30" s="62" t="s">
        <v>436</v>
      </c>
      <c r="B30" s="166"/>
      <c r="C30" s="166"/>
      <c r="D30" s="166"/>
      <c r="E30" s="166"/>
      <c r="F30" s="166"/>
      <c r="G30" s="111">
        <f t="shared" si="1"/>
        <v>0</v>
      </c>
    </row>
    <row r="31" spans="1:7" ht="15">
      <c r="A31" s="62" t="s">
        <v>437</v>
      </c>
      <c r="B31" s="166"/>
      <c r="C31" s="166"/>
      <c r="D31" s="166"/>
      <c r="E31" s="166"/>
      <c r="F31" s="166"/>
      <c r="G31" s="111">
        <f t="shared" si="1"/>
        <v>0</v>
      </c>
    </row>
    <row r="32" spans="1:7" ht="15">
      <c r="A32" s="61" t="s">
        <v>438</v>
      </c>
      <c r="B32" s="166"/>
      <c r="C32" s="166"/>
      <c r="D32" s="166"/>
      <c r="E32" s="166"/>
      <c r="F32" s="166"/>
      <c r="G32" s="111">
        <f t="shared" si="1"/>
        <v>0</v>
      </c>
    </row>
    <row r="33" spans="1:7" ht="16.5">
      <c r="A33" s="190" t="s">
        <v>440</v>
      </c>
      <c r="B33" s="166">
        <f>B10+B22</f>
        <v>5179064056</v>
      </c>
      <c r="C33" s="166">
        <f>C10+C22</f>
        <v>178567995.45999998</v>
      </c>
      <c r="D33" s="166">
        <f>D10+D22</f>
        <v>5357632051.46</v>
      </c>
      <c r="E33" s="166">
        <f>E10+E22</f>
        <v>1706194306.29</v>
      </c>
      <c r="F33" s="166">
        <f>F10+F22</f>
        <v>1703533646.29</v>
      </c>
      <c r="G33" s="110">
        <f>D33-E33</f>
        <v>3651437745.17</v>
      </c>
    </row>
    <row r="34" spans="1:7" ht="15.75" thickBot="1">
      <c r="A34" s="63"/>
      <c r="B34" s="64"/>
      <c r="C34" s="64"/>
      <c r="D34" s="64"/>
      <c r="E34" s="64"/>
      <c r="F34" s="64"/>
      <c r="G34" s="2"/>
    </row>
    <row r="35" spans="1:7" ht="15" hidden="1">
      <c r="A35" s="30" t="s">
        <v>468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t="15" hidden="1">
      <c r="A36" t="s">
        <v>445</v>
      </c>
      <c r="B36" s="80">
        <v>4760133684</v>
      </c>
      <c r="C36" s="80">
        <v>43136702</v>
      </c>
      <c r="D36" s="80">
        <v>4803270386</v>
      </c>
      <c r="E36" s="80">
        <v>3332877666</v>
      </c>
      <c r="F36" s="80">
        <v>3332877666</v>
      </c>
      <c r="G36">
        <f>+D36-E36</f>
        <v>1470392720</v>
      </c>
    </row>
    <row r="37" spans="2:7" ht="15" hidden="1">
      <c r="B37" s="80">
        <f aca="true" t="shared" si="2" ref="B37:G37">+B36+B35</f>
        <v>4826843798</v>
      </c>
      <c r="C37" s="80">
        <f t="shared" si="2"/>
        <v>45456522</v>
      </c>
      <c r="D37" s="80">
        <f t="shared" si="2"/>
        <v>4872300320</v>
      </c>
      <c r="E37" s="80">
        <f t="shared" si="2"/>
        <v>3386259074</v>
      </c>
      <c r="F37" s="80">
        <f t="shared" si="2"/>
        <v>3384011477</v>
      </c>
      <c r="G37" s="80">
        <f t="shared" si="2"/>
        <v>1486041246</v>
      </c>
    </row>
    <row r="38" spans="2:7" ht="15" hidden="1">
      <c r="B38" s="80">
        <f aca="true" t="shared" si="3" ref="B38:G38">+B37-B33</f>
        <v>-352220258</v>
      </c>
      <c r="C38" s="80">
        <f t="shared" si="3"/>
        <v>-133111473.45999998</v>
      </c>
      <c r="D38" s="80">
        <f t="shared" si="3"/>
        <v>-485331731.46000004</v>
      </c>
      <c r="E38" s="80">
        <f t="shared" si="3"/>
        <v>1680064767.71</v>
      </c>
      <c r="F38" s="80">
        <f t="shared" si="3"/>
        <v>1680477830.71</v>
      </c>
      <c r="G38" s="80">
        <f t="shared" si="3"/>
        <v>-2165396499.17</v>
      </c>
    </row>
    <row r="39" spans="2:7" ht="15">
      <c r="B39" s="80"/>
      <c r="C39" s="80"/>
      <c r="D39" s="80"/>
      <c r="E39" s="80"/>
      <c r="F39" s="80"/>
      <c r="G39" s="80"/>
    </row>
    <row r="40" spans="2:7" ht="15">
      <c r="B40" s="80"/>
      <c r="C40" s="80"/>
      <c r="D40" s="80"/>
      <c r="E40" s="80"/>
      <c r="F40" s="80"/>
      <c r="G40" s="80"/>
    </row>
    <row r="41" spans="2:7" ht="15">
      <c r="B41" s="81"/>
      <c r="C41" s="81"/>
      <c r="D41" s="81"/>
      <c r="E41" s="81"/>
      <c r="F41" s="81"/>
      <c r="G41" s="81"/>
    </row>
    <row r="42" spans="2:7" ht="15">
      <c r="B42" s="81"/>
      <c r="C42" s="81"/>
      <c r="D42" s="81"/>
      <c r="E42" s="81"/>
      <c r="F42" s="81"/>
      <c r="G42" s="81"/>
    </row>
    <row r="43" spans="2:7" ht="15">
      <c r="B43" s="81"/>
      <c r="C43" s="81"/>
      <c r="D43" s="81"/>
      <c r="E43" s="81"/>
      <c r="F43" s="81"/>
      <c r="G43" s="81"/>
    </row>
    <row r="44" spans="2:7" ht="15">
      <c r="B44" s="81"/>
      <c r="C44" s="81"/>
      <c r="D44" s="81"/>
      <c r="E44" s="81"/>
      <c r="F44" s="81"/>
      <c r="G44" s="81"/>
    </row>
    <row r="45" spans="2:7" ht="15">
      <c r="B45" s="80"/>
      <c r="C45" s="80"/>
      <c r="D45" s="80"/>
      <c r="E45" s="80"/>
      <c r="F45" s="80"/>
      <c r="G45" s="80"/>
    </row>
    <row r="46" spans="2:7" ht="15">
      <c r="B46" s="80"/>
      <c r="C46" s="80"/>
      <c r="D46" s="80"/>
      <c r="E46" s="80"/>
      <c r="F46" s="80"/>
      <c r="G46" s="80"/>
    </row>
    <row r="47" spans="2:7" ht="15">
      <c r="B47" s="80"/>
      <c r="C47" s="80"/>
      <c r="D47" s="80"/>
      <c r="E47" s="80"/>
      <c r="F47" s="80"/>
      <c r="G47" s="80"/>
    </row>
    <row r="48" spans="2:7" ht="15">
      <c r="B48" s="80"/>
      <c r="C48" s="80"/>
      <c r="D48" s="80"/>
      <c r="E48" s="80"/>
      <c r="F48" s="80"/>
      <c r="G48" s="80"/>
    </row>
    <row r="49" spans="2:7" ht="15">
      <c r="B49" s="80"/>
      <c r="C49" s="80"/>
      <c r="D49" s="80"/>
      <c r="E49" s="80"/>
      <c r="F49" s="80"/>
      <c r="G49" s="80"/>
    </row>
    <row r="50" spans="2:7" ht="15">
      <c r="B50" s="80"/>
      <c r="C50" s="80"/>
      <c r="D50" s="80"/>
      <c r="E50" s="80"/>
      <c r="F50" s="80"/>
      <c r="G50" s="80"/>
    </row>
    <row r="51" spans="2:7" ht="15">
      <c r="B51" s="80"/>
      <c r="C51" s="80"/>
      <c r="D51" s="80"/>
      <c r="E51" s="80"/>
      <c r="F51" s="80"/>
      <c r="G51" s="80"/>
    </row>
    <row r="52" spans="2:7" ht="15">
      <c r="B52" s="80"/>
      <c r="C52" s="80"/>
      <c r="D52" s="80"/>
      <c r="E52" s="80"/>
      <c r="F52" s="80"/>
      <c r="G52" s="80"/>
    </row>
    <row r="53" spans="2:7" ht="15">
      <c r="B53" s="80"/>
      <c r="C53" s="80"/>
      <c r="D53" s="80"/>
      <c r="E53" s="80"/>
      <c r="F53" s="80"/>
      <c r="G53" s="80"/>
    </row>
    <row r="54" spans="2:7" ht="15">
      <c r="B54" s="80"/>
      <c r="C54" s="80"/>
      <c r="D54" s="80"/>
      <c r="E54" s="80"/>
      <c r="F54" s="80"/>
      <c r="G54" s="80"/>
    </row>
    <row r="55" spans="2:7" ht="15">
      <c r="B55" s="80"/>
      <c r="C55" s="80"/>
      <c r="D55" s="80"/>
      <c r="E55" s="80"/>
      <c r="F55" s="80"/>
      <c r="G55" s="80"/>
    </row>
    <row r="56" spans="2:7" ht="15">
      <c r="B56" s="80"/>
      <c r="C56" s="80"/>
      <c r="D56" s="80"/>
      <c r="E56" s="80"/>
      <c r="F56" s="80"/>
      <c r="G56" s="80"/>
    </row>
    <row r="57" spans="2:7" ht="15">
      <c r="B57" s="80"/>
      <c r="C57" s="80"/>
      <c r="D57" s="80"/>
      <c r="E57" s="80"/>
      <c r="F57" s="80"/>
      <c r="G57" s="80"/>
    </row>
    <row r="58" spans="2:7" ht="15">
      <c r="B58" s="80"/>
      <c r="C58" s="80"/>
      <c r="D58" s="80"/>
      <c r="E58" s="80"/>
      <c r="F58" s="80"/>
      <c r="G58" s="80"/>
    </row>
    <row r="59" spans="2:7" ht="15">
      <c r="B59" s="80"/>
      <c r="C59" s="80"/>
      <c r="D59" s="80"/>
      <c r="E59" s="80"/>
      <c r="F59" s="80"/>
      <c r="G59" s="80"/>
    </row>
    <row r="60" spans="2:7" ht="15">
      <c r="B60" s="80"/>
      <c r="C60" s="80"/>
      <c r="D60" s="80"/>
      <c r="E60" s="80"/>
      <c r="F60" s="80"/>
      <c r="G60" s="80"/>
    </row>
    <row r="61" spans="2:7" ht="15">
      <c r="B61" s="80"/>
      <c r="C61" s="80"/>
      <c r="D61" s="80"/>
      <c r="E61" s="80"/>
      <c r="F61" s="80"/>
      <c r="G61" s="80"/>
    </row>
    <row r="62" spans="2:7" ht="15">
      <c r="B62" s="80"/>
      <c r="C62" s="80"/>
      <c r="D62" s="80"/>
      <c r="E62" s="80"/>
      <c r="F62" s="80"/>
      <c r="G62" s="80"/>
    </row>
    <row r="63" spans="2:7" ht="15">
      <c r="B63" s="80"/>
      <c r="C63" s="80"/>
      <c r="D63" s="80"/>
      <c r="E63" s="80"/>
      <c r="F63" s="80"/>
      <c r="G63" s="80"/>
    </row>
    <row r="64" spans="2:7" ht="15">
      <c r="B64" s="80"/>
      <c r="C64" s="80"/>
      <c r="D64" s="80"/>
      <c r="E64" s="80"/>
      <c r="F64" s="80"/>
      <c r="G64" s="80"/>
    </row>
    <row r="65" spans="2:7" ht="15">
      <c r="B65" s="80"/>
      <c r="C65" s="80"/>
      <c r="D65" s="80"/>
      <c r="E65" s="80"/>
      <c r="F65" s="80"/>
      <c r="G65" s="80"/>
    </row>
    <row r="66" spans="2:7" ht="15">
      <c r="B66" s="80"/>
      <c r="C66" s="80"/>
      <c r="D66" s="80"/>
      <c r="E66" s="80"/>
      <c r="F66" s="80"/>
      <c r="G66" s="80"/>
    </row>
    <row r="67" spans="2:7" ht="15">
      <c r="B67" s="80"/>
      <c r="C67" s="80"/>
      <c r="D67" s="80"/>
      <c r="E67" s="80"/>
      <c r="F67" s="80"/>
      <c r="G67" s="80"/>
    </row>
    <row r="68" spans="2:7" ht="15">
      <c r="B68" s="80"/>
      <c r="C68" s="80"/>
      <c r="D68" s="80"/>
      <c r="E68" s="80"/>
      <c r="F68" s="80"/>
      <c r="G68" s="80"/>
    </row>
    <row r="69" spans="2:7" ht="15">
      <c r="B69" s="80"/>
      <c r="C69" s="80"/>
      <c r="D69" s="80"/>
      <c r="E69" s="80"/>
      <c r="F69" s="80"/>
      <c r="G69" s="80"/>
    </row>
  </sheetData>
  <sheetProtection/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Aztatzi</dc:creator>
  <cp:keywords/>
  <dc:description/>
  <cp:lastModifiedBy>hp</cp:lastModifiedBy>
  <cp:lastPrinted>2018-07-05T01:14:13Z</cp:lastPrinted>
  <dcterms:created xsi:type="dcterms:W3CDTF">2016-11-11T22:08:30Z</dcterms:created>
  <dcterms:modified xsi:type="dcterms:W3CDTF">2018-07-24T19:10:11Z</dcterms:modified>
  <cp:category/>
  <cp:version/>
  <cp:contentType/>
  <cp:contentStatus/>
</cp:coreProperties>
</file>