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defaultThemeVersion="124226"/>
  <bookViews>
    <workbookView xWindow="240" yWindow="135" windowWidth="20115" windowHeight="7935" tabRatio="711" firstSheet="3" activeTab="8"/>
  </bookViews>
  <sheets>
    <sheet name="FORMATO 1" sheetId="32" r:id="rId1"/>
    <sheet name="FORMATO 2 " sheetId="33" r:id="rId2"/>
    <sheet name="FORMATO 3 " sheetId="34" r:id="rId3"/>
    <sheet name="FORMATO 4" sheetId="25" r:id="rId4"/>
    <sheet name="FORMATO 5" sheetId="26" r:id="rId5"/>
    <sheet name="FORMATO 6A" sheetId="27" r:id="rId6"/>
    <sheet name="FORMATO 6B" sheetId="28" r:id="rId7"/>
    <sheet name="FORMATO 6C" sheetId="29" r:id="rId8"/>
    <sheet name="FORMATO 6D" sheetId="30" r:id="rId9"/>
  </sheets>
  <externalReferences>
    <externalReference r:id="rId12"/>
    <externalReference r:id="rId13"/>
    <externalReference r:id="rId14"/>
  </externalReferences>
  <definedNames>
    <definedName name="_xlnm.Print_Area" localSheetId="0">'FORMATO 1'!$A$50:$G$93</definedName>
    <definedName name="_xlnm.Print_Area" localSheetId="1">'FORMATO 2 '!$A$3:$I$50</definedName>
    <definedName name="_xlnm.Print_Area" localSheetId="3">'FORMATO 4'!$A$3:$D$87</definedName>
    <definedName name="_xlnm.Print_Titles" localSheetId="0">'FORMATO 1'!$2:$7</definedName>
    <definedName name="_xlnm.Print_Titles" localSheetId="5">'FORMATO 6A'!$1:$9</definedName>
    <definedName name="_xlnm.Print_Titles" localSheetId="7">'FORMATO 6C'!$1:$9</definedName>
  </definedNames>
  <calcPr calcId="145621"/>
</workbook>
</file>

<file path=xl/sharedStrings.xml><?xml version="1.0" encoding="utf-8"?>
<sst xmlns="http://schemas.openxmlformats.org/spreadsheetml/2006/main" count="651" uniqueCount="451">
  <si>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</si>
  <si>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</si>
  <si>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</si>
  <si>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</si>
  <si>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</si>
  <si>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</si>
  <si>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</si>
  <si>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</si>
  <si>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</si>
  <si>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</si>
  <si>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</si>
  <si>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</si>
  <si>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</si>
  <si>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</si>
  <si>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</si>
  <si>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</si>
  <si>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</si>
  <si>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</si>
  <si>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</si>
  <si>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</si>
  <si>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</si>
  <si>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</si>
  <si>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</si>
  <si>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</si>
  <si>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</si>
  <si>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</si>
  <si>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</si>
  <si>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</si>
  <si>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</si>
  <si>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</si>
  <si>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</si>
  <si>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</si>
  <si>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</si>
  <si>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</si>
  <si>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</si>
  <si>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</si>
  <si>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</si>
  <si>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</si>
  <si>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</si>
  <si>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</si>
  <si>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</si>
  <si>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</si>
  <si>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</si>
  <si>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</si>
  <si>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</si>
  <si>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</si>
  <si>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</si>
  <si>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</si>
  <si>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</si>
  <si>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</si>
  <si>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</si>
  <si>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</si>
  <si>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</si>
  <si>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</si>
  <si>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</si>
  <si>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</si>
  <si>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</si>
  <si>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</si>
  <si>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</si>
  <si>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</si>
  <si>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</si>
  <si>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</si>
  <si>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</si>
  <si>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</si>
  <si>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</si>
  <si>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</si>
  <si>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</si>
  <si>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</si>
  <si>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</si>
  <si>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</si>
  <si>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</si>
  <si>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</si>
  <si>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</si>
  <si>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</si>
  <si>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</si>
  <si>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</si>
  <si>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</si>
  <si>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</si>
  <si>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</si>
  <si>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</si>
  <si>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</si>
  <si>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</si>
  <si>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</si>
  <si>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</si>
  <si>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</si>
  <si>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</si>
  <si>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</si>
  <si>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</si>
  <si>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</si>
  <si>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</si>
  <si>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</si>
  <si>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</si>
  <si>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</si>
  <si>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</si>
  <si>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</si>
  <si>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</si>
  <si>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</si>
  <si>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</si>
  <si>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</si>
  <si>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</si>
  <si>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</si>
  <si>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</si>
  <si>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</si>
  <si>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</si>
  <si>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</si>
  <si>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</si>
  <si>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</si>
  <si>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</si>
  <si>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</si>
  <si>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</si>
  <si>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</si>
  <si>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</si>
  <si>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</si>
  <si>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</si>
  <si>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</si>
  <si>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</si>
  <si>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</si>
  <si>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</si>
  <si>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</si>
  <si>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</si>
  <si>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</si>
  <si>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</si>
  <si>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</si>
  <si>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</si>
  <si>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</si>
  <si>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</si>
  <si>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</si>
  <si>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</si>
  <si>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</si>
  <si>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</si>
  <si>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</si>
  <si>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</si>
  <si>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</si>
  <si>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</si>
  <si>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</si>
  <si>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</si>
  <si>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</si>
  <si>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</si>
  <si>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</si>
  <si>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</si>
  <si>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</si>
  <si>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</si>
  <si>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</si>
  <si>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</si>
  <si>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</si>
  <si>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</si>
  <si>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</si>
  <si>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</si>
  <si>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</si>
  <si>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</si>
  <si>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</si>
  <si>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</si>
  <si>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</si>
  <si>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</si>
  <si>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</si>
  <si>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</si>
  <si>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</si>
  <si>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</si>
  <si>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</si>
  <si>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</si>
  <si>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</si>
  <si>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</si>
  <si>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</si>
  <si>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</si>
  <si>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</si>
  <si>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</si>
  <si>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</si>
  <si>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</si>
  <si>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</si>
  <si>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</si>
  <si>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</si>
  <si>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</si>
  <si>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</si>
  <si>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</si>
  <si>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</si>
  <si>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</si>
  <si>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</si>
  <si>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</si>
  <si>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</si>
  <si>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</si>
  <si>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</si>
  <si>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</si>
  <si>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</si>
  <si>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</si>
  <si>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</si>
  <si>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</si>
  <si>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</si>
  <si>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</si>
  <si>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</si>
  <si>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</si>
  <si>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</si>
  <si>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</si>
  <si>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</si>
  <si>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</si>
  <si>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</si>
  <si>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</si>
  <si>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</si>
  <si>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</si>
  <si>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</si>
  <si>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</si>
  <si>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</si>
  <si>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</si>
  <si>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</si>
  <si>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</si>
  <si>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</si>
  <si>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</si>
  <si>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</si>
  <si>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</si>
  <si>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</si>
  <si>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</si>
  <si>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</si>
  <si>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</si>
  <si>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</si>
  <si>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</si>
  <si>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</si>
  <si>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</si>
  <si>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</si>
  <si>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</si>
  <si>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</si>
  <si>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</si>
  <si>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</si>
  <si>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</si>
  <si>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</si>
  <si>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</si>
  <si>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</si>
  <si>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</si>
  <si>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</si>
  <si>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</si>
  <si>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</si>
  <si>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</si>
  <si>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</si>
  <si>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</si>
  <si>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</si>
  <si>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</si>
  <si>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</si>
  <si>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</si>
  <si>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</si>
  <si>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</si>
  <si>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</si>
  <si>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</si>
  <si>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</si>
  <si>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</si>
  <si>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</si>
  <si>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</si>
  <si>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</si>
  <si>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</si>
  <si>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</si>
  <si>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</si>
  <si>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</si>
  <si>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</si>
  <si>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</si>
  <si>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</si>
  <si>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</si>
  <si>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</si>
  <si>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</si>
  <si>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</si>
  <si>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</si>
  <si>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</si>
  <si>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</si>
  <si>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</si>
  <si>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</si>
  <si>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</si>
  <si>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</si>
  <si>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</si>
  <si>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</si>
  <si>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</si>
  <si>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</si>
  <si>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</si>
  <si>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</si>
  <si>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</si>
  <si>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</si>
  <si>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</si>
  <si>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</si>
  <si>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</si>
  <si>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</si>
  <si>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</si>
  <si>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</si>
  <si>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</si>
  <si>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</si>
  <si>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</si>
  <si>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</si>
  <si>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</si>
  <si>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</si>
  <si>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</si>
  <si>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</si>
  <si>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</si>
  <si>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</si>
  <si>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</si>
  <si>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</si>
  <si>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</si>
  <si>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</si>
  <si>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</si>
  <si>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</si>
  <si>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</si>
  <si>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</si>
  <si>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</si>
  <si>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</si>
  <si>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</si>
  <si>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</si>
  <si>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</si>
  <si>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</si>
  <si>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</si>
  <si>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</si>
  <si>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</si>
  <si>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</si>
  <si>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</si>
  <si>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</si>
  <si>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</si>
  <si>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</si>
  <si>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</si>
  <si>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</si>
  <si>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</si>
  <si>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</si>
  <si>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</si>
  <si>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</si>
  <si>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</si>
  <si>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</si>
  <si>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</si>
  <si>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</si>
  <si>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</si>
  <si>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</si>
  <si>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</si>
  <si>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</si>
  <si>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</si>
  <si>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</si>
  <si>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</si>
  <si>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</si>
  <si>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</si>
  <si>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</si>
  <si>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</si>
  <si>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</si>
  <si>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</si>
  <si>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</si>
  <si>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</si>
  <si>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</si>
  <si>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</si>
  <si>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</si>
  <si>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</si>
  <si>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</si>
  <si>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</si>
  <si>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</si>
  <si>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</si>
  <si>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</si>
  <si>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</si>
  <si>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</si>
  <si>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</si>
  <si>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</si>
  <si>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</si>
  <si>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</si>
  <si>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</si>
  <si>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</si>
  <si>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</si>
  <si>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</si>
  <si>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</si>
  <si>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</si>
  <si>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</si>
  <si>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</si>
  <si>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</si>
  <si>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</si>
  <si>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</si>
  <si>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</si>
  <si>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</si>
  <si>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</si>
  <si>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</si>
  <si>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</si>
  <si>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</si>
  <si>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</si>
  <si>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</si>
  <si>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</si>
  <si>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</si>
  <si>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</si>
  <si>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</si>
  <si>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</si>
  <si>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</si>
  <si>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</si>
  <si>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</si>
  <si>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</si>
  <si>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</si>
  <si>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</si>
  <si>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</si>
  <si>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</si>
  <si>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</si>
  <si>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</si>
  <si>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</si>
  <si>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</si>
  <si>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</si>
  <si>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</si>
  <si>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</si>
  <si>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</si>
  <si>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</si>
  <si>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</si>
  <si>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</si>
  <si>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</si>
  <si>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</si>
  <si>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</si>
  <si>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</si>
  <si>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</si>
  <si>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</si>
  <si>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</si>
  <si>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</si>
  <si>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</si>
  <si>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</si>
  <si>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</si>
  <si>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</si>
  <si>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</si>
  <si>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</si>
  <si>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</si>
  <si>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</si>
  <si>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</si>
  <si>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</si>
  <si>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</si>
  <si>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</si>
  <si>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</si>
  <si>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</si>
  <si>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</si>
  <si>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</si>
  <si>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</si>
  <si>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</si>
  <si>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</si>
  <si>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</si>
  <si>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</si>
  <si>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</si>
  <si>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</si>
  <si>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</si>
  <si>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</si>
  <si>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</si>
  <si>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</si>
  <si>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</si>
  <si>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</si>
  <si>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</si>
  <si>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</si>
  <si>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</si>
  <si>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</si>
  <si>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COLEGIO DE BACHILLERES DEL ESTADO DE TLAXCALA</t>
  </si>
  <si>
    <t>4. Deuda Contingente 1 (informativo)</t>
  </si>
  <si>
    <t>(I)</t>
  </si>
  <si>
    <t xml:space="preserve">Contratado </t>
  </si>
  <si>
    <t>d3)Subsidios y Subvenciones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</si>
  <si>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</si>
  <si>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0</t>
  </si>
  <si>
    <t>Del 1 de Enero al 30 de Septiembre de 2018 (b)</t>
  </si>
  <si>
    <t>Del 1 de Enero  al 30 de Septiembre de 2018 (b)</t>
  </si>
  <si>
    <t xml:space="preserve"> Al 30 de septiembre de 2018 y al 31 de diciembre de 2017 </t>
  </si>
  <si>
    <t>30 de septiembre de 2018</t>
  </si>
  <si>
    <t>31 de diciembre de 2017</t>
  </si>
  <si>
    <t>Del 1 de enero al 30 de septiembre de 2018</t>
  </si>
  <si>
    <t>al 31 de diciembre de 2017-1 (d)</t>
  </si>
  <si>
    <t>Del 1 de enero al 30 de septiembre de 2018  (b)</t>
  </si>
  <si>
    <t>Monto pagado de la inversión al 30 de septiembre de 2018 (k)</t>
  </si>
  <si>
    <t>Monto pagado de la inversión actualizado al 30 de septiembre de 2018 (l)</t>
  </si>
  <si>
    <t>Saldo pendiente por pagar de la inversión al 30 de septiembre de 2018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</si>
</sst>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sz val="7"/>
      <color theme="1"/>
      <name val="Arial"/>
      <family val="2"/>
    </font>
    <font>
      <b/>
      <sz val="9"/>
      <color theme="1"/>
      <name val="Calibri"/>
      <family val="2"/>
      <scheme val="minor"/>
    </font>
    <font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Calibri (Cuerpo)"/>
      <family val="2"/>
    </font>
    <font>
      <b/>
      <sz val="8"/>
      <color rgb="FF000000"/>
      <name val="Calibri (Cuerpo)"/>
      <family val="2"/>
    </font>
    <font>
      <b/>
      <u val="single"/>
      <sz val="8"/>
      <color theme="1"/>
      <name val="Calibri (Cuerpo)"/>
      <family val="2"/>
    </font>
    <font>
      <b/>
      <u val="single"/>
      <sz val="8"/>
      <color rgb="FF000000"/>
      <name val="Calibri (Cuerpo)"/>
      <family val="2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/>
      <right/>
      <top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/>
      <top style="medium"/>
      <bottom/>
    </border>
    <border>
      <left/>
      <right style="medium">
        <color rgb="FF000000"/>
      </right>
      <top/>
      <bottom style="medium"/>
    </border>
    <border>
      <left/>
      <right style="medium">
        <color rgb="FF000000"/>
      </right>
      <top style="medium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</cellStyleXfs>
  <cellXfs count="397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43" fontId="2" fillId="0" borderId="2" xfId="2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5" fillId="0" borderId="0" xfId="0" applyFont="1"/>
    <xf numFmtId="4" fontId="5" fillId="0" borderId="0" xfId="0" applyNumberFormat="1" applyFont="1"/>
    <xf numFmtId="0" fontId="7" fillId="0" borderId="4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justify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justify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164" fontId="8" fillId="0" borderId="2" xfId="20" applyNumberFormat="1" applyFont="1" applyBorder="1" applyAlignment="1">
      <alignment horizontal="center" vertical="center" wrapText="1"/>
    </xf>
    <xf numFmtId="164" fontId="9" fillId="0" borderId="2" xfId="2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justify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164" fontId="9" fillId="0" borderId="1" xfId="2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 wrapText="1"/>
    </xf>
    <xf numFmtId="0" fontId="9" fillId="0" borderId="4" xfId="0" applyFont="1" applyBorder="1" applyAlignment="1">
      <alignment horizontal="justify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1" fontId="9" fillId="0" borderId="2" xfId="20" applyNumberFormat="1" applyFont="1" applyBorder="1" applyAlignment="1">
      <alignment horizontal="right" vertical="center" wrapText="1"/>
    </xf>
    <xf numFmtId="164" fontId="9" fillId="0" borderId="2" xfId="20" applyNumberFormat="1" applyFont="1" applyBorder="1" applyAlignment="1">
      <alignment horizontal="right" vertical="center" wrapText="1"/>
    </xf>
    <xf numFmtId="1" fontId="8" fillId="0" borderId="2" xfId="20" applyNumberFormat="1" applyFont="1" applyBorder="1" applyAlignment="1">
      <alignment horizontal="right" vertical="center" wrapText="1"/>
    </xf>
    <xf numFmtId="1" fontId="9" fillId="0" borderId="6" xfId="20" applyNumberFormat="1" applyFont="1" applyBorder="1" applyAlignment="1">
      <alignment horizontal="right" vertical="center" wrapText="1"/>
    </xf>
    <xf numFmtId="1" fontId="9" fillId="0" borderId="1" xfId="20" applyNumberFormat="1" applyFont="1" applyBorder="1" applyAlignment="1">
      <alignment horizontal="right" vertical="center" wrapText="1"/>
    </xf>
    <xf numFmtId="164" fontId="5" fillId="0" borderId="0" xfId="20" applyNumberFormat="1" applyFont="1"/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top" wrapText="1"/>
    </xf>
    <xf numFmtId="164" fontId="5" fillId="0" borderId="0" xfId="20" applyNumberFormat="1" applyFont="1" applyAlignment="1">
      <alignment horizontal="justify" vertical="top" wrapText="1"/>
    </xf>
    <xf numFmtId="164" fontId="8" fillId="2" borderId="2" xfId="20" applyNumberFormat="1" applyFont="1" applyFill="1" applyBorder="1" applyAlignment="1">
      <alignment horizontal="center" vertical="center" wrapText="1"/>
    </xf>
    <xf numFmtId="164" fontId="8" fillId="2" borderId="3" xfId="20" applyNumberFormat="1" applyFont="1" applyFill="1" applyBorder="1" applyAlignment="1">
      <alignment horizontal="center" vertical="center" wrapText="1"/>
    </xf>
    <xf numFmtId="164" fontId="8" fillId="0" borderId="2" xfId="20" applyNumberFormat="1" applyFont="1" applyBorder="1" applyAlignment="1">
      <alignment horizontal="justify" vertical="center" wrapText="1"/>
    </xf>
    <xf numFmtId="164" fontId="8" fillId="0" borderId="3" xfId="20" applyNumberFormat="1" applyFont="1" applyBorder="1" applyAlignment="1">
      <alignment horizontal="center" vertical="center" wrapText="1"/>
    </xf>
    <xf numFmtId="164" fontId="8" fillId="2" borderId="7" xfId="20" applyNumberFormat="1" applyFont="1" applyFill="1" applyBorder="1" applyAlignment="1">
      <alignment horizontal="center" vertical="center" wrapText="1"/>
    </xf>
    <xf numFmtId="164" fontId="9" fillId="0" borderId="2" xfId="20" applyNumberFormat="1" applyFont="1" applyBorder="1" applyAlignment="1">
      <alignment horizontal="justify" vertical="center" wrapText="1"/>
    </xf>
    <xf numFmtId="1" fontId="9" fillId="0" borderId="3" xfId="2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top"/>
    </xf>
    <xf numFmtId="0" fontId="13" fillId="0" borderId="0" xfId="0" applyFont="1"/>
    <xf numFmtId="0" fontId="7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 indent="1"/>
    </xf>
    <xf numFmtId="0" fontId="13" fillId="0" borderId="1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justify" vertical="center" wrapText="1"/>
    </xf>
    <xf numFmtId="164" fontId="7" fillId="2" borderId="7" xfId="20" applyNumberFormat="1" applyFont="1" applyFill="1" applyBorder="1" applyAlignment="1">
      <alignment horizontal="center" vertical="center" wrapText="1"/>
    </xf>
    <xf numFmtId="164" fontId="7" fillId="2" borderId="3" xfId="20" applyNumberFormat="1" applyFont="1" applyFill="1" applyBorder="1" applyAlignment="1">
      <alignment horizontal="center" vertical="center" wrapText="1"/>
    </xf>
    <xf numFmtId="0" fontId="13" fillId="0" borderId="8" xfId="0" applyFont="1" applyBorder="1" applyAlignment="1">
      <alignment vertical="center" wrapText="1"/>
    </xf>
    <xf numFmtId="164" fontId="13" fillId="0" borderId="2" xfId="2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 indent="2"/>
    </xf>
    <xf numFmtId="0" fontId="13" fillId="0" borderId="1" xfId="0" applyFont="1" applyBorder="1" applyAlignment="1">
      <alignment vertical="center" wrapText="1"/>
    </xf>
    <xf numFmtId="0" fontId="13" fillId="0" borderId="4" xfId="0" applyFont="1" applyBorder="1" applyAlignment="1">
      <alignment vertical="center" wrapText="1"/>
    </xf>
    <xf numFmtId="164" fontId="13" fillId="0" borderId="3" xfId="20" applyNumberFormat="1" applyFont="1" applyBorder="1" applyAlignment="1">
      <alignment vertical="center" wrapText="1"/>
    </xf>
    <xf numFmtId="164" fontId="13" fillId="0" borderId="0" xfId="20" applyNumberFormat="1" applyFont="1"/>
    <xf numFmtId="0" fontId="7" fillId="2" borderId="9" xfId="0" applyFont="1" applyFill="1" applyBorder="1" applyAlignment="1">
      <alignment vertical="center"/>
    </xf>
    <xf numFmtId="164" fontId="7" fillId="0" borderId="2" xfId="20" applyNumberFormat="1" applyFont="1" applyBorder="1" applyAlignment="1">
      <alignment vertical="center" wrapText="1"/>
    </xf>
    <xf numFmtId="164" fontId="7" fillId="2" borderId="7" xfId="20" applyNumberFormat="1" applyFont="1" applyFill="1" applyBorder="1" applyAlignment="1">
      <alignment horizontal="center" vertical="center"/>
    </xf>
    <xf numFmtId="164" fontId="7" fillId="2" borderId="3" xfId="20" applyNumberFormat="1" applyFont="1" applyFill="1" applyBorder="1" applyAlignment="1">
      <alignment horizontal="center" vertical="center"/>
    </xf>
    <xf numFmtId="0" fontId="13" fillId="0" borderId="8" xfId="0" applyFont="1" applyBorder="1" applyAlignment="1">
      <alignment vertical="center"/>
    </xf>
    <xf numFmtId="164" fontId="13" fillId="0" borderId="2" xfId="20" applyNumberFormat="1" applyFont="1" applyBorder="1" applyAlignment="1">
      <alignment vertical="center"/>
    </xf>
    <xf numFmtId="0" fontId="13" fillId="0" borderId="1" xfId="0" applyFont="1" applyBorder="1" applyAlignment="1">
      <alignment horizontal="left" vertical="center" indent="1"/>
    </xf>
    <xf numFmtId="0" fontId="13" fillId="0" borderId="1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164" fontId="13" fillId="0" borderId="3" xfId="20" applyNumberFormat="1" applyFont="1" applyBorder="1" applyAlignment="1">
      <alignment vertical="center"/>
    </xf>
    <xf numFmtId="0" fontId="13" fillId="0" borderId="0" xfId="0" applyFont="1" applyAlignment="1">
      <alignment horizontal="left" vertical="center" indent="1"/>
    </xf>
    <xf numFmtId="164" fontId="5" fillId="0" borderId="2" xfId="20" applyNumberFormat="1" applyFont="1" applyBorder="1" applyAlignment="1">
      <alignment horizontal="right" vertical="center"/>
    </xf>
    <xf numFmtId="164" fontId="5" fillId="0" borderId="2" xfId="20" applyNumberFormat="1" applyFont="1" applyBorder="1" applyAlignment="1">
      <alignment horizontal="center" vertical="center"/>
    </xf>
    <xf numFmtId="164" fontId="13" fillId="0" borderId="2" xfId="20" applyNumberFormat="1" applyFont="1" applyBorder="1" applyAlignment="1">
      <alignment horizontal="right" vertical="center"/>
    </xf>
    <xf numFmtId="164" fontId="13" fillId="0" borderId="2" xfId="20" applyNumberFormat="1" applyFont="1" applyBorder="1" applyAlignment="1">
      <alignment horizontal="center" vertical="center"/>
    </xf>
    <xf numFmtId="164" fontId="7" fillId="0" borderId="2" xfId="20" applyNumberFormat="1" applyFont="1" applyBorder="1" applyAlignment="1">
      <alignment horizontal="right" vertical="center"/>
    </xf>
    <xf numFmtId="164" fontId="13" fillId="0" borderId="3" xfId="20" applyNumberFormat="1" applyFont="1" applyBorder="1" applyAlignment="1">
      <alignment horizontal="center" vertical="center"/>
    </xf>
    <xf numFmtId="1" fontId="7" fillId="0" borderId="2" xfId="20" applyNumberFormat="1" applyFont="1" applyBorder="1" applyAlignment="1">
      <alignment horizontal="right" vertical="center" wrapText="1"/>
    </xf>
    <xf numFmtId="43" fontId="7" fillId="0" borderId="2" xfId="20" applyFont="1" applyBorder="1" applyAlignment="1">
      <alignment horizontal="justify" vertical="center" wrapText="1"/>
    </xf>
    <xf numFmtId="1" fontId="7" fillId="0" borderId="2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 wrapText="1"/>
    </xf>
    <xf numFmtId="0" fontId="5" fillId="0" borderId="0" xfId="0" applyFont="1" applyAlignment="1">
      <alignment horizontal="left"/>
    </xf>
    <xf numFmtId="164" fontId="5" fillId="0" borderId="0" xfId="0" applyNumberFormat="1" applyFont="1"/>
    <xf numFmtId="2" fontId="15" fillId="2" borderId="10" xfId="0" applyNumberFormat="1" applyFont="1" applyFill="1" applyBorder="1" applyAlignment="1">
      <alignment horizontal="left" vertical="center" wrapText="1"/>
    </xf>
    <xf numFmtId="2" fontId="15" fillId="2" borderId="7" xfId="0" applyNumberFormat="1" applyFont="1" applyFill="1" applyBorder="1" applyAlignment="1">
      <alignment horizontal="left" vertical="center" wrapText="1"/>
    </xf>
    <xf numFmtId="2" fontId="16" fillId="0" borderId="0" xfId="0" applyNumberFormat="1" applyFont="1" applyAlignment="1">
      <alignment wrapText="1"/>
    </xf>
    <xf numFmtId="2" fontId="15" fillId="2" borderId="11" xfId="0" applyNumberFormat="1" applyFont="1" applyFill="1" applyBorder="1" applyAlignment="1">
      <alignment horizontal="left" vertical="center" wrapText="1"/>
    </xf>
    <xf numFmtId="2" fontId="15" fillId="2" borderId="3" xfId="0" applyNumberFormat="1" applyFont="1" applyFill="1" applyBorder="1" applyAlignment="1">
      <alignment horizontal="left" vertical="center" wrapText="1"/>
    </xf>
    <xf numFmtId="2" fontId="15" fillId="2" borderId="3" xfId="0" applyNumberFormat="1" applyFont="1" applyFill="1" applyBorder="1" applyAlignment="1">
      <alignment horizontal="center" vertical="center" wrapText="1"/>
    </xf>
    <xf numFmtId="2" fontId="15" fillId="2" borderId="4" xfId="0" applyNumberFormat="1" applyFont="1" applyFill="1" applyBorder="1" applyAlignment="1">
      <alignment horizontal="center" vertical="center" wrapText="1"/>
    </xf>
    <xf numFmtId="164" fontId="16" fillId="0" borderId="1" xfId="20" applyNumberFormat="1" applyFont="1" applyBorder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0" fontId="5" fillId="0" borderId="0" xfId="0" applyFont="1" applyAlignment="1">
      <alignment horizontal="right"/>
    </xf>
    <xf numFmtId="2" fontId="15" fillId="2" borderId="12" xfId="0" applyNumberFormat="1" applyFont="1" applyFill="1" applyBorder="1" applyAlignment="1">
      <alignment horizontal="right" vertical="center" wrapText="1"/>
    </xf>
    <xf numFmtId="2" fontId="15" fillId="2" borderId="13" xfId="0" applyNumberFormat="1" applyFont="1" applyFill="1" applyBorder="1" applyAlignment="1">
      <alignment horizontal="right" vertical="center" wrapText="1"/>
    </xf>
    <xf numFmtId="2" fontId="15" fillId="2" borderId="14" xfId="0" applyNumberFormat="1" applyFont="1" applyFill="1" applyBorder="1" applyAlignment="1">
      <alignment horizontal="right" vertical="center" wrapText="1"/>
    </xf>
    <xf numFmtId="2" fontId="15" fillId="2" borderId="8" xfId="0" applyNumberFormat="1" applyFont="1" applyFill="1" applyBorder="1" applyAlignment="1">
      <alignment horizontal="right" vertical="center" wrapText="1"/>
    </xf>
    <xf numFmtId="0" fontId="16" fillId="0" borderId="4" xfId="0" applyFont="1" applyBorder="1" applyAlignment="1">
      <alignment horizontal="right" vertical="center"/>
    </xf>
    <xf numFmtId="164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7" fillId="0" borderId="8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13" fillId="3" borderId="1" xfId="0" applyFont="1" applyFill="1" applyBorder="1" applyAlignment="1">
      <alignment horizontal="justify" vertical="center" wrapText="1"/>
    </xf>
    <xf numFmtId="0" fontId="13" fillId="3" borderId="1" xfId="0" applyFont="1" applyFill="1" applyBorder="1" applyAlignment="1">
      <alignment horizontal="justify" vertical="top" wrapText="1"/>
    </xf>
    <xf numFmtId="0" fontId="13" fillId="0" borderId="1" xfId="0" applyFont="1" applyBorder="1" applyAlignment="1">
      <alignment horizontal="justify" vertical="center" wrapText="1"/>
    </xf>
    <xf numFmtId="164" fontId="7" fillId="0" borderId="2" xfId="20" applyNumberFormat="1" applyFont="1" applyBorder="1" applyAlignment="1">
      <alignment horizontal="center" vertical="center" wrapText="1"/>
    </xf>
    <xf numFmtId="164" fontId="13" fillId="0" borderId="3" xfId="20" applyNumberFormat="1" applyFont="1" applyBorder="1" applyAlignment="1">
      <alignment horizontal="center" vertical="center" wrapText="1"/>
    </xf>
    <xf numFmtId="3" fontId="13" fillId="0" borderId="0" xfId="0" applyNumberFormat="1" applyFont="1"/>
    <xf numFmtId="164" fontId="13" fillId="0" borderId="4" xfId="2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7" fillId="0" borderId="15" xfId="0" applyFont="1" applyBorder="1" applyAlignment="1">
      <alignment vertical="center"/>
    </xf>
    <xf numFmtId="0" fontId="7" fillId="0" borderId="2" xfId="0" applyFont="1" applyBorder="1" applyAlignment="1">
      <alignment horizontal="justify" vertical="center"/>
    </xf>
    <xf numFmtId="164" fontId="7" fillId="0" borderId="2" xfId="2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3" xfId="0" applyFont="1" applyBorder="1" applyAlignment="1">
      <alignment horizontal="justify" vertical="center"/>
    </xf>
    <xf numFmtId="164" fontId="7" fillId="0" borderId="3" xfId="2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left" vertical="center" wrapText="1" indent="1"/>
    </xf>
    <xf numFmtId="0" fontId="7" fillId="0" borderId="11" xfId="0" applyFont="1" applyBorder="1" applyAlignment="1">
      <alignment horizontal="left" vertical="center" wrapText="1"/>
    </xf>
    <xf numFmtId="164" fontId="7" fillId="0" borderId="1" xfId="20" applyNumberFormat="1" applyFont="1" applyBorder="1" applyAlignment="1">
      <alignment horizontal="right" vertical="center" wrapText="1"/>
    </xf>
    <xf numFmtId="164" fontId="7" fillId="0" borderId="2" xfId="20" applyNumberFormat="1" applyFont="1" applyBorder="1" applyAlignment="1">
      <alignment horizontal="right" vertical="center" wrapText="1"/>
    </xf>
    <xf numFmtId="164" fontId="7" fillId="0" borderId="4" xfId="20" applyNumberFormat="1" applyFont="1" applyBorder="1" applyAlignment="1">
      <alignment horizontal="right" vertical="center" wrapText="1"/>
    </xf>
    <xf numFmtId="164" fontId="7" fillId="0" borderId="3" xfId="20" applyNumberFormat="1" applyFont="1" applyBorder="1" applyAlignment="1">
      <alignment horizontal="right" vertical="center" wrapText="1"/>
    </xf>
    <xf numFmtId="164" fontId="13" fillId="0" borderId="2" xfId="20" applyNumberFormat="1" applyFont="1" applyBorder="1" applyAlignment="1">
      <alignment horizontal="right" vertical="center" wrapText="1"/>
    </xf>
    <xf numFmtId="1" fontId="9" fillId="0" borderId="15" xfId="20" applyNumberFormat="1" applyFont="1" applyBorder="1" applyAlignment="1">
      <alignment horizontal="right" vertical="center" wrapText="1"/>
    </xf>
    <xf numFmtId="1" fontId="9" fillId="0" borderId="2" xfId="20" applyNumberFormat="1" applyFont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164" fontId="7" fillId="0" borderId="2" xfId="20" applyNumberFormat="1" applyFont="1" applyBorder="1" applyAlignment="1">
      <alignment vertical="center"/>
    </xf>
    <xf numFmtId="164" fontId="7" fillId="2" borderId="8" xfId="20" applyNumberFormat="1" applyFont="1" applyFill="1" applyBorder="1" applyAlignment="1">
      <alignment horizontal="center" vertical="center" wrapText="1"/>
    </xf>
    <xf numFmtId="164" fontId="7" fillId="2" borderId="4" xfId="20" applyNumberFormat="1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164" fontId="13" fillId="0" borderId="2" xfId="2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164" fontId="7" fillId="2" borderId="14" xfId="20" applyNumberFormat="1" applyFont="1" applyFill="1" applyBorder="1" applyAlignment="1">
      <alignment horizontal="center" vertical="center" wrapText="1"/>
    </xf>
    <xf numFmtId="0" fontId="17" fillId="0" borderId="0" xfId="0" applyFont="1"/>
    <xf numFmtId="164" fontId="17" fillId="0" borderId="0" xfId="0" applyNumberFormat="1" applyFont="1"/>
    <xf numFmtId="164" fontId="15" fillId="0" borderId="8" xfId="20" applyNumberFormat="1" applyFont="1" applyFill="1" applyBorder="1" applyAlignment="1">
      <alignment horizontal="right" vertical="center"/>
    </xf>
    <xf numFmtId="164" fontId="15" fillId="0" borderId="1" xfId="20" applyNumberFormat="1" applyFont="1" applyFill="1" applyBorder="1" applyAlignment="1">
      <alignment horizontal="right" vertical="center" wrapText="1"/>
    </xf>
    <xf numFmtId="164" fontId="16" fillId="0" borderId="2" xfId="20" applyNumberFormat="1" applyFont="1" applyFill="1" applyBorder="1" applyAlignment="1">
      <alignment horizontal="right" vertical="center"/>
    </xf>
    <xf numFmtId="164" fontId="16" fillId="0" borderId="1" xfId="20" applyNumberFormat="1" applyFont="1" applyFill="1" applyBorder="1" applyAlignment="1">
      <alignment horizontal="right" vertical="center"/>
    </xf>
    <xf numFmtId="164" fontId="17" fillId="0" borderId="0" xfId="20" applyNumberFormat="1" applyFont="1"/>
    <xf numFmtId="164" fontId="13" fillId="0" borderId="2" xfId="20" applyNumberFormat="1" applyFont="1" applyBorder="1" applyAlignment="1">
      <alignment horizontal="center" vertical="center" wrapText="1"/>
    </xf>
    <xf numFmtId="164" fontId="13" fillId="0" borderId="2" xfId="20" applyNumberFormat="1" applyFont="1" applyFill="1" applyBorder="1" applyAlignment="1">
      <alignment vertical="center"/>
    </xf>
    <xf numFmtId="164" fontId="13" fillId="0" borderId="2" xfId="20" applyNumberFormat="1" applyFont="1" applyFill="1" applyBorder="1" applyAlignment="1">
      <alignment vertical="center" wrapText="1"/>
    </xf>
    <xf numFmtId="3" fontId="13" fillId="0" borderId="2" xfId="20" applyNumberFormat="1" applyFont="1" applyBorder="1" applyAlignment="1">
      <alignment horizontal="right" vertical="center"/>
    </xf>
    <xf numFmtId="164" fontId="13" fillId="0" borderId="2" xfId="2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/>
    </xf>
    <xf numFmtId="0" fontId="5" fillId="0" borderId="0" xfId="0" applyFont="1" applyFill="1"/>
    <xf numFmtId="0" fontId="13" fillId="0" borderId="1" xfId="0" applyFont="1" applyFill="1" applyBorder="1" applyAlignment="1">
      <alignment horizontal="left" vertical="center" indent="1"/>
    </xf>
    <xf numFmtId="0" fontId="7" fillId="0" borderId="1" xfId="0" applyFont="1" applyFill="1" applyBorder="1" applyAlignment="1">
      <alignment vertical="center"/>
    </xf>
    <xf numFmtId="164" fontId="7" fillId="0" borderId="2" xfId="2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 indent="2"/>
    </xf>
    <xf numFmtId="164" fontId="13" fillId="0" borderId="2" xfId="20" applyNumberFormat="1" applyFont="1" applyBorder="1" applyAlignment="1">
      <alignment horizontal="center" vertical="center" wrapText="1"/>
    </xf>
    <xf numFmtId="43" fontId="13" fillId="0" borderId="2" xfId="20" applyFont="1" applyBorder="1" applyAlignment="1">
      <alignment horizontal="right" vertical="center"/>
    </xf>
    <xf numFmtId="43" fontId="13" fillId="0" borderId="3" xfId="20" applyFont="1" applyBorder="1" applyAlignment="1">
      <alignment horizontal="right" vertical="center"/>
    </xf>
    <xf numFmtId="164" fontId="5" fillId="0" borderId="0" xfId="20" applyNumberFormat="1" applyFont="1" applyAlignment="1">
      <alignment horizontal="right"/>
    </xf>
    <xf numFmtId="164" fontId="15" fillId="3" borderId="1" xfId="20" applyNumberFormat="1" applyFont="1" applyFill="1" applyBorder="1" applyAlignment="1">
      <alignment horizontal="right" vertical="center" wrapText="1"/>
    </xf>
    <xf numFmtId="164" fontId="15" fillId="0" borderId="1" xfId="20" applyNumberFormat="1" applyFont="1" applyBorder="1" applyAlignment="1">
      <alignment horizontal="right" vertical="center"/>
    </xf>
    <xf numFmtId="164" fontId="15" fillId="0" borderId="2" xfId="20" applyNumberFormat="1" applyFont="1" applyFill="1" applyBorder="1" applyAlignment="1">
      <alignment horizontal="right" vertical="center"/>
    </xf>
    <xf numFmtId="164" fontId="15" fillId="0" borderId="1" xfId="20" applyNumberFormat="1" applyFont="1" applyFill="1" applyBorder="1" applyAlignment="1">
      <alignment horizontal="right" vertical="center"/>
    </xf>
    <xf numFmtId="43" fontId="5" fillId="0" borderId="0" xfId="0" applyNumberFormat="1" applyFont="1" applyAlignment="1">
      <alignment horizontal="right"/>
    </xf>
    <xf numFmtId="164" fontId="15" fillId="0" borderId="0" xfId="20" applyNumberFormat="1" applyFont="1" applyFill="1" applyBorder="1" applyAlignment="1">
      <alignment horizontal="right" vertical="center"/>
    </xf>
    <xf numFmtId="164" fontId="16" fillId="0" borderId="0" xfId="20" applyNumberFormat="1" applyFont="1" applyFill="1" applyBorder="1" applyAlignment="1">
      <alignment horizontal="right" vertical="center"/>
    </xf>
    <xf numFmtId="164" fontId="15" fillId="0" borderId="8" xfId="20" applyNumberFormat="1" applyFont="1" applyBorder="1" applyAlignment="1">
      <alignment horizontal="right" vertical="center"/>
    </xf>
    <xf numFmtId="0" fontId="16" fillId="0" borderId="3" xfId="0" applyFont="1" applyBorder="1" applyAlignment="1">
      <alignment horizontal="right" vertical="center"/>
    </xf>
    <xf numFmtId="0" fontId="15" fillId="0" borderId="5" xfId="0" applyFont="1" applyBorder="1" applyAlignment="1">
      <alignment horizontal="right" vertical="center"/>
    </xf>
    <xf numFmtId="49" fontId="13" fillId="0" borderId="2" xfId="20" applyNumberFormat="1" applyFont="1" applyFill="1" applyBorder="1" applyAlignment="1">
      <alignment horizontal="right" vertical="center" wrapText="1"/>
    </xf>
    <xf numFmtId="49" fontId="13" fillId="0" borderId="2" xfId="20" applyNumberFormat="1" applyFont="1" applyBorder="1" applyAlignment="1">
      <alignment horizontal="right" vertical="center" wrapText="1"/>
    </xf>
    <xf numFmtId="49" fontId="7" fillId="0" borderId="2" xfId="20" applyNumberFormat="1" applyFont="1" applyBorder="1" applyAlignment="1">
      <alignment horizontal="right" vertical="center" wrapText="1"/>
    </xf>
    <xf numFmtId="49" fontId="13" fillId="0" borderId="2" xfId="20" applyNumberFormat="1" applyFont="1" applyBorder="1" applyAlignment="1">
      <alignment horizontal="right" vertical="center"/>
    </xf>
    <xf numFmtId="49" fontId="13" fillId="0" borderId="2" xfId="20" applyNumberFormat="1" applyFont="1" applyFill="1" applyBorder="1" applyAlignment="1">
      <alignment horizontal="right" vertical="center"/>
    </xf>
    <xf numFmtId="49" fontId="7" fillId="0" borderId="2" xfId="20" applyNumberFormat="1" applyFont="1" applyFill="1" applyBorder="1" applyAlignment="1">
      <alignment horizontal="right" vertical="center"/>
    </xf>
    <xf numFmtId="49" fontId="13" fillId="0" borderId="17" xfId="20" applyNumberFormat="1" applyFont="1" applyBorder="1" applyAlignment="1">
      <alignment horizontal="right" vertical="center"/>
    </xf>
    <xf numFmtId="49" fontId="16" fillId="0" borderId="1" xfId="20" applyNumberFormat="1" applyFont="1" applyBorder="1" applyAlignment="1">
      <alignment horizontal="right" vertical="center"/>
    </xf>
    <xf numFmtId="49" fontId="15" fillId="0" borderId="2" xfId="20" applyNumberFormat="1" applyFont="1" applyFill="1" applyBorder="1" applyAlignment="1">
      <alignment horizontal="right" vertical="center"/>
    </xf>
    <xf numFmtId="49" fontId="16" fillId="0" borderId="2" xfId="20" applyNumberFormat="1" applyFont="1" applyFill="1" applyBorder="1" applyAlignment="1">
      <alignment horizontal="right" vertical="center"/>
    </xf>
    <xf numFmtId="49" fontId="15" fillId="0" borderId="0" xfId="20" applyNumberFormat="1" applyFont="1" applyFill="1" applyBorder="1" applyAlignment="1">
      <alignment horizontal="right" vertical="center"/>
    </xf>
    <xf numFmtId="49" fontId="16" fillId="0" borderId="0" xfId="20" applyNumberFormat="1" applyFont="1" applyFill="1" applyBorder="1" applyAlignment="1">
      <alignment horizontal="right" vertical="center"/>
    </xf>
    <xf numFmtId="49" fontId="16" fillId="0" borderId="1" xfId="20" applyNumberFormat="1" applyFont="1" applyFill="1" applyBorder="1" applyAlignment="1">
      <alignment horizontal="right" vertical="center" wrapText="1"/>
    </xf>
    <xf numFmtId="49" fontId="16" fillId="0" borderId="1" xfId="20" applyNumberFormat="1" applyFont="1" applyFill="1" applyBorder="1" applyAlignment="1">
      <alignment horizontal="right" vertical="center"/>
    </xf>
    <xf numFmtId="49" fontId="7" fillId="0" borderId="2" xfId="20" applyNumberFormat="1" applyFont="1" applyBorder="1" applyAlignment="1">
      <alignment horizontal="right" vertical="center"/>
    </xf>
    <xf numFmtId="49" fontId="13" fillId="0" borderId="1" xfId="20" applyNumberFormat="1" applyFont="1" applyBorder="1" applyAlignment="1">
      <alignment horizontal="right" vertical="center" wrapText="1"/>
    </xf>
    <xf numFmtId="49" fontId="7" fillId="0" borderId="1" xfId="20" applyNumberFormat="1" applyFont="1" applyBorder="1" applyAlignment="1">
      <alignment horizontal="right" vertical="center" wrapText="1"/>
    </xf>
    <xf numFmtId="164" fontId="15" fillId="0" borderId="1" xfId="20" applyNumberFormat="1" applyFont="1" applyBorder="1" applyAlignment="1">
      <alignment horizontal="right" vertical="center"/>
    </xf>
    <xf numFmtId="164" fontId="15" fillId="0" borderId="1" xfId="20" applyNumberFormat="1" applyFont="1" applyFill="1" applyBorder="1" applyAlignment="1">
      <alignment horizontal="right" vertical="center"/>
    </xf>
    <xf numFmtId="1" fontId="16" fillId="0" borderId="1" xfId="20" applyNumberFormat="1" applyFont="1" applyBorder="1" applyAlignment="1">
      <alignment horizontal="right" vertical="center"/>
    </xf>
    <xf numFmtId="164" fontId="13" fillId="0" borderId="1" xfId="20" applyNumberFormat="1" applyFont="1" applyBorder="1" applyAlignment="1">
      <alignment horizontal="right" vertical="center" wrapText="1"/>
    </xf>
    <xf numFmtId="1" fontId="13" fillId="0" borderId="2" xfId="20" applyNumberFormat="1" applyFont="1" applyBorder="1" applyAlignment="1">
      <alignment vertical="center" wrapText="1"/>
    </xf>
    <xf numFmtId="0" fontId="13" fillId="0" borderId="2" xfId="20" applyNumberFormat="1" applyFont="1" applyBorder="1" applyAlignment="1">
      <alignment vertical="center"/>
    </xf>
    <xf numFmtId="0" fontId="16" fillId="0" borderId="1" xfId="20" applyNumberFormat="1" applyFont="1" applyBorder="1" applyAlignment="1">
      <alignment horizontal="right" vertical="center"/>
    </xf>
    <xf numFmtId="0" fontId="15" fillId="0" borderId="1" xfId="20" applyNumberFormat="1" applyFont="1" applyFill="1" applyBorder="1" applyAlignment="1">
      <alignment horizontal="right" vertical="center"/>
    </xf>
    <xf numFmtId="0" fontId="15" fillId="3" borderId="1" xfId="20" applyNumberFormat="1" applyFont="1" applyFill="1" applyBorder="1" applyAlignment="1">
      <alignment horizontal="right" vertical="center" wrapText="1"/>
    </xf>
    <xf numFmtId="0" fontId="16" fillId="0" borderId="0" xfId="20" applyNumberFormat="1" applyFont="1" applyFill="1" applyBorder="1" applyAlignment="1">
      <alignment horizontal="right" vertical="center"/>
    </xf>
    <xf numFmtId="0" fontId="15" fillId="0" borderId="1" xfId="20" applyNumberFormat="1" applyFont="1" applyBorder="1" applyAlignment="1">
      <alignment horizontal="right" vertical="center"/>
    </xf>
    <xf numFmtId="0" fontId="15" fillId="0" borderId="0" xfId="20" applyNumberFormat="1" applyFont="1" applyFill="1" applyBorder="1" applyAlignment="1">
      <alignment horizontal="right" vertical="center"/>
    </xf>
    <xf numFmtId="0" fontId="16" fillId="0" borderId="1" xfId="20" applyNumberFormat="1" applyFont="1" applyFill="1" applyBorder="1" applyAlignment="1">
      <alignment horizontal="right" vertical="center"/>
    </xf>
    <xf numFmtId="0" fontId="13" fillId="0" borderId="2" xfId="20" applyNumberFormat="1" applyFont="1" applyBorder="1" applyAlignment="1">
      <alignment horizontal="center" vertical="center" wrapText="1"/>
    </xf>
    <xf numFmtId="0" fontId="7" fillId="0" borderId="2" xfId="20" applyNumberFormat="1" applyFont="1" applyBorder="1" applyAlignment="1">
      <alignment vertical="center"/>
    </xf>
    <xf numFmtId="164" fontId="7" fillId="0" borderId="2" xfId="20" applyNumberFormat="1" applyFont="1" applyBorder="1" applyAlignment="1">
      <alignment vertical="center"/>
    </xf>
    <xf numFmtId="164" fontId="15" fillId="0" borderId="2" xfId="20" applyNumberFormat="1" applyFont="1" applyFill="1" applyBorder="1" applyAlignment="1">
      <alignment vertical="center"/>
    </xf>
    <xf numFmtId="164" fontId="13" fillId="0" borderId="2" xfId="20" applyNumberFormat="1" applyFont="1" applyFill="1" applyBorder="1" applyAlignment="1">
      <alignment horizontal="right" vertical="center"/>
    </xf>
    <xf numFmtId="1" fontId="13" fillId="0" borderId="2" xfId="20" applyNumberFormat="1" applyFont="1" applyBorder="1" applyAlignment="1">
      <alignment horizontal="right" vertical="center"/>
    </xf>
    <xf numFmtId="1" fontId="13" fillId="0" borderId="17" xfId="20" applyNumberFormat="1" applyFont="1" applyBorder="1" applyAlignment="1">
      <alignment horizontal="right" vertical="center"/>
    </xf>
    <xf numFmtId="1" fontId="13" fillId="0" borderId="2" xfId="20" applyNumberFormat="1" applyFont="1" applyFill="1" applyBorder="1" applyAlignment="1">
      <alignment horizontal="right" vertical="center"/>
    </xf>
    <xf numFmtId="49" fontId="15" fillId="0" borderId="1" xfId="20" applyNumberFormat="1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justify" vertical="center" wrapText="1"/>
    </xf>
    <xf numFmtId="164" fontId="8" fillId="2" borderId="4" xfId="20" applyNumberFormat="1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 wrapText="1"/>
    </xf>
    <xf numFmtId="43" fontId="5" fillId="0" borderId="0" xfId="20" applyFont="1"/>
    <xf numFmtId="0" fontId="7" fillId="0" borderId="9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164" fontId="8" fillId="0" borderId="1" xfId="20" applyNumberFormat="1" applyFont="1" applyBorder="1" applyAlignment="1">
      <alignment horizontal="center" vertical="center" wrapText="1"/>
    </xf>
    <xf numFmtId="43" fontId="9" fillId="0" borderId="0" xfId="20" applyFont="1" applyBorder="1" applyAlignment="1">
      <alignment horizontal="center" vertical="center" wrapText="1"/>
    </xf>
    <xf numFmtId="164" fontId="8" fillId="0" borderId="2" xfId="20" applyNumberFormat="1" applyFont="1" applyBorder="1" applyAlignment="1">
      <alignment horizontal="right" vertical="center" wrapText="1"/>
    </xf>
    <xf numFmtId="1" fontId="8" fillId="0" borderId="1" xfId="20" applyNumberFormat="1" applyFont="1" applyBorder="1" applyAlignment="1">
      <alignment horizontal="right" vertical="center" wrapText="1"/>
    </xf>
    <xf numFmtId="0" fontId="5" fillId="0" borderId="0" xfId="0" applyFont="1" applyBorder="1"/>
    <xf numFmtId="0" fontId="9" fillId="0" borderId="18" xfId="0" applyFont="1" applyBorder="1" applyAlignment="1">
      <alignment horizontal="left" vertical="center" wrapText="1"/>
    </xf>
    <xf numFmtId="4" fontId="9" fillId="0" borderId="18" xfId="0" applyNumberFormat="1" applyFont="1" applyBorder="1" applyAlignment="1">
      <alignment horizontal="center" vertical="center" wrapText="1"/>
    </xf>
    <xf numFmtId="4" fontId="9" fillId="0" borderId="19" xfId="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justify" vertical="center" wrapText="1"/>
    </xf>
    <xf numFmtId="0" fontId="10" fillId="0" borderId="19" xfId="0" applyFont="1" applyBorder="1" applyAlignment="1">
      <alignment horizontal="justify" vertical="center" wrapText="1"/>
    </xf>
    <xf numFmtId="164" fontId="9" fillId="0" borderId="19" xfId="20" applyNumberFormat="1" applyFont="1" applyBorder="1" applyAlignment="1">
      <alignment horizontal="center" vertical="center" wrapText="1"/>
    </xf>
    <xf numFmtId="164" fontId="9" fillId="0" borderId="18" xfId="20" applyNumberFormat="1" applyFont="1" applyBorder="1" applyAlignment="1">
      <alignment horizontal="center" vertical="center" wrapText="1"/>
    </xf>
    <xf numFmtId="164" fontId="8" fillId="0" borderId="1" xfId="20" applyNumberFormat="1" applyFont="1" applyBorder="1" applyAlignment="1">
      <alignment horizontal="right" vertical="center" wrapText="1"/>
    </xf>
    <xf numFmtId="164" fontId="9" fillId="0" borderId="1" xfId="20" applyNumberFormat="1" applyFont="1" applyBorder="1" applyAlignment="1">
      <alignment horizontal="right" vertical="center" wrapText="1"/>
    </xf>
    <xf numFmtId="43" fontId="5" fillId="0" borderId="0" xfId="0" applyNumberFormat="1" applyFont="1"/>
    <xf numFmtId="43" fontId="8" fillId="0" borderId="2" xfId="20" applyFont="1" applyBorder="1" applyAlignment="1">
      <alignment vertical="center" wrapText="1"/>
    </xf>
    <xf numFmtId="1" fontId="8" fillId="0" borderId="1" xfId="20" applyNumberFormat="1" applyFont="1" applyBorder="1" applyAlignment="1">
      <alignment vertical="center" wrapText="1"/>
    </xf>
    <xf numFmtId="43" fontId="9" fillId="0" borderId="2" xfId="20" applyFont="1" applyBorder="1" applyAlignment="1">
      <alignment vertical="center" wrapText="1"/>
    </xf>
    <xf numFmtId="1" fontId="9" fillId="0" borderId="1" xfId="20" applyNumberFormat="1" applyFont="1" applyBorder="1" applyAlignment="1">
      <alignment vertical="center" wrapText="1"/>
    </xf>
    <xf numFmtId="4" fontId="9" fillId="0" borderId="4" xfId="0" applyNumberFormat="1" applyFont="1" applyBorder="1" applyAlignment="1">
      <alignment horizontal="center" vertical="center" wrapText="1"/>
    </xf>
    <xf numFmtId="43" fontId="17" fillId="0" borderId="0" xfId="20" applyFont="1"/>
    <xf numFmtId="1" fontId="9" fillId="2" borderId="2" xfId="2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justify" vertical="center" wrapText="1"/>
    </xf>
    <xf numFmtId="0" fontId="6" fillId="0" borderId="0" xfId="0" applyFont="1" applyAlignment="1">
      <alignment horizont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164" fontId="8" fillId="2" borderId="8" xfId="20" applyNumberFormat="1" applyFont="1" applyFill="1" applyBorder="1" applyAlignment="1">
      <alignment horizontal="center" vertical="center" wrapText="1"/>
    </xf>
    <xf numFmtId="164" fontId="8" fillId="2" borderId="4" xfId="2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justify" vertical="center" wrapText="1"/>
    </xf>
    <xf numFmtId="0" fontId="10" fillId="0" borderId="11" xfId="0" applyFont="1" applyBorder="1" applyAlignment="1">
      <alignment horizontal="justify" vertical="center" wrapText="1"/>
    </xf>
    <xf numFmtId="0" fontId="10" fillId="0" borderId="3" xfId="0" applyFont="1" applyBorder="1" applyAlignment="1">
      <alignment horizontal="justify" vertical="center" wrapText="1"/>
    </xf>
    <xf numFmtId="0" fontId="9" fillId="0" borderId="15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0" fontId="10" fillId="0" borderId="15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justify" vertical="top" wrapText="1"/>
    </xf>
    <xf numFmtId="0" fontId="8" fillId="2" borderId="1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164" fontId="8" fillId="2" borderId="1" xfId="2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7" fillId="2" borderId="1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164" fontId="7" fillId="2" borderId="8" xfId="20" applyNumberFormat="1" applyFont="1" applyFill="1" applyBorder="1" applyAlignment="1">
      <alignment horizontal="center" vertical="center" wrapText="1"/>
    </xf>
    <xf numFmtId="164" fontId="7" fillId="2" borderId="4" xfId="20" applyNumberFormat="1" applyFont="1" applyFill="1" applyBorder="1" applyAlignment="1">
      <alignment horizontal="center" vertical="center" wrapText="1"/>
    </xf>
    <xf numFmtId="164" fontId="7" fillId="2" borderId="8" xfId="20" applyNumberFormat="1" applyFont="1" applyFill="1" applyBorder="1" applyAlignment="1">
      <alignment horizontal="center" vertical="center"/>
    </xf>
    <xf numFmtId="164" fontId="7" fillId="2" borderId="4" xfId="2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49" fontId="7" fillId="0" borderId="1" xfId="20" applyNumberFormat="1" applyFont="1" applyBorder="1" applyAlignment="1">
      <alignment horizontal="right" vertical="center"/>
    </xf>
    <xf numFmtId="49" fontId="7" fillId="0" borderId="4" xfId="20" applyNumberFormat="1" applyFont="1" applyBorder="1" applyAlignment="1">
      <alignment horizontal="right" vertical="center"/>
    </xf>
    <xf numFmtId="49" fontId="7" fillId="0" borderId="2" xfId="20" applyNumberFormat="1" applyFont="1" applyBorder="1" applyAlignment="1">
      <alignment horizontal="right" vertical="center"/>
    </xf>
    <xf numFmtId="49" fontId="7" fillId="0" borderId="3" xfId="20" applyNumberFormat="1" applyFont="1" applyBorder="1" applyAlignment="1">
      <alignment horizontal="right" vertical="center"/>
    </xf>
    <xf numFmtId="164" fontId="7" fillId="0" borderId="1" xfId="20" applyNumberFormat="1" applyFont="1" applyBorder="1" applyAlignment="1">
      <alignment horizontal="right" vertical="center"/>
    </xf>
    <xf numFmtId="164" fontId="7" fillId="0" borderId="4" xfId="20" applyNumberFormat="1" applyFont="1" applyBorder="1" applyAlignment="1">
      <alignment horizontal="right" vertical="center"/>
    </xf>
    <xf numFmtId="164" fontId="7" fillId="2" borderId="12" xfId="20" applyNumberFormat="1" applyFont="1" applyFill="1" applyBorder="1" applyAlignment="1">
      <alignment horizontal="center" vertical="center"/>
    </xf>
    <xf numFmtId="164" fontId="7" fillId="2" borderId="13" xfId="20" applyNumberFormat="1" applyFont="1" applyFill="1" applyBorder="1" applyAlignment="1">
      <alignment horizontal="center" vertical="center"/>
    </xf>
    <xf numFmtId="164" fontId="7" fillId="2" borderId="14" xfId="20" applyNumberFormat="1" applyFont="1" applyFill="1" applyBorder="1" applyAlignment="1">
      <alignment horizontal="center" vertical="center"/>
    </xf>
    <xf numFmtId="164" fontId="7" fillId="2" borderId="1" xfId="20" applyNumberFormat="1" applyFont="1" applyFill="1" applyBorder="1" applyAlignment="1">
      <alignment horizontal="center" vertical="center"/>
    </xf>
    <xf numFmtId="0" fontId="13" fillId="0" borderId="15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49" fontId="13" fillId="0" borderId="17" xfId="20" applyNumberFormat="1" applyFont="1" applyBorder="1" applyAlignment="1">
      <alignment horizontal="right" vertical="center"/>
    </xf>
    <xf numFmtId="49" fontId="13" fillId="0" borderId="1" xfId="2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justify" vertical="center"/>
    </xf>
    <xf numFmtId="0" fontId="5" fillId="0" borderId="7" xfId="0" applyFont="1" applyBorder="1" applyAlignment="1">
      <alignment horizontal="justify" vertical="center"/>
    </xf>
    <xf numFmtId="0" fontId="7" fillId="0" borderId="15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1" fontId="13" fillId="0" borderId="1" xfId="20" applyNumberFormat="1" applyFont="1" applyBorder="1" applyAlignment="1">
      <alignment horizontal="right" vertical="center"/>
    </xf>
    <xf numFmtId="1" fontId="13" fillId="0" borderId="17" xfId="20" applyNumberFormat="1" applyFont="1" applyBorder="1" applyAlignment="1">
      <alignment horizontal="right" vertical="center"/>
    </xf>
    <xf numFmtId="0" fontId="7" fillId="0" borderId="16" xfId="0" applyFont="1" applyBorder="1" applyAlignment="1">
      <alignment horizontal="left" vertical="center"/>
    </xf>
    <xf numFmtId="164" fontId="13" fillId="0" borderId="17" xfId="20" applyNumberFormat="1" applyFont="1" applyBorder="1" applyAlignment="1">
      <alignment horizontal="right" vertical="center"/>
    </xf>
    <xf numFmtId="0" fontId="13" fillId="0" borderId="15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/>
    </xf>
    <xf numFmtId="0" fontId="13" fillId="0" borderId="11" xfId="0" applyFont="1" applyBorder="1" applyAlignment="1">
      <alignment horizontal="justify" vertical="center"/>
    </xf>
    <xf numFmtId="0" fontId="13" fillId="0" borderId="22" xfId="0" applyFont="1" applyBorder="1" applyAlignment="1">
      <alignment horizontal="justify"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6" fillId="0" borderId="15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6" fillId="0" borderId="15" xfId="0" applyFont="1" applyBorder="1" applyAlignment="1">
      <alignment horizontal="left"/>
    </xf>
    <xf numFmtId="0" fontId="16" fillId="0" borderId="2" xfId="0" applyFont="1" applyBorder="1" applyAlignment="1">
      <alignment horizontal="left"/>
    </xf>
    <xf numFmtId="164" fontId="15" fillId="0" borderId="1" xfId="20" applyNumberFormat="1" applyFont="1" applyFill="1" applyBorder="1" applyAlignment="1">
      <alignment horizontal="right" vertical="center"/>
    </xf>
    <xf numFmtId="164" fontId="15" fillId="0" borderId="2" xfId="20" applyNumberFormat="1" applyFont="1" applyFill="1" applyBorder="1" applyAlignment="1">
      <alignment horizontal="right" vertical="center"/>
    </xf>
    <xf numFmtId="0" fontId="15" fillId="0" borderId="15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5" fillId="0" borderId="1" xfId="20" applyNumberFormat="1" applyFont="1" applyBorder="1" applyAlignment="1">
      <alignment horizontal="right" vertical="center"/>
    </xf>
    <xf numFmtId="164" fontId="15" fillId="0" borderId="1" xfId="20" applyNumberFormat="1" applyFont="1" applyBorder="1" applyAlignment="1">
      <alignment horizontal="right" vertical="center"/>
    </xf>
    <xf numFmtId="164" fontId="15" fillId="0" borderId="0" xfId="20" applyNumberFormat="1" applyFont="1" applyFill="1" applyBorder="1" applyAlignment="1">
      <alignment horizontal="right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164" fontId="7" fillId="0" borderId="8" xfId="20" applyNumberFormat="1" applyFont="1" applyBorder="1" applyAlignment="1">
      <alignment horizontal="center" vertical="center" wrapText="1"/>
    </xf>
    <xf numFmtId="164" fontId="7" fillId="0" borderId="1" xfId="20" applyNumberFormat="1" applyFont="1" applyBorder="1" applyAlignment="1">
      <alignment horizontal="center" vertical="center" wrapText="1"/>
    </xf>
    <xf numFmtId="0" fontId="7" fillId="0" borderId="1" xfId="20" applyNumberFormat="1" applyFont="1" applyBorder="1" applyAlignment="1">
      <alignment horizontal="center" vertical="center" wrapText="1"/>
    </xf>
    <xf numFmtId="164" fontId="7" fillId="0" borderId="7" xfId="20" applyNumberFormat="1" applyFont="1" applyBorder="1" applyAlignment="1">
      <alignment horizontal="center" vertical="center" wrapText="1"/>
    </xf>
    <xf numFmtId="164" fontId="7" fillId="0" borderId="2" xfId="2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23" xfId="0" applyFont="1" applyBorder="1" applyAlignment="1">
      <alignment horizontal="justify" vertical="center" wrapText="1"/>
    </xf>
    <xf numFmtId="0" fontId="7" fillId="2" borderId="23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164" fontId="7" fillId="2" borderId="12" xfId="20" applyNumberFormat="1" applyFont="1" applyFill="1" applyBorder="1" applyAlignment="1">
      <alignment horizontal="center" vertical="center" wrapText="1"/>
    </xf>
    <xf numFmtId="164" fontId="7" fillId="2" borderId="13" xfId="20" applyNumberFormat="1" applyFont="1" applyFill="1" applyBorder="1" applyAlignment="1">
      <alignment horizontal="center" vertical="center" wrapText="1"/>
    </xf>
    <xf numFmtId="164" fontId="7" fillId="2" borderId="14" xfId="2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13" fillId="0" borderId="15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15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3" fillId="0" borderId="2" xfId="0" applyFont="1" applyBorder="1" applyAlignment="1">
      <alignment horizontal="left" vertical="center" wrapText="1"/>
    </xf>
    <xf numFmtId="0" fontId="7" fillId="2" borderId="8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4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90</xdr:row>
      <xdr:rowOff>9525</xdr:rowOff>
    </xdr:from>
    <xdr:to>
      <xdr:col>7</xdr:col>
      <xdr:colOff>28575</xdr:colOff>
      <xdr:row>95</xdr:row>
      <xdr:rowOff>0</xdr:rowOff>
    </xdr:to>
    <xdr:sp macro="" textlink="">
      <xdr:nvSpPr>
        <xdr:cNvPr id="2" name="1 CuadroTexto"/>
        <xdr:cNvSpPr txBox="1"/>
      </xdr:nvSpPr>
      <xdr:spPr>
        <a:xfrm>
          <a:off x="19050" y="15001875"/>
          <a:ext cx="887730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                       </a:t>
          </a:r>
          <a:r>
            <a:rPr lang="es-MX" sz="800" b="1" u="sng">
              <a:latin typeface="Calibri (Cuerpo)"/>
            </a:rPr>
            <a:t>DRA. SILVIA JOSEFINA MILLÁN LÓPEZ     </a:t>
          </a:r>
          <a:r>
            <a:rPr lang="es-MX" sz="800" b="1" u="none">
              <a:latin typeface="Calibri (Cuerpo)"/>
            </a:rPr>
            <a:t>			</a:t>
          </a:r>
          <a:r>
            <a:rPr kumimoji="0" lang="es-MX" sz="8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C.P. DAGOBERTO NICOLAS HERNANDEZ NAVA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                                                                                  DIRECTORA GENERAL                                                                                                     DIRECTOR ADMINISTRATIVO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47</xdr:row>
      <xdr:rowOff>0</xdr:rowOff>
    </xdr:from>
    <xdr:to>
      <xdr:col>9</xdr:col>
      <xdr:colOff>485775</xdr:colOff>
      <xdr:row>51</xdr:row>
      <xdr:rowOff>114300</xdr:rowOff>
    </xdr:to>
    <xdr:sp macro="" textlink="">
      <xdr:nvSpPr>
        <xdr:cNvPr id="2" name="1 CuadroTexto"/>
        <xdr:cNvSpPr txBox="1"/>
      </xdr:nvSpPr>
      <xdr:spPr>
        <a:xfrm>
          <a:off x="0" y="9305925"/>
          <a:ext cx="8896350" cy="8763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                       </a:t>
          </a:r>
          <a:r>
            <a:rPr lang="es-MX" sz="800" b="1" u="sng">
              <a:latin typeface="Calibri (Cuerpo)"/>
            </a:rPr>
            <a:t>DRA. SILVIA JOSEFINA MILLÁN LÓPEZ     </a:t>
          </a:r>
          <a:r>
            <a:rPr lang="es-MX" sz="800" b="1" u="none">
              <a:latin typeface="Calibri (Cuerpo)"/>
            </a:rPr>
            <a:t>			</a:t>
          </a:r>
          <a:r>
            <a:rPr kumimoji="0" lang="es-MX" sz="8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C.P. DAGOBERTO NICOLAS HERNANDEZ NAVA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                                                                                    DIRECTORA GENERAL                                                                                                 DIRECTOR ADMINISTRATIVO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0</xdr:rowOff>
    </xdr:from>
    <xdr:to>
      <xdr:col>10</xdr:col>
      <xdr:colOff>742950</xdr:colOff>
      <xdr:row>30</xdr:row>
      <xdr:rowOff>123825</xdr:rowOff>
    </xdr:to>
    <xdr:sp macro="" textlink="">
      <xdr:nvSpPr>
        <xdr:cNvPr id="2" name="1 CuadroTexto"/>
        <xdr:cNvSpPr txBox="1"/>
      </xdr:nvSpPr>
      <xdr:spPr>
        <a:xfrm>
          <a:off x="0" y="5905500"/>
          <a:ext cx="8905875" cy="6953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                       </a:t>
          </a:r>
          <a:r>
            <a:rPr lang="es-MX" sz="800" b="1" u="sng">
              <a:latin typeface="Calibri (Cuerpo)"/>
            </a:rPr>
            <a:t>DRA.</a:t>
          </a:r>
          <a:r>
            <a:rPr lang="es-MX" sz="800" b="1" u="sng" baseline="0">
              <a:latin typeface="Calibri (Cuerpo)"/>
            </a:rPr>
            <a:t> SILVIA JOSEFINA MILLAN LOPEZ </a:t>
          </a:r>
          <a:r>
            <a:rPr lang="es-MX" sz="800" b="1" u="none">
              <a:latin typeface="Calibri (Cuerpo)"/>
            </a:rPr>
            <a:t>    			</a:t>
          </a:r>
          <a:r>
            <a:rPr kumimoji="0" lang="es-MX" sz="8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C.P. DAGOBERTO NICOLÁS HERNÁNDEZ NAVA</a:t>
          </a:r>
        </a:p>
        <a:p>
          <a:pPr algn="l"/>
          <a:r>
            <a:rPr lang="es-MX" sz="800" b="1" u="none">
              <a:latin typeface="Calibri (Cuerpo)"/>
            </a:rPr>
            <a:t>                                                                               DIRECTORA GENERAL                                                                                                 DIRECTOR ADMINISTRATIVO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84</xdr:row>
      <xdr:rowOff>9525</xdr:rowOff>
    </xdr:from>
    <xdr:to>
      <xdr:col>4</xdr:col>
      <xdr:colOff>57150</xdr:colOff>
      <xdr:row>88</xdr:row>
      <xdr:rowOff>0</xdr:rowOff>
    </xdr:to>
    <xdr:sp macro="" textlink="">
      <xdr:nvSpPr>
        <xdr:cNvPr id="3" name="1 CuadroTexto"/>
        <xdr:cNvSpPr txBox="1"/>
      </xdr:nvSpPr>
      <xdr:spPr>
        <a:xfrm>
          <a:off x="0" y="13154025"/>
          <a:ext cx="8172450" cy="752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         </a:t>
          </a:r>
          <a:r>
            <a:rPr lang="es-MX" sz="800" b="1" u="sng">
              <a:latin typeface="Calibri (Cuerpo)"/>
            </a:rPr>
            <a:t>DRA.</a:t>
          </a:r>
          <a:r>
            <a:rPr lang="es-MX" sz="800" b="1" u="sng" baseline="0">
              <a:latin typeface="Calibri (Cuerpo)"/>
            </a:rPr>
            <a:t> SILVIA JOSEFINA MILLAN LOPEZ </a:t>
          </a:r>
          <a:r>
            <a:rPr lang="es-MX" sz="800" b="1" u="none">
              <a:latin typeface="Calibri (Cuerpo)"/>
            </a:rPr>
            <a:t>    			</a:t>
          </a:r>
          <a:r>
            <a:rPr kumimoji="0" lang="es-MX" sz="8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C.P. DAGOBERTO NICOLÁS HERNÁNDEZ NAVA</a:t>
          </a:r>
        </a:p>
        <a:p>
          <a:pPr algn="l"/>
          <a:r>
            <a:rPr lang="es-MX" sz="800" b="1" u="none">
              <a:latin typeface="Calibri (Cuerpo)"/>
            </a:rPr>
            <a:t>                                               DIRECTORA GENERAL                                                                                           </a:t>
          </a:r>
          <a:r>
            <a:rPr lang="es-MX" sz="800" b="1" u="none" baseline="0">
              <a:latin typeface="Calibri (Cuerpo)"/>
            </a:rPr>
            <a:t>                 </a:t>
          </a:r>
          <a:r>
            <a:rPr lang="es-MX" sz="800" b="1" u="none">
              <a:latin typeface="Calibri (Cuerpo)"/>
            </a:rPr>
            <a:t>DIRECTOR</a:t>
          </a:r>
          <a:r>
            <a:rPr lang="es-MX" sz="800" b="1" u="none" baseline="0">
              <a:latin typeface="Calibri (Cuerpo)"/>
            </a:rPr>
            <a:t> ADMINISTRATIVO</a:t>
          </a:r>
          <a:endParaRPr lang="es-MX" sz="800" b="1" u="none">
            <a:latin typeface="Calibri (Cuerpo)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84</xdr:row>
      <xdr:rowOff>57150</xdr:rowOff>
    </xdr:from>
    <xdr:to>
      <xdr:col>6</xdr:col>
      <xdr:colOff>828675</xdr:colOff>
      <xdr:row>88</xdr:row>
      <xdr:rowOff>57150</xdr:rowOff>
    </xdr:to>
    <xdr:sp macro="" textlink="">
      <xdr:nvSpPr>
        <xdr:cNvPr id="3" name="1 CuadroTexto"/>
        <xdr:cNvSpPr txBox="1"/>
      </xdr:nvSpPr>
      <xdr:spPr>
        <a:xfrm>
          <a:off x="0" y="13554075"/>
          <a:ext cx="891540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                  </a:t>
          </a:r>
          <a:r>
            <a:rPr lang="es-MX" sz="800" b="1" u="sng">
              <a:latin typeface="Calibri (Cuerpo)"/>
            </a:rPr>
            <a:t>DRA.</a:t>
          </a:r>
          <a:r>
            <a:rPr lang="es-MX" sz="800" b="1" u="sng" baseline="0">
              <a:latin typeface="Calibri (Cuerpo)"/>
            </a:rPr>
            <a:t> SILVIA JOSEFINA MILLAN LOPEZ </a:t>
          </a:r>
          <a:r>
            <a:rPr lang="es-MX" sz="800" b="1" u="none">
              <a:latin typeface="Calibri (Cuerpo)"/>
            </a:rPr>
            <a:t>    			</a:t>
          </a:r>
          <a:r>
            <a:rPr kumimoji="0" lang="es-MX" sz="8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C.P. DAGOBERTO NICOLÁS HERNÁNDEZ NAVA</a:t>
          </a:r>
        </a:p>
        <a:p>
          <a:pPr algn="l"/>
          <a:r>
            <a:rPr lang="es-MX" sz="800" b="1" u="none">
              <a:latin typeface="Calibri (Cuerpo)"/>
            </a:rPr>
            <a:t>                                                                     DIRECTORA GENERAL                                                                                     </a:t>
          </a:r>
          <a:r>
            <a:rPr lang="es-MX" sz="800" b="1" u="none" baseline="0">
              <a:latin typeface="Calibri (Cuerpo)"/>
            </a:rPr>
            <a:t>             </a:t>
          </a:r>
          <a:r>
            <a:rPr lang="es-MX" sz="800" b="1" u="none">
              <a:latin typeface="Calibri (Cuerpo)"/>
            </a:rPr>
            <a:t>DIRECTOR ADMINISTRATIVO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168</xdr:row>
      <xdr:rowOff>95250</xdr:rowOff>
    </xdr:from>
    <xdr:to>
      <xdr:col>7</xdr:col>
      <xdr:colOff>790575</xdr:colOff>
      <xdr:row>172</xdr:row>
      <xdr:rowOff>76200</xdr:rowOff>
    </xdr:to>
    <xdr:sp macro="" textlink="">
      <xdr:nvSpPr>
        <xdr:cNvPr id="3" name="1 CuadroTexto"/>
        <xdr:cNvSpPr txBox="1"/>
      </xdr:nvSpPr>
      <xdr:spPr>
        <a:xfrm>
          <a:off x="476250" y="24641175"/>
          <a:ext cx="9744075" cy="6953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 </a:t>
          </a:r>
          <a:r>
            <a:rPr lang="es-MX" sz="800" b="1" u="sng">
              <a:latin typeface="Calibri (Cuerpo)"/>
            </a:rPr>
            <a:t>DRA.</a:t>
          </a:r>
          <a:r>
            <a:rPr lang="es-MX" sz="800" b="1" u="sng" baseline="0">
              <a:latin typeface="Calibri (Cuerpo)"/>
            </a:rPr>
            <a:t> SILVIA JOSEFINA MILLAN LOPEZ </a:t>
          </a:r>
          <a:r>
            <a:rPr lang="es-MX" sz="800" b="1" u="none">
              <a:latin typeface="Calibri (Cuerpo)"/>
            </a:rPr>
            <a:t>    			</a:t>
          </a:r>
          <a:r>
            <a:rPr kumimoji="0" lang="es-MX" sz="8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C.P.  DAGOBERTO NICOLÁS HERNÁNDEZ NAVA</a:t>
          </a:r>
        </a:p>
        <a:p>
          <a:pPr algn="l"/>
          <a:r>
            <a:rPr lang="es-MX" sz="800" b="1" u="none">
              <a:latin typeface="Calibri (Cuerpo)"/>
            </a:rPr>
            <a:t>                                                            DIRECTORA GENERAL                                                                                                                          DIRECTOR ADMINISTRATIVO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37</xdr:row>
      <xdr:rowOff>9525</xdr:rowOff>
    </xdr:from>
    <xdr:to>
      <xdr:col>7</xdr:col>
      <xdr:colOff>1076325</xdr:colOff>
      <xdr:row>40</xdr:row>
      <xdr:rowOff>133350</xdr:rowOff>
    </xdr:to>
    <xdr:sp macro="" textlink="">
      <xdr:nvSpPr>
        <xdr:cNvPr id="5" name="1 CuadroTexto"/>
        <xdr:cNvSpPr txBox="1"/>
      </xdr:nvSpPr>
      <xdr:spPr>
        <a:xfrm>
          <a:off x="1047750" y="7296150"/>
          <a:ext cx="7743825" cy="6477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 </a:t>
          </a:r>
          <a:r>
            <a:rPr lang="es-MX" sz="800" b="1" u="sng">
              <a:latin typeface="Calibri (Cuerpo)"/>
            </a:rPr>
            <a:t>DRA.</a:t>
          </a:r>
          <a:r>
            <a:rPr lang="es-MX" sz="800" b="1" u="sng" baseline="0">
              <a:latin typeface="Calibri (Cuerpo)"/>
            </a:rPr>
            <a:t> SILVIA JOSEFINA MILLAN LOPEZ </a:t>
          </a:r>
          <a:r>
            <a:rPr lang="es-MX" sz="800" b="1" u="none">
              <a:latin typeface="Calibri (Cuerpo)"/>
            </a:rPr>
            <a:t>    			</a:t>
          </a:r>
          <a:r>
            <a:rPr kumimoji="0" lang="es-MX" sz="8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C.P. DAGOBERTO NICOLAS HERNÁNDEZ NAVA </a:t>
          </a:r>
          <a:r>
            <a:rPr lang="es-MX" sz="800" b="1" u="none">
              <a:latin typeface="Calibri (Cuerpo)"/>
            </a:rPr>
            <a:t>            </a:t>
          </a:r>
          <a:r>
            <a:rPr lang="es-MX" sz="800" b="1" u="none" baseline="0">
              <a:latin typeface="Calibri (Cuerpo)"/>
            </a:rPr>
            <a:t>            </a:t>
          </a:r>
          <a:r>
            <a:rPr lang="es-MX" sz="800" b="1" u="none">
              <a:latin typeface="Calibri (Cuerpo)"/>
            </a:rPr>
            <a:t>DIRECTORA GENERAL                                                                                                                 DIRECTOR ADMINISTRATIVAO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90</xdr:row>
      <xdr:rowOff>66675</xdr:rowOff>
    </xdr:from>
    <xdr:to>
      <xdr:col>7</xdr:col>
      <xdr:colOff>838200</xdr:colOff>
      <xdr:row>94</xdr:row>
      <xdr:rowOff>57150</xdr:rowOff>
    </xdr:to>
    <xdr:sp macro="" textlink="">
      <xdr:nvSpPr>
        <xdr:cNvPr id="6" name="1 CuadroTexto"/>
        <xdr:cNvSpPr txBox="1"/>
      </xdr:nvSpPr>
      <xdr:spPr>
        <a:xfrm>
          <a:off x="504825" y="17783175"/>
          <a:ext cx="8429625" cy="7524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</a:t>
          </a:r>
          <a:r>
            <a:rPr lang="es-MX" sz="800" b="1" u="sng">
              <a:latin typeface="Calibri (Cuerpo)"/>
            </a:rPr>
            <a:t>DRA.</a:t>
          </a:r>
          <a:r>
            <a:rPr lang="es-MX" sz="800" b="1" u="sng" baseline="0">
              <a:latin typeface="Calibri (Cuerpo)"/>
            </a:rPr>
            <a:t> SILVIA JOSEFINA MILLAN LOPEZ </a:t>
          </a:r>
          <a:r>
            <a:rPr lang="es-MX" sz="800" b="1" u="none">
              <a:latin typeface="Calibri (Cuerpo)"/>
            </a:rPr>
            <a:t>    			</a:t>
          </a:r>
          <a:r>
            <a:rPr kumimoji="0" lang="es-MX" sz="8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C.P. DAGOBERTO NICOLÁS HERNÁNDEZ NAVA  </a:t>
          </a:r>
        </a:p>
        <a:p>
          <a:pPr algn="l"/>
          <a:r>
            <a:rPr lang="es-MX" sz="800" b="1" u="none">
              <a:latin typeface="Calibri (Cuerpo)"/>
            </a:rPr>
            <a:t>                                 DIRECTORA GENERAL                                                                                                                                 DIRECTOR ADMINISTRATIVO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38100</xdr:rowOff>
    </xdr:from>
    <xdr:to>
      <xdr:col>6</xdr:col>
      <xdr:colOff>676275</xdr:colOff>
      <xdr:row>43</xdr:row>
      <xdr:rowOff>38100</xdr:rowOff>
    </xdr:to>
    <xdr:sp macro="" textlink="">
      <xdr:nvSpPr>
        <xdr:cNvPr id="4" name="1 CuadroTexto"/>
        <xdr:cNvSpPr txBox="1"/>
      </xdr:nvSpPr>
      <xdr:spPr>
        <a:xfrm>
          <a:off x="0" y="6772275"/>
          <a:ext cx="8420100" cy="7620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800" b="1" u="none">
              <a:latin typeface="Calibri (Cuerpo)"/>
            </a:rPr>
            <a:t> </a:t>
          </a:r>
          <a:r>
            <a:rPr lang="es-MX" sz="800" b="1" u="sng">
              <a:latin typeface="Calibri (Cuerpo)"/>
            </a:rPr>
            <a:t>DRA.</a:t>
          </a:r>
          <a:r>
            <a:rPr lang="es-MX" sz="800" b="1" u="sng" baseline="0">
              <a:latin typeface="Calibri (Cuerpo)"/>
            </a:rPr>
            <a:t> SILVIA JOSEFINA MILLAN LOPEZ </a:t>
          </a:r>
          <a:r>
            <a:rPr lang="es-MX" sz="800" b="1" u="none">
              <a:latin typeface="Calibri (Cuerpo)"/>
            </a:rPr>
            <a:t>    			</a:t>
          </a:r>
          <a:r>
            <a:rPr kumimoji="0" lang="es-MX" sz="800" b="1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 (Cuerpo)"/>
              <a:ea typeface="+mn-ea"/>
              <a:cs typeface="+mn-cs"/>
            </a:rPr>
            <a:t>C.P. DAGOBERTO NICOLÁS HERNÁNDEZ NAVA  </a:t>
          </a:r>
        </a:p>
        <a:p>
          <a:pPr algn="l"/>
          <a:r>
            <a:rPr lang="es-MX" sz="800" b="1" u="none">
              <a:latin typeface="Calibri (Cuerpo)"/>
            </a:rPr>
            <a:t>                                 DIRECTORA GENERAL                                                                                                                 </a:t>
          </a:r>
          <a:r>
            <a:rPr lang="es-MX" sz="800" b="1" u="none" baseline="0">
              <a:latin typeface="Calibri (Cuerpo)"/>
            </a:rPr>
            <a:t>             </a:t>
          </a:r>
          <a:r>
            <a:rPr lang="es-MX" sz="800" b="1" u="none">
              <a:latin typeface="Calibri (Cuerpo)"/>
            </a:rPr>
            <a:t> DIRECTOR ADMINISTRATIVO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RESUPUESTO\Documents\EVE\Informaci&#243;n%202018\CUENTA%20PUBLICA%202018%20PRESUPUESTAL\SEGUNDO%20TRIMESTRE%202018%20arminizada%20presupuesto\PROGRAMACION%20PRESUPUESTARIA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RESUPUESTO\Documents\EVE\INFORMACI&#211;N%202017\EDOS.%20PRESUPUESTARIOS%202017\EDO.%20PRES.%204TO%20TRIMESTRE%202017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RESUPUESTO\Documents\EVE\Informaci&#243;n%202018\CUENTA%20PUBLICA%202018%20PRESUPUESTAL\PRIMER%20TRIMESTRE%202018\PROGRAMACION%20PRESUPUESTARI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T_ESF_ECSF"/>
      <sheetName val="EAI"/>
      <sheetName val="CAdmon"/>
      <sheetName val="COG"/>
      <sheetName val="CTG"/>
      <sheetName val="CFG"/>
      <sheetName val="End Neto"/>
      <sheetName val="Int"/>
      <sheetName val="Post Fiscal"/>
    </sheetNames>
    <sheetDataSet>
      <sheetData sheetId="0"/>
      <sheetData sheetId="1">
        <row r="22">
          <cell r="E22">
            <v>424620900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RIMESTRAL"/>
      <sheetName val="EDO PPTO ING"/>
      <sheetName val="EDO PPTO EG "/>
      <sheetName val="EDO PPTO EG  (2)"/>
      <sheetName val="EDO PPTO EG  PASCH"/>
      <sheetName val="EDO PPTO EG  PASCH (2)"/>
      <sheetName val="EDO PPTO EG CONTRALORIA"/>
      <sheetName val="EDO PPTO EG  (3)"/>
    </sheetNames>
    <sheetDataSet>
      <sheetData sheetId="0"/>
      <sheetData sheetId="1">
        <row r="47">
          <cell r="I47">
            <v>0</v>
          </cell>
          <cell r="AE47">
            <v>0</v>
          </cell>
        </row>
      </sheetData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T_ESF_ECSF"/>
      <sheetName val="EAI"/>
      <sheetName val="CAdmon"/>
      <sheetName val="COG"/>
      <sheetName val="CTG"/>
      <sheetName val="CFG"/>
      <sheetName val="End Neto"/>
      <sheetName val="Int"/>
      <sheetName val="Post Fiscal"/>
    </sheetNames>
    <sheetDataSet>
      <sheetData sheetId="0"/>
      <sheetData sheetId="1">
        <row r="14">
          <cell r="F14">
            <v>1384358.08</v>
          </cell>
        </row>
        <row r="22">
          <cell r="E22">
            <v>424620900.34</v>
          </cell>
        </row>
      </sheetData>
      <sheetData sheetId="2">
        <row r="12">
          <cell r="D12">
            <v>424620900.34000015</v>
          </cell>
        </row>
      </sheetData>
      <sheetData sheetId="3">
        <row r="82">
          <cell r="G82">
            <v>77419977.7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103"/>
  <sheetViews>
    <sheetView zoomScale="160" zoomScaleNormal="160" workbookViewId="0" topLeftCell="A41">
      <selection activeCell="A50" sqref="A50:G93"/>
    </sheetView>
  </sheetViews>
  <sheetFormatPr defaultColWidth="11.421875" defaultRowHeight="15"/>
  <cols>
    <col min="1" max="1" width="43.28125" style="7" customWidth="1"/>
    <col min="2" max="2" width="11.00390625" style="7" bestFit="1" customWidth="1"/>
    <col min="3" max="3" width="11.421875" style="7" bestFit="1" customWidth="1"/>
    <col min="4" max="4" width="1.8515625" style="7" customWidth="1"/>
    <col min="5" max="5" width="42.7109375" style="7" customWidth="1"/>
    <col min="6" max="6" width="10.421875" style="7" customWidth="1"/>
    <col min="7" max="7" width="12.28125" style="7" bestFit="1" customWidth="1"/>
    <col min="8" max="8" width="12.8515625" style="7" bestFit="1" customWidth="1"/>
    <col min="9" max="9" width="12.8515625" style="225" bestFit="1" customWidth="1"/>
    <col min="10" max="16384" width="11.421875" style="7" customWidth="1"/>
  </cols>
  <sheetData>
    <row r="1" spans="1:7" ht="15" customHeight="1">
      <c r="A1" s="250"/>
      <c r="B1" s="250"/>
      <c r="C1" s="250"/>
      <c r="D1" s="250"/>
      <c r="E1" s="250"/>
      <c r="F1" s="250"/>
      <c r="G1" s="250"/>
    </row>
    <row r="2" ht="15" customHeight="1" thickBot="1"/>
    <row r="3" spans="1:7" ht="15">
      <c r="A3" s="251" t="s">
        <v>433</v>
      </c>
      <c r="B3" s="252"/>
      <c r="C3" s="252"/>
      <c r="D3" s="252"/>
      <c r="E3" s="252"/>
      <c r="F3" s="252"/>
      <c r="G3" s="253"/>
    </row>
    <row r="4" spans="1:7" ht="15">
      <c r="A4" s="254" t="s">
        <v>0</v>
      </c>
      <c r="B4" s="255"/>
      <c r="C4" s="255"/>
      <c r="D4" s="255"/>
      <c r="E4" s="255"/>
      <c r="F4" s="255"/>
      <c r="G4" s="256"/>
    </row>
    <row r="5" spans="1:7" ht="15">
      <c r="A5" s="254" t="s">
        <v>442</v>
      </c>
      <c r="B5" s="255"/>
      <c r="C5" s="255"/>
      <c r="D5" s="255"/>
      <c r="E5" s="255"/>
      <c r="F5" s="255"/>
      <c r="G5" s="256"/>
    </row>
    <row r="6" spans="1:7" ht="12" thickBot="1">
      <c r="A6" s="257" t="s">
        <v>1</v>
      </c>
      <c r="B6" s="258"/>
      <c r="C6" s="258"/>
      <c r="D6" s="258"/>
      <c r="E6" s="258"/>
      <c r="F6" s="258"/>
      <c r="G6" s="259"/>
    </row>
    <row r="7" spans="1:7" ht="28.5" customHeight="1" thickBot="1">
      <c r="A7" s="9" t="s">
        <v>2</v>
      </c>
      <c r="B7" s="10" t="s">
        <v>443</v>
      </c>
      <c r="C7" s="10" t="s">
        <v>444</v>
      </c>
      <c r="D7" s="11"/>
      <c r="E7" s="12" t="s">
        <v>2</v>
      </c>
      <c r="F7" s="10" t="s">
        <v>443</v>
      </c>
      <c r="G7" s="226" t="s">
        <v>444</v>
      </c>
    </row>
    <row r="8" spans="1:7" ht="9.95" customHeight="1">
      <c r="A8" s="13" t="s">
        <v>3</v>
      </c>
      <c r="B8" s="14"/>
      <c r="C8" s="14"/>
      <c r="D8" s="15"/>
      <c r="E8" s="219" t="s">
        <v>4</v>
      </c>
      <c r="F8" s="14"/>
      <c r="G8" s="227"/>
    </row>
    <row r="9" spans="1:7" ht="9.95" customHeight="1">
      <c r="A9" s="13" t="s">
        <v>5</v>
      </c>
      <c r="B9" s="16"/>
      <c r="C9" s="16"/>
      <c r="D9" s="15"/>
      <c r="E9" s="219" t="s">
        <v>6</v>
      </c>
      <c r="F9" s="16"/>
      <c r="G9" s="22"/>
    </row>
    <row r="10" spans="1:7" ht="15">
      <c r="A10" s="17" t="s">
        <v>7</v>
      </c>
      <c r="B10" s="18">
        <f>SUM(B11:B17)</f>
        <v>36366968</v>
      </c>
      <c r="C10" s="18">
        <f>SUM(C11:C17)</f>
        <v>8900025</v>
      </c>
      <c r="D10" s="15"/>
      <c r="E10" s="222" t="s">
        <v>8</v>
      </c>
      <c r="F10" s="18">
        <f>SUM(F11:F19)</f>
        <v>14125132</v>
      </c>
      <c r="G10" s="228">
        <f>SUM(G11:G19)</f>
        <v>29961552</v>
      </c>
    </row>
    <row r="11" spans="1:9" ht="12" customHeight="1">
      <c r="A11" s="17" t="s">
        <v>9</v>
      </c>
      <c r="B11" s="30">
        <v>7604</v>
      </c>
      <c r="C11" s="29">
        <v>104</v>
      </c>
      <c r="D11" s="15"/>
      <c r="E11" s="222" t="s">
        <v>10</v>
      </c>
      <c r="F11" s="19">
        <v>6931686</v>
      </c>
      <c r="G11" s="23">
        <v>4605720</v>
      </c>
      <c r="I11" s="229"/>
    </row>
    <row r="12" spans="1:7" ht="12" customHeight="1">
      <c r="A12" s="17" t="s">
        <v>11</v>
      </c>
      <c r="B12" s="19">
        <v>36359364</v>
      </c>
      <c r="C12" s="19">
        <v>8899921</v>
      </c>
      <c r="D12" s="15"/>
      <c r="E12" s="222" t="s">
        <v>12</v>
      </c>
      <c r="F12" s="29">
        <v>0</v>
      </c>
      <c r="G12" s="33">
        <v>0</v>
      </c>
    </row>
    <row r="13" spans="1:7" ht="12" customHeight="1">
      <c r="A13" s="17" t="s">
        <v>13</v>
      </c>
      <c r="B13" s="29">
        <v>0</v>
      </c>
      <c r="C13" s="29">
        <v>0</v>
      </c>
      <c r="D13" s="15"/>
      <c r="E13" s="222" t="s">
        <v>14</v>
      </c>
      <c r="F13" s="29">
        <v>0</v>
      </c>
      <c r="G13" s="33">
        <v>0</v>
      </c>
    </row>
    <row r="14" spans="1:7" ht="12" customHeight="1">
      <c r="A14" s="17" t="s">
        <v>15</v>
      </c>
      <c r="B14" s="29">
        <v>0</v>
      </c>
      <c r="C14" s="29">
        <v>0</v>
      </c>
      <c r="D14" s="15"/>
      <c r="E14" s="222" t="s">
        <v>16</v>
      </c>
      <c r="F14" s="29">
        <v>0</v>
      </c>
      <c r="G14" s="33">
        <v>0</v>
      </c>
    </row>
    <row r="15" spans="1:7" ht="12" customHeight="1">
      <c r="A15" s="17" t="s">
        <v>17</v>
      </c>
      <c r="B15" s="29">
        <v>0</v>
      </c>
      <c r="C15" s="29">
        <v>0</v>
      </c>
      <c r="D15" s="15"/>
      <c r="E15" s="222" t="s">
        <v>18</v>
      </c>
      <c r="F15" s="29">
        <v>0</v>
      </c>
      <c r="G15" s="33">
        <v>0</v>
      </c>
    </row>
    <row r="16" spans="1:7" ht="15">
      <c r="A16" s="17" t="s">
        <v>19</v>
      </c>
      <c r="B16" s="29">
        <v>0</v>
      </c>
      <c r="C16" s="29">
        <v>0</v>
      </c>
      <c r="D16" s="15"/>
      <c r="E16" s="222" t="s">
        <v>20</v>
      </c>
      <c r="F16" s="29">
        <v>0</v>
      </c>
      <c r="G16" s="33">
        <v>0</v>
      </c>
    </row>
    <row r="17" spans="1:7" ht="12" customHeight="1">
      <c r="A17" s="17" t="s">
        <v>21</v>
      </c>
      <c r="B17" s="29">
        <v>0</v>
      </c>
      <c r="C17" s="29">
        <v>0</v>
      </c>
      <c r="D17" s="15"/>
      <c r="E17" s="222" t="s">
        <v>22</v>
      </c>
      <c r="F17" s="19">
        <v>7193446</v>
      </c>
      <c r="G17" s="23">
        <v>25355832</v>
      </c>
    </row>
    <row r="18" spans="1:7" ht="15">
      <c r="A18" s="20" t="s">
        <v>23</v>
      </c>
      <c r="B18" s="18">
        <f>SUM(B19:B25)</f>
        <v>31738151</v>
      </c>
      <c r="C18" s="230">
        <f>SUM(C19:C25)</f>
        <v>39007162</v>
      </c>
      <c r="D18" s="15"/>
      <c r="E18" s="222" t="s">
        <v>24</v>
      </c>
      <c r="F18" s="29">
        <v>0</v>
      </c>
      <c r="G18" s="33">
        <v>0</v>
      </c>
    </row>
    <row r="19" spans="1:7" ht="12" customHeight="1">
      <c r="A19" s="17" t="s">
        <v>25</v>
      </c>
      <c r="B19" s="29">
        <v>0</v>
      </c>
      <c r="C19" s="29">
        <v>0</v>
      </c>
      <c r="D19" s="15"/>
      <c r="E19" s="222" t="s">
        <v>26</v>
      </c>
      <c r="F19" s="29">
        <v>0</v>
      </c>
      <c r="G19" s="33">
        <v>0</v>
      </c>
    </row>
    <row r="20" spans="1:7" ht="12" customHeight="1">
      <c r="A20" s="17" t="s">
        <v>27</v>
      </c>
      <c r="B20" s="29">
        <v>51568</v>
      </c>
      <c r="C20" s="29">
        <v>0</v>
      </c>
      <c r="D20" s="15"/>
      <c r="E20" s="222" t="s">
        <v>28</v>
      </c>
      <c r="F20" s="31">
        <f ca="1">SUM(F20:F23)</f>
        <v>0</v>
      </c>
      <c r="G20" s="231">
        <f ca="1">SUM(G20:G23)</f>
        <v>0</v>
      </c>
    </row>
    <row r="21" spans="1:7" ht="12" customHeight="1">
      <c r="A21" s="17" t="s">
        <v>29</v>
      </c>
      <c r="B21" s="19">
        <v>31676769</v>
      </c>
      <c r="C21" s="29">
        <v>39007161</v>
      </c>
      <c r="D21" s="15"/>
      <c r="E21" s="222" t="s">
        <v>30</v>
      </c>
      <c r="F21" s="29">
        <v>0</v>
      </c>
      <c r="G21" s="33">
        <v>0</v>
      </c>
    </row>
    <row r="22" spans="1:7" ht="15">
      <c r="A22" s="17" t="s">
        <v>31</v>
      </c>
      <c r="B22" s="29">
        <v>0</v>
      </c>
      <c r="C22" s="29">
        <v>0</v>
      </c>
      <c r="D22" s="15"/>
      <c r="E22" s="222" t="s">
        <v>32</v>
      </c>
      <c r="F22" s="29">
        <v>0</v>
      </c>
      <c r="G22" s="33">
        <v>0</v>
      </c>
    </row>
    <row r="23" spans="1:7" ht="12" customHeight="1">
      <c r="A23" s="17" t="s">
        <v>33</v>
      </c>
      <c r="B23" s="29">
        <v>0</v>
      </c>
      <c r="C23" s="29">
        <v>0</v>
      </c>
      <c r="D23" s="15"/>
      <c r="E23" s="222" t="s">
        <v>34</v>
      </c>
      <c r="F23" s="29">
        <v>0</v>
      </c>
      <c r="G23" s="33">
        <v>0</v>
      </c>
    </row>
    <row r="24" spans="1:7" ht="15">
      <c r="A24" s="17" t="s">
        <v>35</v>
      </c>
      <c r="B24" s="29">
        <v>0</v>
      </c>
      <c r="C24" s="29">
        <v>0</v>
      </c>
      <c r="D24" s="15"/>
      <c r="E24" s="222" t="s">
        <v>36</v>
      </c>
      <c r="F24" s="31">
        <f>SUM(F25:F26)</f>
        <v>0</v>
      </c>
      <c r="G24" s="231">
        <f>SUM(G25:G26)</f>
        <v>0</v>
      </c>
    </row>
    <row r="25" spans="1:7" ht="15">
      <c r="A25" s="17" t="s">
        <v>37</v>
      </c>
      <c r="B25" s="29">
        <v>9814</v>
      </c>
      <c r="C25" s="29">
        <v>1</v>
      </c>
      <c r="D25" s="15"/>
      <c r="E25" s="222" t="s">
        <v>38</v>
      </c>
      <c r="F25" s="29">
        <v>0</v>
      </c>
      <c r="G25" s="33">
        <v>0</v>
      </c>
    </row>
    <row r="26" spans="1:7" ht="12" customHeight="1">
      <c r="A26" s="17" t="s">
        <v>39</v>
      </c>
      <c r="B26" s="31">
        <v>0</v>
      </c>
      <c r="C26" s="31">
        <f>SUM(C27:C31)</f>
        <v>0</v>
      </c>
      <c r="D26" s="15"/>
      <c r="E26" s="222" t="s">
        <v>40</v>
      </c>
      <c r="F26" s="29">
        <v>0</v>
      </c>
      <c r="G26" s="33">
        <v>0</v>
      </c>
    </row>
    <row r="27" spans="1:7" ht="16.5">
      <c r="A27" s="17" t="s">
        <v>41</v>
      </c>
      <c r="B27" s="29">
        <v>0</v>
      </c>
      <c r="C27" s="29">
        <v>0</v>
      </c>
      <c r="D27" s="15"/>
      <c r="E27" s="222" t="s">
        <v>42</v>
      </c>
      <c r="F27" s="29">
        <v>0</v>
      </c>
      <c r="G27" s="33">
        <v>0</v>
      </c>
    </row>
    <row r="28" spans="1:7" ht="15">
      <c r="A28" s="17" t="s">
        <v>43</v>
      </c>
      <c r="B28" s="29">
        <v>0</v>
      </c>
      <c r="C28" s="29">
        <v>0</v>
      </c>
      <c r="D28" s="15"/>
      <c r="E28" s="222" t="s">
        <v>44</v>
      </c>
      <c r="F28" s="31">
        <f>SUM(F29:F31)</f>
        <v>0</v>
      </c>
      <c r="G28" s="231">
        <f>SUM(G29:G31)</f>
        <v>0</v>
      </c>
    </row>
    <row r="29" spans="1:7" ht="15">
      <c r="A29" s="17" t="s">
        <v>45</v>
      </c>
      <c r="B29" s="29">
        <v>0</v>
      </c>
      <c r="C29" s="29">
        <v>0</v>
      </c>
      <c r="D29" s="15"/>
      <c r="E29" s="222" t="s">
        <v>46</v>
      </c>
      <c r="F29" s="29">
        <v>0</v>
      </c>
      <c r="G29" s="33">
        <v>0</v>
      </c>
    </row>
    <row r="30" spans="1:7" ht="12" customHeight="1">
      <c r="A30" s="17" t="s">
        <v>47</v>
      </c>
      <c r="B30" s="29">
        <v>0</v>
      </c>
      <c r="C30" s="29">
        <v>0</v>
      </c>
      <c r="D30" s="15"/>
      <c r="E30" s="222" t="s">
        <v>48</v>
      </c>
      <c r="F30" s="29">
        <v>0</v>
      </c>
      <c r="G30" s="33">
        <v>0</v>
      </c>
    </row>
    <row r="31" spans="1:7" ht="12" customHeight="1">
      <c r="A31" s="17" t="s">
        <v>49</v>
      </c>
      <c r="B31" s="29">
        <v>0</v>
      </c>
      <c r="C31" s="29">
        <v>0</v>
      </c>
      <c r="D31" s="15"/>
      <c r="E31" s="222" t="s">
        <v>50</v>
      </c>
      <c r="F31" s="29">
        <v>0</v>
      </c>
      <c r="G31" s="33">
        <v>0</v>
      </c>
    </row>
    <row r="32" spans="1:7" ht="16.5">
      <c r="A32" s="17" t="s">
        <v>51</v>
      </c>
      <c r="B32" s="31">
        <f>SUM(B33:B37)</f>
        <v>0</v>
      </c>
      <c r="C32" s="31">
        <f>SUM(C33:C37)</f>
        <v>0</v>
      </c>
      <c r="D32" s="15"/>
      <c r="E32" s="222" t="s">
        <v>52</v>
      </c>
      <c r="F32" s="31">
        <f>SUM(F33:F38)</f>
        <v>0</v>
      </c>
      <c r="G32" s="231">
        <f>SUM(G33:G38)</f>
        <v>0</v>
      </c>
    </row>
    <row r="33" spans="1:7" ht="12" customHeight="1">
      <c r="A33" s="17" t="s">
        <v>53</v>
      </c>
      <c r="B33" s="29">
        <v>0</v>
      </c>
      <c r="C33" s="29">
        <v>0</v>
      </c>
      <c r="D33" s="15"/>
      <c r="E33" s="222" t="s">
        <v>54</v>
      </c>
      <c r="F33" s="29">
        <v>0</v>
      </c>
      <c r="G33" s="33">
        <v>0</v>
      </c>
    </row>
    <row r="34" spans="1:7" ht="12" customHeight="1">
      <c r="A34" s="17" t="s">
        <v>55</v>
      </c>
      <c r="B34" s="29">
        <v>0</v>
      </c>
      <c r="C34" s="29">
        <v>0</v>
      </c>
      <c r="D34" s="15"/>
      <c r="E34" s="222" t="s">
        <v>56</v>
      </c>
      <c r="F34" s="29">
        <v>0</v>
      </c>
      <c r="G34" s="33">
        <v>0</v>
      </c>
    </row>
    <row r="35" spans="1:7" ht="12" customHeight="1">
      <c r="A35" s="17" t="s">
        <v>57</v>
      </c>
      <c r="B35" s="29">
        <v>0</v>
      </c>
      <c r="C35" s="29">
        <v>0</v>
      </c>
      <c r="D35" s="15"/>
      <c r="E35" s="222" t="s">
        <v>58</v>
      </c>
      <c r="F35" s="29">
        <v>0</v>
      </c>
      <c r="G35" s="33">
        <v>0</v>
      </c>
    </row>
    <row r="36" spans="1:7" ht="15">
      <c r="A36" s="17" t="s">
        <v>59</v>
      </c>
      <c r="B36" s="29">
        <v>0</v>
      </c>
      <c r="C36" s="29">
        <v>0</v>
      </c>
      <c r="D36" s="15"/>
      <c r="E36" s="222" t="s">
        <v>60</v>
      </c>
      <c r="F36" s="29">
        <v>0</v>
      </c>
      <c r="G36" s="33">
        <v>0</v>
      </c>
    </row>
    <row r="37" spans="1:7" ht="15">
      <c r="A37" s="17" t="s">
        <v>61</v>
      </c>
      <c r="B37" s="29">
        <v>0</v>
      </c>
      <c r="C37" s="29">
        <v>0</v>
      </c>
      <c r="D37" s="15"/>
      <c r="E37" s="222" t="s">
        <v>62</v>
      </c>
      <c r="F37" s="29">
        <v>0</v>
      </c>
      <c r="G37" s="33">
        <v>0</v>
      </c>
    </row>
    <row r="38" spans="1:7" ht="15">
      <c r="A38" s="17" t="s">
        <v>63</v>
      </c>
      <c r="B38" s="19">
        <v>2870476</v>
      </c>
      <c r="C38" s="19">
        <v>3642748</v>
      </c>
      <c r="D38" s="15"/>
      <c r="E38" s="222" t="s">
        <v>64</v>
      </c>
      <c r="F38" s="29">
        <v>0</v>
      </c>
      <c r="G38" s="33">
        <v>0</v>
      </c>
    </row>
    <row r="39" spans="1:7" ht="15">
      <c r="A39" s="17" t="s">
        <v>65</v>
      </c>
      <c r="B39" s="31">
        <f>SUM(B40:B41)</f>
        <v>0</v>
      </c>
      <c r="C39" s="31">
        <f>SUM(C40:C41)</f>
        <v>0</v>
      </c>
      <c r="D39" s="15"/>
      <c r="E39" s="222" t="s">
        <v>66</v>
      </c>
      <c r="F39" s="31">
        <f>SUM(F40:F42)</f>
        <v>0</v>
      </c>
      <c r="G39" s="231">
        <f>SUM(G40:G42)</f>
        <v>0</v>
      </c>
    </row>
    <row r="40" spans="1:7" ht="15">
      <c r="A40" s="17" t="s">
        <v>67</v>
      </c>
      <c r="B40" s="29">
        <v>0</v>
      </c>
      <c r="C40" s="29">
        <v>0</v>
      </c>
      <c r="D40" s="15"/>
      <c r="E40" s="222" t="s">
        <v>68</v>
      </c>
      <c r="F40" s="29">
        <v>0</v>
      </c>
      <c r="G40" s="33">
        <v>0</v>
      </c>
    </row>
    <row r="41" spans="1:7" ht="12" customHeight="1">
      <c r="A41" s="17" t="s">
        <v>69</v>
      </c>
      <c r="B41" s="29">
        <v>0</v>
      </c>
      <c r="C41" s="29">
        <v>0</v>
      </c>
      <c r="D41" s="15"/>
      <c r="E41" s="222" t="s">
        <v>70</v>
      </c>
      <c r="F41" s="29">
        <v>0</v>
      </c>
      <c r="G41" s="33">
        <v>0</v>
      </c>
    </row>
    <row r="42" spans="1:7" ht="12" customHeight="1">
      <c r="A42" s="17" t="s">
        <v>71</v>
      </c>
      <c r="B42" s="31">
        <f>SUM(B43:B46)</f>
        <v>0</v>
      </c>
      <c r="C42" s="31">
        <f>SUM(C43:C46)</f>
        <v>0</v>
      </c>
      <c r="D42" s="15"/>
      <c r="E42" s="222" t="s">
        <v>72</v>
      </c>
      <c r="F42" s="29">
        <v>0</v>
      </c>
      <c r="G42" s="33">
        <v>0</v>
      </c>
    </row>
    <row r="43" spans="1:7" ht="12" customHeight="1">
      <c r="A43" s="17" t="s">
        <v>73</v>
      </c>
      <c r="B43" s="29">
        <v>0</v>
      </c>
      <c r="C43" s="29"/>
      <c r="D43" s="15"/>
      <c r="E43" s="222" t="s">
        <v>74</v>
      </c>
      <c r="F43" s="31">
        <f>SUM(F44:F46)</f>
        <v>0</v>
      </c>
      <c r="G43" s="231">
        <f>SUM(G44:G46)</f>
        <v>0</v>
      </c>
    </row>
    <row r="44" spans="1:8" ht="12" customHeight="1">
      <c r="A44" s="17" t="s">
        <v>75</v>
      </c>
      <c r="B44" s="33">
        <v>0</v>
      </c>
      <c r="C44" s="32">
        <v>0</v>
      </c>
      <c r="D44" s="221"/>
      <c r="E44" s="21" t="s">
        <v>76</v>
      </c>
      <c r="F44" s="127">
        <v>0</v>
      </c>
      <c r="G44" s="33">
        <v>0</v>
      </c>
      <c r="H44" s="232"/>
    </row>
    <row r="45" spans="1:7" ht="15">
      <c r="A45" s="17" t="s">
        <v>77</v>
      </c>
      <c r="B45" s="29">
        <v>0</v>
      </c>
      <c r="C45" s="29">
        <v>0</v>
      </c>
      <c r="D45" s="15"/>
      <c r="E45" s="222" t="s">
        <v>78</v>
      </c>
      <c r="F45" s="29">
        <v>0</v>
      </c>
      <c r="G45" s="33">
        <v>0</v>
      </c>
    </row>
    <row r="46" spans="1:7" ht="12" customHeight="1">
      <c r="A46" s="17" t="s">
        <v>79</v>
      </c>
      <c r="B46" s="29">
        <v>0</v>
      </c>
      <c r="C46" s="29">
        <v>0</v>
      </c>
      <c r="D46" s="15"/>
      <c r="E46" s="222" t="s">
        <v>80</v>
      </c>
      <c r="F46" s="29">
        <v>0</v>
      </c>
      <c r="G46" s="33">
        <v>0</v>
      </c>
    </row>
    <row r="47" spans="1:7" ht="12" customHeight="1">
      <c r="A47" s="17"/>
      <c r="B47" s="19"/>
      <c r="C47" s="19"/>
      <c r="D47" s="15"/>
      <c r="E47" s="222"/>
      <c r="F47" s="19"/>
      <c r="G47" s="23"/>
    </row>
    <row r="48" spans="1:7" ht="12" customHeight="1">
      <c r="A48" s="13" t="s">
        <v>81</v>
      </c>
      <c r="B48" s="18">
        <f>B10+B18+B26+B32+B38+B39+B42</f>
        <v>70975595</v>
      </c>
      <c r="C48" s="18">
        <f>C10+C18+C26+C32+C38+C39+C42</f>
        <v>51549935</v>
      </c>
      <c r="D48" s="15"/>
      <c r="E48" s="219" t="s">
        <v>82</v>
      </c>
      <c r="F48" s="18">
        <f>F10</f>
        <v>14125132</v>
      </c>
      <c r="G48" s="228">
        <f>G10</f>
        <v>29961552</v>
      </c>
    </row>
    <row r="49" spans="1:7" ht="12" customHeight="1">
      <c r="A49" s="233"/>
      <c r="B49" s="234"/>
      <c r="C49" s="235"/>
      <c r="D49" s="236"/>
      <c r="E49" s="237"/>
      <c r="F49" s="238"/>
      <c r="G49" s="239"/>
    </row>
    <row r="50" spans="1:7" ht="12" customHeight="1">
      <c r="A50" s="13" t="s">
        <v>83</v>
      </c>
      <c r="B50" s="19"/>
      <c r="C50" s="23"/>
      <c r="D50" s="21"/>
      <c r="E50" s="219" t="s">
        <v>84</v>
      </c>
      <c r="F50" s="23"/>
      <c r="G50" s="23"/>
    </row>
    <row r="51" spans="1:7" ht="12" customHeight="1">
      <c r="A51" s="17" t="s">
        <v>85</v>
      </c>
      <c r="B51" s="29">
        <v>0</v>
      </c>
      <c r="C51" s="29">
        <v>0</v>
      </c>
      <c r="D51" s="15"/>
      <c r="E51" s="222" t="s">
        <v>86</v>
      </c>
      <c r="F51" s="29">
        <v>0</v>
      </c>
      <c r="G51" s="33">
        <v>0</v>
      </c>
    </row>
    <row r="52" spans="1:7" ht="12" customHeight="1">
      <c r="A52" s="17" t="s">
        <v>87</v>
      </c>
      <c r="B52" s="29">
        <v>0</v>
      </c>
      <c r="C52" s="29">
        <v>0</v>
      </c>
      <c r="D52" s="15"/>
      <c r="E52" s="222" t="s">
        <v>88</v>
      </c>
      <c r="F52" s="29">
        <v>0</v>
      </c>
      <c r="G52" s="33">
        <v>0</v>
      </c>
    </row>
    <row r="53" spans="1:7" ht="15">
      <c r="A53" s="17" t="s">
        <v>89</v>
      </c>
      <c r="B53" s="19">
        <v>133061441</v>
      </c>
      <c r="C53" s="19">
        <v>133061441</v>
      </c>
      <c r="D53" s="15"/>
      <c r="E53" s="222" t="s">
        <v>90</v>
      </c>
      <c r="F53" s="29">
        <v>0</v>
      </c>
      <c r="G53" s="33">
        <v>0</v>
      </c>
    </row>
    <row r="54" spans="1:7" ht="12" customHeight="1">
      <c r="A54" s="17" t="s">
        <v>91</v>
      </c>
      <c r="B54" s="19">
        <v>76399432</v>
      </c>
      <c r="C54" s="19">
        <v>68711265</v>
      </c>
      <c r="D54" s="15"/>
      <c r="E54" s="222" t="s">
        <v>92</v>
      </c>
      <c r="F54" s="29">
        <v>0</v>
      </c>
      <c r="G54" s="33">
        <v>0</v>
      </c>
    </row>
    <row r="55" spans="1:7" ht="15">
      <c r="A55" s="17" t="s">
        <v>93</v>
      </c>
      <c r="B55" s="29">
        <v>0</v>
      </c>
      <c r="C55" s="29">
        <v>0</v>
      </c>
      <c r="D55" s="15"/>
      <c r="E55" s="222" t="s">
        <v>94</v>
      </c>
      <c r="F55" s="29">
        <v>0</v>
      </c>
      <c r="G55" s="33">
        <v>0</v>
      </c>
    </row>
    <row r="56" spans="1:7" ht="15">
      <c r="A56" s="17" t="s">
        <v>95</v>
      </c>
      <c r="B56" s="29">
        <v>0</v>
      </c>
      <c r="C56" s="29">
        <v>0</v>
      </c>
      <c r="D56" s="24"/>
      <c r="E56" s="222" t="s">
        <v>96</v>
      </c>
      <c r="F56" s="29">
        <v>0</v>
      </c>
      <c r="G56" s="33">
        <v>0</v>
      </c>
    </row>
    <row r="57" spans="1:7" ht="12" customHeight="1">
      <c r="A57" s="17" t="s">
        <v>97</v>
      </c>
      <c r="B57" s="29">
        <v>0</v>
      </c>
      <c r="C57" s="29">
        <v>0</v>
      </c>
      <c r="D57" s="24"/>
      <c r="E57" s="219"/>
      <c r="F57" s="29"/>
      <c r="G57" s="33"/>
    </row>
    <row r="58" spans="1:7" ht="12" customHeight="1">
      <c r="A58" s="17" t="s">
        <v>98</v>
      </c>
      <c r="B58" s="29">
        <v>0</v>
      </c>
      <c r="C58" s="29">
        <v>0</v>
      </c>
      <c r="D58" s="24"/>
      <c r="E58" s="219" t="s">
        <v>99</v>
      </c>
      <c r="F58" s="31">
        <f>F51+F52+F53+F54+F55+F56</f>
        <v>0</v>
      </c>
      <c r="G58" s="231">
        <f>G51+G52+G53+G54+G55+G56</f>
        <v>0</v>
      </c>
    </row>
    <row r="59" spans="1:7" ht="12" customHeight="1">
      <c r="A59" s="17" t="s">
        <v>100</v>
      </c>
      <c r="B59" s="29">
        <v>0</v>
      </c>
      <c r="C59" s="29">
        <v>0</v>
      </c>
      <c r="D59" s="15"/>
      <c r="E59" s="223"/>
      <c r="F59" s="29"/>
      <c r="G59" s="33"/>
    </row>
    <row r="60" spans="1:7" ht="12" customHeight="1">
      <c r="A60" s="17"/>
      <c r="B60" s="19"/>
      <c r="C60" s="19"/>
      <c r="D60" s="15"/>
      <c r="E60" s="219" t="s">
        <v>101</v>
      </c>
      <c r="F60" s="18">
        <f>F48+F58</f>
        <v>14125132</v>
      </c>
      <c r="G60" s="228">
        <f>G48+G58</f>
        <v>29961552</v>
      </c>
    </row>
    <row r="61" spans="1:7" ht="15">
      <c r="A61" s="13" t="s">
        <v>102</v>
      </c>
      <c r="B61" s="18">
        <f>B51+B52+B53+B54+B55+B56+B57+B58+B59</f>
        <v>209460873</v>
      </c>
      <c r="C61" s="18">
        <f>C51+C52+C53+C54+C55+C56+C57+C58+C59</f>
        <v>201772706</v>
      </c>
      <c r="D61" s="15"/>
      <c r="E61" s="222"/>
      <c r="F61" s="19"/>
      <c r="G61" s="23"/>
    </row>
    <row r="62" spans="1:7" ht="12" customHeight="1">
      <c r="A62" s="17"/>
      <c r="B62" s="19"/>
      <c r="C62" s="19"/>
      <c r="D62" s="24"/>
      <c r="E62" s="219" t="s">
        <v>103</v>
      </c>
      <c r="F62" s="29">
        <v>0</v>
      </c>
      <c r="G62" s="33">
        <v>0</v>
      </c>
    </row>
    <row r="63" spans="1:7" ht="12" customHeight="1">
      <c r="A63" s="13" t="s">
        <v>104</v>
      </c>
      <c r="B63" s="18">
        <f>B48+B61</f>
        <v>280436468</v>
      </c>
      <c r="C63" s="18">
        <f>C48+C61</f>
        <v>253322641</v>
      </c>
      <c r="D63" s="15"/>
      <c r="E63" s="219"/>
      <c r="F63" s="19"/>
      <c r="G63" s="23"/>
    </row>
    <row r="64" spans="1:7" ht="12" customHeight="1">
      <c r="A64" s="17"/>
      <c r="B64" s="19"/>
      <c r="C64" s="19"/>
      <c r="D64" s="15"/>
      <c r="E64" s="219" t="s">
        <v>105</v>
      </c>
      <c r="F64" s="230">
        <f>SUM(F65:F67)</f>
        <v>212063213</v>
      </c>
      <c r="G64" s="240">
        <f>SUM(G65:G67)</f>
        <v>205415454</v>
      </c>
    </row>
    <row r="65" spans="1:7" ht="12" customHeight="1">
      <c r="A65" s="17"/>
      <c r="B65" s="19"/>
      <c r="C65" s="19"/>
      <c r="D65" s="15"/>
      <c r="E65" s="222" t="s">
        <v>106</v>
      </c>
      <c r="F65" s="30">
        <v>211579118</v>
      </c>
      <c r="G65" s="241">
        <v>204931359</v>
      </c>
    </row>
    <row r="66" spans="1:7" ht="12" customHeight="1">
      <c r="A66" s="17"/>
      <c r="B66" s="19"/>
      <c r="C66" s="19"/>
      <c r="D66" s="15"/>
      <c r="E66" s="222" t="s">
        <v>107</v>
      </c>
      <c r="F66" s="30">
        <v>484095</v>
      </c>
      <c r="G66" s="241">
        <v>484095</v>
      </c>
    </row>
    <row r="67" spans="1:7" ht="12" customHeight="1">
      <c r="A67" s="17"/>
      <c r="B67" s="19"/>
      <c r="C67" s="19"/>
      <c r="D67" s="15"/>
      <c r="E67" s="222" t="s">
        <v>108</v>
      </c>
      <c r="F67" s="29">
        <v>0</v>
      </c>
      <c r="G67" s="33">
        <v>0</v>
      </c>
    </row>
    <row r="68" spans="1:8" ht="12" customHeight="1">
      <c r="A68" s="17"/>
      <c r="B68" s="19"/>
      <c r="C68" s="19"/>
      <c r="D68" s="15"/>
      <c r="E68" s="222"/>
      <c r="F68" s="30"/>
      <c r="G68" s="241"/>
      <c r="H68" s="225"/>
    </row>
    <row r="69" spans="1:8" ht="15">
      <c r="A69" s="17"/>
      <c r="B69" s="16"/>
      <c r="C69" s="16"/>
      <c r="D69" s="15"/>
      <c r="E69" s="219" t="s">
        <v>109</v>
      </c>
      <c r="F69" s="18">
        <f>SUM(F70:F74)</f>
        <v>54248123</v>
      </c>
      <c r="G69" s="228">
        <f>SUM(G70:G74)</f>
        <v>17945635</v>
      </c>
      <c r="H69" s="225"/>
    </row>
    <row r="70" spans="1:8" ht="12" customHeight="1">
      <c r="A70" s="17"/>
      <c r="B70" s="16"/>
      <c r="C70" s="16"/>
      <c r="D70" s="15"/>
      <c r="E70" s="222" t="s">
        <v>110</v>
      </c>
      <c r="F70" s="19">
        <v>52779607</v>
      </c>
      <c r="G70" s="23">
        <v>17945635</v>
      </c>
      <c r="H70" s="225"/>
    </row>
    <row r="71" spans="1:8" ht="12" customHeight="1">
      <c r="A71" s="17"/>
      <c r="B71" s="16"/>
      <c r="C71" s="16"/>
      <c r="D71" s="15"/>
      <c r="E71" s="222" t="s">
        <v>111</v>
      </c>
      <c r="F71" s="30">
        <v>1468516</v>
      </c>
      <c r="G71" s="33">
        <v>0</v>
      </c>
      <c r="H71" s="242"/>
    </row>
    <row r="72" spans="1:7" ht="12" customHeight="1">
      <c r="A72" s="17"/>
      <c r="B72" s="16"/>
      <c r="C72" s="16"/>
      <c r="D72" s="15"/>
      <c r="E72" s="222" t="s">
        <v>112</v>
      </c>
      <c r="F72" s="29">
        <v>0</v>
      </c>
      <c r="G72" s="33">
        <v>0</v>
      </c>
    </row>
    <row r="73" spans="1:7" ht="12" customHeight="1">
      <c r="A73" s="17"/>
      <c r="B73" s="16"/>
      <c r="C73" s="16"/>
      <c r="D73" s="15"/>
      <c r="E73" s="222" t="s">
        <v>113</v>
      </c>
      <c r="F73" s="29">
        <v>0</v>
      </c>
      <c r="G73" s="33">
        <v>0</v>
      </c>
    </row>
    <row r="74" spans="1:7" ht="12" customHeight="1">
      <c r="A74" s="17"/>
      <c r="B74" s="16"/>
      <c r="C74" s="16"/>
      <c r="D74" s="15"/>
      <c r="E74" s="222" t="s">
        <v>114</v>
      </c>
      <c r="F74" s="29">
        <v>0</v>
      </c>
      <c r="G74" s="33">
        <v>0</v>
      </c>
    </row>
    <row r="75" spans="1:7" ht="12" customHeight="1">
      <c r="A75" s="17"/>
      <c r="B75" s="16"/>
      <c r="C75" s="16"/>
      <c r="D75" s="15"/>
      <c r="E75" s="222"/>
      <c r="F75" s="19"/>
      <c r="G75" s="23"/>
    </row>
    <row r="76" spans="1:7" ht="16.5">
      <c r="A76" s="17"/>
      <c r="B76" s="16"/>
      <c r="C76" s="16"/>
      <c r="D76" s="15"/>
      <c r="E76" s="219" t="s">
        <v>115</v>
      </c>
      <c r="F76" s="243">
        <f>SUM(F77:F78)</f>
        <v>0</v>
      </c>
      <c r="G76" s="244">
        <f>SUM(G77:G78)</f>
        <v>0</v>
      </c>
    </row>
    <row r="77" spans="1:7" ht="12" customHeight="1">
      <c r="A77" s="17"/>
      <c r="B77" s="16"/>
      <c r="C77" s="16"/>
      <c r="D77" s="15"/>
      <c r="E77" s="222" t="s">
        <v>116</v>
      </c>
      <c r="F77" s="245">
        <v>0</v>
      </c>
      <c r="G77" s="246">
        <v>0</v>
      </c>
    </row>
    <row r="78" spans="1:7" ht="12" customHeight="1">
      <c r="A78" s="17"/>
      <c r="B78" s="16"/>
      <c r="C78" s="16"/>
      <c r="D78" s="15"/>
      <c r="E78" s="222" t="s">
        <v>117</v>
      </c>
      <c r="F78" s="128">
        <v>0</v>
      </c>
      <c r="G78" s="246">
        <v>0</v>
      </c>
    </row>
    <row r="79" spans="1:7" ht="12" customHeight="1">
      <c r="A79" s="17"/>
      <c r="B79" s="16"/>
      <c r="C79" s="16"/>
      <c r="D79" s="15"/>
      <c r="E79" s="222"/>
      <c r="F79" s="19"/>
      <c r="G79" s="23"/>
    </row>
    <row r="80" spans="1:7" ht="12" customHeight="1">
      <c r="A80" s="17"/>
      <c r="B80" s="16"/>
      <c r="C80" s="16"/>
      <c r="D80" s="15"/>
      <c r="E80" s="219" t="s">
        <v>118</v>
      </c>
      <c r="F80" s="18">
        <f>F64+F69+F76</f>
        <v>266311336</v>
      </c>
      <c r="G80" s="228">
        <f>G64+G69+G76</f>
        <v>223361089</v>
      </c>
    </row>
    <row r="81" spans="1:7" ht="12" customHeight="1">
      <c r="A81" s="17"/>
      <c r="B81" s="16"/>
      <c r="C81" s="16"/>
      <c r="D81" s="15"/>
      <c r="E81" s="222"/>
      <c r="F81" s="19"/>
      <c r="G81" s="23"/>
    </row>
    <row r="82" spans="1:7" ht="12" customHeight="1">
      <c r="A82" s="17"/>
      <c r="B82" s="16"/>
      <c r="C82" s="16"/>
      <c r="D82" s="15"/>
      <c r="E82" s="219" t="s">
        <v>119</v>
      </c>
      <c r="F82" s="18">
        <f>F60+F80</f>
        <v>280436468</v>
      </c>
      <c r="G82" s="228">
        <f>G60+G80</f>
        <v>253322641</v>
      </c>
    </row>
    <row r="83" spans="1:7" ht="9.95" customHeight="1">
      <c r="A83" s="17"/>
      <c r="B83" s="16"/>
      <c r="C83" s="16"/>
      <c r="D83" s="15"/>
      <c r="E83" s="222"/>
      <c r="F83" s="19"/>
      <c r="G83" s="23"/>
    </row>
    <row r="84" spans="1:8" ht="9.95" customHeight="1">
      <c r="A84" s="17"/>
      <c r="B84" s="16"/>
      <c r="C84" s="16"/>
      <c r="D84" s="15"/>
      <c r="E84" s="222"/>
      <c r="F84" s="19"/>
      <c r="G84" s="23"/>
      <c r="H84" s="232"/>
    </row>
    <row r="85" spans="1:8" ht="9.95" customHeight="1">
      <c r="A85" s="17"/>
      <c r="B85" s="16"/>
      <c r="C85" s="16"/>
      <c r="D85" s="15"/>
      <c r="E85" s="222"/>
      <c r="F85" s="16"/>
      <c r="G85" s="22"/>
      <c r="H85" s="232"/>
    </row>
    <row r="86" spans="1:8" ht="9.95" customHeight="1" thickBot="1">
      <c r="A86" s="25"/>
      <c r="B86" s="26"/>
      <c r="C86" s="26"/>
      <c r="D86" s="27"/>
      <c r="E86" s="28"/>
      <c r="F86" s="26"/>
      <c r="G86" s="247"/>
      <c r="H86" s="232"/>
    </row>
    <row r="89" spans="2:3" ht="15">
      <c r="B89" s="8"/>
      <c r="C89" s="8"/>
    </row>
    <row r="91" ht="11.25"/>
    <row r="92" spans="2:3" ht="15">
      <c r="B92" s="8"/>
      <c r="C92" s="8"/>
    </row>
    <row r="96" ht="11.25"/>
    <row r="97" spans="2:9" ht="15">
      <c r="B97" s="145"/>
      <c r="C97" s="145"/>
      <c r="D97" s="145"/>
      <c r="E97" s="145"/>
      <c r="F97" s="145"/>
      <c r="G97" s="145"/>
      <c r="H97" s="145"/>
      <c r="I97" s="248"/>
    </row>
    <row r="98" spans="2:9" ht="15">
      <c r="B98" s="145"/>
      <c r="C98" s="145"/>
      <c r="D98" s="145"/>
      <c r="E98" s="145"/>
      <c r="F98" s="145"/>
      <c r="G98" s="145"/>
      <c r="H98" s="145"/>
      <c r="I98" s="248"/>
    </row>
    <row r="99" spans="2:9" ht="15">
      <c r="B99" s="145">
        <v>218897416</v>
      </c>
      <c r="C99" s="145"/>
      <c r="D99" s="145"/>
      <c r="E99" s="145"/>
      <c r="F99" s="146">
        <f>F82-B99</f>
        <v>61539052</v>
      </c>
      <c r="G99" s="145"/>
      <c r="H99" s="145"/>
      <c r="I99" s="248"/>
    </row>
    <row r="100" spans="2:9" ht="15">
      <c r="B100" s="146">
        <f>B63-B99</f>
        <v>61539052</v>
      </c>
      <c r="C100" s="145"/>
      <c r="D100" s="145"/>
      <c r="E100" s="145"/>
      <c r="F100" s="145"/>
      <c r="G100" s="145"/>
      <c r="H100" s="145"/>
      <c r="I100" s="248"/>
    </row>
    <row r="101" spans="2:9" ht="15">
      <c r="B101" s="145"/>
      <c r="C101" s="145"/>
      <c r="D101" s="145"/>
      <c r="E101" s="145"/>
      <c r="F101" s="145"/>
      <c r="G101" s="145"/>
      <c r="H101" s="145"/>
      <c r="I101" s="248"/>
    </row>
    <row r="102" spans="2:9" ht="15">
      <c r="B102" s="145"/>
      <c r="C102" s="145"/>
      <c r="D102" s="145"/>
      <c r="E102" s="145"/>
      <c r="F102" s="145"/>
      <c r="G102" s="145"/>
      <c r="H102" s="145"/>
      <c r="I102" s="248"/>
    </row>
    <row r="103" spans="2:9" ht="15">
      <c r="B103" s="145"/>
      <c r="C103" s="145"/>
      <c r="D103" s="145"/>
      <c r="E103" s="145"/>
      <c r="F103" s="145"/>
      <c r="G103" s="145"/>
      <c r="H103" s="145"/>
      <c r="I103" s="248"/>
    </row>
  </sheetData>
  <mergeCells count="5">
    <mergeCell ref="A1:G1"/>
    <mergeCell ref="A3:G3"/>
    <mergeCell ref="A4:G4"/>
    <mergeCell ref="A5:G5"/>
    <mergeCell ref="A6:G6"/>
  </mergeCells>
  <printOptions/>
  <pageMargins left="1.4960629921259843" right="0.7086614173228347" top="0.7480314960629921" bottom="0.7480314960629921" header="0.31496062992125984" footer="0.31496062992125984"/>
  <pageSetup fitToHeight="0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43"/>
  <sheetViews>
    <sheetView zoomScale="130" zoomScaleNormal="130" workbookViewId="0" topLeftCell="A37">
      <selection activeCell="C24" sqref="C24"/>
    </sheetView>
  </sheetViews>
  <sheetFormatPr defaultColWidth="11.421875" defaultRowHeight="15"/>
  <cols>
    <col min="1" max="1" width="11.421875" style="7" customWidth="1"/>
    <col min="2" max="2" width="23.421875" style="7" customWidth="1"/>
    <col min="3" max="3" width="12.00390625" style="34" customWidth="1"/>
    <col min="4" max="4" width="13.140625" style="34" customWidth="1"/>
    <col min="5" max="5" width="11.421875" style="34" customWidth="1"/>
    <col min="6" max="6" width="14.00390625" style="34" customWidth="1"/>
    <col min="7" max="7" width="13.421875" style="34" customWidth="1"/>
    <col min="8" max="8" width="11.421875" style="34" customWidth="1"/>
    <col min="9" max="9" width="15.8515625" style="34" customWidth="1"/>
    <col min="10" max="16384" width="11.421875" style="7" customWidth="1"/>
  </cols>
  <sheetData>
    <row r="1" spans="1:9" ht="12">
      <c r="A1" s="262"/>
      <c r="B1" s="262"/>
      <c r="C1" s="262"/>
      <c r="D1" s="262"/>
      <c r="E1" s="262"/>
      <c r="F1" s="262"/>
      <c r="G1" s="262"/>
      <c r="H1" s="262"/>
      <c r="I1" s="262"/>
    </row>
    <row r="2" ht="12" thickBot="1"/>
    <row r="3" spans="1:9" ht="12" thickBot="1">
      <c r="A3" s="263" t="s">
        <v>433</v>
      </c>
      <c r="B3" s="264"/>
      <c r="C3" s="264"/>
      <c r="D3" s="264"/>
      <c r="E3" s="264"/>
      <c r="F3" s="264"/>
      <c r="G3" s="264"/>
      <c r="H3" s="264"/>
      <c r="I3" s="265"/>
    </row>
    <row r="4" spans="1:9" ht="12" thickBot="1">
      <c r="A4" s="266" t="s">
        <v>120</v>
      </c>
      <c r="B4" s="267"/>
      <c r="C4" s="267"/>
      <c r="D4" s="267"/>
      <c r="E4" s="267"/>
      <c r="F4" s="267"/>
      <c r="G4" s="267"/>
      <c r="H4" s="267"/>
      <c r="I4" s="268"/>
    </row>
    <row r="5" spans="1:9" ht="12" thickBot="1">
      <c r="A5" s="266" t="s">
        <v>445</v>
      </c>
      <c r="B5" s="267"/>
      <c r="C5" s="267"/>
      <c r="D5" s="267"/>
      <c r="E5" s="267"/>
      <c r="F5" s="267"/>
      <c r="G5" s="267"/>
      <c r="H5" s="267"/>
      <c r="I5" s="268"/>
    </row>
    <row r="6" spans="1:9" ht="12" thickBot="1">
      <c r="A6" s="266" t="s">
        <v>1</v>
      </c>
      <c r="B6" s="267"/>
      <c r="C6" s="267"/>
      <c r="D6" s="267"/>
      <c r="E6" s="267"/>
      <c r="F6" s="267"/>
      <c r="G6" s="267"/>
      <c r="H6" s="267"/>
      <c r="I6" s="268"/>
    </row>
    <row r="7" spans="1:9" ht="24" customHeight="1">
      <c r="A7" s="269" t="s">
        <v>121</v>
      </c>
      <c r="B7" s="270"/>
      <c r="C7" s="38" t="s">
        <v>122</v>
      </c>
      <c r="D7" s="273" t="s">
        <v>123</v>
      </c>
      <c r="E7" s="273" t="s">
        <v>124</v>
      </c>
      <c r="F7" s="273" t="s">
        <v>125</v>
      </c>
      <c r="G7" s="38" t="s">
        <v>126</v>
      </c>
      <c r="H7" s="273" t="s">
        <v>128</v>
      </c>
      <c r="I7" s="273" t="s">
        <v>129</v>
      </c>
    </row>
    <row r="8" spans="1:9" ht="25.5" thickBot="1">
      <c r="A8" s="271"/>
      <c r="B8" s="272"/>
      <c r="C8" s="39" t="s">
        <v>446</v>
      </c>
      <c r="D8" s="274"/>
      <c r="E8" s="274"/>
      <c r="F8" s="274"/>
      <c r="G8" s="39" t="s">
        <v>127</v>
      </c>
      <c r="H8" s="274"/>
      <c r="I8" s="274"/>
    </row>
    <row r="9" spans="1:9" ht="15" customHeight="1">
      <c r="A9" s="275"/>
      <c r="B9" s="276"/>
      <c r="C9" s="40"/>
      <c r="D9" s="40"/>
      <c r="E9" s="40"/>
      <c r="F9" s="40"/>
      <c r="G9" s="40"/>
      <c r="H9" s="40"/>
      <c r="I9" s="40"/>
    </row>
    <row r="10" spans="1:9" ht="15" customHeight="1">
      <c r="A10" s="260" t="s">
        <v>130</v>
      </c>
      <c r="B10" s="261"/>
      <c r="C10" s="31">
        <f>C11+C15</f>
        <v>0</v>
      </c>
      <c r="D10" s="31">
        <f aca="true" t="shared" si="0" ref="D10:I10">D11+D15</f>
        <v>0</v>
      </c>
      <c r="E10" s="31">
        <f t="shared" si="0"/>
        <v>0</v>
      </c>
      <c r="F10" s="31">
        <f t="shared" si="0"/>
        <v>0</v>
      </c>
      <c r="G10" s="31">
        <f>SUM(C10:F10)</f>
        <v>0</v>
      </c>
      <c r="H10" s="31">
        <f t="shared" si="0"/>
        <v>0</v>
      </c>
      <c r="I10" s="31">
        <f t="shared" si="0"/>
        <v>0</v>
      </c>
    </row>
    <row r="11" spans="1:9" ht="15" customHeight="1">
      <c r="A11" s="260" t="s">
        <v>131</v>
      </c>
      <c r="B11" s="261"/>
      <c r="C11" s="31">
        <f>SUM(C12:C14)</f>
        <v>0</v>
      </c>
      <c r="D11" s="31">
        <f aca="true" t="shared" si="1" ref="D11:I11">SUM(D12:D14)</f>
        <v>0</v>
      </c>
      <c r="E11" s="31">
        <f t="shared" si="1"/>
        <v>0</v>
      </c>
      <c r="F11" s="31">
        <f t="shared" si="1"/>
        <v>0</v>
      </c>
      <c r="G11" s="31">
        <f aca="true" t="shared" si="2" ref="G11:G31">SUM(C11:F11)</f>
        <v>0</v>
      </c>
      <c r="H11" s="31">
        <f t="shared" si="1"/>
        <v>0</v>
      </c>
      <c r="I11" s="31">
        <f t="shared" si="1"/>
        <v>0</v>
      </c>
    </row>
    <row r="12" spans="1:9" ht="15" customHeight="1">
      <c r="A12" s="218"/>
      <c r="B12" s="222" t="s">
        <v>132</v>
      </c>
      <c r="C12" s="31">
        <v>0</v>
      </c>
      <c r="D12" s="31">
        <v>0</v>
      </c>
      <c r="E12" s="31">
        <v>0</v>
      </c>
      <c r="F12" s="31">
        <v>0</v>
      </c>
      <c r="G12" s="31">
        <f t="shared" si="2"/>
        <v>0</v>
      </c>
      <c r="H12" s="31">
        <v>0</v>
      </c>
      <c r="I12" s="31">
        <v>0</v>
      </c>
    </row>
    <row r="13" spans="1:9" ht="15" customHeight="1">
      <c r="A13" s="221"/>
      <c r="B13" s="222" t="s">
        <v>133</v>
      </c>
      <c r="C13" s="29">
        <v>0</v>
      </c>
      <c r="D13" s="29">
        <v>0</v>
      </c>
      <c r="E13" s="29">
        <v>0</v>
      </c>
      <c r="F13" s="29">
        <v>0</v>
      </c>
      <c r="G13" s="31">
        <f t="shared" si="2"/>
        <v>0</v>
      </c>
      <c r="H13" s="29">
        <v>0</v>
      </c>
      <c r="I13" s="29">
        <v>0</v>
      </c>
    </row>
    <row r="14" spans="1:9" ht="15" customHeight="1">
      <c r="A14" s="221"/>
      <c r="B14" s="222" t="s">
        <v>134</v>
      </c>
      <c r="C14" s="29">
        <v>0</v>
      </c>
      <c r="D14" s="29">
        <v>0</v>
      </c>
      <c r="E14" s="29">
        <v>0</v>
      </c>
      <c r="F14" s="29">
        <v>0</v>
      </c>
      <c r="G14" s="31">
        <f t="shared" si="2"/>
        <v>0</v>
      </c>
      <c r="H14" s="29">
        <v>0</v>
      </c>
      <c r="I14" s="29">
        <v>0</v>
      </c>
    </row>
    <row r="15" spans="1:9" ht="15" customHeight="1">
      <c r="A15" s="260" t="s">
        <v>135</v>
      </c>
      <c r="B15" s="261"/>
      <c r="C15" s="31">
        <f>SUM(C16:C18)</f>
        <v>0</v>
      </c>
      <c r="D15" s="31">
        <f aca="true" t="shared" si="3" ref="D15:I15">SUM(D16:D18)</f>
        <v>0</v>
      </c>
      <c r="E15" s="31">
        <f t="shared" si="3"/>
        <v>0</v>
      </c>
      <c r="F15" s="31">
        <f t="shared" si="3"/>
        <v>0</v>
      </c>
      <c r="G15" s="31">
        <f t="shared" si="2"/>
        <v>0</v>
      </c>
      <c r="H15" s="31">
        <f t="shared" si="3"/>
        <v>0</v>
      </c>
      <c r="I15" s="31">
        <f t="shared" si="3"/>
        <v>0</v>
      </c>
    </row>
    <row r="16" spans="1:9" ht="15" customHeight="1">
      <c r="A16" s="218"/>
      <c r="B16" s="222" t="s">
        <v>136</v>
      </c>
      <c r="C16" s="31">
        <v>0</v>
      </c>
      <c r="D16" s="31">
        <v>0</v>
      </c>
      <c r="E16" s="31">
        <v>0</v>
      </c>
      <c r="F16" s="31">
        <v>0</v>
      </c>
      <c r="G16" s="31">
        <f t="shared" si="2"/>
        <v>0</v>
      </c>
      <c r="H16" s="31">
        <v>0</v>
      </c>
      <c r="I16" s="31">
        <v>0</v>
      </c>
    </row>
    <row r="17" spans="1:9" ht="15" customHeight="1">
      <c r="A17" s="221"/>
      <c r="B17" s="222" t="s">
        <v>137</v>
      </c>
      <c r="C17" s="29">
        <v>0</v>
      </c>
      <c r="D17" s="29">
        <v>0</v>
      </c>
      <c r="E17" s="29">
        <v>0</v>
      </c>
      <c r="F17" s="29">
        <v>0</v>
      </c>
      <c r="G17" s="31">
        <f t="shared" si="2"/>
        <v>0</v>
      </c>
      <c r="H17" s="29">
        <v>0</v>
      </c>
      <c r="I17" s="29">
        <v>0</v>
      </c>
    </row>
    <row r="18" spans="1:9" ht="15" customHeight="1">
      <c r="A18" s="221"/>
      <c r="B18" s="222" t="s">
        <v>138</v>
      </c>
      <c r="C18" s="29">
        <v>0</v>
      </c>
      <c r="D18" s="29">
        <v>0</v>
      </c>
      <c r="E18" s="29">
        <v>0</v>
      </c>
      <c r="F18" s="29">
        <v>0</v>
      </c>
      <c r="G18" s="31">
        <f t="shared" si="2"/>
        <v>0</v>
      </c>
      <c r="H18" s="29">
        <v>0</v>
      </c>
      <c r="I18" s="29">
        <v>0</v>
      </c>
    </row>
    <row r="19" spans="1:9" ht="15" customHeight="1">
      <c r="A19" s="260" t="s">
        <v>139</v>
      </c>
      <c r="B19" s="261"/>
      <c r="C19" s="19">
        <v>29961552</v>
      </c>
      <c r="D19" s="249">
        <v>0</v>
      </c>
      <c r="E19" s="249">
        <v>0</v>
      </c>
      <c r="F19" s="249">
        <v>0</v>
      </c>
      <c r="G19" s="18">
        <v>14125132</v>
      </c>
      <c r="H19" s="249">
        <v>0</v>
      </c>
      <c r="I19" s="249">
        <v>0</v>
      </c>
    </row>
    <row r="20" spans="1:9" ht="15" customHeight="1">
      <c r="A20" s="221"/>
      <c r="B20" s="222"/>
      <c r="C20" s="19"/>
      <c r="D20" s="19"/>
      <c r="E20" s="19"/>
      <c r="F20" s="19"/>
      <c r="G20" s="18"/>
      <c r="H20" s="19"/>
      <c r="I20" s="19"/>
    </row>
    <row r="21" spans="1:9" ht="15" customHeight="1">
      <c r="A21" s="260" t="s">
        <v>140</v>
      </c>
      <c r="B21" s="261"/>
      <c r="C21" s="18">
        <f>C10+C19</f>
        <v>29961552</v>
      </c>
      <c r="D21" s="31">
        <f aca="true" t="shared" si="4" ref="D21:I21">D10+D19</f>
        <v>0</v>
      </c>
      <c r="E21" s="31">
        <f t="shared" si="4"/>
        <v>0</v>
      </c>
      <c r="F21" s="31">
        <f t="shared" si="4"/>
        <v>0</v>
      </c>
      <c r="G21" s="18">
        <f>G19</f>
        <v>14125132</v>
      </c>
      <c r="H21" s="31">
        <f t="shared" si="4"/>
        <v>0</v>
      </c>
      <c r="I21" s="31">
        <f t="shared" si="4"/>
        <v>0</v>
      </c>
    </row>
    <row r="22" spans="1:9" ht="15" customHeight="1">
      <c r="A22" s="260"/>
      <c r="B22" s="261"/>
      <c r="C22" s="18"/>
      <c r="D22" s="18"/>
      <c r="E22" s="18"/>
      <c r="F22" s="18"/>
      <c r="G22" s="18"/>
      <c r="H22" s="18"/>
      <c r="I22" s="18"/>
    </row>
    <row r="23" spans="1:9" ht="15" customHeight="1">
      <c r="A23" s="260" t="s">
        <v>434</v>
      </c>
      <c r="B23" s="261"/>
      <c r="C23" s="31">
        <v>0</v>
      </c>
      <c r="D23" s="31">
        <v>0</v>
      </c>
      <c r="E23" s="31">
        <v>0</v>
      </c>
      <c r="F23" s="31">
        <v>0</v>
      </c>
      <c r="G23" s="31">
        <f t="shared" si="2"/>
        <v>0</v>
      </c>
      <c r="H23" s="31">
        <v>0</v>
      </c>
      <c r="I23" s="31">
        <v>0</v>
      </c>
    </row>
    <row r="24" spans="1:9" ht="15" customHeight="1">
      <c r="A24" s="279" t="s">
        <v>141</v>
      </c>
      <c r="B24" s="280"/>
      <c r="C24" s="31">
        <v>0</v>
      </c>
      <c r="D24" s="31">
        <v>0</v>
      </c>
      <c r="E24" s="31">
        <v>0</v>
      </c>
      <c r="F24" s="31">
        <v>0</v>
      </c>
      <c r="G24" s="31">
        <f t="shared" si="2"/>
        <v>0</v>
      </c>
      <c r="H24" s="31">
        <v>0</v>
      </c>
      <c r="I24" s="31">
        <v>0</v>
      </c>
    </row>
    <row r="25" spans="1:9" ht="15" customHeight="1">
      <c r="A25" s="279" t="s">
        <v>142</v>
      </c>
      <c r="B25" s="280"/>
      <c r="C25" s="31">
        <v>0</v>
      </c>
      <c r="D25" s="31">
        <v>0</v>
      </c>
      <c r="E25" s="31">
        <v>0</v>
      </c>
      <c r="F25" s="31">
        <v>0</v>
      </c>
      <c r="G25" s="31">
        <f t="shared" si="2"/>
        <v>0</v>
      </c>
      <c r="H25" s="31">
        <v>0</v>
      </c>
      <c r="I25" s="31">
        <v>0</v>
      </c>
    </row>
    <row r="26" spans="1:9" ht="15" customHeight="1">
      <c r="A26" s="279" t="s">
        <v>143</v>
      </c>
      <c r="B26" s="280"/>
      <c r="C26" s="31">
        <v>0</v>
      </c>
      <c r="D26" s="31">
        <v>0</v>
      </c>
      <c r="E26" s="31">
        <v>0</v>
      </c>
      <c r="F26" s="31">
        <v>0</v>
      </c>
      <c r="G26" s="31">
        <f t="shared" si="2"/>
        <v>0</v>
      </c>
      <c r="H26" s="31">
        <v>0</v>
      </c>
      <c r="I26" s="31">
        <v>0</v>
      </c>
    </row>
    <row r="27" spans="1:9" ht="15" customHeight="1">
      <c r="A27" s="281"/>
      <c r="B27" s="282"/>
      <c r="C27" s="31"/>
      <c r="D27" s="31"/>
      <c r="E27" s="31"/>
      <c r="F27" s="31"/>
      <c r="G27" s="31"/>
      <c r="H27" s="31"/>
      <c r="I27" s="31"/>
    </row>
    <row r="28" spans="1:9" ht="15" customHeight="1">
      <c r="A28" s="260" t="s">
        <v>144</v>
      </c>
      <c r="B28" s="261"/>
      <c r="C28" s="31">
        <v>0</v>
      </c>
      <c r="D28" s="31">
        <v>0</v>
      </c>
      <c r="E28" s="31">
        <v>0</v>
      </c>
      <c r="F28" s="31">
        <v>0</v>
      </c>
      <c r="G28" s="31">
        <f t="shared" si="2"/>
        <v>0</v>
      </c>
      <c r="H28" s="31">
        <v>0</v>
      </c>
      <c r="I28" s="31">
        <v>0</v>
      </c>
    </row>
    <row r="29" spans="1:9" ht="15" customHeight="1">
      <c r="A29" s="279" t="s">
        <v>145</v>
      </c>
      <c r="B29" s="280"/>
      <c r="C29" s="31">
        <v>0</v>
      </c>
      <c r="D29" s="31">
        <v>0</v>
      </c>
      <c r="E29" s="31">
        <v>0</v>
      </c>
      <c r="F29" s="31">
        <v>0</v>
      </c>
      <c r="G29" s="31">
        <f t="shared" si="2"/>
        <v>0</v>
      </c>
      <c r="H29" s="31">
        <v>0</v>
      </c>
      <c r="I29" s="31">
        <v>0</v>
      </c>
    </row>
    <row r="30" spans="1:9" ht="15" customHeight="1">
      <c r="A30" s="279" t="s">
        <v>146</v>
      </c>
      <c r="B30" s="280"/>
      <c r="C30" s="31">
        <v>0</v>
      </c>
      <c r="D30" s="31">
        <v>0</v>
      </c>
      <c r="E30" s="31">
        <v>0</v>
      </c>
      <c r="F30" s="31">
        <v>0</v>
      </c>
      <c r="G30" s="31">
        <f t="shared" si="2"/>
        <v>0</v>
      </c>
      <c r="H30" s="31">
        <v>0</v>
      </c>
      <c r="I30" s="31">
        <v>0</v>
      </c>
    </row>
    <row r="31" spans="1:9" ht="15" customHeight="1">
      <c r="A31" s="279" t="s">
        <v>147</v>
      </c>
      <c r="B31" s="280"/>
      <c r="C31" s="31">
        <v>0</v>
      </c>
      <c r="D31" s="31">
        <v>0</v>
      </c>
      <c r="E31" s="31">
        <v>0</v>
      </c>
      <c r="F31" s="31">
        <v>0</v>
      </c>
      <c r="G31" s="31">
        <f t="shared" si="2"/>
        <v>0</v>
      </c>
      <c r="H31" s="31">
        <v>0</v>
      </c>
      <c r="I31" s="31">
        <v>0</v>
      </c>
    </row>
    <row r="32" spans="1:9" ht="15" customHeight="1" thickBot="1">
      <c r="A32" s="277"/>
      <c r="B32" s="278"/>
      <c r="C32" s="41"/>
      <c r="D32" s="41"/>
      <c r="E32" s="41"/>
      <c r="F32" s="41"/>
      <c r="G32" s="41"/>
      <c r="H32" s="41"/>
      <c r="I32" s="41"/>
    </row>
    <row r="34" spans="1:9" ht="37.5" customHeight="1">
      <c r="A34" s="45">
        <v>1</v>
      </c>
      <c r="B34" s="289" t="s">
        <v>148</v>
      </c>
      <c r="C34" s="289"/>
      <c r="D34" s="289"/>
      <c r="E34" s="289"/>
      <c r="F34" s="289"/>
      <c r="G34" s="289"/>
      <c r="H34" s="289"/>
      <c r="I34" s="289"/>
    </row>
    <row r="35" spans="1:9" ht="12.75" customHeight="1">
      <c r="A35" s="45">
        <v>2</v>
      </c>
      <c r="B35" s="289" t="s">
        <v>149</v>
      </c>
      <c r="C35" s="289"/>
      <c r="D35" s="289"/>
      <c r="E35" s="289"/>
      <c r="F35" s="289"/>
      <c r="G35" s="289"/>
      <c r="H35" s="289"/>
      <c r="I35" s="289"/>
    </row>
    <row r="36" spans="1:9" ht="12.75" customHeight="1" thickBot="1">
      <c r="A36" s="35"/>
      <c r="B36" s="36"/>
      <c r="C36" s="37"/>
      <c r="D36" s="37"/>
      <c r="E36" s="37"/>
      <c r="F36" s="37"/>
      <c r="G36" s="37"/>
      <c r="H36" s="37"/>
      <c r="I36" s="37"/>
    </row>
    <row r="37" spans="2:8" ht="12.75" customHeight="1">
      <c r="B37" s="290" t="s">
        <v>150</v>
      </c>
      <c r="C37" s="291"/>
      <c r="D37" s="42" t="s">
        <v>151</v>
      </c>
      <c r="E37" s="42" t="s">
        <v>152</v>
      </c>
      <c r="F37" s="273" t="s">
        <v>155</v>
      </c>
      <c r="G37" s="273" t="s">
        <v>157</v>
      </c>
      <c r="H37" s="273" t="s">
        <v>158</v>
      </c>
    </row>
    <row r="38" spans="2:8" ht="15" customHeight="1">
      <c r="B38" s="292"/>
      <c r="C38" s="293"/>
      <c r="D38" s="38" t="s">
        <v>436</v>
      </c>
      <c r="E38" s="38" t="s">
        <v>153</v>
      </c>
      <c r="F38" s="296"/>
      <c r="G38" s="296"/>
      <c r="H38" s="296"/>
    </row>
    <row r="39" spans="2:8" ht="15.75" customHeight="1" thickBot="1">
      <c r="B39" s="294"/>
      <c r="C39" s="295"/>
      <c r="D39" s="39" t="s">
        <v>435</v>
      </c>
      <c r="E39" s="39" t="s">
        <v>154</v>
      </c>
      <c r="F39" s="220" t="s">
        <v>156</v>
      </c>
      <c r="G39" s="274"/>
      <c r="H39" s="220" t="s">
        <v>159</v>
      </c>
    </row>
    <row r="40" spans="2:8" ht="24.75" customHeight="1">
      <c r="B40" s="283" t="s">
        <v>160</v>
      </c>
      <c r="C40" s="284"/>
      <c r="D40" s="43"/>
      <c r="E40" s="43"/>
      <c r="F40" s="43"/>
      <c r="G40" s="43"/>
      <c r="H40" s="43"/>
    </row>
    <row r="41" spans="2:8" ht="15" customHeight="1">
      <c r="B41" s="285" t="s">
        <v>161</v>
      </c>
      <c r="C41" s="286"/>
      <c r="D41" s="29">
        <v>0</v>
      </c>
      <c r="E41" s="29">
        <v>0</v>
      </c>
      <c r="F41" s="29">
        <v>0</v>
      </c>
      <c r="G41" s="29">
        <v>0</v>
      </c>
      <c r="H41" s="29">
        <v>0</v>
      </c>
    </row>
    <row r="42" spans="2:8" ht="15" customHeight="1">
      <c r="B42" s="285" t="s">
        <v>162</v>
      </c>
      <c r="C42" s="286"/>
      <c r="D42" s="29">
        <v>0</v>
      </c>
      <c r="E42" s="29">
        <v>0</v>
      </c>
      <c r="F42" s="29">
        <v>0</v>
      </c>
      <c r="G42" s="29">
        <v>0</v>
      </c>
      <c r="H42" s="29">
        <v>0</v>
      </c>
    </row>
    <row r="43" spans="2:8" ht="15" customHeight="1" thickBot="1">
      <c r="B43" s="287" t="s">
        <v>163</v>
      </c>
      <c r="C43" s="288"/>
      <c r="D43" s="44">
        <v>0</v>
      </c>
      <c r="E43" s="44">
        <v>0</v>
      </c>
      <c r="F43" s="44">
        <v>0</v>
      </c>
      <c r="G43" s="44">
        <v>0</v>
      </c>
      <c r="H43" s="44">
        <v>0</v>
      </c>
    </row>
  </sheetData>
  <mergeCells count="38">
    <mergeCell ref="B40:C40"/>
    <mergeCell ref="B41:C41"/>
    <mergeCell ref="B42:C42"/>
    <mergeCell ref="B43:C43"/>
    <mergeCell ref="B34:I34"/>
    <mergeCell ref="B35:I35"/>
    <mergeCell ref="B37:C39"/>
    <mergeCell ref="F37:F38"/>
    <mergeCell ref="G37:G39"/>
    <mergeCell ref="H37:H38"/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19:B19"/>
    <mergeCell ref="A1:I1"/>
    <mergeCell ref="A3:I3"/>
    <mergeCell ref="A4:I4"/>
    <mergeCell ref="A5:I5"/>
    <mergeCell ref="A6:I6"/>
    <mergeCell ref="A7:B8"/>
    <mergeCell ref="D7:D8"/>
    <mergeCell ref="E7:E8"/>
    <mergeCell ref="F7:F8"/>
    <mergeCell ref="H7:H8"/>
    <mergeCell ref="I7:I8"/>
    <mergeCell ref="A9:B9"/>
    <mergeCell ref="A10:B10"/>
    <mergeCell ref="A11:B11"/>
    <mergeCell ref="A15:B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22"/>
  <sheetViews>
    <sheetView zoomScale="110" zoomScaleNormal="110" workbookViewId="0" topLeftCell="A1">
      <selection activeCell="F17" sqref="F17"/>
    </sheetView>
  </sheetViews>
  <sheetFormatPr defaultColWidth="11.421875" defaultRowHeight="15"/>
  <cols>
    <col min="1" max="1" width="19.57421875" style="1" customWidth="1"/>
    <col min="2" max="11" width="11.421875" style="1" customWidth="1"/>
    <col min="12" max="16384" width="11.421875" style="1" customWidth="1"/>
  </cols>
  <sheetData>
    <row r="1" spans="1:11" ht="12">
      <c r="A1" s="297"/>
      <c r="B1" s="298"/>
      <c r="C1" s="298"/>
      <c r="D1" s="298"/>
      <c r="E1" s="298"/>
      <c r="F1" s="298"/>
      <c r="G1" s="298"/>
      <c r="H1" s="298"/>
      <c r="I1" s="298"/>
      <c r="J1" s="298"/>
      <c r="K1" s="298"/>
    </row>
    <row r="2" ht="12" thickBot="1"/>
    <row r="3" spans="1:11" ht="12" thickBot="1">
      <c r="A3" s="299" t="s">
        <v>433</v>
      </c>
      <c r="B3" s="300"/>
      <c r="C3" s="300"/>
      <c r="D3" s="300"/>
      <c r="E3" s="300"/>
      <c r="F3" s="300"/>
      <c r="G3" s="300"/>
      <c r="H3" s="300"/>
      <c r="I3" s="300"/>
      <c r="J3" s="300"/>
      <c r="K3" s="301"/>
    </row>
    <row r="4" spans="1:11" ht="12" thickBot="1">
      <c r="A4" s="302" t="s">
        <v>164</v>
      </c>
      <c r="B4" s="303"/>
      <c r="C4" s="303"/>
      <c r="D4" s="303"/>
      <c r="E4" s="303"/>
      <c r="F4" s="303"/>
      <c r="G4" s="303"/>
      <c r="H4" s="303"/>
      <c r="I4" s="303"/>
      <c r="J4" s="303"/>
      <c r="K4" s="304"/>
    </row>
    <row r="5" spans="1:11" ht="12" thickBot="1">
      <c r="A5" s="302" t="s">
        <v>447</v>
      </c>
      <c r="B5" s="303"/>
      <c r="C5" s="303"/>
      <c r="D5" s="303"/>
      <c r="E5" s="303"/>
      <c r="F5" s="303"/>
      <c r="G5" s="303"/>
      <c r="H5" s="303"/>
      <c r="I5" s="303"/>
      <c r="J5" s="303"/>
      <c r="K5" s="304"/>
    </row>
    <row r="6" spans="1:11" ht="12" thickBot="1">
      <c r="A6" s="302" t="s">
        <v>1</v>
      </c>
      <c r="B6" s="303"/>
      <c r="C6" s="303"/>
      <c r="D6" s="303"/>
      <c r="E6" s="303"/>
      <c r="F6" s="303"/>
      <c r="G6" s="303"/>
      <c r="H6" s="303"/>
      <c r="I6" s="303"/>
      <c r="J6" s="303"/>
      <c r="K6" s="304"/>
    </row>
    <row r="7" spans="1:12" ht="75" thickBot="1">
      <c r="A7" s="224" t="s">
        <v>165</v>
      </c>
      <c r="B7" s="217" t="s">
        <v>166</v>
      </c>
      <c r="C7" s="217" t="s">
        <v>167</v>
      </c>
      <c r="D7" s="217" t="s">
        <v>168</v>
      </c>
      <c r="E7" s="217" t="s">
        <v>169</v>
      </c>
      <c r="F7" s="217" t="s">
        <v>170</v>
      </c>
      <c r="G7" s="217" t="s">
        <v>171</v>
      </c>
      <c r="H7" s="217" t="s">
        <v>172</v>
      </c>
      <c r="I7" s="217" t="s">
        <v>448</v>
      </c>
      <c r="J7" s="217" t="s">
        <v>449</v>
      </c>
      <c r="K7" s="217" t="s">
        <v>450</v>
      </c>
      <c r="L7" s="46"/>
    </row>
    <row r="8" spans="1:11" ht="15">
      <c r="A8" s="2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24.75">
      <c r="A9" s="47" t="s">
        <v>173</v>
      </c>
      <c r="B9" s="5"/>
      <c r="C9" s="5"/>
      <c r="D9" s="5"/>
      <c r="E9" s="78">
        <v>0</v>
      </c>
      <c r="F9" s="79"/>
      <c r="G9" s="78">
        <v>0</v>
      </c>
      <c r="H9" s="78">
        <v>0</v>
      </c>
      <c r="I9" s="78">
        <v>0</v>
      </c>
      <c r="J9" s="78">
        <v>0</v>
      </c>
      <c r="K9" s="78">
        <v>0</v>
      </c>
    </row>
    <row r="10" spans="1:11" ht="15">
      <c r="A10" s="48" t="s">
        <v>174</v>
      </c>
      <c r="B10" s="5"/>
      <c r="C10" s="5"/>
      <c r="D10" s="5"/>
      <c r="E10" s="78">
        <v>0</v>
      </c>
      <c r="F10" s="79"/>
      <c r="G10" s="78">
        <v>0</v>
      </c>
      <c r="H10" s="78">
        <v>0</v>
      </c>
      <c r="I10" s="78">
        <v>0</v>
      </c>
      <c r="J10" s="78">
        <v>0</v>
      </c>
      <c r="K10" s="78">
        <v>0</v>
      </c>
    </row>
    <row r="11" spans="1:11" ht="15">
      <c r="A11" s="48" t="s">
        <v>175</v>
      </c>
      <c r="B11" s="5"/>
      <c r="C11" s="5"/>
      <c r="D11" s="5"/>
      <c r="E11" s="78">
        <v>0</v>
      </c>
      <c r="F11" s="79"/>
      <c r="G11" s="78">
        <v>0</v>
      </c>
      <c r="H11" s="78">
        <v>0</v>
      </c>
      <c r="I11" s="78">
        <v>0</v>
      </c>
      <c r="J11" s="78">
        <v>0</v>
      </c>
      <c r="K11" s="78">
        <v>0</v>
      </c>
    </row>
    <row r="12" spans="1:11" ht="15">
      <c r="A12" s="48" t="s">
        <v>176</v>
      </c>
      <c r="B12" s="5"/>
      <c r="C12" s="5"/>
      <c r="D12" s="5"/>
      <c r="E12" s="78">
        <v>0</v>
      </c>
      <c r="F12" s="79"/>
      <c r="G12" s="78">
        <v>0</v>
      </c>
      <c r="H12" s="78">
        <v>0</v>
      </c>
      <c r="I12" s="78">
        <v>0</v>
      </c>
      <c r="J12" s="78">
        <v>0</v>
      </c>
      <c r="K12" s="78">
        <v>0</v>
      </c>
    </row>
    <row r="13" spans="1:11" ht="15">
      <c r="A13" s="48" t="s">
        <v>177</v>
      </c>
      <c r="B13" s="5"/>
      <c r="C13" s="5"/>
      <c r="D13" s="5"/>
      <c r="E13" s="78">
        <v>0</v>
      </c>
      <c r="F13" s="79"/>
      <c r="G13" s="78">
        <v>0</v>
      </c>
      <c r="H13" s="78">
        <v>0</v>
      </c>
      <c r="I13" s="78">
        <v>0</v>
      </c>
      <c r="J13" s="78">
        <v>0</v>
      </c>
      <c r="K13" s="78">
        <v>0</v>
      </c>
    </row>
    <row r="14" spans="1:11" ht="15">
      <c r="A14" s="49"/>
      <c r="B14" s="3"/>
      <c r="C14" s="3"/>
      <c r="D14" s="3"/>
      <c r="E14" s="80"/>
      <c r="F14" s="81"/>
      <c r="G14" s="80"/>
      <c r="H14" s="80"/>
      <c r="I14" s="80"/>
      <c r="J14" s="80"/>
      <c r="K14" s="80"/>
    </row>
    <row r="15" spans="1:11" ht="16.5">
      <c r="A15" s="47" t="s">
        <v>178</v>
      </c>
      <c r="B15" s="3"/>
      <c r="C15" s="3"/>
      <c r="D15" s="3"/>
      <c r="E15" s="80"/>
      <c r="F15" s="81"/>
      <c r="G15" s="80"/>
      <c r="H15" s="80"/>
      <c r="I15" s="80"/>
      <c r="J15" s="80"/>
      <c r="K15" s="80"/>
    </row>
    <row r="16" spans="1:11" ht="15">
      <c r="A16" s="48" t="s">
        <v>179</v>
      </c>
      <c r="B16" s="5"/>
      <c r="C16" s="5"/>
      <c r="D16" s="5"/>
      <c r="E16" s="78">
        <v>0</v>
      </c>
      <c r="F16" s="79"/>
      <c r="G16" s="78">
        <v>0</v>
      </c>
      <c r="H16" s="78">
        <v>0</v>
      </c>
      <c r="I16" s="78">
        <v>0</v>
      </c>
      <c r="J16" s="78">
        <v>0</v>
      </c>
      <c r="K16" s="78">
        <v>0</v>
      </c>
    </row>
    <row r="17" spans="1:11" ht="15">
      <c r="A17" s="48" t="s">
        <v>180</v>
      </c>
      <c r="B17" s="5"/>
      <c r="C17" s="5"/>
      <c r="D17" s="5"/>
      <c r="E17" s="78">
        <v>0</v>
      </c>
      <c r="F17" s="79"/>
      <c r="G17" s="78">
        <v>0</v>
      </c>
      <c r="H17" s="78">
        <v>0</v>
      </c>
      <c r="I17" s="78">
        <v>0</v>
      </c>
      <c r="J17" s="78">
        <v>0</v>
      </c>
      <c r="K17" s="78">
        <v>0</v>
      </c>
    </row>
    <row r="18" spans="1:11" ht="15">
      <c r="A18" s="48" t="s">
        <v>181</v>
      </c>
      <c r="B18" s="5"/>
      <c r="C18" s="5"/>
      <c r="D18" s="5"/>
      <c r="E18" s="78">
        <v>0</v>
      </c>
      <c r="F18" s="79"/>
      <c r="G18" s="78">
        <v>0</v>
      </c>
      <c r="H18" s="78">
        <v>0</v>
      </c>
      <c r="I18" s="78">
        <v>0</v>
      </c>
      <c r="J18" s="78">
        <v>0</v>
      </c>
      <c r="K18" s="78">
        <v>0</v>
      </c>
    </row>
    <row r="19" spans="1:11" ht="15">
      <c r="A19" s="48" t="s">
        <v>182</v>
      </c>
      <c r="B19" s="5"/>
      <c r="C19" s="5"/>
      <c r="D19" s="5"/>
      <c r="E19" s="78">
        <v>0</v>
      </c>
      <c r="F19" s="79"/>
      <c r="G19" s="78">
        <v>0</v>
      </c>
      <c r="H19" s="78">
        <v>0</v>
      </c>
      <c r="I19" s="78">
        <v>0</v>
      </c>
      <c r="J19" s="78">
        <v>0</v>
      </c>
      <c r="K19" s="78">
        <v>0</v>
      </c>
    </row>
    <row r="20" spans="1:11" ht="15">
      <c r="A20" s="49"/>
      <c r="B20" s="3"/>
      <c r="C20" s="3"/>
      <c r="D20" s="3"/>
      <c r="E20" s="80"/>
      <c r="F20" s="81"/>
      <c r="G20" s="80"/>
      <c r="H20" s="80"/>
      <c r="I20" s="80"/>
      <c r="J20" s="80"/>
      <c r="K20" s="80"/>
    </row>
    <row r="21" spans="1:11" ht="24.75">
      <c r="A21" s="47" t="s">
        <v>183</v>
      </c>
      <c r="B21" s="5"/>
      <c r="C21" s="5"/>
      <c r="D21" s="5"/>
      <c r="E21" s="78">
        <v>0</v>
      </c>
      <c r="F21" s="79"/>
      <c r="G21" s="78">
        <v>0</v>
      </c>
      <c r="H21" s="78">
        <v>0</v>
      </c>
      <c r="I21" s="78">
        <v>0</v>
      </c>
      <c r="J21" s="78">
        <v>0</v>
      </c>
      <c r="K21" s="78">
        <v>0</v>
      </c>
    </row>
    <row r="22" spans="1:11" ht="12" thickBot="1">
      <c r="A22" s="50"/>
      <c r="B22" s="6"/>
      <c r="C22" s="6"/>
      <c r="D22" s="6"/>
      <c r="E22" s="82"/>
      <c r="F22" s="82"/>
      <c r="G22" s="82"/>
      <c r="H22" s="82"/>
      <c r="I22" s="82"/>
      <c r="J22" s="82"/>
      <c r="K22" s="82"/>
    </row>
  </sheetData>
  <mergeCells count="5">
    <mergeCell ref="A1:K1"/>
    <mergeCell ref="A3:K3"/>
    <mergeCell ref="A4:K4"/>
    <mergeCell ref="A5:K5"/>
    <mergeCell ref="A6:K6"/>
  </mergeCells>
  <printOptions/>
  <pageMargins left="0.7" right="0.7" top="0.75" bottom="0.75" header="0.3" footer="0.3"/>
  <pageSetup fitToHeight="0" fitToWidth="1" horizontalDpi="600" verticalDpi="600" orientation="landscape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8000860214233"/>
    <pageSetUpPr fitToPage="1"/>
  </sheetPr>
  <dimension ref="A1:F81"/>
  <sheetViews>
    <sheetView zoomScale="140" zoomScaleNormal="140" workbookViewId="0" topLeftCell="A13">
      <selection activeCell="A3" sqref="A3:D87"/>
    </sheetView>
  </sheetViews>
  <sheetFormatPr defaultColWidth="11.421875" defaultRowHeight="15"/>
  <cols>
    <col min="1" max="1" width="71.57421875" style="7" customWidth="1"/>
    <col min="2" max="2" width="17.7109375" style="34" customWidth="1"/>
    <col min="3" max="3" width="17.00390625" style="34" customWidth="1"/>
    <col min="4" max="4" width="15.421875" style="34" customWidth="1"/>
    <col min="5" max="5" width="1.8515625" style="7" customWidth="1"/>
    <col min="6" max="6" width="12.00390625" style="7" bestFit="1" customWidth="1"/>
    <col min="7" max="16384" width="11.421875" style="7" customWidth="1"/>
  </cols>
  <sheetData>
    <row r="1" spans="1:4" ht="12">
      <c r="A1" s="308"/>
      <c r="B1" s="309"/>
      <c r="C1" s="309"/>
      <c r="D1" s="309"/>
    </row>
    <row r="2" ht="12" thickBot="1"/>
    <row r="3" spans="1:4" ht="15">
      <c r="A3" s="251" t="s">
        <v>433</v>
      </c>
      <c r="B3" s="252"/>
      <c r="C3" s="252"/>
      <c r="D3" s="253"/>
    </row>
    <row r="4" spans="1:4" ht="15">
      <c r="A4" s="305" t="s">
        <v>184</v>
      </c>
      <c r="B4" s="306"/>
      <c r="C4" s="306"/>
      <c r="D4" s="307"/>
    </row>
    <row r="5" spans="1:4" ht="15">
      <c r="A5" s="305" t="s">
        <v>440</v>
      </c>
      <c r="B5" s="306"/>
      <c r="C5" s="306"/>
      <c r="D5" s="307"/>
    </row>
    <row r="6" spans="1:4" ht="12" thickBot="1">
      <c r="A6" s="310" t="s">
        <v>1</v>
      </c>
      <c r="B6" s="311"/>
      <c r="C6" s="311"/>
      <c r="D6" s="312"/>
    </row>
    <row r="7" ht="12" thickBot="1"/>
    <row r="8" spans="1:4" ht="15">
      <c r="A8" s="313" t="s">
        <v>2</v>
      </c>
      <c r="B8" s="51" t="s">
        <v>185</v>
      </c>
      <c r="C8" s="315" t="s">
        <v>187</v>
      </c>
      <c r="D8" s="51" t="s">
        <v>188</v>
      </c>
    </row>
    <row r="9" spans="1:4" ht="12" thickBot="1">
      <c r="A9" s="314"/>
      <c r="B9" s="52" t="s">
        <v>186</v>
      </c>
      <c r="C9" s="316"/>
      <c r="D9" s="52" t="s">
        <v>189</v>
      </c>
    </row>
    <row r="10" spans="1:4" ht="12" customHeight="1">
      <c r="A10" s="53"/>
      <c r="B10" s="54"/>
      <c r="C10" s="54"/>
      <c r="D10" s="54"/>
    </row>
    <row r="11" spans="1:6" ht="12" customHeight="1">
      <c r="A11" s="55" t="s">
        <v>190</v>
      </c>
      <c r="B11" s="54">
        <f>B12+B13+B14</f>
        <v>424620900</v>
      </c>
      <c r="C11" s="54">
        <f>C12+C13+C14</f>
        <v>316534906.15</v>
      </c>
      <c r="D11" s="54">
        <f>D12+D13+D14</f>
        <v>316534906.15</v>
      </c>
      <c r="F11" s="84"/>
    </row>
    <row r="12" spans="1:6" ht="12" customHeight="1">
      <c r="A12" s="56" t="s">
        <v>191</v>
      </c>
      <c r="B12" s="154">
        <f>+'[1]EAI'!$E$22</f>
        <v>424620900</v>
      </c>
      <c r="C12" s="154">
        <v>314049712.39</v>
      </c>
      <c r="D12" s="54">
        <f>+C12</f>
        <v>314049712.39</v>
      </c>
      <c r="F12" s="34"/>
    </row>
    <row r="13" spans="1:4" ht="12" customHeight="1">
      <c r="A13" s="56" t="s">
        <v>192</v>
      </c>
      <c r="B13" s="178">
        <v>0</v>
      </c>
      <c r="C13" s="154">
        <v>2485193.7600000002</v>
      </c>
      <c r="D13" s="54">
        <f>C13</f>
        <v>2485193.7600000002</v>
      </c>
    </row>
    <row r="14" spans="1:4" ht="12" customHeight="1">
      <c r="A14" s="56" t="s">
        <v>193</v>
      </c>
      <c r="B14" s="178">
        <v>0</v>
      </c>
      <c r="C14" s="199">
        <f>+'[2]EDO PPTO ING'!$AE$47</f>
        <v>0</v>
      </c>
      <c r="D14" s="199">
        <f>C14</f>
        <v>0</v>
      </c>
    </row>
    <row r="15" spans="1:4" ht="12" customHeight="1">
      <c r="A15" s="57"/>
      <c r="B15" s="154"/>
      <c r="C15" s="54"/>
      <c r="D15" s="54"/>
    </row>
    <row r="16" spans="1:6" ht="12" customHeight="1">
      <c r="A16" s="55" t="s">
        <v>438</v>
      </c>
      <c r="B16" s="154">
        <f>B17+B18</f>
        <v>424620900</v>
      </c>
      <c r="C16" s="54">
        <f>C17+C18</f>
        <v>264023434.49</v>
      </c>
      <c r="D16" s="54">
        <f>D17+D18</f>
        <v>239641937.70000002</v>
      </c>
      <c r="F16" s="84"/>
    </row>
    <row r="17" spans="1:4" ht="12" customHeight="1">
      <c r="A17" s="56" t="s">
        <v>194</v>
      </c>
      <c r="B17" s="154">
        <f>+'[1]EAI'!$E$22</f>
        <v>424620900</v>
      </c>
      <c r="C17" s="154">
        <f>264023434.49-C18</f>
        <v>263010446.15</v>
      </c>
      <c r="D17" s="54">
        <f>C17-24381496.79</f>
        <v>238628949.36</v>
      </c>
    </row>
    <row r="18" spans="1:6" ht="12" customHeight="1">
      <c r="A18" s="56" t="s">
        <v>195</v>
      </c>
      <c r="B18" s="178">
        <v>0</v>
      </c>
      <c r="C18" s="154">
        <v>1012988.34</v>
      </c>
      <c r="D18" s="154">
        <f>C18</f>
        <v>1012988.34</v>
      </c>
      <c r="F18" s="84"/>
    </row>
    <row r="19" spans="1:6" ht="12" customHeight="1">
      <c r="A19" s="57"/>
      <c r="B19" s="54"/>
      <c r="C19" s="54"/>
      <c r="D19" s="54"/>
      <c r="F19" s="84"/>
    </row>
    <row r="20" spans="1:4" s="158" customFormat="1" ht="12" customHeight="1">
      <c r="A20" s="162" t="s">
        <v>196</v>
      </c>
      <c r="B20" s="178">
        <v>0</v>
      </c>
      <c r="C20" s="178">
        <f aca="true" t="shared" si="0" ref="C20:D20">C21+C22</f>
        <v>0</v>
      </c>
      <c r="D20" s="178">
        <f t="shared" si="0"/>
        <v>0</v>
      </c>
    </row>
    <row r="21" spans="1:4" s="158" customFormat="1" ht="12" customHeight="1">
      <c r="A21" s="163" t="s">
        <v>197</v>
      </c>
      <c r="B21" s="178">
        <v>0</v>
      </c>
      <c r="C21" s="178">
        <v>0</v>
      </c>
      <c r="D21" s="178">
        <v>0</v>
      </c>
    </row>
    <row r="22" spans="1:4" s="158" customFormat="1" ht="12" customHeight="1">
      <c r="A22" s="163" t="s">
        <v>198</v>
      </c>
      <c r="B22" s="178">
        <v>0</v>
      </c>
      <c r="C22" s="178">
        <v>0</v>
      </c>
      <c r="D22" s="178">
        <v>0</v>
      </c>
    </row>
    <row r="23" spans="1:4" ht="12" customHeight="1">
      <c r="A23" s="57"/>
      <c r="B23" s="179"/>
      <c r="C23" s="179"/>
      <c r="D23" s="179"/>
    </row>
    <row r="24" spans="1:4" ht="12" customHeight="1">
      <c r="A24" s="55" t="s">
        <v>199</v>
      </c>
      <c r="B24" s="178" t="s">
        <v>439</v>
      </c>
      <c r="C24" s="126">
        <f>C11-C16+C21</f>
        <v>52511471.65999997</v>
      </c>
      <c r="D24" s="126">
        <f>D11-D16+D21</f>
        <v>76892968.44999996</v>
      </c>
    </row>
    <row r="25" spans="1:4" ht="12" customHeight="1">
      <c r="A25" s="55" t="s">
        <v>200</v>
      </c>
      <c r="B25" s="178">
        <f>B24-B14</f>
        <v>0</v>
      </c>
      <c r="C25" s="54">
        <f>C24-C14</f>
        <v>52511471.65999997</v>
      </c>
      <c r="D25" s="54">
        <f>D24-D14</f>
        <v>76892968.44999996</v>
      </c>
    </row>
    <row r="26" spans="1:4" ht="21" customHeight="1">
      <c r="A26" s="55" t="s">
        <v>201</v>
      </c>
      <c r="B26" s="178">
        <f>B25-B20</f>
        <v>0</v>
      </c>
      <c r="C26" s="54">
        <f>C25-C20</f>
        <v>52511471.65999997</v>
      </c>
      <c r="D26" s="54">
        <f>D25-D20</f>
        <v>76892968.44999996</v>
      </c>
    </row>
    <row r="27" spans="1:4" ht="12" customHeight="1" thickBot="1">
      <c r="A27" s="58"/>
      <c r="B27" s="59"/>
      <c r="C27" s="59"/>
      <c r="D27" s="59"/>
    </row>
    <row r="28" spans="1:4" ht="12" customHeight="1" thickBot="1">
      <c r="A28" s="46"/>
      <c r="B28" s="60"/>
      <c r="C28" s="60"/>
      <c r="D28" s="60"/>
    </row>
    <row r="29" spans="1:4" ht="12" customHeight="1" thickBot="1">
      <c r="A29" s="61" t="s">
        <v>202</v>
      </c>
      <c r="B29" s="144" t="s">
        <v>203</v>
      </c>
      <c r="C29" s="144" t="s">
        <v>187</v>
      </c>
      <c r="D29" s="144" t="s">
        <v>204</v>
      </c>
    </row>
    <row r="30" spans="1:4" ht="12" customHeight="1">
      <c r="A30" s="53"/>
      <c r="B30" s="54"/>
      <c r="C30" s="54"/>
      <c r="D30" s="54"/>
    </row>
    <row r="31" spans="1:4" ht="12" customHeight="1">
      <c r="A31" s="55" t="s">
        <v>205</v>
      </c>
      <c r="B31" s="179">
        <f>B32+B33</f>
        <v>0</v>
      </c>
      <c r="C31" s="179">
        <f>C32+C33</f>
        <v>0</v>
      </c>
      <c r="D31" s="179">
        <f>D32+D33</f>
        <v>0</v>
      </c>
    </row>
    <row r="32" spans="1:4" ht="12" customHeight="1">
      <c r="A32" s="48" t="s">
        <v>206</v>
      </c>
      <c r="B32" s="179">
        <v>0</v>
      </c>
      <c r="C32" s="179">
        <v>0</v>
      </c>
      <c r="D32" s="179">
        <v>0</v>
      </c>
    </row>
    <row r="33" spans="1:4" ht="12" customHeight="1">
      <c r="A33" s="48" t="s">
        <v>207</v>
      </c>
      <c r="B33" s="179">
        <v>0</v>
      </c>
      <c r="C33" s="179">
        <v>0</v>
      </c>
      <c r="D33" s="179">
        <v>0</v>
      </c>
    </row>
    <row r="34" spans="1:4" ht="12" customHeight="1">
      <c r="A34" s="57"/>
      <c r="B34" s="54"/>
      <c r="C34" s="54"/>
      <c r="D34" s="54"/>
    </row>
    <row r="35" spans="1:4" ht="12" customHeight="1">
      <c r="A35" s="55" t="s">
        <v>208</v>
      </c>
      <c r="B35" s="180">
        <f>B26+B31</f>
        <v>0</v>
      </c>
      <c r="C35" s="62">
        <f>C26+C31</f>
        <v>52511471.65999997</v>
      </c>
      <c r="D35" s="62">
        <f>D26+D31</f>
        <v>76892968.44999996</v>
      </c>
    </row>
    <row r="36" spans="1:4" ht="12" customHeight="1" thickBot="1">
      <c r="A36" s="58"/>
      <c r="B36" s="59"/>
      <c r="C36" s="59"/>
      <c r="D36" s="59"/>
    </row>
    <row r="37" spans="1:4" ht="12" customHeight="1" thickBot="1">
      <c r="A37" s="46"/>
      <c r="B37" s="60"/>
      <c r="C37" s="60"/>
      <c r="D37" s="60"/>
    </row>
    <row r="38" spans="1:4" ht="12" customHeight="1">
      <c r="A38" s="313" t="s">
        <v>202</v>
      </c>
      <c r="B38" s="317" t="s">
        <v>209</v>
      </c>
      <c r="C38" s="317" t="s">
        <v>187</v>
      </c>
      <c r="D38" s="63" t="s">
        <v>188</v>
      </c>
    </row>
    <row r="39" spans="1:4" ht="12" customHeight="1" thickBot="1">
      <c r="A39" s="314"/>
      <c r="B39" s="318"/>
      <c r="C39" s="318"/>
      <c r="D39" s="64" t="s">
        <v>204</v>
      </c>
    </row>
    <row r="40" spans="1:4" ht="12" customHeight="1">
      <c r="A40" s="65"/>
      <c r="B40" s="66"/>
      <c r="C40" s="66"/>
      <c r="D40" s="66"/>
    </row>
    <row r="41" spans="1:4" ht="12" customHeight="1">
      <c r="A41" s="130" t="s">
        <v>210</v>
      </c>
      <c r="B41" s="181">
        <f>B42+B43</f>
        <v>0</v>
      </c>
      <c r="C41" s="181">
        <f>C42+C43</f>
        <v>0</v>
      </c>
      <c r="D41" s="181">
        <f>D42+D43</f>
        <v>0</v>
      </c>
    </row>
    <row r="42" spans="1:4" ht="12" customHeight="1">
      <c r="A42" s="67" t="s">
        <v>211</v>
      </c>
      <c r="B42" s="181">
        <v>0</v>
      </c>
      <c r="C42" s="181">
        <v>0</v>
      </c>
      <c r="D42" s="181">
        <v>0</v>
      </c>
    </row>
    <row r="43" spans="1:4" ht="12" customHeight="1">
      <c r="A43" s="67" t="s">
        <v>212</v>
      </c>
      <c r="B43" s="181">
        <f aca="true" t="shared" si="1" ref="B43">B13</f>
        <v>0</v>
      </c>
      <c r="C43" s="181">
        <v>0</v>
      </c>
      <c r="D43" s="181">
        <v>0</v>
      </c>
    </row>
    <row r="44" spans="1:4" ht="12" customHeight="1">
      <c r="A44" s="130" t="s">
        <v>213</v>
      </c>
      <c r="B44" s="181">
        <v>0</v>
      </c>
      <c r="C44" s="181">
        <v>0</v>
      </c>
      <c r="D44" s="181">
        <v>0</v>
      </c>
    </row>
    <row r="45" spans="1:4" ht="12" customHeight="1">
      <c r="A45" s="67" t="s">
        <v>214</v>
      </c>
      <c r="B45" s="181">
        <v>0</v>
      </c>
      <c r="C45" s="181">
        <v>0</v>
      </c>
      <c r="D45" s="181">
        <v>0</v>
      </c>
    </row>
    <row r="46" spans="1:4" ht="12" customHeight="1">
      <c r="A46" s="67" t="s">
        <v>215</v>
      </c>
      <c r="B46" s="181">
        <v>0</v>
      </c>
      <c r="C46" s="181">
        <v>0</v>
      </c>
      <c r="D46" s="181">
        <v>0</v>
      </c>
    </row>
    <row r="47" spans="1:4" ht="12" customHeight="1">
      <c r="A47" s="68"/>
      <c r="B47" s="66"/>
      <c r="C47" s="66"/>
      <c r="D47" s="66"/>
    </row>
    <row r="48" spans="1:4" ht="12" customHeight="1">
      <c r="A48" s="319" t="s">
        <v>216</v>
      </c>
      <c r="B48" s="321">
        <f>B41-B44</f>
        <v>0</v>
      </c>
      <c r="C48" s="323">
        <f aca="true" t="shared" si="2" ref="C48">C41-C44</f>
        <v>0</v>
      </c>
      <c r="D48" s="323">
        <f>D41-D44</f>
        <v>0</v>
      </c>
    </row>
    <row r="49" spans="1:4" ht="12" customHeight="1" thickBot="1">
      <c r="A49" s="320"/>
      <c r="B49" s="322"/>
      <c r="C49" s="324"/>
      <c r="D49" s="324"/>
    </row>
    <row r="50" spans="1:4" ht="12" customHeight="1" thickBot="1">
      <c r="A50" s="46"/>
      <c r="B50" s="60"/>
      <c r="C50" s="60"/>
      <c r="D50" s="60"/>
    </row>
    <row r="51" spans="1:4" ht="12" customHeight="1">
      <c r="A51" s="313" t="s">
        <v>202</v>
      </c>
      <c r="B51" s="63" t="s">
        <v>185</v>
      </c>
      <c r="C51" s="317" t="s">
        <v>187</v>
      </c>
      <c r="D51" s="63" t="s">
        <v>188</v>
      </c>
    </row>
    <row r="52" spans="1:4" ht="12" customHeight="1" thickBot="1">
      <c r="A52" s="314"/>
      <c r="B52" s="64" t="s">
        <v>203</v>
      </c>
      <c r="C52" s="318"/>
      <c r="D52" s="64" t="s">
        <v>204</v>
      </c>
    </row>
    <row r="53" spans="1:4" ht="12" customHeight="1">
      <c r="A53" s="65"/>
      <c r="B53" s="66"/>
      <c r="C53" s="66"/>
      <c r="D53" s="66"/>
    </row>
    <row r="54" spans="1:4" s="158" customFormat="1" ht="12" customHeight="1">
      <c r="A54" s="157" t="s">
        <v>217</v>
      </c>
      <c r="B54" s="153">
        <f>B12</f>
        <v>424620900</v>
      </c>
      <c r="C54" s="153">
        <f>C12</f>
        <v>314049712.39</v>
      </c>
      <c r="D54" s="153">
        <f>D12</f>
        <v>314049712.39</v>
      </c>
    </row>
    <row r="55" spans="1:4" s="158" customFormat="1" ht="12" customHeight="1">
      <c r="A55" s="157" t="s">
        <v>218</v>
      </c>
      <c r="B55" s="182">
        <f>B56+B57</f>
        <v>0</v>
      </c>
      <c r="C55" s="182">
        <f>C56+C57</f>
        <v>0</v>
      </c>
      <c r="D55" s="182">
        <f>D56+D57</f>
        <v>0</v>
      </c>
    </row>
    <row r="56" spans="1:4" s="158" customFormat="1" ht="12" customHeight="1">
      <c r="A56" s="159" t="s">
        <v>211</v>
      </c>
      <c r="B56" s="182"/>
      <c r="C56" s="182"/>
      <c r="D56" s="182"/>
    </row>
    <row r="57" spans="1:4" s="158" customFormat="1" ht="12" customHeight="1">
      <c r="A57" s="159" t="s">
        <v>214</v>
      </c>
      <c r="B57" s="182">
        <v>0</v>
      </c>
      <c r="C57" s="182">
        <v>0</v>
      </c>
      <c r="D57" s="182">
        <v>0</v>
      </c>
    </row>
    <row r="58" spans="1:4" s="158" customFormat="1" ht="12" customHeight="1">
      <c r="A58" s="157"/>
      <c r="B58" s="153"/>
      <c r="C58" s="153"/>
      <c r="D58" s="153"/>
    </row>
    <row r="59" spans="1:4" s="158" customFormat="1" ht="12" customHeight="1">
      <c r="A59" s="157" t="s">
        <v>194</v>
      </c>
      <c r="B59" s="153">
        <f>B17</f>
        <v>424620900</v>
      </c>
      <c r="C59" s="153">
        <f>C17</f>
        <v>263010446.15</v>
      </c>
      <c r="D59" s="153">
        <f>D17</f>
        <v>238628949.36</v>
      </c>
    </row>
    <row r="60" spans="1:4" s="158" customFormat="1" ht="12" customHeight="1">
      <c r="A60" s="157"/>
      <c r="B60" s="153"/>
      <c r="C60" s="153"/>
      <c r="D60" s="153"/>
    </row>
    <row r="61" spans="1:4" s="158" customFormat="1" ht="12" customHeight="1">
      <c r="A61" s="157" t="s">
        <v>197</v>
      </c>
      <c r="B61" s="182">
        <v>0</v>
      </c>
      <c r="C61" s="182">
        <v>0</v>
      </c>
      <c r="D61" s="182">
        <v>0</v>
      </c>
    </row>
    <row r="62" spans="1:4" s="158" customFormat="1" ht="12" customHeight="1">
      <c r="A62" s="157"/>
      <c r="B62" s="153"/>
      <c r="C62" s="153"/>
      <c r="D62" s="153"/>
    </row>
    <row r="63" spans="1:4" s="158" customFormat="1" ht="12" customHeight="1">
      <c r="A63" s="160" t="s">
        <v>219</v>
      </c>
      <c r="B63" s="182">
        <f>B54+B55-B59+B61</f>
        <v>0</v>
      </c>
      <c r="C63" s="161">
        <f>C54+C55-C59+C61</f>
        <v>51039266.23999998</v>
      </c>
      <c r="D63" s="161">
        <f>D54+D55-D59+D61</f>
        <v>75420763.02999997</v>
      </c>
    </row>
    <row r="64" spans="1:4" ht="12" customHeight="1">
      <c r="A64" s="130" t="s">
        <v>220</v>
      </c>
      <c r="B64" s="182">
        <f>B63-B55</f>
        <v>0</v>
      </c>
      <c r="C64" s="131">
        <f>C63-C55</f>
        <v>51039266.23999998</v>
      </c>
      <c r="D64" s="131">
        <f>D63-D55</f>
        <v>75420763.02999997</v>
      </c>
    </row>
    <row r="65" spans="1:4" ht="12" customHeight="1" thickBot="1">
      <c r="A65" s="69"/>
      <c r="B65" s="70"/>
      <c r="C65" s="70"/>
      <c r="D65" s="70"/>
    </row>
    <row r="66" spans="1:4" ht="12" customHeight="1" thickBot="1">
      <c r="A66" s="71"/>
      <c r="B66" s="60"/>
      <c r="C66" s="60"/>
      <c r="D66" s="60"/>
    </row>
    <row r="67" spans="1:4" ht="12" customHeight="1">
      <c r="A67" s="313" t="s">
        <v>202</v>
      </c>
      <c r="B67" s="317" t="s">
        <v>209</v>
      </c>
      <c r="C67" s="317" t="s">
        <v>187</v>
      </c>
      <c r="D67" s="63" t="s">
        <v>188</v>
      </c>
    </row>
    <row r="68" spans="1:4" ht="12" customHeight="1" thickBot="1">
      <c r="A68" s="314"/>
      <c r="B68" s="318"/>
      <c r="C68" s="318"/>
      <c r="D68" s="64" t="s">
        <v>204</v>
      </c>
    </row>
    <row r="69" spans="1:4" ht="12" customHeight="1">
      <c r="A69" s="65"/>
      <c r="B69" s="66"/>
      <c r="C69" s="66"/>
      <c r="D69" s="66"/>
    </row>
    <row r="70" spans="1:4" ht="12" customHeight="1">
      <c r="A70" s="68" t="s">
        <v>192</v>
      </c>
      <c r="B70" s="181">
        <f>B13</f>
        <v>0</v>
      </c>
      <c r="C70" s="66">
        <f>C13</f>
        <v>2485193.7600000002</v>
      </c>
      <c r="D70" s="66">
        <f>C70</f>
        <v>2485193.7600000002</v>
      </c>
    </row>
    <row r="71" spans="1:4" ht="12" customHeight="1">
      <c r="A71" s="68" t="s">
        <v>221</v>
      </c>
      <c r="B71" s="181">
        <f>B72+B73</f>
        <v>0</v>
      </c>
      <c r="C71" s="181">
        <f>C72+C73</f>
        <v>0</v>
      </c>
      <c r="D71" s="181">
        <f>C71</f>
        <v>0</v>
      </c>
    </row>
    <row r="72" spans="1:4" ht="12" customHeight="1">
      <c r="A72" s="67" t="s">
        <v>212</v>
      </c>
      <c r="B72" s="181"/>
      <c r="C72" s="181"/>
      <c r="D72" s="181">
        <f>C72</f>
        <v>0</v>
      </c>
    </row>
    <row r="73" spans="1:4" ht="12" customHeight="1">
      <c r="A73" s="67" t="s">
        <v>215</v>
      </c>
      <c r="B73" s="181">
        <v>0</v>
      </c>
      <c r="C73" s="181">
        <v>0</v>
      </c>
      <c r="D73" s="181">
        <v>0</v>
      </c>
    </row>
    <row r="74" spans="1:4" ht="12" customHeight="1">
      <c r="A74" s="68"/>
      <c r="B74" s="66"/>
      <c r="C74" s="66"/>
      <c r="D74" s="66"/>
    </row>
    <row r="75" spans="1:4" ht="12" customHeight="1">
      <c r="A75" s="68" t="s">
        <v>222</v>
      </c>
      <c r="B75" s="181">
        <f>B18</f>
        <v>0</v>
      </c>
      <c r="C75" s="66">
        <f>C18</f>
        <v>1012988.34</v>
      </c>
      <c r="D75" s="66">
        <f>C75</f>
        <v>1012988.34</v>
      </c>
    </row>
    <row r="76" spans="1:4" ht="12" customHeight="1">
      <c r="A76" s="68"/>
      <c r="B76" s="66"/>
      <c r="C76" s="66"/>
      <c r="D76" s="66"/>
    </row>
    <row r="77" spans="1:4" s="158" customFormat="1" ht="12" customHeight="1">
      <c r="A77" s="157" t="s">
        <v>198</v>
      </c>
      <c r="B77" s="182">
        <v>0</v>
      </c>
      <c r="C77" s="182">
        <v>0</v>
      </c>
      <c r="D77" s="182">
        <v>0</v>
      </c>
    </row>
    <row r="78" spans="1:4" ht="12" customHeight="1">
      <c r="A78" s="68"/>
      <c r="B78" s="181"/>
      <c r="C78" s="181"/>
      <c r="D78" s="181"/>
    </row>
    <row r="79" spans="1:4" s="158" customFormat="1" ht="12" customHeight="1">
      <c r="A79" s="160" t="s">
        <v>223</v>
      </c>
      <c r="B79" s="183">
        <f>B70+B71-B75+B77</f>
        <v>0</v>
      </c>
      <c r="C79" s="210">
        <f>C70+C71-C75+C77</f>
        <v>1472205.4200000004</v>
      </c>
      <c r="D79" s="210">
        <f>D70+D71-D75+D77</f>
        <v>1472205.4200000004</v>
      </c>
    </row>
    <row r="80" spans="1:4" ht="12" customHeight="1">
      <c r="A80" s="319" t="s">
        <v>224</v>
      </c>
      <c r="B80" s="323">
        <f>B70+B71-B75+B77</f>
        <v>0</v>
      </c>
      <c r="C80" s="325">
        <f>C70+C71-C75+C77</f>
        <v>1472205.4200000004</v>
      </c>
      <c r="D80" s="325">
        <f>D70+D71-D75+D77</f>
        <v>1472205.4200000004</v>
      </c>
    </row>
    <row r="81" spans="1:4" ht="12" customHeight="1" thickBot="1">
      <c r="A81" s="320"/>
      <c r="B81" s="324"/>
      <c r="C81" s="326"/>
      <c r="D81" s="326"/>
    </row>
    <row r="82" ht="12" customHeight="1"/>
  </sheetData>
  <mergeCells count="23">
    <mergeCell ref="D80:D81"/>
    <mergeCell ref="A67:A68"/>
    <mergeCell ref="B67:B68"/>
    <mergeCell ref="C67:C68"/>
    <mergeCell ref="A80:A81"/>
    <mergeCell ref="B80:B81"/>
    <mergeCell ref="C80:C81"/>
    <mergeCell ref="A48:A49"/>
    <mergeCell ref="B48:B49"/>
    <mergeCell ref="C48:C49"/>
    <mergeCell ref="D48:D49"/>
    <mergeCell ref="A51:A52"/>
    <mergeCell ref="C51:C52"/>
    <mergeCell ref="A8:A9"/>
    <mergeCell ref="C8:C9"/>
    <mergeCell ref="A38:A39"/>
    <mergeCell ref="B38:B39"/>
    <mergeCell ref="C38:C39"/>
    <mergeCell ref="A5:D5"/>
    <mergeCell ref="A1:D1"/>
    <mergeCell ref="A3:D3"/>
    <mergeCell ref="A4:D4"/>
    <mergeCell ref="A6:D6"/>
  </mergeCells>
  <printOptions/>
  <pageMargins left="0.7086614173228347" right="0.3937007874015748" top="0.7480314960629921" bottom="0.7480314960629921" header="0.31496062992125984" footer="0.31496062992125984"/>
  <pageSetup fitToWidth="0" fitToHeight="1" horizontalDpi="600" verticalDpi="600" orientation="portrait" scale="6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8000860214233"/>
  </sheetPr>
  <dimension ref="A1:H84"/>
  <sheetViews>
    <sheetView zoomScale="120" zoomScaleNormal="120" workbookViewId="0" topLeftCell="A55">
      <selection activeCell="F75" sqref="F75"/>
    </sheetView>
  </sheetViews>
  <sheetFormatPr defaultColWidth="11.421875" defaultRowHeight="15"/>
  <cols>
    <col min="1" max="1" width="13.8515625" style="7" customWidth="1"/>
    <col min="2" max="2" width="49.57421875" style="7" customWidth="1"/>
    <col min="3" max="3" width="16.8515625" style="34" customWidth="1"/>
    <col min="4" max="4" width="13.57421875" style="34" customWidth="1"/>
    <col min="5" max="8" width="13.7109375" style="34" bestFit="1" customWidth="1"/>
    <col min="9" max="16384" width="11.421875" style="7" customWidth="1"/>
  </cols>
  <sheetData>
    <row r="1" spans="1:8" ht="15" customHeight="1">
      <c r="A1" s="308"/>
      <c r="B1" s="308"/>
      <c r="C1" s="308"/>
      <c r="D1" s="308"/>
      <c r="E1" s="308"/>
      <c r="F1" s="308"/>
      <c r="G1" s="308"/>
      <c r="H1" s="308"/>
    </row>
    <row r="2" ht="12" thickBot="1"/>
    <row r="3" spans="1:8" ht="15">
      <c r="A3" s="251" t="s">
        <v>433</v>
      </c>
      <c r="B3" s="252"/>
      <c r="C3" s="252"/>
      <c r="D3" s="252"/>
      <c r="E3" s="252"/>
      <c r="F3" s="252"/>
      <c r="G3" s="252"/>
      <c r="H3" s="253"/>
    </row>
    <row r="4" spans="1:8" ht="15">
      <c r="A4" s="305" t="s">
        <v>225</v>
      </c>
      <c r="B4" s="306"/>
      <c r="C4" s="306"/>
      <c r="D4" s="306"/>
      <c r="E4" s="306"/>
      <c r="F4" s="306"/>
      <c r="G4" s="306"/>
      <c r="H4" s="307"/>
    </row>
    <row r="5" spans="1:8" ht="15">
      <c r="A5" s="305" t="s">
        <v>440</v>
      </c>
      <c r="B5" s="306"/>
      <c r="C5" s="306"/>
      <c r="D5" s="306"/>
      <c r="E5" s="306"/>
      <c r="F5" s="306"/>
      <c r="G5" s="306"/>
      <c r="H5" s="307"/>
    </row>
    <row r="6" spans="1:8" ht="12" thickBot="1">
      <c r="A6" s="310" t="s">
        <v>1</v>
      </c>
      <c r="B6" s="311"/>
      <c r="C6" s="311"/>
      <c r="D6" s="311"/>
      <c r="E6" s="311"/>
      <c r="F6" s="311"/>
      <c r="G6" s="311"/>
      <c r="H6" s="312"/>
    </row>
    <row r="7" spans="1:8" ht="12" thickBot="1">
      <c r="A7" s="251"/>
      <c r="B7" s="253"/>
      <c r="C7" s="327" t="s">
        <v>226</v>
      </c>
      <c r="D7" s="328"/>
      <c r="E7" s="328"/>
      <c r="F7" s="328"/>
      <c r="G7" s="329"/>
      <c r="H7" s="317" t="s">
        <v>227</v>
      </c>
    </row>
    <row r="8" spans="1:8" ht="16.5">
      <c r="A8" s="305"/>
      <c r="B8" s="307"/>
      <c r="C8" s="317" t="s">
        <v>228</v>
      </c>
      <c r="D8" s="132" t="s">
        <v>229</v>
      </c>
      <c r="E8" s="317" t="s">
        <v>230</v>
      </c>
      <c r="F8" s="317" t="s">
        <v>187</v>
      </c>
      <c r="G8" s="317" t="s">
        <v>231</v>
      </c>
      <c r="H8" s="330"/>
    </row>
    <row r="9" spans="1:8" ht="12" thickBot="1">
      <c r="A9" s="310"/>
      <c r="B9" s="312"/>
      <c r="C9" s="318"/>
      <c r="D9" s="133"/>
      <c r="E9" s="318"/>
      <c r="F9" s="318"/>
      <c r="G9" s="318"/>
      <c r="H9" s="318"/>
    </row>
    <row r="10" spans="1:8" ht="12" customHeight="1">
      <c r="A10" s="335"/>
      <c r="B10" s="336"/>
      <c r="C10" s="72"/>
      <c r="D10" s="73"/>
      <c r="E10" s="73"/>
      <c r="F10" s="73"/>
      <c r="G10" s="73"/>
      <c r="H10" s="73"/>
    </row>
    <row r="11" spans="1:8" ht="12" customHeight="1">
      <c r="A11" s="337" t="s">
        <v>232</v>
      </c>
      <c r="B11" s="338"/>
      <c r="C11" s="74"/>
      <c r="D11" s="75"/>
      <c r="E11" s="75"/>
      <c r="F11" s="75"/>
      <c r="G11" s="75"/>
      <c r="H11" s="75"/>
    </row>
    <row r="12" spans="1:8" ht="12" customHeight="1">
      <c r="A12" s="331" t="s">
        <v>233</v>
      </c>
      <c r="B12" s="332"/>
      <c r="C12" s="181">
        <v>0</v>
      </c>
      <c r="D12" s="181">
        <v>0</v>
      </c>
      <c r="E12" s="181">
        <v>0</v>
      </c>
      <c r="F12" s="181">
        <v>0</v>
      </c>
      <c r="G12" s="181">
        <v>0</v>
      </c>
      <c r="H12" s="213">
        <v>0</v>
      </c>
    </row>
    <row r="13" spans="1:8" ht="12" customHeight="1">
      <c r="A13" s="331" t="s">
        <v>234</v>
      </c>
      <c r="B13" s="332"/>
      <c r="C13" s="181">
        <v>0</v>
      </c>
      <c r="D13" s="181">
        <v>0</v>
      </c>
      <c r="E13" s="181">
        <v>0</v>
      </c>
      <c r="F13" s="181">
        <v>0</v>
      </c>
      <c r="G13" s="181">
        <v>0</v>
      </c>
      <c r="H13" s="213">
        <v>0</v>
      </c>
    </row>
    <row r="14" spans="1:8" ht="12" customHeight="1">
      <c r="A14" s="331" t="s">
        <v>235</v>
      </c>
      <c r="B14" s="332"/>
      <c r="C14" s="181">
        <v>0</v>
      </c>
      <c r="D14" s="182">
        <v>0</v>
      </c>
      <c r="E14" s="181">
        <v>0</v>
      </c>
      <c r="F14" s="181">
        <v>0</v>
      </c>
      <c r="G14" s="181">
        <v>0</v>
      </c>
      <c r="H14" s="213">
        <v>0</v>
      </c>
    </row>
    <row r="15" spans="1:8" ht="12" customHeight="1">
      <c r="A15" s="331" t="s">
        <v>236</v>
      </c>
      <c r="B15" s="332"/>
      <c r="C15" s="181">
        <v>0</v>
      </c>
      <c r="D15" s="212">
        <v>41180.51</v>
      </c>
      <c r="E15" s="74">
        <f>D15+C15</f>
        <v>41180.51</v>
      </c>
      <c r="F15" s="212">
        <v>41180.51</v>
      </c>
      <c r="G15" s="74">
        <f>+F15</f>
        <v>41180.51</v>
      </c>
      <c r="H15" s="74">
        <f>+G15-C15</f>
        <v>41180.51</v>
      </c>
    </row>
    <row r="16" spans="1:8" ht="12" customHeight="1">
      <c r="A16" s="331" t="s">
        <v>237</v>
      </c>
      <c r="B16" s="332"/>
      <c r="C16" s="181">
        <v>0</v>
      </c>
      <c r="D16" s="212">
        <v>40.42</v>
      </c>
      <c r="E16" s="74">
        <f>D16+C16</f>
        <v>40.42</v>
      </c>
      <c r="F16" s="212">
        <v>40.42</v>
      </c>
      <c r="G16" s="74">
        <f>+F16</f>
        <v>40.42</v>
      </c>
      <c r="H16" s="213">
        <f>+G16-C16</f>
        <v>40.42</v>
      </c>
    </row>
    <row r="17" spans="1:8" ht="12" customHeight="1">
      <c r="A17" s="331" t="s">
        <v>238</v>
      </c>
      <c r="B17" s="332"/>
      <c r="C17" s="181">
        <v>0</v>
      </c>
      <c r="D17" s="182">
        <v>0</v>
      </c>
      <c r="E17" s="181">
        <v>0</v>
      </c>
      <c r="F17" s="181">
        <v>0</v>
      </c>
      <c r="G17" s="181">
        <v>0</v>
      </c>
      <c r="H17" s="213">
        <v>0</v>
      </c>
    </row>
    <row r="18" spans="1:8" ht="12" customHeight="1">
      <c r="A18" s="331" t="s">
        <v>239</v>
      </c>
      <c r="B18" s="332"/>
      <c r="C18" s="181">
        <v>0</v>
      </c>
      <c r="D18" s="181">
        <v>0</v>
      </c>
      <c r="E18" s="181">
        <v>0</v>
      </c>
      <c r="F18" s="181">
        <v>0</v>
      </c>
      <c r="G18" s="181">
        <v>0</v>
      </c>
      <c r="H18" s="213">
        <v>0</v>
      </c>
    </row>
    <row r="19" spans="1:8" ht="12" customHeight="1">
      <c r="A19" s="331" t="s">
        <v>240</v>
      </c>
      <c r="B19" s="332"/>
      <c r="C19" s="333">
        <v>0</v>
      </c>
      <c r="D19" s="334">
        <v>0</v>
      </c>
      <c r="E19" s="334">
        <v>0</v>
      </c>
      <c r="F19" s="334">
        <v>0</v>
      </c>
      <c r="G19" s="334">
        <v>0</v>
      </c>
      <c r="H19" s="339">
        <v>0</v>
      </c>
    </row>
    <row r="20" spans="1:8" ht="12" customHeight="1">
      <c r="A20" s="331" t="s">
        <v>241</v>
      </c>
      <c r="B20" s="332"/>
      <c r="C20" s="333"/>
      <c r="D20" s="334"/>
      <c r="E20" s="334"/>
      <c r="F20" s="334"/>
      <c r="G20" s="334"/>
      <c r="H20" s="339"/>
    </row>
    <row r="21" spans="1:8" ht="12" customHeight="1">
      <c r="A21" s="331" t="s">
        <v>242</v>
      </c>
      <c r="B21" s="332"/>
      <c r="C21" s="333">
        <v>0</v>
      </c>
      <c r="D21" s="333">
        <v>0</v>
      </c>
      <c r="E21" s="333">
        <v>0</v>
      </c>
      <c r="F21" s="333">
        <v>0</v>
      </c>
      <c r="G21" s="333">
        <v>0</v>
      </c>
      <c r="H21" s="340">
        <v>0</v>
      </c>
    </row>
    <row r="22" spans="1:8" ht="12" customHeight="1">
      <c r="A22" s="331" t="s">
        <v>243</v>
      </c>
      <c r="B22" s="332"/>
      <c r="C22" s="333"/>
      <c r="D22" s="333"/>
      <c r="E22" s="333"/>
      <c r="F22" s="333"/>
      <c r="G22" s="333"/>
      <c r="H22" s="340"/>
    </row>
    <row r="23" spans="1:8" ht="12" customHeight="1">
      <c r="A23" s="331" t="s">
        <v>244</v>
      </c>
      <c r="B23" s="332"/>
      <c r="C23" s="333">
        <v>0</v>
      </c>
      <c r="D23" s="333">
        <v>0</v>
      </c>
      <c r="E23" s="333">
        <v>0</v>
      </c>
      <c r="F23" s="333">
        <v>0</v>
      </c>
      <c r="G23" s="333">
        <v>0</v>
      </c>
      <c r="H23" s="340">
        <v>0</v>
      </c>
    </row>
    <row r="24" spans="1:8" ht="12" customHeight="1">
      <c r="A24" s="331" t="s">
        <v>245</v>
      </c>
      <c r="B24" s="332"/>
      <c r="C24" s="333"/>
      <c r="D24" s="333"/>
      <c r="E24" s="333"/>
      <c r="F24" s="333"/>
      <c r="G24" s="333"/>
      <c r="H24" s="340"/>
    </row>
    <row r="25" spans="1:8" ht="12" customHeight="1">
      <c r="A25" s="331" t="s">
        <v>246</v>
      </c>
      <c r="B25" s="332"/>
      <c r="C25" s="333">
        <v>0</v>
      </c>
      <c r="D25" s="333">
        <v>0</v>
      </c>
      <c r="E25" s="333">
        <v>0</v>
      </c>
      <c r="F25" s="333">
        <v>0</v>
      </c>
      <c r="G25" s="333">
        <v>0</v>
      </c>
      <c r="H25" s="340">
        <v>0</v>
      </c>
    </row>
    <row r="26" spans="1:8" ht="12" customHeight="1">
      <c r="A26" s="331" t="s">
        <v>247</v>
      </c>
      <c r="B26" s="332"/>
      <c r="C26" s="333"/>
      <c r="D26" s="333"/>
      <c r="E26" s="333"/>
      <c r="F26" s="333"/>
      <c r="G26" s="333"/>
      <c r="H26" s="340"/>
    </row>
    <row r="27" spans="1:8" ht="12" customHeight="1">
      <c r="A27" s="331" t="s">
        <v>248</v>
      </c>
      <c r="B27" s="332"/>
      <c r="C27" s="333">
        <v>0</v>
      </c>
      <c r="D27" s="333">
        <v>0</v>
      </c>
      <c r="E27" s="333">
        <v>0</v>
      </c>
      <c r="F27" s="333">
        <v>0</v>
      </c>
      <c r="G27" s="333">
        <v>0</v>
      </c>
      <c r="H27" s="340">
        <v>0</v>
      </c>
    </row>
    <row r="28" spans="1:8" ht="12" customHeight="1">
      <c r="A28" s="331" t="s">
        <v>249</v>
      </c>
      <c r="B28" s="332"/>
      <c r="C28" s="333"/>
      <c r="D28" s="333"/>
      <c r="E28" s="333"/>
      <c r="F28" s="333"/>
      <c r="G28" s="333"/>
      <c r="H28" s="340"/>
    </row>
    <row r="29" spans="1:8" ht="12" customHeight="1">
      <c r="A29" s="331" t="s">
        <v>250</v>
      </c>
      <c r="B29" s="332"/>
      <c r="C29" s="333">
        <v>0</v>
      </c>
      <c r="D29" s="333">
        <v>0</v>
      </c>
      <c r="E29" s="333">
        <v>0</v>
      </c>
      <c r="F29" s="333">
        <v>0</v>
      </c>
      <c r="G29" s="333">
        <v>0</v>
      </c>
      <c r="H29" s="340">
        <v>0</v>
      </c>
    </row>
    <row r="30" spans="1:8" ht="12" customHeight="1">
      <c r="A30" s="331" t="s">
        <v>251</v>
      </c>
      <c r="B30" s="332"/>
      <c r="C30" s="333"/>
      <c r="D30" s="333"/>
      <c r="E30" s="333"/>
      <c r="F30" s="333"/>
      <c r="G30" s="333"/>
      <c r="H30" s="340"/>
    </row>
    <row r="31" spans="1:8" ht="12" customHeight="1">
      <c r="A31" s="331" t="s">
        <v>252</v>
      </c>
      <c r="B31" s="332"/>
      <c r="C31" s="333">
        <v>0</v>
      </c>
      <c r="D31" s="333">
        <v>0</v>
      </c>
      <c r="E31" s="333">
        <v>0</v>
      </c>
      <c r="F31" s="333">
        <v>0</v>
      </c>
      <c r="G31" s="333">
        <v>0</v>
      </c>
      <c r="H31" s="340">
        <v>0</v>
      </c>
    </row>
    <row r="32" spans="1:8" ht="12" customHeight="1">
      <c r="A32" s="331" t="s">
        <v>253</v>
      </c>
      <c r="B32" s="332"/>
      <c r="C32" s="333"/>
      <c r="D32" s="333"/>
      <c r="E32" s="333"/>
      <c r="F32" s="333"/>
      <c r="G32" s="333"/>
      <c r="H32" s="340"/>
    </row>
    <row r="33" spans="1:8" ht="12" customHeight="1">
      <c r="A33" s="331" t="s">
        <v>254</v>
      </c>
      <c r="B33" s="332"/>
      <c r="C33" s="333">
        <v>0</v>
      </c>
      <c r="D33" s="333">
        <v>0</v>
      </c>
      <c r="E33" s="333">
        <v>0</v>
      </c>
      <c r="F33" s="333">
        <v>0</v>
      </c>
      <c r="G33" s="333">
        <v>0</v>
      </c>
      <c r="H33" s="340">
        <v>0</v>
      </c>
    </row>
    <row r="34" spans="1:8" ht="12" customHeight="1">
      <c r="A34" s="331" t="s">
        <v>255</v>
      </c>
      <c r="B34" s="332"/>
      <c r="C34" s="333"/>
      <c r="D34" s="333"/>
      <c r="E34" s="333"/>
      <c r="F34" s="333"/>
      <c r="G34" s="333"/>
      <c r="H34" s="340"/>
    </row>
    <row r="35" spans="1:8" ht="12" customHeight="1">
      <c r="A35" s="331" t="s">
        <v>256</v>
      </c>
      <c r="B35" s="332"/>
      <c r="C35" s="333">
        <v>0</v>
      </c>
      <c r="D35" s="333">
        <v>0</v>
      </c>
      <c r="E35" s="333">
        <v>0</v>
      </c>
      <c r="F35" s="333">
        <v>0</v>
      </c>
      <c r="G35" s="333">
        <v>0</v>
      </c>
      <c r="H35" s="340">
        <v>0</v>
      </c>
    </row>
    <row r="36" spans="1:8" ht="12" customHeight="1">
      <c r="A36" s="331" t="s">
        <v>257</v>
      </c>
      <c r="B36" s="332"/>
      <c r="C36" s="333"/>
      <c r="D36" s="333"/>
      <c r="E36" s="333"/>
      <c r="F36" s="333"/>
      <c r="G36" s="333"/>
      <c r="H36" s="340"/>
    </row>
    <row r="37" spans="1:8" ht="12" customHeight="1">
      <c r="A37" s="331" t="s">
        <v>258</v>
      </c>
      <c r="B37" s="332"/>
      <c r="C37" s="333">
        <v>0</v>
      </c>
      <c r="D37" s="333">
        <v>0</v>
      </c>
      <c r="E37" s="333">
        <v>0</v>
      </c>
      <c r="F37" s="333">
        <v>0</v>
      </c>
      <c r="G37" s="333">
        <v>0</v>
      </c>
      <c r="H37" s="340">
        <v>0</v>
      </c>
    </row>
    <row r="38" spans="1:8" ht="12" customHeight="1">
      <c r="A38" s="331" t="s">
        <v>259</v>
      </c>
      <c r="B38" s="332"/>
      <c r="C38" s="333"/>
      <c r="D38" s="333"/>
      <c r="E38" s="333"/>
      <c r="F38" s="333"/>
      <c r="G38" s="333"/>
      <c r="H38" s="340"/>
    </row>
    <row r="39" spans="1:8" ht="12" customHeight="1">
      <c r="A39" s="331" t="s">
        <v>260</v>
      </c>
      <c r="B39" s="332"/>
      <c r="C39" s="74">
        <f>C40</f>
        <v>424620900.34</v>
      </c>
      <c r="D39" s="74">
        <f>D40</f>
        <v>16793378.66</v>
      </c>
      <c r="E39" s="74">
        <f>C39+D39-1</f>
        <v>441414278</v>
      </c>
      <c r="F39" s="74">
        <f>F40</f>
        <v>314008491.46</v>
      </c>
      <c r="G39" s="74">
        <f>G40</f>
        <v>314008491.46</v>
      </c>
      <c r="H39" s="74">
        <f>H40</f>
        <v>-110612408.88</v>
      </c>
    </row>
    <row r="40" spans="1:8" ht="12" customHeight="1">
      <c r="A40" s="331" t="s">
        <v>261</v>
      </c>
      <c r="B40" s="332"/>
      <c r="C40" s="74">
        <f>+'[3]EAI'!$E$22</f>
        <v>424620900.34</v>
      </c>
      <c r="D40" s="74">
        <v>16793378.66</v>
      </c>
      <c r="E40" s="74">
        <f>D40+C40-1</f>
        <v>441414278</v>
      </c>
      <c r="F40" s="74">
        <v>314008491.46</v>
      </c>
      <c r="G40" s="74">
        <v>314008491.46</v>
      </c>
      <c r="H40" s="74">
        <f>+G40-C40</f>
        <v>-110612408.88</v>
      </c>
    </row>
    <row r="41" spans="1:8" ht="12" customHeight="1">
      <c r="A41" s="331" t="s">
        <v>262</v>
      </c>
      <c r="B41" s="332"/>
      <c r="C41" s="184">
        <v>0</v>
      </c>
      <c r="D41" s="184">
        <f>D42+D43</f>
        <v>0</v>
      </c>
      <c r="E41" s="184">
        <f>E42+E43</f>
        <v>0</v>
      </c>
      <c r="F41" s="184">
        <f aca="true" t="shared" si="0" ref="F41:G41">F42+F43</f>
        <v>0</v>
      </c>
      <c r="G41" s="184">
        <f t="shared" si="0"/>
        <v>0</v>
      </c>
      <c r="H41" s="214">
        <v>0</v>
      </c>
    </row>
    <row r="42" spans="1:8" ht="12" customHeight="1">
      <c r="A42" s="331" t="s">
        <v>263</v>
      </c>
      <c r="B42" s="332"/>
      <c r="C42" s="184">
        <v>0</v>
      </c>
      <c r="D42" s="184">
        <v>0</v>
      </c>
      <c r="E42" s="184">
        <v>0</v>
      </c>
      <c r="F42" s="184">
        <v>0</v>
      </c>
      <c r="G42" s="184">
        <v>0</v>
      </c>
      <c r="H42" s="214">
        <v>0</v>
      </c>
    </row>
    <row r="43" spans="1:8" ht="12" customHeight="1">
      <c r="A43" s="331" t="s">
        <v>264</v>
      </c>
      <c r="B43" s="332"/>
      <c r="C43" s="184">
        <v>0</v>
      </c>
      <c r="D43" s="184">
        <v>0</v>
      </c>
      <c r="E43" s="184">
        <v>0</v>
      </c>
      <c r="F43" s="184">
        <v>0</v>
      </c>
      <c r="G43" s="184">
        <v>0</v>
      </c>
      <c r="H43" s="214">
        <v>0</v>
      </c>
    </row>
    <row r="44" spans="1:8" ht="12" customHeight="1">
      <c r="A44" s="134"/>
      <c r="B44" s="135"/>
      <c r="C44" s="74"/>
      <c r="D44" s="155"/>
      <c r="E44" s="155"/>
      <c r="F44" s="155"/>
      <c r="G44" s="155"/>
      <c r="H44" s="213"/>
    </row>
    <row r="45" spans="1:8" ht="12" customHeight="1">
      <c r="A45" s="337" t="s">
        <v>265</v>
      </c>
      <c r="B45" s="341"/>
      <c r="C45" s="342">
        <f aca="true" t="shared" si="1" ref="C45:H45">C39+C41+C12+C13+C14+C15+C16</f>
        <v>424620900.34</v>
      </c>
      <c r="D45" s="342">
        <f>D39+D41+D12+D13+D14+D15+D16</f>
        <v>16834599.590000004</v>
      </c>
      <c r="E45" s="342">
        <f t="shared" si="1"/>
        <v>441455498.93</v>
      </c>
      <c r="F45" s="342">
        <f>F39+F41+F12+F13+F14+F15+F16</f>
        <v>314049712.39</v>
      </c>
      <c r="G45" s="342">
        <f t="shared" si="1"/>
        <v>314049712.39</v>
      </c>
      <c r="H45" s="342">
        <f t="shared" si="1"/>
        <v>-110571187.94999999</v>
      </c>
    </row>
    <row r="46" spans="1:8" ht="12" customHeight="1">
      <c r="A46" s="337" t="s">
        <v>266</v>
      </c>
      <c r="B46" s="341"/>
      <c r="C46" s="342"/>
      <c r="D46" s="342"/>
      <c r="E46" s="342"/>
      <c r="F46" s="342"/>
      <c r="G46" s="342"/>
      <c r="H46" s="342"/>
    </row>
    <row r="47" spans="1:8" ht="12" customHeight="1">
      <c r="A47" s="136" t="s">
        <v>267</v>
      </c>
      <c r="B47" s="137"/>
      <c r="C47" s="182">
        <v>0</v>
      </c>
      <c r="D47" s="182">
        <v>0</v>
      </c>
      <c r="E47" s="182">
        <v>0</v>
      </c>
      <c r="F47" s="182">
        <v>0</v>
      </c>
      <c r="G47" s="182">
        <v>0</v>
      </c>
      <c r="H47" s="215">
        <v>0</v>
      </c>
    </row>
    <row r="48" spans="1:8" ht="12" customHeight="1">
      <c r="A48" s="134"/>
      <c r="B48" s="135"/>
      <c r="C48" s="74"/>
      <c r="D48" s="74"/>
      <c r="E48" s="74"/>
      <c r="F48" s="74"/>
      <c r="G48" s="74"/>
      <c r="H48" s="213"/>
    </row>
    <row r="49" spans="1:8" ht="12" customHeight="1">
      <c r="A49" s="136" t="s">
        <v>268</v>
      </c>
      <c r="B49" s="137"/>
      <c r="C49" s="74"/>
      <c r="D49" s="74"/>
      <c r="E49" s="74"/>
      <c r="F49" s="74"/>
      <c r="G49" s="74"/>
      <c r="H49" s="213"/>
    </row>
    <row r="50" spans="1:8" ht="12" customHeight="1">
      <c r="A50" s="331" t="s">
        <v>269</v>
      </c>
      <c r="B50" s="332"/>
      <c r="C50" s="182">
        <v>0</v>
      </c>
      <c r="D50" s="74">
        <f>D55</f>
        <v>3526816.58</v>
      </c>
      <c r="E50" s="74">
        <f>SUM(E52:E58)</f>
        <v>3526816.58</v>
      </c>
      <c r="F50" s="74">
        <v>2485193.7600000002</v>
      </c>
      <c r="G50" s="74">
        <v>2485193.7600000002</v>
      </c>
      <c r="H50" s="74">
        <f>SUM(H52:H58)</f>
        <v>2485193.7600000002</v>
      </c>
    </row>
    <row r="51" spans="1:8" ht="12" customHeight="1">
      <c r="A51" s="331" t="s">
        <v>270</v>
      </c>
      <c r="B51" s="332"/>
      <c r="C51" s="181">
        <v>0</v>
      </c>
      <c r="D51" s="181">
        <v>0</v>
      </c>
      <c r="E51" s="181">
        <v>0</v>
      </c>
      <c r="F51" s="181">
        <v>0</v>
      </c>
      <c r="G51" s="181">
        <v>0</v>
      </c>
      <c r="H51" s="213">
        <v>0</v>
      </c>
    </row>
    <row r="52" spans="1:8" ht="12" customHeight="1">
      <c r="A52" s="331" t="s">
        <v>271</v>
      </c>
      <c r="B52" s="332"/>
      <c r="C52" s="181">
        <v>0</v>
      </c>
      <c r="D52" s="181">
        <v>0</v>
      </c>
      <c r="E52" s="181">
        <v>0</v>
      </c>
      <c r="F52" s="181">
        <v>0</v>
      </c>
      <c r="G52" s="181">
        <v>0</v>
      </c>
      <c r="H52" s="213">
        <v>0</v>
      </c>
    </row>
    <row r="53" spans="1:8" ht="12" customHeight="1">
      <c r="A53" s="331" t="s">
        <v>272</v>
      </c>
      <c r="B53" s="332"/>
      <c r="C53" s="181">
        <v>0</v>
      </c>
      <c r="D53" s="181">
        <v>0</v>
      </c>
      <c r="E53" s="181">
        <v>0</v>
      </c>
      <c r="F53" s="181">
        <v>0</v>
      </c>
      <c r="G53" s="181">
        <v>0</v>
      </c>
      <c r="H53" s="213">
        <v>0</v>
      </c>
    </row>
    <row r="54" spans="1:8" ht="21.75" customHeight="1">
      <c r="A54" s="343" t="s">
        <v>273</v>
      </c>
      <c r="B54" s="344"/>
      <c r="C54" s="181">
        <v>0</v>
      </c>
      <c r="D54" s="181">
        <v>0</v>
      </c>
      <c r="E54" s="181">
        <v>0</v>
      </c>
      <c r="F54" s="181">
        <v>0</v>
      </c>
      <c r="G54" s="181">
        <v>0</v>
      </c>
      <c r="H54" s="213">
        <v>0</v>
      </c>
    </row>
    <row r="55" spans="1:8" ht="12" customHeight="1">
      <c r="A55" s="331" t="s">
        <v>274</v>
      </c>
      <c r="B55" s="332"/>
      <c r="C55" s="182">
        <v>0</v>
      </c>
      <c r="D55" s="74">
        <v>3526816.58</v>
      </c>
      <c r="E55" s="74">
        <f>+C55+D55</f>
        <v>3526816.58</v>
      </c>
      <c r="F55" s="74">
        <f>+'FORMATO 4'!C13</f>
        <v>2485193.7600000002</v>
      </c>
      <c r="G55" s="74">
        <f>F55</f>
        <v>2485193.7600000002</v>
      </c>
      <c r="H55" s="74">
        <f>+G55-C55</f>
        <v>2485193.7600000002</v>
      </c>
    </row>
    <row r="56" spans="1:8" ht="12" customHeight="1">
      <c r="A56" s="331" t="s">
        <v>275</v>
      </c>
      <c r="B56" s="332"/>
      <c r="C56" s="182">
        <v>0</v>
      </c>
      <c r="D56" s="181">
        <v>0</v>
      </c>
      <c r="E56" s="181">
        <v>0</v>
      </c>
      <c r="F56" s="181">
        <v>0</v>
      </c>
      <c r="G56" s="181">
        <v>0</v>
      </c>
      <c r="H56" s="213">
        <v>0</v>
      </c>
    </row>
    <row r="57" spans="1:8" ht="12" customHeight="1">
      <c r="A57" s="331" t="s">
        <v>276</v>
      </c>
      <c r="B57" s="332"/>
      <c r="C57" s="182">
        <v>0</v>
      </c>
      <c r="D57" s="181">
        <v>0</v>
      </c>
      <c r="E57" s="181">
        <v>0</v>
      </c>
      <c r="F57" s="181">
        <v>0</v>
      </c>
      <c r="G57" s="181">
        <v>0</v>
      </c>
      <c r="H57" s="213">
        <v>0</v>
      </c>
    </row>
    <row r="58" spans="1:8" ht="12" customHeight="1">
      <c r="A58" s="331" t="s">
        <v>277</v>
      </c>
      <c r="B58" s="345"/>
      <c r="C58" s="182">
        <v>0</v>
      </c>
      <c r="D58" s="181">
        <v>0</v>
      </c>
      <c r="E58" s="181">
        <v>0</v>
      </c>
      <c r="F58" s="181">
        <v>0</v>
      </c>
      <c r="G58" s="181">
        <v>0</v>
      </c>
      <c r="H58" s="213">
        <v>0</v>
      </c>
    </row>
    <row r="59" spans="1:8" ht="12" customHeight="1">
      <c r="A59" s="331" t="s">
        <v>278</v>
      </c>
      <c r="B59" s="332"/>
      <c r="C59" s="182">
        <f aca="true" t="shared" si="2" ref="C59:H59">SUM(C60:C63)</f>
        <v>0</v>
      </c>
      <c r="D59" s="181">
        <f t="shared" si="2"/>
        <v>0</v>
      </c>
      <c r="E59" s="181">
        <f>SUM(E60:E63)</f>
        <v>0</v>
      </c>
      <c r="F59" s="181">
        <f t="shared" si="2"/>
        <v>0</v>
      </c>
      <c r="G59" s="181">
        <f t="shared" si="2"/>
        <v>0</v>
      </c>
      <c r="H59" s="213">
        <f t="shared" si="2"/>
        <v>0</v>
      </c>
    </row>
    <row r="60" spans="1:8" ht="12" customHeight="1">
      <c r="A60" s="331" t="s">
        <v>279</v>
      </c>
      <c r="B60" s="332"/>
      <c r="C60" s="182">
        <v>0</v>
      </c>
      <c r="D60" s="181">
        <v>0</v>
      </c>
      <c r="E60" s="181">
        <v>0</v>
      </c>
      <c r="F60" s="181">
        <v>0</v>
      </c>
      <c r="G60" s="181">
        <v>0</v>
      </c>
      <c r="H60" s="213">
        <v>0</v>
      </c>
    </row>
    <row r="61" spans="1:8" ht="12" customHeight="1">
      <c r="A61" s="331" t="s">
        <v>280</v>
      </c>
      <c r="B61" s="332"/>
      <c r="C61" s="182">
        <v>0</v>
      </c>
      <c r="D61" s="181">
        <v>0</v>
      </c>
      <c r="E61" s="181">
        <v>0</v>
      </c>
      <c r="F61" s="181">
        <v>0</v>
      </c>
      <c r="G61" s="181">
        <v>0</v>
      </c>
      <c r="H61" s="213">
        <v>0</v>
      </c>
    </row>
    <row r="62" spans="1:8" ht="12" customHeight="1">
      <c r="A62" s="331" t="s">
        <v>281</v>
      </c>
      <c r="B62" s="332"/>
      <c r="C62" s="182">
        <v>0</v>
      </c>
      <c r="D62" s="181">
        <v>0</v>
      </c>
      <c r="E62" s="181">
        <v>0</v>
      </c>
      <c r="F62" s="181">
        <v>0</v>
      </c>
      <c r="G62" s="181">
        <v>0</v>
      </c>
      <c r="H62" s="213">
        <v>0</v>
      </c>
    </row>
    <row r="63" spans="1:8" ht="12" customHeight="1">
      <c r="A63" s="331" t="s">
        <v>282</v>
      </c>
      <c r="B63" s="332"/>
      <c r="C63" s="182">
        <v>0</v>
      </c>
      <c r="D63" s="181">
        <v>0</v>
      </c>
      <c r="E63" s="181">
        <f>+C63+D63</f>
        <v>0</v>
      </c>
      <c r="F63" s="181">
        <v>0</v>
      </c>
      <c r="G63" s="181">
        <v>0</v>
      </c>
      <c r="H63" s="213">
        <f>E63-G63</f>
        <v>0</v>
      </c>
    </row>
    <row r="64" spans="1:8" ht="12" customHeight="1">
      <c r="A64" s="331" t="s">
        <v>283</v>
      </c>
      <c r="B64" s="332"/>
      <c r="C64" s="182">
        <v>0</v>
      </c>
      <c r="D64" s="181">
        <v>0</v>
      </c>
      <c r="E64" s="181">
        <v>0</v>
      </c>
      <c r="F64" s="181">
        <v>0</v>
      </c>
      <c r="G64" s="181">
        <v>0</v>
      </c>
      <c r="H64" s="213">
        <v>0</v>
      </c>
    </row>
    <row r="65" spans="1:8" ht="12" customHeight="1">
      <c r="A65" s="331" t="s">
        <v>284</v>
      </c>
      <c r="B65" s="332"/>
      <c r="C65" s="182">
        <v>0</v>
      </c>
      <c r="D65" s="181">
        <v>0</v>
      </c>
      <c r="E65" s="181">
        <v>0</v>
      </c>
      <c r="F65" s="181">
        <v>0</v>
      </c>
      <c r="G65" s="181">
        <v>0</v>
      </c>
      <c r="H65" s="213">
        <v>0</v>
      </c>
    </row>
    <row r="66" spans="1:8" ht="12" customHeight="1">
      <c r="A66" s="331" t="s">
        <v>285</v>
      </c>
      <c r="B66" s="332"/>
      <c r="C66" s="182">
        <v>0</v>
      </c>
      <c r="D66" s="181">
        <v>0</v>
      </c>
      <c r="E66" s="181">
        <v>0</v>
      </c>
      <c r="F66" s="181">
        <v>0</v>
      </c>
      <c r="G66" s="181">
        <v>0</v>
      </c>
      <c r="H66" s="213">
        <v>0</v>
      </c>
    </row>
    <row r="67" spans="1:8" ht="12" customHeight="1">
      <c r="A67" s="331" t="s">
        <v>286</v>
      </c>
      <c r="B67" s="332"/>
      <c r="C67" s="182">
        <v>0</v>
      </c>
      <c r="D67" s="181">
        <v>0</v>
      </c>
      <c r="E67" s="181">
        <v>0</v>
      </c>
      <c r="F67" s="181">
        <v>0</v>
      </c>
      <c r="G67" s="181">
        <v>0</v>
      </c>
      <c r="H67" s="213">
        <v>0</v>
      </c>
    </row>
    <row r="68" spans="1:8" ht="12" customHeight="1">
      <c r="A68" s="331" t="s">
        <v>287</v>
      </c>
      <c r="B68" s="332"/>
      <c r="C68" s="182">
        <v>0</v>
      </c>
      <c r="D68" s="181">
        <v>0</v>
      </c>
      <c r="E68" s="181">
        <v>0</v>
      </c>
      <c r="F68" s="181">
        <v>0</v>
      </c>
      <c r="G68" s="181">
        <v>0</v>
      </c>
      <c r="H68" s="213">
        <v>0</v>
      </c>
    </row>
    <row r="69" spans="1:8" ht="12" customHeight="1">
      <c r="A69" s="331"/>
      <c r="B69" s="332"/>
      <c r="C69" s="182">
        <v>0</v>
      </c>
      <c r="D69" s="181">
        <v>0</v>
      </c>
      <c r="E69" s="181">
        <v>0</v>
      </c>
      <c r="F69" s="181">
        <v>0</v>
      </c>
      <c r="G69" s="181">
        <v>0</v>
      </c>
      <c r="H69" s="213">
        <v>0</v>
      </c>
    </row>
    <row r="70" spans="1:8" ht="12" customHeight="1">
      <c r="A70" s="136" t="s">
        <v>288</v>
      </c>
      <c r="B70" s="137"/>
      <c r="C70" s="182">
        <f>C50+C59+C64</f>
        <v>0</v>
      </c>
      <c r="D70" s="74">
        <f>D50+D59+D64+D67+D68</f>
        <v>3526816.58</v>
      </c>
      <c r="E70" s="74">
        <f>E50+E59+E64+E67+E68</f>
        <v>3526816.58</v>
      </c>
      <c r="F70" s="74">
        <f>F50+F59+F64+F67+F68</f>
        <v>2485193.7600000002</v>
      </c>
      <c r="G70" s="74">
        <f>G50+G59+G64+G67+G68</f>
        <v>2485193.7600000002</v>
      </c>
      <c r="H70" s="74">
        <f>H50+H59+H64+H67+H68</f>
        <v>2485193.7600000002</v>
      </c>
    </row>
    <row r="71" spans="1:8" ht="12" customHeight="1">
      <c r="A71" s="331"/>
      <c r="B71" s="332"/>
      <c r="C71" s="165"/>
      <c r="D71" s="74"/>
      <c r="E71" s="74"/>
      <c r="F71" s="74"/>
      <c r="G71" s="74"/>
      <c r="H71" s="213"/>
    </row>
    <row r="72" spans="1:8" ht="12" customHeight="1">
      <c r="A72" s="136" t="s">
        <v>289</v>
      </c>
      <c r="B72" s="137"/>
      <c r="C72" s="181">
        <v>0</v>
      </c>
      <c r="D72" s="181">
        <v>0</v>
      </c>
      <c r="E72" s="181">
        <v>0</v>
      </c>
      <c r="F72" s="181">
        <v>0</v>
      </c>
      <c r="G72" s="181">
        <v>0</v>
      </c>
      <c r="H72" s="213">
        <v>0</v>
      </c>
    </row>
    <row r="73" spans="1:8" ht="12" customHeight="1">
      <c r="A73" s="331" t="s">
        <v>290</v>
      </c>
      <c r="B73" s="332"/>
      <c r="C73" s="181">
        <v>0</v>
      </c>
      <c r="D73" s="181">
        <v>0</v>
      </c>
      <c r="E73" s="181">
        <v>0</v>
      </c>
      <c r="F73" s="181">
        <v>0</v>
      </c>
      <c r="G73" s="181">
        <v>0</v>
      </c>
      <c r="H73" s="213">
        <v>0</v>
      </c>
    </row>
    <row r="74" spans="1:8" ht="12" customHeight="1">
      <c r="A74" s="331"/>
      <c r="B74" s="332"/>
      <c r="C74" s="165"/>
      <c r="D74" s="74"/>
      <c r="E74" s="74"/>
      <c r="F74" s="74"/>
      <c r="G74" s="74"/>
      <c r="H74" s="213"/>
    </row>
    <row r="75" spans="1:8" ht="12" customHeight="1">
      <c r="A75" s="136" t="s">
        <v>291</v>
      </c>
      <c r="B75" s="137"/>
      <c r="C75" s="74">
        <f>C45+C70+C72</f>
        <v>424620900.34</v>
      </c>
      <c r="D75" s="74">
        <f aca="true" t="shared" si="3" ref="D75:G75">D45+D70+D72</f>
        <v>20361416.17</v>
      </c>
      <c r="E75" s="74">
        <f t="shared" si="3"/>
        <v>444982315.51</v>
      </c>
      <c r="F75" s="74">
        <f>F45+F70+F72</f>
        <v>316534906.15</v>
      </c>
      <c r="G75" s="74">
        <f t="shared" si="3"/>
        <v>316534906.15</v>
      </c>
      <c r="H75" s="74">
        <f>H45+H70+H72</f>
        <v>-108085994.18999998</v>
      </c>
    </row>
    <row r="76" spans="1:8" ht="12" customHeight="1">
      <c r="A76" s="331"/>
      <c r="B76" s="332"/>
      <c r="C76" s="165"/>
      <c r="D76" s="74"/>
      <c r="E76" s="74"/>
      <c r="F76" s="74"/>
      <c r="G76" s="74"/>
      <c r="H76" s="213"/>
    </row>
    <row r="77" spans="1:8" ht="12" customHeight="1">
      <c r="A77" s="337" t="s">
        <v>292</v>
      </c>
      <c r="B77" s="341"/>
      <c r="C77" s="165"/>
      <c r="D77" s="74"/>
      <c r="E77" s="74"/>
      <c r="F77" s="74"/>
      <c r="G77" s="74"/>
      <c r="H77" s="213"/>
    </row>
    <row r="78" spans="1:8" ht="21" customHeight="1">
      <c r="A78" s="343" t="s">
        <v>293</v>
      </c>
      <c r="B78" s="344"/>
      <c r="C78" s="74">
        <f aca="true" t="shared" si="4" ref="C78:G78">C45</f>
        <v>424620900.34</v>
      </c>
      <c r="D78" s="74">
        <f t="shared" si="4"/>
        <v>16834599.590000004</v>
      </c>
      <c r="E78" s="74">
        <f t="shared" si="4"/>
        <v>441455498.93</v>
      </c>
      <c r="F78" s="74">
        <f>F45</f>
        <v>314049712.39</v>
      </c>
      <c r="G78" s="74">
        <f t="shared" si="4"/>
        <v>314049712.39</v>
      </c>
      <c r="H78" s="74">
        <f>H45</f>
        <v>-110571187.94999999</v>
      </c>
    </row>
    <row r="79" spans="1:8" ht="22.5" customHeight="1">
      <c r="A79" s="343" t="s">
        <v>294</v>
      </c>
      <c r="B79" s="344"/>
      <c r="C79" s="74">
        <f aca="true" t="shared" si="5" ref="C79:G79">C70</f>
        <v>0</v>
      </c>
      <c r="D79" s="74">
        <f>D70</f>
        <v>3526816.58</v>
      </c>
      <c r="E79" s="74">
        <f>E70</f>
        <v>3526816.58</v>
      </c>
      <c r="F79" s="74">
        <f>F70</f>
        <v>2485193.7600000002</v>
      </c>
      <c r="G79" s="74">
        <f t="shared" si="5"/>
        <v>2485193.7600000002</v>
      </c>
      <c r="H79" s="74">
        <f>H70</f>
        <v>2485193.7600000002</v>
      </c>
    </row>
    <row r="80" spans="1:8" ht="12" customHeight="1">
      <c r="A80" s="337" t="s">
        <v>295</v>
      </c>
      <c r="B80" s="341"/>
      <c r="C80" s="76">
        <f>C78+C79</f>
        <v>424620900.34</v>
      </c>
      <c r="D80" s="76">
        <f>D78+D79</f>
        <v>20361416.17</v>
      </c>
      <c r="E80" s="76">
        <f>E78+E79</f>
        <v>444982315.51</v>
      </c>
      <c r="F80" s="76">
        <f>F78+F79</f>
        <v>316534906.15</v>
      </c>
      <c r="G80" s="76">
        <f aca="true" t="shared" si="6" ref="G80">G78+G79</f>
        <v>316534906.15</v>
      </c>
      <c r="H80" s="76">
        <f>H78+H79</f>
        <v>-108085994.18999998</v>
      </c>
    </row>
    <row r="81" spans="1:8" ht="12" customHeight="1" thickBot="1">
      <c r="A81" s="346"/>
      <c r="B81" s="347"/>
      <c r="C81" s="166"/>
      <c r="D81" s="77"/>
      <c r="E81" s="77"/>
      <c r="F81" s="77"/>
      <c r="G81" s="77"/>
      <c r="H81" s="77"/>
    </row>
    <row r="84" ht="15">
      <c r="H84" s="151"/>
    </row>
  </sheetData>
  <mergeCells count="145">
    <mergeCell ref="A79:B79"/>
    <mergeCell ref="A80:B80"/>
    <mergeCell ref="A81:B81"/>
    <mergeCell ref="A71:B71"/>
    <mergeCell ref="A73:B73"/>
    <mergeCell ref="A74:B74"/>
    <mergeCell ref="A76:B76"/>
    <mergeCell ref="A77:B77"/>
    <mergeCell ref="A78:B78"/>
    <mergeCell ref="A64:B64"/>
    <mergeCell ref="A65:B65"/>
    <mergeCell ref="A66:B66"/>
    <mergeCell ref="A67:B67"/>
    <mergeCell ref="A68:B68"/>
    <mergeCell ref="A69:B69"/>
    <mergeCell ref="A58:B58"/>
    <mergeCell ref="A59:B59"/>
    <mergeCell ref="A60:B60"/>
    <mergeCell ref="A61:B61"/>
    <mergeCell ref="A62:B62"/>
    <mergeCell ref="A63:B63"/>
    <mergeCell ref="A52:B52"/>
    <mergeCell ref="A53:B53"/>
    <mergeCell ref="A54:B54"/>
    <mergeCell ref="A55:B55"/>
    <mergeCell ref="A56:B56"/>
    <mergeCell ref="A57:B57"/>
    <mergeCell ref="F45:F46"/>
    <mergeCell ref="G45:G46"/>
    <mergeCell ref="H45:H46"/>
    <mergeCell ref="A46:B46"/>
    <mergeCell ref="A50:B50"/>
    <mergeCell ref="A51:B51"/>
    <mergeCell ref="A42:B42"/>
    <mergeCell ref="A43:B43"/>
    <mergeCell ref="A45:B45"/>
    <mergeCell ref="C45:C46"/>
    <mergeCell ref="D45:D46"/>
    <mergeCell ref="E45:E46"/>
    <mergeCell ref="G37:G38"/>
    <mergeCell ref="H37:H38"/>
    <mergeCell ref="A38:B38"/>
    <mergeCell ref="A39:B39"/>
    <mergeCell ref="A40:B40"/>
    <mergeCell ref="A41:B41"/>
    <mergeCell ref="A36:B36"/>
    <mergeCell ref="A37:B37"/>
    <mergeCell ref="C37:C38"/>
    <mergeCell ref="D37:D38"/>
    <mergeCell ref="E37:E38"/>
    <mergeCell ref="F37:F38"/>
    <mergeCell ref="G33:G34"/>
    <mergeCell ref="H33:H34"/>
    <mergeCell ref="A34:B34"/>
    <mergeCell ref="A35:B35"/>
    <mergeCell ref="C35:C36"/>
    <mergeCell ref="D35:D36"/>
    <mergeCell ref="E35:E36"/>
    <mergeCell ref="F35:F36"/>
    <mergeCell ref="G35:G36"/>
    <mergeCell ref="H35:H36"/>
    <mergeCell ref="A32:B32"/>
    <mergeCell ref="A33:B33"/>
    <mergeCell ref="C33:C34"/>
    <mergeCell ref="D33:D34"/>
    <mergeCell ref="E33:E34"/>
    <mergeCell ref="F33:F34"/>
    <mergeCell ref="G29:G30"/>
    <mergeCell ref="H29:H30"/>
    <mergeCell ref="A30:B30"/>
    <mergeCell ref="A31:B31"/>
    <mergeCell ref="C31:C32"/>
    <mergeCell ref="D31:D32"/>
    <mergeCell ref="E31:E32"/>
    <mergeCell ref="F31:F32"/>
    <mergeCell ref="G31:G32"/>
    <mergeCell ref="H31:H32"/>
    <mergeCell ref="A28:B28"/>
    <mergeCell ref="A29:B29"/>
    <mergeCell ref="C29:C30"/>
    <mergeCell ref="D29:D30"/>
    <mergeCell ref="E29:E30"/>
    <mergeCell ref="F29:F30"/>
    <mergeCell ref="G25:G26"/>
    <mergeCell ref="H25:H26"/>
    <mergeCell ref="A26:B26"/>
    <mergeCell ref="A27:B27"/>
    <mergeCell ref="C27:C28"/>
    <mergeCell ref="D27:D28"/>
    <mergeCell ref="E27:E28"/>
    <mergeCell ref="F27:F28"/>
    <mergeCell ref="G27:G28"/>
    <mergeCell ref="H27:H28"/>
    <mergeCell ref="A24:B24"/>
    <mergeCell ref="A25:B25"/>
    <mergeCell ref="C25:C26"/>
    <mergeCell ref="D25:D26"/>
    <mergeCell ref="E25:E26"/>
    <mergeCell ref="F25:F26"/>
    <mergeCell ref="G21:G22"/>
    <mergeCell ref="H21:H22"/>
    <mergeCell ref="A22:B22"/>
    <mergeCell ref="A23:B23"/>
    <mergeCell ref="C23:C24"/>
    <mergeCell ref="D23:D24"/>
    <mergeCell ref="E23:E24"/>
    <mergeCell ref="F23:F24"/>
    <mergeCell ref="G23:G24"/>
    <mergeCell ref="H23:H24"/>
    <mergeCell ref="E19:E20"/>
    <mergeCell ref="F19:F20"/>
    <mergeCell ref="G19:G20"/>
    <mergeCell ref="H19:H20"/>
    <mergeCell ref="A20:B20"/>
    <mergeCell ref="A21:B21"/>
    <mergeCell ref="C21:C22"/>
    <mergeCell ref="D21:D22"/>
    <mergeCell ref="E21:E22"/>
    <mergeCell ref="F21:F22"/>
    <mergeCell ref="A16:B16"/>
    <mergeCell ref="A17:B17"/>
    <mergeCell ref="A18:B18"/>
    <mergeCell ref="A19:B19"/>
    <mergeCell ref="C19:C20"/>
    <mergeCell ref="D19:D20"/>
    <mergeCell ref="A10:B10"/>
    <mergeCell ref="A11:B11"/>
    <mergeCell ref="A12:B12"/>
    <mergeCell ref="A13:B13"/>
    <mergeCell ref="A14:B14"/>
    <mergeCell ref="A15:B15"/>
    <mergeCell ref="A1:H1"/>
    <mergeCell ref="A3:H3"/>
    <mergeCell ref="A4:H4"/>
    <mergeCell ref="A5:H5"/>
    <mergeCell ref="A6:H6"/>
    <mergeCell ref="A7:B7"/>
    <mergeCell ref="C7:G7"/>
    <mergeCell ref="H7:H9"/>
    <mergeCell ref="A8:B8"/>
    <mergeCell ref="C8:C9"/>
    <mergeCell ref="E8:E9"/>
    <mergeCell ref="F8:F9"/>
    <mergeCell ref="G8:G9"/>
    <mergeCell ref="A9:B9"/>
  </mergeCells>
  <printOptions/>
  <pageMargins left="0.7086614173228347" right="0.3937007874015748" top="0.7480314960629921" bottom="0.7480314960629921" header="0.31496062992125984" footer="0.31496062992125984"/>
  <pageSetup horizontalDpi="600" verticalDpi="600" orientation="portrait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8000860214233"/>
    <pageSetUpPr fitToPage="1"/>
  </sheetPr>
  <dimension ref="A1:I169"/>
  <sheetViews>
    <sheetView view="pageBreakPreview" zoomScale="120" zoomScaleSheetLayoutView="120" workbookViewId="0" topLeftCell="A1">
      <pane ySplit="9" topLeftCell="A10" activePane="bottomLeft" state="frozen"/>
      <selection pane="bottomLeft" activeCell="H163" sqref="H163"/>
    </sheetView>
  </sheetViews>
  <sheetFormatPr defaultColWidth="11.421875" defaultRowHeight="15"/>
  <cols>
    <col min="1" max="1" width="23.8515625" style="83" customWidth="1"/>
    <col min="2" max="2" width="35.28125" style="83" customWidth="1"/>
    <col min="3" max="3" width="16.8515625" style="96" bestFit="1" customWidth="1"/>
    <col min="4" max="4" width="14.8515625" style="96" customWidth="1"/>
    <col min="5" max="8" width="16.8515625" style="96" bestFit="1" customWidth="1"/>
    <col min="9" max="16384" width="11.421875" style="7" customWidth="1"/>
  </cols>
  <sheetData>
    <row r="1" spans="1:8" ht="12" customHeight="1">
      <c r="A1" s="308"/>
      <c r="B1" s="308"/>
      <c r="C1" s="308"/>
      <c r="D1" s="308"/>
      <c r="E1" s="308"/>
      <c r="F1" s="308"/>
      <c r="G1" s="308"/>
      <c r="H1" s="308"/>
    </row>
    <row r="2" ht="12" customHeight="1" thickBot="1"/>
    <row r="3" spans="1:8" ht="15">
      <c r="A3" s="348" t="s">
        <v>433</v>
      </c>
      <c r="B3" s="349"/>
      <c r="C3" s="349"/>
      <c r="D3" s="349"/>
      <c r="E3" s="349"/>
      <c r="F3" s="349"/>
      <c r="G3" s="349"/>
      <c r="H3" s="350"/>
    </row>
    <row r="4" spans="1:8" ht="15">
      <c r="A4" s="351" t="s">
        <v>296</v>
      </c>
      <c r="B4" s="352"/>
      <c r="C4" s="352"/>
      <c r="D4" s="352"/>
      <c r="E4" s="352"/>
      <c r="F4" s="352"/>
      <c r="G4" s="352"/>
      <c r="H4" s="353"/>
    </row>
    <row r="5" spans="1:8" ht="15">
      <c r="A5" s="351" t="s">
        <v>297</v>
      </c>
      <c r="B5" s="352"/>
      <c r="C5" s="352"/>
      <c r="D5" s="352"/>
      <c r="E5" s="352"/>
      <c r="F5" s="352"/>
      <c r="G5" s="352"/>
      <c r="H5" s="353"/>
    </row>
    <row r="6" spans="1:8" ht="15">
      <c r="A6" s="351" t="s">
        <v>440</v>
      </c>
      <c r="B6" s="352"/>
      <c r="C6" s="352"/>
      <c r="D6" s="352"/>
      <c r="E6" s="352"/>
      <c r="F6" s="352"/>
      <c r="G6" s="352"/>
      <c r="H6" s="353"/>
    </row>
    <row r="7" spans="1:8" ht="15" customHeight="1" thickBot="1">
      <c r="A7" s="356" t="s">
        <v>1</v>
      </c>
      <c r="B7" s="357"/>
      <c r="C7" s="357"/>
      <c r="D7" s="357"/>
      <c r="E7" s="357"/>
      <c r="F7" s="357"/>
      <c r="G7" s="357"/>
      <c r="H7" s="358"/>
    </row>
    <row r="8" spans="1:8" s="87" customFormat="1" ht="9" thickBot="1">
      <c r="A8" s="85" t="s">
        <v>2</v>
      </c>
      <c r="B8" s="86"/>
      <c r="C8" s="97" t="s">
        <v>298</v>
      </c>
      <c r="D8" s="98"/>
      <c r="E8" s="98"/>
      <c r="F8" s="98"/>
      <c r="G8" s="99"/>
      <c r="H8" s="100" t="s">
        <v>299</v>
      </c>
    </row>
    <row r="9" spans="1:8" s="87" customFormat="1" ht="24" customHeight="1" thickBot="1">
      <c r="A9" s="88"/>
      <c r="B9" s="89"/>
      <c r="C9" s="90" t="s">
        <v>186</v>
      </c>
      <c r="D9" s="90" t="s">
        <v>300</v>
      </c>
      <c r="E9" s="90" t="s">
        <v>301</v>
      </c>
      <c r="F9" s="90" t="s">
        <v>187</v>
      </c>
      <c r="G9" s="90" t="s">
        <v>189</v>
      </c>
      <c r="H9" s="91"/>
    </row>
    <row r="10" spans="1:8" ht="13.5" customHeight="1">
      <c r="A10" s="359" t="s">
        <v>302</v>
      </c>
      <c r="B10" s="360"/>
      <c r="C10" s="175">
        <f>SUM(C11+C19+C29+C39+C49+C59+C63+C72+C76)</f>
        <v>424620900.34000003</v>
      </c>
      <c r="D10" s="175">
        <f>SUM(D11+D19+D29+D39+D49+D59+D63+D72+D76)</f>
        <v>16834599.59</v>
      </c>
      <c r="E10" s="173">
        <f>C10+D10</f>
        <v>441455499.93</v>
      </c>
      <c r="F10" s="147">
        <f>F11+F19+F29+F39+F49+F59+F63+F72+F76</f>
        <v>263010446.15</v>
      </c>
      <c r="G10" s="147">
        <f>G11+G19+G29+G39+G49+G59+G63+G72+G76</f>
        <v>238628949.35999998</v>
      </c>
      <c r="H10" s="147">
        <f>H11+H19+H29+H39+H49+H59+H63+H72+H76</f>
        <v>178445053.78000006</v>
      </c>
    </row>
    <row r="11" spans="1:8" ht="13.5" customHeight="1">
      <c r="A11" s="354" t="s">
        <v>303</v>
      </c>
      <c r="B11" s="355"/>
      <c r="C11" s="169">
        <f>SUM(C12:C18)</f>
        <v>394850786.34000003</v>
      </c>
      <c r="D11" s="169">
        <f>SUM(D12:D18)</f>
        <v>5329795.740000001</v>
      </c>
      <c r="E11" s="173">
        <f aca="true" t="shared" si="0" ref="E11:E74">D11+C11</f>
        <v>400180582.08000004</v>
      </c>
      <c r="F11" s="148">
        <f>SUM(F12:F18)</f>
        <v>241130654.05</v>
      </c>
      <c r="G11" s="148">
        <f>SUM(G12:G18)</f>
        <v>216749157.26</v>
      </c>
      <c r="H11" s="170">
        <f>E11-F11</f>
        <v>159049928.03000003</v>
      </c>
    </row>
    <row r="12" spans="1:8" ht="13.5" customHeight="1">
      <c r="A12" s="354" t="s">
        <v>304</v>
      </c>
      <c r="B12" s="355"/>
      <c r="C12" s="92">
        <v>174400499.16000003</v>
      </c>
      <c r="D12" s="92">
        <v>-6339363.96</v>
      </c>
      <c r="E12" s="92">
        <f>+C12+D12</f>
        <v>168061135.20000002</v>
      </c>
      <c r="F12" s="92">
        <v>123603756.68</v>
      </c>
      <c r="G12" s="92">
        <v>123476584.34</v>
      </c>
      <c r="H12" s="92">
        <f>E12-F12</f>
        <v>44457378.52000001</v>
      </c>
    </row>
    <row r="13" spans="1:8" ht="13.5" customHeight="1">
      <c r="A13" s="361" t="s">
        <v>305</v>
      </c>
      <c r="B13" s="362"/>
      <c r="C13" s="92">
        <v>1630852.42</v>
      </c>
      <c r="D13" s="92">
        <v>657530</v>
      </c>
      <c r="E13" s="92">
        <f>+C13+D13</f>
        <v>2288382.42</v>
      </c>
      <c r="F13" s="92">
        <v>1092173.07</v>
      </c>
      <c r="G13" s="92">
        <v>1092173.07</v>
      </c>
      <c r="H13" s="92">
        <f aca="true" t="shared" si="1" ref="H13:H67">E13-F13</f>
        <v>1196209.3499999999</v>
      </c>
    </row>
    <row r="14" spans="1:8" ht="13.5" customHeight="1">
      <c r="A14" s="354" t="s">
        <v>306</v>
      </c>
      <c r="B14" s="355"/>
      <c r="C14" s="92">
        <v>75035711.33000001</v>
      </c>
      <c r="D14" s="92">
        <v>1329065.96</v>
      </c>
      <c r="E14" s="92">
        <f aca="true" t="shared" si="2" ref="E14:E18">+C14+D14</f>
        <v>76364777.29</v>
      </c>
      <c r="F14" s="92">
        <v>37708543.73</v>
      </c>
      <c r="G14" s="92">
        <v>37708543.73</v>
      </c>
      <c r="H14" s="92">
        <f t="shared" si="1"/>
        <v>38656233.56000001</v>
      </c>
    </row>
    <row r="15" spans="1:8" ht="13.5" customHeight="1">
      <c r="A15" s="354" t="s">
        <v>307</v>
      </c>
      <c r="B15" s="355"/>
      <c r="C15" s="92">
        <v>34486893.87</v>
      </c>
      <c r="D15" s="92">
        <v>403975.2</v>
      </c>
      <c r="E15" s="92">
        <f t="shared" si="2"/>
        <v>34890869.07</v>
      </c>
      <c r="F15" s="92">
        <v>26067818.960000005</v>
      </c>
      <c r="G15" s="92">
        <v>1830304.02</v>
      </c>
      <c r="H15" s="92">
        <f t="shared" si="1"/>
        <v>8823050.109999996</v>
      </c>
    </row>
    <row r="16" spans="1:8" ht="13.5" customHeight="1">
      <c r="A16" s="354" t="s">
        <v>308</v>
      </c>
      <c r="B16" s="355"/>
      <c r="C16" s="92">
        <v>90176772.86000001</v>
      </c>
      <c r="D16" s="92">
        <v>9278588.540000001</v>
      </c>
      <c r="E16" s="92">
        <f t="shared" si="2"/>
        <v>99455361.40000002</v>
      </c>
      <c r="F16" s="92">
        <v>52658361.61</v>
      </c>
      <c r="G16" s="92">
        <v>52641552.1</v>
      </c>
      <c r="H16" s="92">
        <f t="shared" si="1"/>
        <v>46796999.79000002</v>
      </c>
    </row>
    <row r="17" spans="1:8" ht="13.5" customHeight="1">
      <c r="A17" s="354" t="s">
        <v>309</v>
      </c>
      <c r="B17" s="355"/>
      <c r="C17" s="185">
        <v>0</v>
      </c>
      <c r="D17" s="185">
        <v>0</v>
      </c>
      <c r="E17" s="185">
        <f t="shared" si="2"/>
        <v>0</v>
      </c>
      <c r="F17" s="185">
        <v>0</v>
      </c>
      <c r="G17" s="185">
        <v>0</v>
      </c>
      <c r="H17" s="201">
        <f t="shared" si="1"/>
        <v>0</v>
      </c>
    </row>
    <row r="18" spans="1:8" ht="13.5" customHeight="1">
      <c r="A18" s="354" t="s">
        <v>310</v>
      </c>
      <c r="B18" s="355"/>
      <c r="C18" s="92">
        <v>19120056.700000003</v>
      </c>
      <c r="D18" s="197">
        <v>0</v>
      </c>
      <c r="E18" s="92">
        <f t="shared" si="2"/>
        <v>19120056.700000003</v>
      </c>
      <c r="F18" s="197">
        <v>0</v>
      </c>
      <c r="G18" s="197">
        <v>0</v>
      </c>
      <c r="H18" s="92">
        <f t="shared" si="1"/>
        <v>19120056.700000003</v>
      </c>
    </row>
    <row r="19" spans="1:8" ht="13.5" customHeight="1">
      <c r="A19" s="354" t="s">
        <v>311</v>
      </c>
      <c r="B19" s="355"/>
      <c r="C19" s="168">
        <f>SUM(C20:C28)</f>
        <v>8931034.2</v>
      </c>
      <c r="D19" s="168">
        <f>SUM(D20:D28)</f>
        <v>10840</v>
      </c>
      <c r="E19" s="173">
        <f>D19+C19</f>
        <v>8941874.2</v>
      </c>
      <c r="F19" s="171">
        <f>SUM(F20:F28)</f>
        <v>2043626.43</v>
      </c>
      <c r="G19" s="171">
        <f>SUM(G20:G28)</f>
        <v>2043626.43</v>
      </c>
      <c r="H19" s="170">
        <f>E19-F19</f>
        <v>6898247.77</v>
      </c>
    </row>
    <row r="20" spans="1:8" ht="13.5" customHeight="1">
      <c r="A20" s="354" t="s">
        <v>312</v>
      </c>
      <c r="B20" s="355"/>
      <c r="C20" s="92">
        <v>4675848.6</v>
      </c>
      <c r="D20" s="92">
        <v>-483000</v>
      </c>
      <c r="E20" s="92">
        <f>+C20+D20</f>
        <v>4192848.5999999996</v>
      </c>
      <c r="F20" s="92">
        <v>435503.62</v>
      </c>
      <c r="G20" s="92">
        <v>435503.62</v>
      </c>
      <c r="H20" s="92">
        <f t="shared" si="1"/>
        <v>3757344.9799999995</v>
      </c>
    </row>
    <row r="21" spans="1:8" ht="13.5" customHeight="1">
      <c r="A21" s="354" t="s">
        <v>313</v>
      </c>
      <c r="B21" s="355"/>
      <c r="C21" s="92">
        <v>749402.6</v>
      </c>
      <c r="D21" s="92">
        <v>4340</v>
      </c>
      <c r="E21" s="92">
        <f>+C21+D21</f>
        <v>753742.6</v>
      </c>
      <c r="F21" s="92">
        <v>713552.51</v>
      </c>
      <c r="G21" s="92">
        <v>713552.51</v>
      </c>
      <c r="H21" s="92">
        <f t="shared" si="1"/>
        <v>40190.08999999997</v>
      </c>
    </row>
    <row r="22" spans="1:8" ht="13.5" customHeight="1">
      <c r="A22" s="354" t="s">
        <v>314</v>
      </c>
      <c r="B22" s="355"/>
      <c r="C22" s="185">
        <v>0</v>
      </c>
      <c r="D22" s="185">
        <v>0</v>
      </c>
      <c r="E22" s="185">
        <f>+C22+D22</f>
        <v>0</v>
      </c>
      <c r="F22" s="185">
        <v>0</v>
      </c>
      <c r="G22" s="185">
        <v>0</v>
      </c>
      <c r="H22" s="201">
        <f t="shared" si="1"/>
        <v>0</v>
      </c>
    </row>
    <row r="23" spans="1:8" ht="13.5" customHeight="1">
      <c r="A23" s="354" t="s">
        <v>315</v>
      </c>
      <c r="B23" s="355"/>
      <c r="C23" s="92">
        <v>1291066.3</v>
      </c>
      <c r="D23" s="92">
        <v>4500</v>
      </c>
      <c r="E23" s="92">
        <f>+C23+D23</f>
        <v>1295566.3</v>
      </c>
      <c r="F23" s="92">
        <v>214188.08000000002</v>
      </c>
      <c r="G23" s="92">
        <v>214188.08000000002</v>
      </c>
      <c r="H23" s="92">
        <f t="shared" si="1"/>
        <v>1081378.22</v>
      </c>
    </row>
    <row r="24" spans="1:8" ht="13.5" customHeight="1">
      <c r="A24" s="354" t="s">
        <v>316</v>
      </c>
      <c r="B24" s="355"/>
      <c r="C24" s="92">
        <v>403669.17</v>
      </c>
      <c r="D24" s="201">
        <v>485000</v>
      </c>
      <c r="E24" s="92">
        <f aca="true" t="shared" si="3" ref="E24:E28">+C24+D24</f>
        <v>888669.1699999999</v>
      </c>
      <c r="F24" s="201">
        <v>655.4</v>
      </c>
      <c r="G24" s="201">
        <v>655.4</v>
      </c>
      <c r="H24" s="92" t="s">
        <v>439</v>
      </c>
    </row>
    <row r="25" spans="1:8" ht="13.5" customHeight="1">
      <c r="A25" s="354" t="s">
        <v>317</v>
      </c>
      <c r="B25" s="355"/>
      <c r="C25" s="92">
        <v>1111236.17</v>
      </c>
      <c r="D25" s="201">
        <v>0</v>
      </c>
      <c r="E25" s="92">
        <f t="shared" si="3"/>
        <v>1111236.17</v>
      </c>
      <c r="F25" s="92">
        <v>540098.46</v>
      </c>
      <c r="G25" s="92">
        <v>540098.46</v>
      </c>
      <c r="H25" s="92">
        <f t="shared" si="1"/>
        <v>571137.71</v>
      </c>
    </row>
    <row r="26" spans="1:8" ht="13.5" customHeight="1">
      <c r="A26" s="354" t="s">
        <v>318</v>
      </c>
      <c r="B26" s="355"/>
      <c r="C26" s="92">
        <v>268789.93</v>
      </c>
      <c r="D26" s="201">
        <v>0</v>
      </c>
      <c r="E26" s="92">
        <f t="shared" si="3"/>
        <v>268789.93</v>
      </c>
      <c r="F26" s="201">
        <v>78926.34999999999</v>
      </c>
      <c r="G26" s="201">
        <v>78926.34999999999</v>
      </c>
      <c r="H26" s="92">
        <f t="shared" si="1"/>
        <v>189863.58000000002</v>
      </c>
    </row>
    <row r="27" spans="1:8" ht="13.5" customHeight="1">
      <c r="A27" s="354" t="s">
        <v>319</v>
      </c>
      <c r="B27" s="355"/>
      <c r="C27" s="185">
        <v>0</v>
      </c>
      <c r="D27" s="201">
        <v>0</v>
      </c>
      <c r="E27" s="185">
        <f t="shared" si="3"/>
        <v>0</v>
      </c>
      <c r="F27" s="185">
        <v>0</v>
      </c>
      <c r="G27" s="185">
        <v>0</v>
      </c>
      <c r="H27" s="92">
        <f t="shared" si="1"/>
        <v>0</v>
      </c>
    </row>
    <row r="28" spans="1:8" ht="13.5" customHeight="1">
      <c r="A28" s="354" t="s">
        <v>320</v>
      </c>
      <c r="B28" s="355"/>
      <c r="C28" s="92">
        <v>431021.43</v>
      </c>
      <c r="D28" s="201">
        <v>0</v>
      </c>
      <c r="E28" s="92">
        <f t="shared" si="3"/>
        <v>431021.43</v>
      </c>
      <c r="F28" s="92">
        <v>60702.009999999995</v>
      </c>
      <c r="G28" s="92">
        <v>60702.009999999995</v>
      </c>
      <c r="H28" s="92">
        <f t="shared" si="1"/>
        <v>370319.42</v>
      </c>
    </row>
    <row r="29" spans="1:9" ht="13.5" customHeight="1">
      <c r="A29" s="354" t="s">
        <v>321</v>
      </c>
      <c r="B29" s="355"/>
      <c r="C29" s="168">
        <f>SUM(C30:C38)</f>
        <v>20839079.799999997</v>
      </c>
      <c r="D29" s="171">
        <f>SUM(D30:D38)</f>
        <v>11156177.290000001</v>
      </c>
      <c r="E29" s="173">
        <f t="shared" si="0"/>
        <v>31995257.089999996</v>
      </c>
      <c r="F29" s="171">
        <f>SUM(F30:F38)</f>
        <v>19499474.409999996</v>
      </c>
      <c r="G29" s="171">
        <f>SUM(G30:G38)</f>
        <v>19499474.409999996</v>
      </c>
      <c r="H29" s="170">
        <f>E29-F29</f>
        <v>12495782.68</v>
      </c>
      <c r="I29" s="84"/>
    </row>
    <row r="30" spans="1:8" ht="13.5" customHeight="1">
      <c r="A30" s="354" t="s">
        <v>322</v>
      </c>
      <c r="B30" s="355"/>
      <c r="C30" s="92">
        <v>3990967.88</v>
      </c>
      <c r="D30" s="92">
        <v>31647</v>
      </c>
      <c r="E30" s="92">
        <f aca="true" t="shared" si="4" ref="E30:E38">+C30+D30</f>
        <v>4022614.88</v>
      </c>
      <c r="F30" s="92">
        <v>2353073.11</v>
      </c>
      <c r="G30" s="92">
        <v>2353073.11</v>
      </c>
      <c r="H30" s="92">
        <f t="shared" si="1"/>
        <v>1669541.77</v>
      </c>
    </row>
    <row r="31" spans="1:8" ht="13.5" customHeight="1">
      <c r="A31" s="354" t="s">
        <v>323</v>
      </c>
      <c r="B31" s="355"/>
      <c r="C31" s="92">
        <v>889901.1199999999</v>
      </c>
      <c r="D31" s="201">
        <v>0</v>
      </c>
      <c r="E31" s="92">
        <f t="shared" si="4"/>
        <v>889901.1199999999</v>
      </c>
      <c r="F31" s="92">
        <v>720205.86</v>
      </c>
      <c r="G31" s="92">
        <v>720205.86</v>
      </c>
      <c r="H31" s="92">
        <f t="shared" si="1"/>
        <v>169695.2599999999</v>
      </c>
    </row>
    <row r="32" spans="1:8" ht="13.5" customHeight="1">
      <c r="A32" s="354" t="s">
        <v>324</v>
      </c>
      <c r="B32" s="355"/>
      <c r="C32" s="92">
        <v>2216673.44</v>
      </c>
      <c r="D32" s="92">
        <v>23180.010000000002</v>
      </c>
      <c r="E32" s="92">
        <f t="shared" si="4"/>
        <v>2239853.4499999997</v>
      </c>
      <c r="F32" s="92">
        <v>1710911.7699999998</v>
      </c>
      <c r="G32" s="92">
        <v>1710911.7699999998</v>
      </c>
      <c r="H32" s="92">
        <f t="shared" si="1"/>
        <v>528941.6799999999</v>
      </c>
    </row>
    <row r="33" spans="1:8" ht="13.5" customHeight="1">
      <c r="A33" s="354" t="s">
        <v>325</v>
      </c>
      <c r="B33" s="355"/>
      <c r="C33" s="92">
        <v>211179.77</v>
      </c>
      <c r="D33" s="201">
        <v>-56612.51</v>
      </c>
      <c r="E33" s="92">
        <f t="shared" si="4"/>
        <v>154567.25999999998</v>
      </c>
      <c r="F33" s="92">
        <v>28603.13</v>
      </c>
      <c r="G33" s="92">
        <v>28603.13</v>
      </c>
      <c r="H33" s="92">
        <f t="shared" si="1"/>
        <v>125964.12999999998</v>
      </c>
    </row>
    <row r="34" spans="1:8" ht="13.5" customHeight="1">
      <c r="A34" s="354" t="s">
        <v>326</v>
      </c>
      <c r="B34" s="355"/>
      <c r="C34" s="92">
        <v>2986052.8200000003</v>
      </c>
      <c r="D34" s="92">
        <f>3526816.58-D111</f>
        <v>0</v>
      </c>
      <c r="E34" s="92">
        <f>+C34+D34</f>
        <v>2986052.8200000003</v>
      </c>
      <c r="F34" s="92">
        <f>1111929.13-F111</f>
        <v>98940.78999999992</v>
      </c>
      <c r="G34" s="92">
        <f>1111929.13-G111</f>
        <v>98940.78999999992</v>
      </c>
      <c r="H34" s="92">
        <f>E34-F34</f>
        <v>2887112.0300000003</v>
      </c>
    </row>
    <row r="35" spans="1:8" ht="13.5" customHeight="1">
      <c r="A35" s="354" t="s">
        <v>327</v>
      </c>
      <c r="B35" s="355"/>
      <c r="C35" s="201">
        <v>0</v>
      </c>
      <c r="D35" s="201">
        <v>0</v>
      </c>
      <c r="E35" s="185">
        <f t="shared" si="4"/>
        <v>0</v>
      </c>
      <c r="F35" s="185">
        <v>0</v>
      </c>
      <c r="G35" s="185">
        <v>0</v>
      </c>
      <c r="H35" s="201">
        <f>E35-F35</f>
        <v>0</v>
      </c>
    </row>
    <row r="36" spans="1:8" ht="13.5" customHeight="1">
      <c r="A36" s="354" t="s">
        <v>328</v>
      </c>
      <c r="B36" s="355"/>
      <c r="C36" s="92">
        <v>189343.26</v>
      </c>
      <c r="D36" s="201">
        <v>26013.090000000004</v>
      </c>
      <c r="E36" s="92">
        <f t="shared" si="4"/>
        <v>215356.35</v>
      </c>
      <c r="F36" s="92">
        <v>173291.31</v>
      </c>
      <c r="G36" s="92">
        <v>173291.31</v>
      </c>
      <c r="H36" s="92">
        <f t="shared" si="1"/>
        <v>42065.04000000001</v>
      </c>
    </row>
    <row r="37" spans="1:8" ht="13.5" customHeight="1">
      <c r="A37" s="354" t="s">
        <v>329</v>
      </c>
      <c r="B37" s="355"/>
      <c r="C37" s="92">
        <v>150396.47999999998</v>
      </c>
      <c r="D37" s="201">
        <v>2713.55</v>
      </c>
      <c r="E37" s="92">
        <f t="shared" si="4"/>
        <v>153110.02999999997</v>
      </c>
      <c r="F37" s="92">
        <v>36358.060000000005</v>
      </c>
      <c r="G37" s="92">
        <v>36358.060000000005</v>
      </c>
      <c r="H37" s="92">
        <f t="shared" si="1"/>
        <v>116751.96999999997</v>
      </c>
    </row>
    <row r="38" spans="1:8" ht="13.5" customHeight="1">
      <c r="A38" s="354" t="s">
        <v>330</v>
      </c>
      <c r="B38" s="355"/>
      <c r="C38" s="92">
        <v>10204565.03</v>
      </c>
      <c r="D38" s="92">
        <v>11129236.15</v>
      </c>
      <c r="E38" s="92">
        <f t="shared" si="4"/>
        <v>21333801.18</v>
      </c>
      <c r="F38" s="92">
        <v>14378090.379999999</v>
      </c>
      <c r="G38" s="92">
        <v>14378090.379999999</v>
      </c>
      <c r="H38" s="92">
        <f t="shared" si="1"/>
        <v>6955710.800000001</v>
      </c>
    </row>
    <row r="39" spans="1:8" ht="13.5" customHeight="1">
      <c r="A39" s="354" t="s">
        <v>331</v>
      </c>
      <c r="B39" s="355"/>
      <c r="C39" s="202">
        <f>SUM(C40:C48)</f>
        <v>0</v>
      </c>
      <c r="D39" s="171">
        <f>SUM(D40:D48)</f>
        <v>69650</v>
      </c>
      <c r="E39" s="173">
        <f>D39+C39</f>
        <v>69650</v>
      </c>
      <c r="F39" s="171">
        <f>SUM(F40:F48)</f>
        <v>68554.7</v>
      </c>
      <c r="G39" s="171">
        <f>SUM(G40:G48)</f>
        <v>68554.7</v>
      </c>
      <c r="H39" s="216">
        <f>E39-F39</f>
        <v>1095.300000000003</v>
      </c>
    </row>
    <row r="40" spans="1:8" ht="13.5" customHeight="1">
      <c r="A40" s="354" t="s">
        <v>332</v>
      </c>
      <c r="B40" s="355"/>
      <c r="C40" s="185">
        <v>0</v>
      </c>
      <c r="D40" s="185">
        <v>0</v>
      </c>
      <c r="E40" s="185">
        <v>0</v>
      </c>
      <c r="F40" s="185">
        <v>0</v>
      </c>
      <c r="G40" s="185">
        <v>0</v>
      </c>
      <c r="H40" s="201">
        <f t="shared" si="1"/>
        <v>0</v>
      </c>
    </row>
    <row r="41" spans="1:8" ht="13.5" customHeight="1">
      <c r="A41" s="354" t="s">
        <v>333</v>
      </c>
      <c r="B41" s="355"/>
      <c r="C41" s="185">
        <v>0</v>
      </c>
      <c r="D41" s="185">
        <v>0</v>
      </c>
      <c r="E41" s="185">
        <v>0</v>
      </c>
      <c r="F41" s="185">
        <v>0</v>
      </c>
      <c r="G41" s="185">
        <v>0</v>
      </c>
      <c r="H41" s="201">
        <f t="shared" si="1"/>
        <v>0</v>
      </c>
    </row>
    <row r="42" spans="1:8" ht="13.5" customHeight="1">
      <c r="A42" s="354" t="s">
        <v>437</v>
      </c>
      <c r="B42" s="355"/>
      <c r="C42" s="185">
        <v>0</v>
      </c>
      <c r="D42" s="185">
        <v>0</v>
      </c>
      <c r="E42" s="185">
        <v>0</v>
      </c>
      <c r="F42" s="185">
        <v>0</v>
      </c>
      <c r="G42" s="185">
        <v>0</v>
      </c>
      <c r="H42" s="201">
        <f t="shared" si="1"/>
        <v>0</v>
      </c>
    </row>
    <row r="43" spans="1:8" ht="13.5" customHeight="1">
      <c r="A43" s="354" t="s">
        <v>335</v>
      </c>
      <c r="B43" s="355"/>
      <c r="C43" s="201">
        <v>0</v>
      </c>
      <c r="D43" s="92">
        <v>69650</v>
      </c>
      <c r="E43" s="92">
        <f>D43+C43</f>
        <v>69650</v>
      </c>
      <c r="F43" s="92">
        <v>68554.7</v>
      </c>
      <c r="G43" s="92">
        <v>68554.7</v>
      </c>
      <c r="H43" s="201">
        <f>E43-F43</f>
        <v>1095.300000000003</v>
      </c>
    </row>
    <row r="44" spans="1:8" ht="13.5" customHeight="1">
      <c r="A44" s="354" t="s">
        <v>336</v>
      </c>
      <c r="B44" s="355"/>
      <c r="C44" s="185">
        <v>0</v>
      </c>
      <c r="D44" s="185">
        <v>0</v>
      </c>
      <c r="E44" s="185">
        <v>0</v>
      </c>
      <c r="F44" s="185">
        <v>0</v>
      </c>
      <c r="G44" s="185">
        <v>0</v>
      </c>
      <c r="H44" s="185">
        <v>0</v>
      </c>
    </row>
    <row r="45" spans="1:8" ht="13.5" customHeight="1">
      <c r="A45" s="354" t="s">
        <v>337</v>
      </c>
      <c r="B45" s="355"/>
      <c r="C45" s="185">
        <v>0</v>
      </c>
      <c r="D45" s="185">
        <v>0</v>
      </c>
      <c r="E45" s="185">
        <v>0</v>
      </c>
      <c r="F45" s="185">
        <v>0</v>
      </c>
      <c r="G45" s="185">
        <v>0</v>
      </c>
      <c r="H45" s="185">
        <v>0</v>
      </c>
    </row>
    <row r="46" spans="1:8" ht="13.5" customHeight="1">
      <c r="A46" s="354" t="s">
        <v>338</v>
      </c>
      <c r="B46" s="355"/>
      <c r="C46" s="185">
        <v>0</v>
      </c>
      <c r="D46" s="185">
        <v>0</v>
      </c>
      <c r="E46" s="185">
        <v>0</v>
      </c>
      <c r="F46" s="185">
        <v>0</v>
      </c>
      <c r="G46" s="185">
        <v>0</v>
      </c>
      <c r="H46" s="185">
        <v>0</v>
      </c>
    </row>
    <row r="47" spans="1:8" ht="13.5" customHeight="1">
      <c r="A47" s="354" t="s">
        <v>339</v>
      </c>
      <c r="B47" s="355"/>
      <c r="C47" s="185">
        <v>0</v>
      </c>
      <c r="D47" s="185">
        <v>0</v>
      </c>
      <c r="E47" s="185">
        <v>0</v>
      </c>
      <c r="F47" s="185">
        <v>0</v>
      </c>
      <c r="G47" s="185">
        <v>0</v>
      </c>
      <c r="H47" s="185">
        <v>0</v>
      </c>
    </row>
    <row r="48" spans="1:8" ht="13.5" customHeight="1">
      <c r="A48" s="354" t="s">
        <v>340</v>
      </c>
      <c r="B48" s="355"/>
      <c r="C48" s="185">
        <v>0</v>
      </c>
      <c r="D48" s="185">
        <v>0</v>
      </c>
      <c r="E48" s="185">
        <v>0</v>
      </c>
      <c r="F48" s="185">
        <v>0</v>
      </c>
      <c r="G48" s="185">
        <v>0</v>
      </c>
      <c r="H48" s="185">
        <v>0</v>
      </c>
    </row>
    <row r="49" spans="1:8" ht="13.5" customHeight="1">
      <c r="A49" s="354" t="s">
        <v>341</v>
      </c>
      <c r="B49" s="355"/>
      <c r="C49" s="203">
        <f>SUM(C50:C58)</f>
        <v>0</v>
      </c>
      <c r="D49" s="168">
        <f>SUM(D50:D58)</f>
        <v>268136.56</v>
      </c>
      <c r="E49" s="173">
        <f t="shared" si="0"/>
        <v>268136.56</v>
      </c>
      <c r="F49" s="171">
        <f>SUM(F50:F58)</f>
        <v>268136.56</v>
      </c>
      <c r="G49" s="171">
        <f>SUM(G50:G58)</f>
        <v>268136.56</v>
      </c>
      <c r="H49" s="186">
        <f>E49-F49</f>
        <v>0</v>
      </c>
    </row>
    <row r="50" spans="1:8" ht="13.5" customHeight="1">
      <c r="A50" s="354" t="s">
        <v>342</v>
      </c>
      <c r="B50" s="355"/>
      <c r="C50" s="201">
        <v>0</v>
      </c>
      <c r="D50" s="92">
        <v>268136.56</v>
      </c>
      <c r="E50" s="92">
        <f aca="true" t="shared" si="5" ref="E50:E55">+C50+D50</f>
        <v>268136.56</v>
      </c>
      <c r="F50" s="92">
        <v>268136.56</v>
      </c>
      <c r="G50" s="92">
        <v>268136.56</v>
      </c>
      <c r="H50" s="185">
        <f t="shared" si="1"/>
        <v>0</v>
      </c>
    </row>
    <row r="51" spans="1:8" ht="13.5" customHeight="1">
      <c r="A51" s="354" t="s">
        <v>343</v>
      </c>
      <c r="B51" s="355"/>
      <c r="C51" s="201">
        <v>0</v>
      </c>
      <c r="D51" s="201">
        <v>0</v>
      </c>
      <c r="E51" s="201">
        <f t="shared" si="5"/>
        <v>0</v>
      </c>
      <c r="F51" s="185">
        <v>0</v>
      </c>
      <c r="G51" s="185">
        <v>0</v>
      </c>
      <c r="H51" s="187" t="s">
        <v>439</v>
      </c>
    </row>
    <row r="52" spans="1:8" ht="13.5" customHeight="1">
      <c r="A52" s="354" t="s">
        <v>344</v>
      </c>
      <c r="B52" s="355"/>
      <c r="C52" s="201">
        <v>0</v>
      </c>
      <c r="D52" s="201">
        <v>0</v>
      </c>
      <c r="E52" s="201">
        <f t="shared" si="5"/>
        <v>0</v>
      </c>
      <c r="F52" s="185">
        <v>0</v>
      </c>
      <c r="G52" s="185">
        <v>0</v>
      </c>
      <c r="H52" s="187">
        <f t="shared" si="1"/>
        <v>0</v>
      </c>
    </row>
    <row r="53" spans="1:8" ht="13.5" customHeight="1">
      <c r="A53" s="354" t="s">
        <v>345</v>
      </c>
      <c r="B53" s="355"/>
      <c r="C53" s="201">
        <v>0</v>
      </c>
      <c r="D53" s="201">
        <v>0</v>
      </c>
      <c r="E53" s="201">
        <f t="shared" si="5"/>
        <v>0</v>
      </c>
      <c r="F53" s="185">
        <v>0</v>
      </c>
      <c r="G53" s="185">
        <v>0</v>
      </c>
      <c r="H53" s="187">
        <f t="shared" si="1"/>
        <v>0</v>
      </c>
    </row>
    <row r="54" spans="1:8" ht="13.5" customHeight="1">
      <c r="A54" s="354" t="s">
        <v>346</v>
      </c>
      <c r="B54" s="355"/>
      <c r="C54" s="201">
        <v>0</v>
      </c>
      <c r="D54" s="201">
        <v>0</v>
      </c>
      <c r="E54" s="201">
        <f t="shared" si="5"/>
        <v>0</v>
      </c>
      <c r="F54" s="185">
        <v>0</v>
      </c>
      <c r="G54" s="185">
        <v>0</v>
      </c>
      <c r="H54" s="187">
        <f t="shared" si="1"/>
        <v>0</v>
      </c>
    </row>
    <row r="55" spans="1:8" ht="13.5" customHeight="1">
      <c r="A55" s="354" t="s">
        <v>347</v>
      </c>
      <c r="B55" s="355"/>
      <c r="C55" s="201">
        <v>0</v>
      </c>
      <c r="D55" s="201">
        <v>0</v>
      </c>
      <c r="E55" s="201">
        <f t="shared" si="5"/>
        <v>0</v>
      </c>
      <c r="F55" s="185">
        <v>0</v>
      </c>
      <c r="G55" s="185">
        <v>0</v>
      </c>
      <c r="H55" s="187" t="s">
        <v>439</v>
      </c>
    </row>
    <row r="56" spans="1:8" ht="13.5" customHeight="1">
      <c r="A56" s="354" t="s">
        <v>348</v>
      </c>
      <c r="B56" s="355"/>
      <c r="C56" s="185">
        <v>0</v>
      </c>
      <c r="D56" s="185">
        <v>0</v>
      </c>
      <c r="E56" s="204">
        <f t="shared" si="0"/>
        <v>0</v>
      </c>
      <c r="F56" s="190">
        <v>0</v>
      </c>
      <c r="G56" s="190">
        <v>0</v>
      </c>
      <c r="H56" s="187">
        <f t="shared" si="1"/>
        <v>0</v>
      </c>
    </row>
    <row r="57" spans="1:8" ht="13.5" customHeight="1">
      <c r="A57" s="354" t="s">
        <v>349</v>
      </c>
      <c r="B57" s="355"/>
      <c r="C57" s="185">
        <v>0</v>
      </c>
      <c r="D57" s="185">
        <v>0</v>
      </c>
      <c r="E57" s="189">
        <f t="shared" si="0"/>
        <v>0</v>
      </c>
      <c r="F57" s="190">
        <v>0</v>
      </c>
      <c r="G57" s="190">
        <v>0</v>
      </c>
      <c r="H57" s="187">
        <f t="shared" si="1"/>
        <v>0</v>
      </c>
    </row>
    <row r="58" spans="1:8" ht="13.5" customHeight="1">
      <c r="A58" s="354" t="s">
        <v>350</v>
      </c>
      <c r="B58" s="355"/>
      <c r="C58" s="185">
        <v>0</v>
      </c>
      <c r="D58" s="185">
        <v>0</v>
      </c>
      <c r="E58" s="189">
        <f t="shared" si="0"/>
        <v>0</v>
      </c>
      <c r="F58" s="190">
        <v>0</v>
      </c>
      <c r="G58" s="190">
        <v>0</v>
      </c>
      <c r="H58" s="187">
        <f t="shared" si="1"/>
        <v>0</v>
      </c>
    </row>
    <row r="59" spans="1:8" ht="13.5" customHeight="1">
      <c r="A59" s="354" t="s">
        <v>351</v>
      </c>
      <c r="B59" s="355"/>
      <c r="C59" s="185">
        <v>0</v>
      </c>
      <c r="D59" s="185">
        <v>0</v>
      </c>
      <c r="E59" s="189">
        <f t="shared" si="0"/>
        <v>0</v>
      </c>
      <c r="F59" s="191">
        <v>0</v>
      </c>
      <c r="G59" s="191">
        <v>0</v>
      </c>
      <c r="H59" s="187">
        <f t="shared" si="1"/>
        <v>0</v>
      </c>
    </row>
    <row r="60" spans="1:8" ht="13.5" customHeight="1">
      <c r="A60" s="354" t="s">
        <v>352</v>
      </c>
      <c r="B60" s="355"/>
      <c r="C60" s="185">
        <v>0</v>
      </c>
      <c r="D60" s="185">
        <v>0</v>
      </c>
      <c r="E60" s="189">
        <f t="shared" si="0"/>
        <v>0</v>
      </c>
      <c r="F60" s="191">
        <v>0</v>
      </c>
      <c r="G60" s="191">
        <v>0</v>
      </c>
      <c r="H60" s="187">
        <f t="shared" si="1"/>
        <v>0</v>
      </c>
    </row>
    <row r="61" spans="1:8" ht="13.5" customHeight="1">
      <c r="A61" s="354" t="s">
        <v>353</v>
      </c>
      <c r="B61" s="355"/>
      <c r="C61" s="185">
        <v>0</v>
      </c>
      <c r="D61" s="185">
        <v>0</v>
      </c>
      <c r="E61" s="189">
        <f t="shared" si="0"/>
        <v>0</v>
      </c>
      <c r="F61" s="191">
        <v>0</v>
      </c>
      <c r="G61" s="191">
        <v>0</v>
      </c>
      <c r="H61" s="187">
        <f t="shared" si="1"/>
        <v>0</v>
      </c>
    </row>
    <row r="62" spans="1:8" ht="13.5" customHeight="1">
      <c r="A62" s="354" t="s">
        <v>354</v>
      </c>
      <c r="B62" s="355"/>
      <c r="C62" s="185">
        <v>0</v>
      </c>
      <c r="D62" s="185">
        <v>0</v>
      </c>
      <c r="E62" s="189">
        <f t="shared" si="0"/>
        <v>0</v>
      </c>
      <c r="F62" s="191">
        <v>0</v>
      </c>
      <c r="G62" s="191">
        <v>0</v>
      </c>
      <c r="H62" s="187">
        <f t="shared" si="1"/>
        <v>0</v>
      </c>
    </row>
    <row r="63" spans="1:8" ht="13.5" customHeight="1">
      <c r="A63" s="354" t="s">
        <v>355</v>
      </c>
      <c r="B63" s="355"/>
      <c r="C63" s="185">
        <v>0</v>
      </c>
      <c r="D63" s="185">
        <v>0</v>
      </c>
      <c r="E63" s="189">
        <f t="shared" si="0"/>
        <v>0</v>
      </c>
      <c r="F63" s="191">
        <v>0</v>
      </c>
      <c r="G63" s="191">
        <v>0</v>
      </c>
      <c r="H63" s="187">
        <f t="shared" si="1"/>
        <v>0</v>
      </c>
    </row>
    <row r="64" spans="1:8" ht="13.5" customHeight="1">
      <c r="A64" s="354" t="s">
        <v>356</v>
      </c>
      <c r="B64" s="355"/>
      <c r="C64" s="185">
        <v>0</v>
      </c>
      <c r="D64" s="185">
        <v>0</v>
      </c>
      <c r="E64" s="189">
        <f t="shared" si="0"/>
        <v>0</v>
      </c>
      <c r="F64" s="191">
        <v>0</v>
      </c>
      <c r="G64" s="191">
        <v>0</v>
      </c>
      <c r="H64" s="187">
        <f t="shared" si="1"/>
        <v>0</v>
      </c>
    </row>
    <row r="65" spans="1:8" ht="13.5" customHeight="1">
      <c r="A65" s="354" t="s">
        <v>357</v>
      </c>
      <c r="B65" s="355"/>
      <c r="C65" s="185">
        <v>0</v>
      </c>
      <c r="D65" s="185">
        <v>0</v>
      </c>
      <c r="E65" s="189">
        <f t="shared" si="0"/>
        <v>0</v>
      </c>
      <c r="F65" s="191">
        <v>0</v>
      </c>
      <c r="G65" s="191">
        <v>0</v>
      </c>
      <c r="H65" s="187">
        <f t="shared" si="1"/>
        <v>0</v>
      </c>
    </row>
    <row r="66" spans="1:8" ht="13.5" customHeight="1">
      <c r="A66" s="354" t="s">
        <v>358</v>
      </c>
      <c r="B66" s="355"/>
      <c r="C66" s="185">
        <v>0</v>
      </c>
      <c r="D66" s="185">
        <v>0</v>
      </c>
      <c r="E66" s="189">
        <f t="shared" si="0"/>
        <v>0</v>
      </c>
      <c r="F66" s="191">
        <v>0</v>
      </c>
      <c r="G66" s="191">
        <v>0</v>
      </c>
      <c r="H66" s="187">
        <f t="shared" si="1"/>
        <v>0</v>
      </c>
    </row>
    <row r="67" spans="1:8" ht="13.5" customHeight="1">
      <c r="A67" s="354" t="s">
        <v>359</v>
      </c>
      <c r="B67" s="355"/>
      <c r="C67" s="185">
        <v>0</v>
      </c>
      <c r="D67" s="185">
        <v>0</v>
      </c>
      <c r="E67" s="189">
        <f t="shared" si="0"/>
        <v>0</v>
      </c>
      <c r="F67" s="191">
        <v>0</v>
      </c>
      <c r="G67" s="191">
        <v>0</v>
      </c>
      <c r="H67" s="187">
        <f t="shared" si="1"/>
        <v>0</v>
      </c>
    </row>
    <row r="68" spans="1:8" ht="13.5" customHeight="1">
      <c r="A68" s="354" t="s">
        <v>360</v>
      </c>
      <c r="B68" s="355"/>
      <c r="C68" s="185">
        <v>0</v>
      </c>
      <c r="D68" s="185">
        <v>0</v>
      </c>
      <c r="E68" s="189">
        <f t="shared" si="0"/>
        <v>0</v>
      </c>
      <c r="F68" s="191">
        <v>0</v>
      </c>
      <c r="G68" s="191">
        <v>0</v>
      </c>
      <c r="H68" s="187">
        <f aca="true" t="shared" si="6" ref="H68:H75">E68-G68</f>
        <v>0</v>
      </c>
    </row>
    <row r="69" spans="1:8" ht="13.5" customHeight="1">
      <c r="A69" s="354" t="s">
        <v>361</v>
      </c>
      <c r="B69" s="355"/>
      <c r="C69" s="185">
        <v>0</v>
      </c>
      <c r="D69" s="185">
        <v>0</v>
      </c>
      <c r="E69" s="189">
        <f t="shared" si="0"/>
        <v>0</v>
      </c>
      <c r="F69" s="191">
        <v>0</v>
      </c>
      <c r="G69" s="191">
        <v>0</v>
      </c>
      <c r="H69" s="187">
        <f t="shared" si="6"/>
        <v>0</v>
      </c>
    </row>
    <row r="70" spans="1:8" ht="13.5" customHeight="1">
      <c r="A70" s="354" t="s">
        <v>362</v>
      </c>
      <c r="B70" s="355"/>
      <c r="C70" s="185">
        <v>0</v>
      </c>
      <c r="D70" s="185">
        <v>0</v>
      </c>
      <c r="E70" s="189">
        <f t="shared" si="0"/>
        <v>0</v>
      </c>
      <c r="F70" s="191">
        <v>0</v>
      </c>
      <c r="G70" s="191">
        <v>0</v>
      </c>
      <c r="H70" s="187">
        <f t="shared" si="6"/>
        <v>0</v>
      </c>
    </row>
    <row r="71" spans="1:8" ht="13.5" customHeight="1">
      <c r="A71" s="354" t="s">
        <v>363</v>
      </c>
      <c r="B71" s="355"/>
      <c r="C71" s="185">
        <v>0</v>
      </c>
      <c r="D71" s="185">
        <v>0</v>
      </c>
      <c r="E71" s="189">
        <f t="shared" si="0"/>
        <v>0</v>
      </c>
      <c r="F71" s="191">
        <v>0</v>
      </c>
      <c r="G71" s="191">
        <v>0</v>
      </c>
      <c r="H71" s="187">
        <f t="shared" si="6"/>
        <v>0</v>
      </c>
    </row>
    <row r="72" spans="1:8" ht="13.5" customHeight="1">
      <c r="A72" s="354" t="s">
        <v>364</v>
      </c>
      <c r="B72" s="355"/>
      <c r="C72" s="185">
        <v>0</v>
      </c>
      <c r="D72" s="185">
        <v>0</v>
      </c>
      <c r="E72" s="189">
        <f t="shared" si="0"/>
        <v>0</v>
      </c>
      <c r="F72" s="191">
        <v>0</v>
      </c>
      <c r="G72" s="191">
        <v>0</v>
      </c>
      <c r="H72" s="187">
        <f t="shared" si="6"/>
        <v>0</v>
      </c>
    </row>
    <row r="73" spans="1:8" ht="13.5" customHeight="1">
      <c r="A73" s="354" t="s">
        <v>365</v>
      </c>
      <c r="B73" s="355"/>
      <c r="C73" s="185">
        <v>0</v>
      </c>
      <c r="D73" s="185">
        <v>0</v>
      </c>
      <c r="E73" s="189">
        <f t="shared" si="0"/>
        <v>0</v>
      </c>
      <c r="F73" s="191">
        <v>0</v>
      </c>
      <c r="G73" s="191">
        <v>0</v>
      </c>
      <c r="H73" s="187">
        <f t="shared" si="6"/>
        <v>0</v>
      </c>
    </row>
    <row r="74" spans="1:8" ht="13.5" customHeight="1">
      <c r="A74" s="354" t="s">
        <v>366</v>
      </c>
      <c r="B74" s="355"/>
      <c r="C74" s="185">
        <v>0</v>
      </c>
      <c r="D74" s="185">
        <v>0</v>
      </c>
      <c r="E74" s="189">
        <f t="shared" si="0"/>
        <v>0</v>
      </c>
      <c r="F74" s="191">
        <v>0</v>
      </c>
      <c r="G74" s="191">
        <v>0</v>
      </c>
      <c r="H74" s="187">
        <f t="shared" si="6"/>
        <v>0</v>
      </c>
    </row>
    <row r="75" spans="1:8" ht="13.5" customHeight="1">
      <c r="A75" s="354" t="s">
        <v>367</v>
      </c>
      <c r="B75" s="355"/>
      <c r="C75" s="185">
        <v>0</v>
      </c>
      <c r="D75" s="185">
        <v>0</v>
      </c>
      <c r="E75" s="189">
        <f aca="true" t="shared" si="7" ref="E75:E83">D75+C75</f>
        <v>0</v>
      </c>
      <c r="F75" s="191">
        <v>0</v>
      </c>
      <c r="G75" s="191">
        <v>0</v>
      </c>
      <c r="H75" s="187">
        <f t="shared" si="6"/>
        <v>0</v>
      </c>
    </row>
    <row r="76" spans="1:8" ht="13.5" customHeight="1">
      <c r="A76" s="354" t="s">
        <v>368</v>
      </c>
      <c r="B76" s="355"/>
      <c r="C76" s="185">
        <v>0</v>
      </c>
      <c r="D76" s="185">
        <v>0</v>
      </c>
      <c r="E76" s="189">
        <f t="shared" si="7"/>
        <v>0</v>
      </c>
      <c r="F76" s="191">
        <v>0</v>
      </c>
      <c r="G76" s="191">
        <v>0</v>
      </c>
      <c r="H76" s="187">
        <f aca="true" t="shared" si="8" ref="H76:H83">E76-G76</f>
        <v>0</v>
      </c>
    </row>
    <row r="77" spans="1:8" ht="13.5" customHeight="1">
      <c r="A77" s="354" t="s">
        <v>369</v>
      </c>
      <c r="B77" s="355"/>
      <c r="C77" s="185">
        <v>0</v>
      </c>
      <c r="D77" s="185">
        <v>0</v>
      </c>
      <c r="E77" s="189">
        <f t="shared" si="7"/>
        <v>0</v>
      </c>
      <c r="F77" s="191">
        <v>0</v>
      </c>
      <c r="G77" s="191">
        <v>0</v>
      </c>
      <c r="H77" s="187">
        <f t="shared" si="8"/>
        <v>0</v>
      </c>
    </row>
    <row r="78" spans="1:8" ht="13.5" customHeight="1">
      <c r="A78" s="354" t="s">
        <v>370</v>
      </c>
      <c r="B78" s="355"/>
      <c r="C78" s="185">
        <v>0</v>
      </c>
      <c r="D78" s="185">
        <v>0</v>
      </c>
      <c r="E78" s="189">
        <f t="shared" si="7"/>
        <v>0</v>
      </c>
      <c r="F78" s="191">
        <v>0</v>
      </c>
      <c r="G78" s="191">
        <v>0</v>
      </c>
      <c r="H78" s="187">
        <f t="shared" si="8"/>
        <v>0</v>
      </c>
    </row>
    <row r="79" spans="1:8" ht="13.5" customHeight="1">
      <c r="A79" s="354" t="s">
        <v>371</v>
      </c>
      <c r="B79" s="355"/>
      <c r="C79" s="185">
        <v>0</v>
      </c>
      <c r="D79" s="185">
        <v>0</v>
      </c>
      <c r="E79" s="189">
        <f t="shared" si="7"/>
        <v>0</v>
      </c>
      <c r="F79" s="191">
        <v>0</v>
      </c>
      <c r="G79" s="191">
        <v>0</v>
      </c>
      <c r="H79" s="187">
        <f t="shared" si="8"/>
        <v>0</v>
      </c>
    </row>
    <row r="80" spans="1:8" ht="13.5" customHeight="1">
      <c r="A80" s="354" t="s">
        <v>372</v>
      </c>
      <c r="B80" s="355"/>
      <c r="C80" s="185">
        <v>0</v>
      </c>
      <c r="D80" s="185">
        <v>0</v>
      </c>
      <c r="E80" s="189">
        <f t="shared" si="7"/>
        <v>0</v>
      </c>
      <c r="F80" s="191">
        <v>0</v>
      </c>
      <c r="G80" s="191">
        <v>0</v>
      </c>
      <c r="H80" s="187">
        <f t="shared" si="8"/>
        <v>0</v>
      </c>
    </row>
    <row r="81" spans="1:8" ht="13.5" customHeight="1">
      <c r="A81" s="354" t="s">
        <v>373</v>
      </c>
      <c r="B81" s="355"/>
      <c r="C81" s="185">
        <v>0</v>
      </c>
      <c r="D81" s="185">
        <v>0</v>
      </c>
      <c r="E81" s="189">
        <f t="shared" si="7"/>
        <v>0</v>
      </c>
      <c r="F81" s="191">
        <v>0</v>
      </c>
      <c r="G81" s="191">
        <v>0</v>
      </c>
      <c r="H81" s="187">
        <f t="shared" si="8"/>
        <v>0</v>
      </c>
    </row>
    <row r="82" spans="1:8" ht="13.5" customHeight="1">
      <c r="A82" s="354" t="s">
        <v>374</v>
      </c>
      <c r="B82" s="355"/>
      <c r="C82" s="185">
        <v>0</v>
      </c>
      <c r="D82" s="185">
        <v>0</v>
      </c>
      <c r="E82" s="189">
        <f t="shared" si="7"/>
        <v>0</v>
      </c>
      <c r="F82" s="191">
        <v>0</v>
      </c>
      <c r="G82" s="191">
        <v>0</v>
      </c>
      <c r="H82" s="187">
        <f t="shared" si="8"/>
        <v>0</v>
      </c>
    </row>
    <row r="83" spans="1:8" ht="13.5" customHeight="1">
      <c r="A83" s="354" t="s">
        <v>375</v>
      </c>
      <c r="B83" s="355"/>
      <c r="C83" s="185">
        <v>0</v>
      </c>
      <c r="D83" s="185">
        <v>0</v>
      </c>
      <c r="E83" s="189">
        <f t="shared" si="7"/>
        <v>0</v>
      </c>
      <c r="F83" s="191">
        <v>0</v>
      </c>
      <c r="G83" s="191">
        <v>0</v>
      </c>
      <c r="H83" s="187">
        <f t="shared" si="8"/>
        <v>0</v>
      </c>
    </row>
    <row r="84" spans="1:8" ht="13.5" customHeight="1">
      <c r="A84" s="140"/>
      <c r="B84" s="141"/>
      <c r="C84" s="92"/>
      <c r="D84" s="92"/>
      <c r="E84" s="174"/>
      <c r="F84" s="150"/>
      <c r="G84" s="150"/>
      <c r="H84" s="187"/>
    </row>
    <row r="85" spans="1:8" ht="13.5" customHeight="1">
      <c r="A85" s="354"/>
      <c r="B85" s="355"/>
      <c r="C85" s="92"/>
      <c r="D85" s="169"/>
      <c r="E85" s="173"/>
      <c r="F85" s="171"/>
      <c r="G85" s="171"/>
      <c r="H85" s="186"/>
    </row>
    <row r="86" spans="1:8" ht="9" customHeight="1">
      <c r="A86" s="365"/>
      <c r="B86" s="366"/>
      <c r="C86" s="367">
        <f>C88+C96+C106+C116+C126+C136+C140+C149+C153</f>
        <v>0</v>
      </c>
      <c r="D86" s="368">
        <f>D88+D96+D106+D116+D126+D136+D140+D149+D153</f>
        <v>3526816.58</v>
      </c>
      <c r="E86" s="369">
        <f>C86+D86</f>
        <v>3526816.58</v>
      </c>
      <c r="F86" s="363">
        <f>F88+F96+F106+F116+F126+F136+F140+F149+F153</f>
        <v>1012988.34</v>
      </c>
      <c r="G86" s="363">
        <f>G88+G96+G106+G116+G126+G136+G140+G149+G153</f>
        <v>1012988.34</v>
      </c>
      <c r="H86" s="364">
        <f>E86-F86</f>
        <v>2513828.24</v>
      </c>
    </row>
    <row r="87" spans="1:8" ht="9" customHeight="1">
      <c r="A87" s="365" t="s">
        <v>376</v>
      </c>
      <c r="B87" s="366"/>
      <c r="C87" s="367"/>
      <c r="D87" s="368"/>
      <c r="E87" s="369"/>
      <c r="F87" s="363"/>
      <c r="G87" s="363"/>
      <c r="H87" s="364"/>
    </row>
    <row r="88" spans="1:8" ht="9" customHeight="1">
      <c r="A88" s="354" t="s">
        <v>303</v>
      </c>
      <c r="B88" s="355"/>
      <c r="C88" s="185">
        <v>0</v>
      </c>
      <c r="D88" s="185">
        <v>0</v>
      </c>
      <c r="E88" s="188">
        <f>D88+C88</f>
        <v>0</v>
      </c>
      <c r="F88" s="191">
        <v>0</v>
      </c>
      <c r="G88" s="191">
        <v>0</v>
      </c>
      <c r="H88" s="187">
        <f>E88-G88</f>
        <v>0</v>
      </c>
    </row>
    <row r="89" spans="1:8" ht="9" customHeight="1">
      <c r="A89" s="354" t="s">
        <v>304</v>
      </c>
      <c r="B89" s="355"/>
      <c r="C89" s="185">
        <v>0</v>
      </c>
      <c r="D89" s="185">
        <v>0</v>
      </c>
      <c r="E89" s="188">
        <f aca="true" t="shared" si="9" ref="E89:E105">D89+C89</f>
        <v>0</v>
      </c>
      <c r="F89" s="191">
        <v>0</v>
      </c>
      <c r="G89" s="191">
        <v>0</v>
      </c>
      <c r="H89" s="187">
        <f aca="true" t="shared" si="10" ref="H89:H105">E89-G89</f>
        <v>0</v>
      </c>
    </row>
    <row r="90" spans="1:8" ht="9" customHeight="1">
      <c r="A90" s="354" t="s">
        <v>305</v>
      </c>
      <c r="B90" s="355"/>
      <c r="C90" s="185">
        <v>0</v>
      </c>
      <c r="D90" s="185">
        <v>0</v>
      </c>
      <c r="E90" s="188">
        <f t="shared" si="9"/>
        <v>0</v>
      </c>
      <c r="F90" s="191">
        <v>0</v>
      </c>
      <c r="G90" s="191">
        <v>0</v>
      </c>
      <c r="H90" s="187">
        <f t="shared" si="10"/>
        <v>0</v>
      </c>
    </row>
    <row r="91" spans="1:8" ht="9" customHeight="1">
      <c r="A91" s="354" t="s">
        <v>306</v>
      </c>
      <c r="B91" s="355"/>
      <c r="C91" s="185">
        <v>0</v>
      </c>
      <c r="D91" s="185">
        <v>0</v>
      </c>
      <c r="E91" s="188">
        <f t="shared" si="9"/>
        <v>0</v>
      </c>
      <c r="F91" s="191">
        <v>0</v>
      </c>
      <c r="G91" s="191">
        <v>0</v>
      </c>
      <c r="H91" s="187">
        <f t="shared" si="10"/>
        <v>0</v>
      </c>
    </row>
    <row r="92" spans="1:8" ht="9" customHeight="1">
      <c r="A92" s="354" t="s">
        <v>307</v>
      </c>
      <c r="B92" s="355"/>
      <c r="C92" s="185">
        <v>0</v>
      </c>
      <c r="D92" s="185">
        <v>0</v>
      </c>
      <c r="E92" s="188">
        <f t="shared" si="9"/>
        <v>0</v>
      </c>
      <c r="F92" s="191">
        <v>0</v>
      </c>
      <c r="G92" s="191">
        <v>0</v>
      </c>
      <c r="H92" s="187">
        <f t="shared" si="10"/>
        <v>0</v>
      </c>
    </row>
    <row r="93" spans="1:8" ht="9" customHeight="1">
      <c r="A93" s="354" t="s">
        <v>308</v>
      </c>
      <c r="B93" s="355"/>
      <c r="C93" s="185">
        <v>0</v>
      </c>
      <c r="D93" s="185">
        <v>0</v>
      </c>
      <c r="E93" s="188">
        <f t="shared" si="9"/>
        <v>0</v>
      </c>
      <c r="F93" s="191">
        <v>0</v>
      </c>
      <c r="G93" s="191">
        <v>0</v>
      </c>
      <c r="H93" s="187">
        <f t="shared" si="10"/>
        <v>0</v>
      </c>
    </row>
    <row r="94" spans="1:8" ht="9" customHeight="1">
      <c r="A94" s="354" t="s">
        <v>309</v>
      </c>
      <c r="B94" s="355"/>
      <c r="C94" s="185">
        <v>0</v>
      </c>
      <c r="D94" s="185">
        <v>0</v>
      </c>
      <c r="E94" s="188">
        <f t="shared" si="9"/>
        <v>0</v>
      </c>
      <c r="F94" s="191">
        <v>0</v>
      </c>
      <c r="G94" s="191">
        <v>0</v>
      </c>
      <c r="H94" s="187">
        <f t="shared" si="10"/>
        <v>0</v>
      </c>
    </row>
    <row r="95" spans="1:8" ht="9" customHeight="1">
      <c r="A95" s="354" t="s">
        <v>310</v>
      </c>
      <c r="B95" s="355"/>
      <c r="C95" s="185">
        <v>0</v>
      </c>
      <c r="D95" s="185">
        <v>0</v>
      </c>
      <c r="E95" s="188">
        <f t="shared" si="9"/>
        <v>0</v>
      </c>
      <c r="F95" s="191">
        <v>0</v>
      </c>
      <c r="G95" s="191">
        <v>0</v>
      </c>
      <c r="H95" s="187">
        <f t="shared" si="10"/>
        <v>0</v>
      </c>
    </row>
    <row r="96" spans="1:8" ht="9" customHeight="1">
      <c r="A96" s="354" t="s">
        <v>311</v>
      </c>
      <c r="B96" s="355"/>
      <c r="C96" s="185">
        <v>0</v>
      </c>
      <c r="D96" s="185">
        <v>0</v>
      </c>
      <c r="E96" s="188">
        <f t="shared" si="9"/>
        <v>0</v>
      </c>
      <c r="F96" s="191">
        <v>0</v>
      </c>
      <c r="G96" s="191">
        <v>0</v>
      </c>
      <c r="H96" s="187">
        <f t="shared" si="10"/>
        <v>0</v>
      </c>
    </row>
    <row r="97" spans="1:8" ht="9" customHeight="1">
      <c r="A97" s="354" t="s">
        <v>312</v>
      </c>
      <c r="B97" s="355"/>
      <c r="C97" s="185">
        <v>0</v>
      </c>
      <c r="D97" s="185">
        <v>0</v>
      </c>
      <c r="E97" s="188">
        <f t="shared" si="9"/>
        <v>0</v>
      </c>
      <c r="F97" s="191">
        <v>0</v>
      </c>
      <c r="G97" s="191">
        <v>0</v>
      </c>
      <c r="H97" s="187">
        <f t="shared" si="10"/>
        <v>0</v>
      </c>
    </row>
    <row r="98" spans="1:8" ht="9" customHeight="1">
      <c r="A98" s="354" t="s">
        <v>313</v>
      </c>
      <c r="B98" s="355"/>
      <c r="C98" s="185">
        <v>0</v>
      </c>
      <c r="D98" s="185">
        <v>0</v>
      </c>
      <c r="E98" s="188">
        <f t="shared" si="9"/>
        <v>0</v>
      </c>
      <c r="F98" s="191">
        <v>0</v>
      </c>
      <c r="G98" s="191">
        <v>0</v>
      </c>
      <c r="H98" s="187">
        <f t="shared" si="10"/>
        <v>0</v>
      </c>
    </row>
    <row r="99" spans="1:8" ht="9" customHeight="1">
      <c r="A99" s="354" t="s">
        <v>314</v>
      </c>
      <c r="B99" s="355"/>
      <c r="C99" s="185">
        <v>0</v>
      </c>
      <c r="D99" s="185">
        <v>0</v>
      </c>
      <c r="E99" s="188">
        <f t="shared" si="9"/>
        <v>0</v>
      </c>
      <c r="F99" s="191">
        <v>0</v>
      </c>
      <c r="G99" s="191">
        <v>0</v>
      </c>
      <c r="H99" s="187">
        <f t="shared" si="10"/>
        <v>0</v>
      </c>
    </row>
    <row r="100" spans="1:8" ht="9" customHeight="1">
      <c r="A100" s="354" t="s">
        <v>315</v>
      </c>
      <c r="B100" s="355"/>
      <c r="C100" s="185">
        <v>0</v>
      </c>
      <c r="D100" s="185">
        <v>0</v>
      </c>
      <c r="E100" s="188">
        <f t="shared" si="9"/>
        <v>0</v>
      </c>
      <c r="F100" s="191">
        <v>0</v>
      </c>
      <c r="G100" s="191">
        <v>0</v>
      </c>
      <c r="H100" s="187">
        <f t="shared" si="10"/>
        <v>0</v>
      </c>
    </row>
    <row r="101" spans="1:8" ht="9" customHeight="1">
      <c r="A101" s="354" t="s">
        <v>316</v>
      </c>
      <c r="B101" s="355"/>
      <c r="C101" s="185">
        <v>0</v>
      </c>
      <c r="D101" s="185">
        <v>0</v>
      </c>
      <c r="E101" s="188">
        <f t="shared" si="9"/>
        <v>0</v>
      </c>
      <c r="F101" s="191">
        <v>0</v>
      </c>
      <c r="G101" s="191">
        <v>0</v>
      </c>
      <c r="H101" s="187">
        <f t="shared" si="10"/>
        <v>0</v>
      </c>
    </row>
    <row r="102" spans="1:8" ht="9" customHeight="1">
      <c r="A102" s="354" t="s">
        <v>317</v>
      </c>
      <c r="B102" s="355"/>
      <c r="C102" s="185">
        <v>0</v>
      </c>
      <c r="D102" s="185">
        <v>0</v>
      </c>
      <c r="E102" s="188">
        <f t="shared" si="9"/>
        <v>0</v>
      </c>
      <c r="F102" s="191">
        <v>0</v>
      </c>
      <c r="G102" s="191">
        <v>0</v>
      </c>
      <c r="H102" s="187">
        <f t="shared" si="10"/>
        <v>0</v>
      </c>
    </row>
    <row r="103" spans="1:8" ht="9" customHeight="1">
      <c r="A103" s="354" t="s">
        <v>318</v>
      </c>
      <c r="B103" s="355"/>
      <c r="C103" s="185">
        <v>0</v>
      </c>
      <c r="D103" s="185">
        <v>0</v>
      </c>
      <c r="E103" s="188">
        <f t="shared" si="9"/>
        <v>0</v>
      </c>
      <c r="F103" s="191">
        <v>0</v>
      </c>
      <c r="G103" s="191">
        <v>0</v>
      </c>
      <c r="H103" s="187">
        <f t="shared" si="10"/>
        <v>0</v>
      </c>
    </row>
    <row r="104" spans="1:8" ht="9" customHeight="1">
      <c r="A104" s="354" t="s">
        <v>319</v>
      </c>
      <c r="B104" s="355"/>
      <c r="C104" s="185">
        <v>0</v>
      </c>
      <c r="D104" s="185">
        <v>0</v>
      </c>
      <c r="E104" s="188">
        <f t="shared" si="9"/>
        <v>0</v>
      </c>
      <c r="F104" s="191">
        <v>0</v>
      </c>
      <c r="G104" s="191">
        <v>0</v>
      </c>
      <c r="H104" s="187">
        <f t="shared" si="10"/>
        <v>0</v>
      </c>
    </row>
    <row r="105" spans="1:8" ht="9" customHeight="1">
      <c r="A105" s="354" t="s">
        <v>320</v>
      </c>
      <c r="B105" s="355"/>
      <c r="C105" s="185">
        <v>0</v>
      </c>
      <c r="D105" s="185">
        <v>0</v>
      </c>
      <c r="E105" s="188">
        <f t="shared" si="9"/>
        <v>0</v>
      </c>
      <c r="F105" s="191">
        <v>0</v>
      </c>
      <c r="G105" s="191">
        <v>0</v>
      </c>
      <c r="H105" s="187">
        <f t="shared" si="10"/>
        <v>0</v>
      </c>
    </row>
    <row r="106" spans="1:8" ht="9" customHeight="1">
      <c r="A106" s="354" t="s">
        <v>321</v>
      </c>
      <c r="B106" s="355"/>
      <c r="C106" s="205">
        <f>SUM(C107:C115)</f>
        <v>0</v>
      </c>
      <c r="D106" s="195">
        <f>SUM(D107:D115)</f>
        <v>3526816.58</v>
      </c>
      <c r="E106" s="196">
        <f>D106+C106</f>
        <v>3526816.58</v>
      </c>
      <c r="F106" s="173">
        <f>SUM(F107:F115)</f>
        <v>1012988.34</v>
      </c>
      <c r="G106" s="196">
        <f>SUM(G107:G115)</f>
        <v>1012988.34</v>
      </c>
      <c r="H106" s="211">
        <f>E106-F106</f>
        <v>2513828.24</v>
      </c>
    </row>
    <row r="107" spans="1:8" ht="9" customHeight="1">
      <c r="A107" s="354" t="s">
        <v>322</v>
      </c>
      <c r="B107" s="355"/>
      <c r="C107" s="201">
        <v>0</v>
      </c>
      <c r="D107" s="201">
        <v>0</v>
      </c>
      <c r="E107" s="204">
        <v>0</v>
      </c>
      <c r="F107" s="207">
        <v>0</v>
      </c>
      <c r="G107" s="207">
        <v>0</v>
      </c>
      <c r="H107" s="187">
        <v>0</v>
      </c>
    </row>
    <row r="108" spans="1:8" ht="9" customHeight="1">
      <c r="A108" s="354" t="s">
        <v>323</v>
      </c>
      <c r="B108" s="355"/>
      <c r="C108" s="185">
        <v>0</v>
      </c>
      <c r="D108" s="185">
        <v>0</v>
      </c>
      <c r="E108" s="189">
        <v>0</v>
      </c>
      <c r="F108" s="191">
        <v>0</v>
      </c>
      <c r="G108" s="191">
        <v>0</v>
      </c>
      <c r="H108" s="187">
        <v>0</v>
      </c>
    </row>
    <row r="109" spans="1:8" ht="9" customHeight="1">
      <c r="A109" s="354" t="s">
        <v>324</v>
      </c>
      <c r="B109" s="355"/>
      <c r="C109" s="185">
        <v>0</v>
      </c>
      <c r="D109" s="185">
        <v>0</v>
      </c>
      <c r="E109" s="189">
        <v>0</v>
      </c>
      <c r="F109" s="191">
        <v>0</v>
      </c>
      <c r="G109" s="191">
        <v>0</v>
      </c>
      <c r="H109" s="187">
        <v>0</v>
      </c>
    </row>
    <row r="110" spans="1:8" ht="9" customHeight="1">
      <c r="A110" s="354" t="s">
        <v>325</v>
      </c>
      <c r="B110" s="355"/>
      <c r="C110" s="185">
        <v>0</v>
      </c>
      <c r="D110" s="185">
        <v>0</v>
      </c>
      <c r="E110" s="189">
        <v>0</v>
      </c>
      <c r="F110" s="191">
        <v>0</v>
      </c>
      <c r="G110" s="191">
        <v>0</v>
      </c>
      <c r="H110" s="187">
        <v>0</v>
      </c>
    </row>
    <row r="111" spans="1:8" ht="9" customHeight="1">
      <c r="A111" s="354" t="s">
        <v>326</v>
      </c>
      <c r="B111" s="355"/>
      <c r="C111" s="185">
        <v>0</v>
      </c>
      <c r="D111" s="92">
        <v>3526816.58</v>
      </c>
      <c r="E111" s="150">
        <f>D111+C111</f>
        <v>3526816.58</v>
      </c>
      <c r="F111" s="150">
        <v>1012988.34</v>
      </c>
      <c r="G111" s="150">
        <v>1012988.34</v>
      </c>
      <c r="H111" s="149">
        <f>E111-F111</f>
        <v>2513828.24</v>
      </c>
    </row>
    <row r="112" spans="1:8" ht="9" customHeight="1">
      <c r="A112" s="354" t="s">
        <v>327</v>
      </c>
      <c r="B112" s="355"/>
      <c r="C112" s="185">
        <v>0</v>
      </c>
      <c r="D112" s="185">
        <v>0</v>
      </c>
      <c r="E112" s="189">
        <v>0</v>
      </c>
      <c r="F112" s="191">
        <v>0</v>
      </c>
      <c r="G112" s="191">
        <v>0</v>
      </c>
      <c r="H112" s="187">
        <v>0</v>
      </c>
    </row>
    <row r="113" spans="1:8" ht="9" customHeight="1">
      <c r="A113" s="354" t="s">
        <v>328</v>
      </c>
      <c r="B113" s="355"/>
      <c r="C113" s="185">
        <v>0</v>
      </c>
      <c r="D113" s="185">
        <v>0</v>
      </c>
      <c r="E113" s="189">
        <v>0</v>
      </c>
      <c r="F113" s="191">
        <v>0</v>
      </c>
      <c r="G113" s="191">
        <v>0</v>
      </c>
      <c r="H113" s="187">
        <v>0</v>
      </c>
    </row>
    <row r="114" spans="1:8" ht="9" customHeight="1">
      <c r="A114" s="354" t="s">
        <v>329</v>
      </c>
      <c r="B114" s="355"/>
      <c r="C114" s="185">
        <v>0</v>
      </c>
      <c r="D114" s="185">
        <v>0</v>
      </c>
      <c r="E114" s="189">
        <v>0</v>
      </c>
      <c r="F114" s="191">
        <v>0</v>
      </c>
      <c r="G114" s="191">
        <v>0</v>
      </c>
      <c r="H114" s="187">
        <v>0</v>
      </c>
    </row>
    <row r="115" spans="1:8" ht="9" customHeight="1">
      <c r="A115" s="354" t="s">
        <v>330</v>
      </c>
      <c r="B115" s="355"/>
      <c r="C115" s="201">
        <v>0</v>
      </c>
      <c r="D115" s="201">
        <v>0</v>
      </c>
      <c r="E115" s="204">
        <v>0</v>
      </c>
      <c r="F115" s="207">
        <v>0</v>
      </c>
      <c r="G115" s="207">
        <v>0</v>
      </c>
      <c r="H115" s="187">
        <v>0</v>
      </c>
    </row>
    <row r="116" spans="1:8" ht="9" customHeight="1">
      <c r="A116" s="354" t="s">
        <v>331</v>
      </c>
      <c r="B116" s="355"/>
      <c r="C116" s="205">
        <f>SUM(C117:C125)</f>
        <v>0</v>
      </c>
      <c r="D116" s="205">
        <f>SUM(D117:D125)</f>
        <v>0</v>
      </c>
      <c r="E116" s="206">
        <f aca="true" t="shared" si="11" ref="E116">D116+C116</f>
        <v>0</v>
      </c>
      <c r="F116" s="202">
        <f>SUM(F117:F125)</f>
        <v>0</v>
      </c>
      <c r="G116" s="202">
        <f>SUM(G117:G125)</f>
        <v>0</v>
      </c>
      <c r="H116" s="186">
        <f>E116-G116</f>
        <v>0</v>
      </c>
    </row>
    <row r="117" spans="1:8" ht="9" customHeight="1">
      <c r="A117" s="354" t="s">
        <v>332</v>
      </c>
      <c r="B117" s="355"/>
      <c r="C117" s="185">
        <v>0</v>
      </c>
      <c r="D117" s="185">
        <v>0</v>
      </c>
      <c r="E117" s="189">
        <v>0</v>
      </c>
      <c r="F117" s="191">
        <v>0</v>
      </c>
      <c r="G117" s="191">
        <v>0</v>
      </c>
      <c r="H117" s="187">
        <v>0</v>
      </c>
    </row>
    <row r="118" spans="1:8" ht="9" customHeight="1">
      <c r="A118" s="354" t="s">
        <v>333</v>
      </c>
      <c r="B118" s="355"/>
      <c r="C118" s="185">
        <v>0</v>
      </c>
      <c r="D118" s="185">
        <v>0</v>
      </c>
      <c r="E118" s="189">
        <v>0</v>
      </c>
      <c r="F118" s="191">
        <v>0</v>
      </c>
      <c r="G118" s="191">
        <v>0</v>
      </c>
      <c r="H118" s="187">
        <v>0</v>
      </c>
    </row>
    <row r="119" spans="1:8" ht="9" customHeight="1">
      <c r="A119" s="354" t="s">
        <v>334</v>
      </c>
      <c r="B119" s="355"/>
      <c r="C119" s="185">
        <v>0</v>
      </c>
      <c r="D119" s="185">
        <v>0</v>
      </c>
      <c r="E119" s="189">
        <v>0</v>
      </c>
      <c r="F119" s="191">
        <v>0</v>
      </c>
      <c r="G119" s="191">
        <v>0</v>
      </c>
      <c r="H119" s="187">
        <v>0</v>
      </c>
    </row>
    <row r="120" spans="1:8" ht="9" customHeight="1">
      <c r="A120" s="354" t="s">
        <v>335</v>
      </c>
      <c r="B120" s="355"/>
      <c r="C120" s="185">
        <v>0</v>
      </c>
      <c r="D120" s="185">
        <v>0</v>
      </c>
      <c r="E120" s="189">
        <f aca="true" t="shared" si="12" ref="E120">D120+C120</f>
        <v>0</v>
      </c>
      <c r="F120" s="191">
        <v>0</v>
      </c>
      <c r="G120" s="191">
        <v>0</v>
      </c>
      <c r="H120" s="187">
        <f>E120-G120</f>
        <v>0</v>
      </c>
    </row>
    <row r="121" spans="1:8" ht="9" customHeight="1">
      <c r="A121" s="354" t="s">
        <v>336</v>
      </c>
      <c r="B121" s="355"/>
      <c r="C121" s="185">
        <v>0</v>
      </c>
      <c r="D121" s="185">
        <v>0</v>
      </c>
      <c r="E121" s="189">
        <v>0</v>
      </c>
      <c r="F121" s="191">
        <v>0</v>
      </c>
      <c r="G121" s="191">
        <v>0</v>
      </c>
      <c r="H121" s="187">
        <v>0</v>
      </c>
    </row>
    <row r="122" spans="1:8" ht="9" customHeight="1">
      <c r="A122" s="354" t="s">
        <v>337</v>
      </c>
      <c r="B122" s="355"/>
      <c r="C122" s="185">
        <v>0</v>
      </c>
      <c r="D122" s="185">
        <v>0</v>
      </c>
      <c r="E122" s="189">
        <v>0</v>
      </c>
      <c r="F122" s="191">
        <v>0</v>
      </c>
      <c r="G122" s="191">
        <v>0</v>
      </c>
      <c r="H122" s="187">
        <v>0</v>
      </c>
    </row>
    <row r="123" spans="1:8" ht="9" customHeight="1">
      <c r="A123" s="354" t="s">
        <v>338</v>
      </c>
      <c r="B123" s="355"/>
      <c r="C123" s="185">
        <v>0</v>
      </c>
      <c r="D123" s="185">
        <v>0</v>
      </c>
      <c r="E123" s="189">
        <v>0</v>
      </c>
      <c r="F123" s="191">
        <v>0</v>
      </c>
      <c r="G123" s="191">
        <v>0</v>
      </c>
      <c r="H123" s="187">
        <v>0</v>
      </c>
    </row>
    <row r="124" spans="1:8" ht="9" customHeight="1">
      <c r="A124" s="354" t="s">
        <v>339</v>
      </c>
      <c r="B124" s="355"/>
      <c r="C124" s="185">
        <v>0</v>
      </c>
      <c r="D124" s="185">
        <v>0</v>
      </c>
      <c r="E124" s="189">
        <v>0</v>
      </c>
      <c r="F124" s="191">
        <v>0</v>
      </c>
      <c r="G124" s="191">
        <v>0</v>
      </c>
      <c r="H124" s="187">
        <v>0</v>
      </c>
    </row>
    <row r="125" spans="1:8" ht="9" customHeight="1">
      <c r="A125" s="354" t="s">
        <v>340</v>
      </c>
      <c r="B125" s="355"/>
      <c r="C125" s="185">
        <v>0</v>
      </c>
      <c r="D125" s="185">
        <v>0</v>
      </c>
      <c r="E125" s="189">
        <v>0</v>
      </c>
      <c r="F125" s="191">
        <v>0</v>
      </c>
      <c r="G125" s="191">
        <v>0</v>
      </c>
      <c r="H125" s="187">
        <v>0</v>
      </c>
    </row>
    <row r="126" spans="1:8" ht="9" customHeight="1">
      <c r="A126" s="354" t="s">
        <v>341</v>
      </c>
      <c r="B126" s="355"/>
      <c r="C126" s="185">
        <v>0</v>
      </c>
      <c r="D126" s="185">
        <v>0</v>
      </c>
      <c r="E126" s="189">
        <v>0</v>
      </c>
      <c r="F126" s="191">
        <v>0</v>
      </c>
      <c r="G126" s="191">
        <v>0</v>
      </c>
      <c r="H126" s="187">
        <v>0</v>
      </c>
    </row>
    <row r="127" spans="1:8" ht="9" customHeight="1">
      <c r="A127" s="354" t="s">
        <v>342</v>
      </c>
      <c r="B127" s="355"/>
      <c r="C127" s="185">
        <v>0</v>
      </c>
      <c r="D127" s="185">
        <v>0</v>
      </c>
      <c r="E127" s="189">
        <v>0</v>
      </c>
      <c r="F127" s="191">
        <v>0</v>
      </c>
      <c r="G127" s="191">
        <v>0</v>
      </c>
      <c r="H127" s="187">
        <v>0</v>
      </c>
    </row>
    <row r="128" spans="1:8" ht="9" customHeight="1">
      <c r="A128" s="354" t="s">
        <v>343</v>
      </c>
      <c r="B128" s="355"/>
      <c r="C128" s="185">
        <v>0</v>
      </c>
      <c r="D128" s="185">
        <v>0</v>
      </c>
      <c r="E128" s="189">
        <v>0</v>
      </c>
      <c r="F128" s="191">
        <v>0</v>
      </c>
      <c r="G128" s="191">
        <v>0</v>
      </c>
      <c r="H128" s="187">
        <v>0</v>
      </c>
    </row>
    <row r="129" spans="1:8" ht="9" customHeight="1">
      <c r="A129" s="354" t="s">
        <v>344</v>
      </c>
      <c r="B129" s="355"/>
      <c r="C129" s="185">
        <v>0</v>
      </c>
      <c r="D129" s="185">
        <v>0</v>
      </c>
      <c r="E129" s="189">
        <v>0</v>
      </c>
      <c r="F129" s="191">
        <v>0</v>
      </c>
      <c r="G129" s="191">
        <v>0</v>
      </c>
      <c r="H129" s="187">
        <v>0</v>
      </c>
    </row>
    <row r="130" spans="1:8" ht="9" customHeight="1">
      <c r="A130" s="354" t="s">
        <v>345</v>
      </c>
      <c r="B130" s="355"/>
      <c r="C130" s="185">
        <v>0</v>
      </c>
      <c r="D130" s="185">
        <v>0</v>
      </c>
      <c r="E130" s="189">
        <v>0</v>
      </c>
      <c r="F130" s="191">
        <v>0</v>
      </c>
      <c r="G130" s="191">
        <v>0</v>
      </c>
      <c r="H130" s="187">
        <v>0</v>
      </c>
    </row>
    <row r="131" spans="1:8" ht="9" customHeight="1">
      <c r="A131" s="354" t="s">
        <v>346</v>
      </c>
      <c r="B131" s="355"/>
      <c r="C131" s="185">
        <v>0</v>
      </c>
      <c r="D131" s="185">
        <v>0</v>
      </c>
      <c r="E131" s="189">
        <v>0</v>
      </c>
      <c r="F131" s="191">
        <v>0</v>
      </c>
      <c r="G131" s="191">
        <v>0</v>
      </c>
      <c r="H131" s="187">
        <v>0</v>
      </c>
    </row>
    <row r="132" spans="1:8" ht="9" customHeight="1">
      <c r="A132" s="354" t="s">
        <v>347</v>
      </c>
      <c r="B132" s="355"/>
      <c r="C132" s="185">
        <v>0</v>
      </c>
      <c r="D132" s="185">
        <v>0</v>
      </c>
      <c r="E132" s="189">
        <v>0</v>
      </c>
      <c r="F132" s="191">
        <v>0</v>
      </c>
      <c r="G132" s="191">
        <v>0</v>
      </c>
      <c r="H132" s="187">
        <v>0</v>
      </c>
    </row>
    <row r="133" spans="1:8" ht="9" customHeight="1">
      <c r="A133" s="354" t="s">
        <v>348</v>
      </c>
      <c r="B133" s="355"/>
      <c r="C133" s="185">
        <v>0</v>
      </c>
      <c r="D133" s="185">
        <v>0</v>
      </c>
      <c r="E133" s="189">
        <v>0</v>
      </c>
      <c r="F133" s="191">
        <v>0</v>
      </c>
      <c r="G133" s="191">
        <v>0</v>
      </c>
      <c r="H133" s="187">
        <v>0</v>
      </c>
    </row>
    <row r="134" spans="1:8" ht="9" customHeight="1">
      <c r="A134" s="354" t="s">
        <v>349</v>
      </c>
      <c r="B134" s="355"/>
      <c r="C134" s="185">
        <v>0</v>
      </c>
      <c r="D134" s="185">
        <v>0</v>
      </c>
      <c r="E134" s="189">
        <v>0</v>
      </c>
      <c r="F134" s="191">
        <v>0</v>
      </c>
      <c r="G134" s="191">
        <v>0</v>
      </c>
      <c r="H134" s="187">
        <v>0</v>
      </c>
    </row>
    <row r="135" spans="1:8" ht="9" customHeight="1">
      <c r="A135" s="354" t="s">
        <v>350</v>
      </c>
      <c r="B135" s="355"/>
      <c r="C135" s="185">
        <v>0</v>
      </c>
      <c r="D135" s="185">
        <v>0</v>
      </c>
      <c r="E135" s="189">
        <v>0</v>
      </c>
      <c r="F135" s="191">
        <v>0</v>
      </c>
      <c r="G135" s="191">
        <v>0</v>
      </c>
      <c r="H135" s="187">
        <v>0</v>
      </c>
    </row>
    <row r="136" spans="1:8" ht="9" customHeight="1">
      <c r="A136" s="354" t="s">
        <v>351</v>
      </c>
      <c r="B136" s="355"/>
      <c r="C136" s="185">
        <v>0</v>
      </c>
      <c r="D136" s="185">
        <v>0</v>
      </c>
      <c r="E136" s="189">
        <v>0</v>
      </c>
      <c r="F136" s="191">
        <v>0</v>
      </c>
      <c r="G136" s="191">
        <v>0</v>
      </c>
      <c r="H136" s="187">
        <v>0</v>
      </c>
    </row>
    <row r="137" spans="1:8" ht="9" customHeight="1">
      <c r="A137" s="354" t="s">
        <v>352</v>
      </c>
      <c r="B137" s="355"/>
      <c r="C137" s="185">
        <v>0</v>
      </c>
      <c r="D137" s="185">
        <v>0</v>
      </c>
      <c r="E137" s="189">
        <v>0</v>
      </c>
      <c r="F137" s="191">
        <v>0</v>
      </c>
      <c r="G137" s="191">
        <v>0</v>
      </c>
      <c r="H137" s="187">
        <v>0</v>
      </c>
    </row>
    <row r="138" spans="1:8" ht="9" customHeight="1">
      <c r="A138" s="354" t="s">
        <v>353</v>
      </c>
      <c r="B138" s="355"/>
      <c r="C138" s="185">
        <v>0</v>
      </c>
      <c r="D138" s="185">
        <v>0</v>
      </c>
      <c r="E138" s="189">
        <v>0</v>
      </c>
      <c r="F138" s="191">
        <v>0</v>
      </c>
      <c r="G138" s="191">
        <v>0</v>
      </c>
      <c r="H138" s="187">
        <v>0</v>
      </c>
    </row>
    <row r="139" spans="1:8" ht="9" customHeight="1">
      <c r="A139" s="354" t="s">
        <v>354</v>
      </c>
      <c r="B139" s="355"/>
      <c r="C139" s="185">
        <v>0</v>
      </c>
      <c r="D139" s="185">
        <v>0</v>
      </c>
      <c r="E139" s="189">
        <v>0</v>
      </c>
      <c r="F139" s="191">
        <v>0</v>
      </c>
      <c r="G139" s="191">
        <v>0</v>
      </c>
      <c r="H139" s="187">
        <v>0</v>
      </c>
    </row>
    <row r="140" spans="1:8" ht="9" customHeight="1">
      <c r="A140" s="354" t="s">
        <v>355</v>
      </c>
      <c r="B140" s="355"/>
      <c r="C140" s="185">
        <v>0</v>
      </c>
      <c r="D140" s="185">
        <v>0</v>
      </c>
      <c r="E140" s="189">
        <v>0</v>
      </c>
      <c r="F140" s="191">
        <v>0</v>
      </c>
      <c r="G140" s="191">
        <v>0</v>
      </c>
      <c r="H140" s="187">
        <v>0</v>
      </c>
    </row>
    <row r="141" spans="1:8" ht="9" customHeight="1">
      <c r="A141" s="354" t="s">
        <v>356</v>
      </c>
      <c r="B141" s="355"/>
      <c r="C141" s="185">
        <v>0</v>
      </c>
      <c r="D141" s="185">
        <v>0</v>
      </c>
      <c r="E141" s="189">
        <v>0</v>
      </c>
      <c r="F141" s="191">
        <v>0</v>
      </c>
      <c r="G141" s="191">
        <v>0</v>
      </c>
      <c r="H141" s="187">
        <v>0</v>
      </c>
    </row>
    <row r="142" spans="1:8" ht="9" customHeight="1">
      <c r="A142" s="354" t="s">
        <v>357</v>
      </c>
      <c r="B142" s="355"/>
      <c r="C142" s="185">
        <v>0</v>
      </c>
      <c r="D142" s="185">
        <v>0</v>
      </c>
      <c r="E142" s="189">
        <v>0</v>
      </c>
      <c r="F142" s="191">
        <v>0</v>
      </c>
      <c r="G142" s="191">
        <v>0</v>
      </c>
      <c r="H142" s="187">
        <v>0</v>
      </c>
    </row>
    <row r="143" spans="1:8" ht="9" customHeight="1">
      <c r="A143" s="354" t="s">
        <v>358</v>
      </c>
      <c r="B143" s="355"/>
      <c r="C143" s="185">
        <v>0</v>
      </c>
      <c r="D143" s="185">
        <v>0</v>
      </c>
      <c r="E143" s="189">
        <v>0</v>
      </c>
      <c r="F143" s="191">
        <v>0</v>
      </c>
      <c r="G143" s="191">
        <v>0</v>
      </c>
      <c r="H143" s="187">
        <v>0</v>
      </c>
    </row>
    <row r="144" spans="1:8" ht="9" customHeight="1">
      <c r="A144" s="354" t="s">
        <v>359</v>
      </c>
      <c r="B144" s="355"/>
      <c r="C144" s="185">
        <v>0</v>
      </c>
      <c r="D144" s="185">
        <v>0</v>
      </c>
      <c r="E144" s="189">
        <v>0</v>
      </c>
      <c r="F144" s="191">
        <v>0</v>
      </c>
      <c r="G144" s="191">
        <v>0</v>
      </c>
      <c r="H144" s="187">
        <v>0</v>
      </c>
    </row>
    <row r="145" spans="1:8" ht="9" customHeight="1">
      <c r="A145" s="354" t="s">
        <v>360</v>
      </c>
      <c r="B145" s="355"/>
      <c r="C145" s="185">
        <v>0</v>
      </c>
      <c r="D145" s="185">
        <v>0</v>
      </c>
      <c r="E145" s="189">
        <v>0</v>
      </c>
      <c r="F145" s="191">
        <v>0</v>
      </c>
      <c r="G145" s="191">
        <v>0</v>
      </c>
      <c r="H145" s="187">
        <v>0</v>
      </c>
    </row>
    <row r="146" spans="1:8" ht="9" customHeight="1">
      <c r="A146" s="354" t="s">
        <v>361</v>
      </c>
      <c r="B146" s="355"/>
      <c r="C146" s="185">
        <v>0</v>
      </c>
      <c r="D146" s="185">
        <v>0</v>
      </c>
      <c r="E146" s="189">
        <v>0</v>
      </c>
      <c r="F146" s="191">
        <v>0</v>
      </c>
      <c r="G146" s="191">
        <v>0</v>
      </c>
      <c r="H146" s="187">
        <v>0</v>
      </c>
    </row>
    <row r="147" spans="1:8" ht="9" customHeight="1">
      <c r="A147" s="354" t="s">
        <v>362</v>
      </c>
      <c r="B147" s="355"/>
      <c r="C147" s="185">
        <v>0</v>
      </c>
      <c r="D147" s="185">
        <v>0</v>
      </c>
      <c r="E147" s="189">
        <v>0</v>
      </c>
      <c r="F147" s="191">
        <v>0</v>
      </c>
      <c r="G147" s="191">
        <v>0</v>
      </c>
      <c r="H147" s="187">
        <v>0</v>
      </c>
    </row>
    <row r="148" spans="1:8" ht="9" customHeight="1">
      <c r="A148" s="354" t="s">
        <v>363</v>
      </c>
      <c r="B148" s="355"/>
      <c r="C148" s="185">
        <v>0</v>
      </c>
      <c r="D148" s="185">
        <v>0</v>
      </c>
      <c r="E148" s="189">
        <v>0</v>
      </c>
      <c r="F148" s="191">
        <v>0</v>
      </c>
      <c r="G148" s="191">
        <v>0</v>
      </c>
      <c r="H148" s="187">
        <v>0</v>
      </c>
    </row>
    <row r="149" spans="1:8" ht="9" customHeight="1">
      <c r="A149" s="354" t="s">
        <v>364</v>
      </c>
      <c r="B149" s="355"/>
      <c r="C149" s="185">
        <v>0</v>
      </c>
      <c r="D149" s="185">
        <v>0</v>
      </c>
      <c r="E149" s="189">
        <v>0</v>
      </c>
      <c r="F149" s="191">
        <v>0</v>
      </c>
      <c r="G149" s="191">
        <v>0</v>
      </c>
      <c r="H149" s="187">
        <v>0</v>
      </c>
    </row>
    <row r="150" spans="1:8" ht="9" customHeight="1">
      <c r="A150" s="354" t="s">
        <v>365</v>
      </c>
      <c r="B150" s="355"/>
      <c r="C150" s="185">
        <v>0</v>
      </c>
      <c r="D150" s="185">
        <v>0</v>
      </c>
      <c r="E150" s="189">
        <v>0</v>
      </c>
      <c r="F150" s="191">
        <v>0</v>
      </c>
      <c r="G150" s="191">
        <v>0</v>
      </c>
      <c r="H150" s="187">
        <v>0</v>
      </c>
    </row>
    <row r="151" spans="1:8" ht="9" customHeight="1">
      <c r="A151" s="354" t="s">
        <v>366</v>
      </c>
      <c r="B151" s="355"/>
      <c r="C151" s="185">
        <v>0</v>
      </c>
      <c r="D151" s="185">
        <v>0</v>
      </c>
      <c r="E151" s="189">
        <v>0</v>
      </c>
      <c r="F151" s="191">
        <v>0</v>
      </c>
      <c r="G151" s="191">
        <v>0</v>
      </c>
      <c r="H151" s="187">
        <v>0</v>
      </c>
    </row>
    <row r="152" spans="1:8" ht="9" customHeight="1">
      <c r="A152" s="354" t="s">
        <v>367</v>
      </c>
      <c r="B152" s="355"/>
      <c r="C152" s="185">
        <v>0</v>
      </c>
      <c r="D152" s="185">
        <v>0</v>
      </c>
      <c r="E152" s="189">
        <v>0</v>
      </c>
      <c r="F152" s="191">
        <v>0</v>
      </c>
      <c r="G152" s="191">
        <v>0</v>
      </c>
      <c r="H152" s="187">
        <v>0</v>
      </c>
    </row>
    <row r="153" spans="1:8" ht="9" customHeight="1">
      <c r="A153" s="354" t="s">
        <v>368</v>
      </c>
      <c r="B153" s="355"/>
      <c r="C153" s="185">
        <v>0</v>
      </c>
      <c r="D153" s="185">
        <v>0</v>
      </c>
      <c r="E153" s="189">
        <v>0</v>
      </c>
      <c r="F153" s="191">
        <v>0</v>
      </c>
      <c r="G153" s="191">
        <v>0</v>
      </c>
      <c r="H153" s="187">
        <v>0</v>
      </c>
    </row>
    <row r="154" spans="1:8" ht="9" customHeight="1">
      <c r="A154" s="354" t="s">
        <v>369</v>
      </c>
      <c r="B154" s="355"/>
      <c r="C154" s="185">
        <v>0</v>
      </c>
      <c r="D154" s="185">
        <v>0</v>
      </c>
      <c r="E154" s="189">
        <v>0</v>
      </c>
      <c r="F154" s="191">
        <v>0</v>
      </c>
      <c r="G154" s="191">
        <v>0</v>
      </c>
      <c r="H154" s="187">
        <v>0</v>
      </c>
    </row>
    <row r="155" spans="1:8" ht="9" customHeight="1">
      <c r="A155" s="354" t="s">
        <v>370</v>
      </c>
      <c r="B155" s="355"/>
      <c r="C155" s="185">
        <v>0</v>
      </c>
      <c r="D155" s="185">
        <v>0</v>
      </c>
      <c r="E155" s="189">
        <v>0</v>
      </c>
      <c r="F155" s="191">
        <v>0</v>
      </c>
      <c r="G155" s="191">
        <v>0</v>
      </c>
      <c r="H155" s="187">
        <v>0</v>
      </c>
    </row>
    <row r="156" spans="1:8" ht="9" customHeight="1">
      <c r="A156" s="354" t="s">
        <v>371</v>
      </c>
      <c r="B156" s="355"/>
      <c r="C156" s="185">
        <v>0</v>
      </c>
      <c r="D156" s="185">
        <v>0</v>
      </c>
      <c r="E156" s="189">
        <v>0</v>
      </c>
      <c r="F156" s="191">
        <v>0</v>
      </c>
      <c r="G156" s="191">
        <v>0</v>
      </c>
      <c r="H156" s="187">
        <v>0</v>
      </c>
    </row>
    <row r="157" spans="1:8" ht="9" customHeight="1">
      <c r="A157" s="354" t="s">
        <v>372</v>
      </c>
      <c r="B157" s="355"/>
      <c r="C157" s="185">
        <v>0</v>
      </c>
      <c r="D157" s="185">
        <v>0</v>
      </c>
      <c r="E157" s="189">
        <v>0</v>
      </c>
      <c r="F157" s="191">
        <v>0</v>
      </c>
      <c r="G157" s="191">
        <v>0</v>
      </c>
      <c r="H157" s="187">
        <v>0</v>
      </c>
    </row>
    <row r="158" spans="1:8" ht="9" customHeight="1">
      <c r="A158" s="354" t="s">
        <v>373</v>
      </c>
      <c r="B158" s="355"/>
      <c r="C158" s="185">
        <v>0</v>
      </c>
      <c r="D158" s="185">
        <v>0</v>
      </c>
      <c r="E158" s="189">
        <v>0</v>
      </c>
      <c r="F158" s="191">
        <v>0</v>
      </c>
      <c r="G158" s="191">
        <v>0</v>
      </c>
      <c r="H158" s="187">
        <v>0</v>
      </c>
    </row>
    <row r="159" spans="1:8" ht="9" customHeight="1">
      <c r="A159" s="354" t="s">
        <v>374</v>
      </c>
      <c r="B159" s="355"/>
      <c r="C159" s="185">
        <v>0</v>
      </c>
      <c r="D159" s="185">
        <v>0</v>
      </c>
      <c r="E159" s="189">
        <v>0</v>
      </c>
      <c r="F159" s="191">
        <v>0</v>
      </c>
      <c r="G159" s="191">
        <v>0</v>
      </c>
      <c r="H159" s="187">
        <v>0</v>
      </c>
    </row>
    <row r="160" spans="1:8" ht="9" customHeight="1">
      <c r="A160" s="354" t="s">
        <v>375</v>
      </c>
      <c r="B160" s="355"/>
      <c r="C160" s="185">
        <v>0</v>
      </c>
      <c r="D160" s="185">
        <v>0</v>
      </c>
      <c r="E160" s="189">
        <v>0</v>
      </c>
      <c r="F160" s="191">
        <v>0</v>
      </c>
      <c r="G160" s="191">
        <v>0</v>
      </c>
      <c r="H160" s="187">
        <v>0</v>
      </c>
    </row>
    <row r="161" spans="1:8" ht="9" customHeight="1">
      <c r="A161" s="140"/>
      <c r="B161" s="93"/>
      <c r="C161" s="92"/>
      <c r="D161" s="92"/>
      <c r="E161" s="173"/>
      <c r="F161" s="150"/>
      <c r="G161" s="150"/>
      <c r="H161" s="149"/>
    </row>
    <row r="162" spans="1:8" ht="9" customHeight="1">
      <c r="A162" s="365" t="s">
        <v>377</v>
      </c>
      <c r="B162" s="366"/>
      <c r="C162" s="169">
        <f>C10+C86</f>
        <v>424620900.34000003</v>
      </c>
      <c r="D162" s="169">
        <f>D10+D86</f>
        <v>20361416.17</v>
      </c>
      <c r="E162" s="173">
        <f>D162+C162-1</f>
        <v>444982315.51000005</v>
      </c>
      <c r="F162" s="171">
        <f>F10+F86</f>
        <v>264023434.49</v>
      </c>
      <c r="G162" s="171">
        <f>G10+G86-0.55</f>
        <v>239641937.14999998</v>
      </c>
      <c r="H162" s="170">
        <f>E162-F162+1</f>
        <v>180958882.02000004</v>
      </c>
    </row>
    <row r="163" spans="1:8" ht="6.75" customHeight="1" thickBot="1">
      <c r="A163" s="94"/>
      <c r="B163" s="95"/>
      <c r="C163" s="101"/>
      <c r="D163" s="101"/>
      <c r="E163" s="177"/>
      <c r="F163" s="101"/>
      <c r="G163" s="101"/>
      <c r="H163" s="176"/>
    </row>
    <row r="164" ht="15">
      <c r="D164" s="167"/>
    </row>
    <row r="165" spans="3:8" ht="15">
      <c r="C165" s="111"/>
      <c r="D165" s="111"/>
      <c r="E165" s="111"/>
      <c r="F165" s="111"/>
      <c r="G165" s="111"/>
      <c r="H165" s="111"/>
    </row>
    <row r="166" spans="4:6" ht="15">
      <c r="D166" s="102"/>
      <c r="E166" s="102"/>
      <c r="F166" s="102"/>
    </row>
    <row r="167" spans="4:8" ht="15">
      <c r="D167" s="102"/>
      <c r="E167" s="102"/>
      <c r="F167" s="102"/>
      <c r="H167" s="102"/>
    </row>
    <row r="168" spans="5:8" ht="15">
      <c r="E168" s="103"/>
      <c r="F168" s="102"/>
      <c r="H168" s="102"/>
    </row>
    <row r="169" ht="11.25">
      <c r="H169" s="172"/>
    </row>
  </sheetData>
  <mergeCells count="163">
    <mergeCell ref="A159:B159"/>
    <mergeCell ref="A160:B160"/>
    <mergeCell ref="A162:B162"/>
    <mergeCell ref="A153:B153"/>
    <mergeCell ref="A154:B154"/>
    <mergeCell ref="A155:B155"/>
    <mergeCell ref="A156:B156"/>
    <mergeCell ref="A157:B157"/>
    <mergeCell ref="A158:B158"/>
    <mergeCell ref="A147:B147"/>
    <mergeCell ref="A148:B148"/>
    <mergeCell ref="A149:B149"/>
    <mergeCell ref="A150:B150"/>
    <mergeCell ref="A151:B151"/>
    <mergeCell ref="A152:B152"/>
    <mergeCell ref="A141:B141"/>
    <mergeCell ref="A142:B142"/>
    <mergeCell ref="A143:B143"/>
    <mergeCell ref="A144:B144"/>
    <mergeCell ref="A145:B145"/>
    <mergeCell ref="A146:B146"/>
    <mergeCell ref="A135:B135"/>
    <mergeCell ref="A136:B136"/>
    <mergeCell ref="A137:B137"/>
    <mergeCell ref="A138:B138"/>
    <mergeCell ref="A139:B139"/>
    <mergeCell ref="A140:B140"/>
    <mergeCell ref="A129:B129"/>
    <mergeCell ref="A130:B130"/>
    <mergeCell ref="A131:B131"/>
    <mergeCell ref="A132:B132"/>
    <mergeCell ref="A133:B133"/>
    <mergeCell ref="A134:B134"/>
    <mergeCell ref="A123:B123"/>
    <mergeCell ref="A124:B124"/>
    <mergeCell ref="A125:B125"/>
    <mergeCell ref="A126:B126"/>
    <mergeCell ref="A127:B127"/>
    <mergeCell ref="A128:B128"/>
    <mergeCell ref="A117:B117"/>
    <mergeCell ref="A118:B118"/>
    <mergeCell ref="A119:B119"/>
    <mergeCell ref="A120:B120"/>
    <mergeCell ref="A121:B121"/>
    <mergeCell ref="A122:B122"/>
    <mergeCell ref="A111:B111"/>
    <mergeCell ref="A112:B112"/>
    <mergeCell ref="A113:B113"/>
    <mergeCell ref="A114:B114"/>
    <mergeCell ref="A115:B115"/>
    <mergeCell ref="A116:B116"/>
    <mergeCell ref="A105:B105"/>
    <mergeCell ref="A106:B106"/>
    <mergeCell ref="A107:B107"/>
    <mergeCell ref="A108:B108"/>
    <mergeCell ref="A109:B109"/>
    <mergeCell ref="A110:B110"/>
    <mergeCell ref="A100:B100"/>
    <mergeCell ref="A101:B101"/>
    <mergeCell ref="A102:B102"/>
    <mergeCell ref="A103:B103"/>
    <mergeCell ref="A104:B104"/>
    <mergeCell ref="A93:B93"/>
    <mergeCell ref="A94:B94"/>
    <mergeCell ref="A95:B95"/>
    <mergeCell ref="A96:B96"/>
    <mergeCell ref="A97:B97"/>
    <mergeCell ref="A98:B98"/>
    <mergeCell ref="A88:B88"/>
    <mergeCell ref="A89:B89"/>
    <mergeCell ref="A90:B90"/>
    <mergeCell ref="A91:B91"/>
    <mergeCell ref="A92:B92"/>
    <mergeCell ref="C86:C87"/>
    <mergeCell ref="D86:D87"/>
    <mergeCell ref="E86:E87"/>
    <mergeCell ref="A99:B99"/>
    <mergeCell ref="F86:F87"/>
    <mergeCell ref="G86:G87"/>
    <mergeCell ref="H86:H87"/>
    <mergeCell ref="A80:B80"/>
    <mergeCell ref="A81:B81"/>
    <mergeCell ref="A82:B82"/>
    <mergeCell ref="A83:B83"/>
    <mergeCell ref="A85:B85"/>
    <mergeCell ref="A86:B86"/>
    <mergeCell ref="A87:B87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9:B19"/>
    <mergeCell ref="A6:H6"/>
    <mergeCell ref="A7:H7"/>
    <mergeCell ref="A10:B10"/>
    <mergeCell ref="A11:B11"/>
    <mergeCell ref="A12:B12"/>
    <mergeCell ref="A13:B13"/>
    <mergeCell ref="A26:B26"/>
    <mergeCell ref="A27:B27"/>
    <mergeCell ref="A1:H1"/>
    <mergeCell ref="A3:H3"/>
    <mergeCell ref="A4:H4"/>
    <mergeCell ref="A5:H5"/>
    <mergeCell ref="A14:B14"/>
    <mergeCell ref="A15:B15"/>
    <mergeCell ref="A16:B16"/>
    <mergeCell ref="A17:B17"/>
    <mergeCell ref="A18:B18"/>
  </mergeCells>
  <printOptions/>
  <pageMargins left="0.7086614173228347" right="0.7086614173228347" top="0.7480314960629921" bottom="1.535433070866142" header="0.31496062992125984" footer="0.31496062992125984"/>
  <pageSetup fitToHeight="0" fitToWidth="1" horizontalDpi="600" verticalDpi="600" orientation="portrait" scale="5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8000860214233"/>
    <pageSetUpPr fitToPage="1"/>
  </sheetPr>
  <dimension ref="B1:J46"/>
  <sheetViews>
    <sheetView view="pageBreakPreview" zoomScale="130" zoomScaleSheetLayoutView="130" workbookViewId="0" topLeftCell="A1">
      <selection activeCell="H32" sqref="H32"/>
    </sheetView>
  </sheetViews>
  <sheetFormatPr defaultColWidth="27.28125" defaultRowHeight="15"/>
  <cols>
    <col min="1" max="1" width="11.8515625" style="7" customWidth="1"/>
    <col min="2" max="2" width="25.57421875" style="7" customWidth="1"/>
    <col min="3" max="3" width="18.7109375" style="7" customWidth="1"/>
    <col min="4" max="4" width="15.8515625" style="7" bestFit="1" customWidth="1"/>
    <col min="5" max="5" width="15.421875" style="7" bestFit="1" customWidth="1"/>
    <col min="6" max="7" width="14.140625" style="7" bestFit="1" customWidth="1"/>
    <col min="8" max="8" width="17.28125" style="7" bestFit="1" customWidth="1"/>
    <col min="9" max="16384" width="27.28125" style="7" customWidth="1"/>
  </cols>
  <sheetData>
    <row r="1" spans="2:8" ht="12" customHeight="1">
      <c r="B1" s="262"/>
      <c r="C1" s="262"/>
      <c r="D1" s="262"/>
      <c r="E1" s="262"/>
      <c r="F1" s="262"/>
      <c r="G1" s="262"/>
      <c r="H1" s="262"/>
    </row>
    <row r="2" spans="2:8" ht="12" customHeight="1" thickBot="1">
      <c r="B2" s="262"/>
      <c r="C2" s="262"/>
      <c r="D2" s="262"/>
      <c r="E2" s="262"/>
      <c r="F2" s="262"/>
      <c r="G2" s="262"/>
      <c r="H2" s="262"/>
    </row>
    <row r="3" spans="2:8" ht="15">
      <c r="B3" s="370" t="s">
        <v>433</v>
      </c>
      <c r="C3" s="371"/>
      <c r="D3" s="371"/>
      <c r="E3" s="371"/>
      <c r="F3" s="371"/>
      <c r="G3" s="371"/>
      <c r="H3" s="372"/>
    </row>
    <row r="4" spans="2:8" ht="15">
      <c r="B4" s="254" t="s">
        <v>296</v>
      </c>
      <c r="C4" s="255"/>
      <c r="D4" s="255"/>
      <c r="E4" s="255"/>
      <c r="F4" s="255"/>
      <c r="G4" s="255"/>
      <c r="H4" s="256"/>
    </row>
    <row r="5" spans="2:8" ht="15">
      <c r="B5" s="254" t="s">
        <v>378</v>
      </c>
      <c r="C5" s="255"/>
      <c r="D5" s="255"/>
      <c r="E5" s="255"/>
      <c r="F5" s="255"/>
      <c r="G5" s="255"/>
      <c r="H5" s="256"/>
    </row>
    <row r="6" spans="2:8" ht="15">
      <c r="B6" s="254" t="s">
        <v>440</v>
      </c>
      <c r="C6" s="255"/>
      <c r="D6" s="255"/>
      <c r="E6" s="255"/>
      <c r="F6" s="255"/>
      <c r="G6" s="255"/>
      <c r="H6" s="256"/>
    </row>
    <row r="7" spans="2:8" ht="15.75" customHeight="1" thickBot="1">
      <c r="B7" s="257" t="s">
        <v>1</v>
      </c>
      <c r="C7" s="258"/>
      <c r="D7" s="258"/>
      <c r="E7" s="258"/>
      <c r="F7" s="258"/>
      <c r="G7" s="258"/>
      <c r="H7" s="259"/>
    </row>
    <row r="8" spans="2:8" ht="12" thickBot="1">
      <c r="B8" s="373" t="s">
        <v>2</v>
      </c>
      <c r="C8" s="302" t="s">
        <v>298</v>
      </c>
      <c r="D8" s="303"/>
      <c r="E8" s="303"/>
      <c r="F8" s="303"/>
      <c r="G8" s="304"/>
      <c r="H8" s="373" t="s">
        <v>299</v>
      </c>
    </row>
    <row r="9" spans="2:8" ht="17.25" thickBot="1">
      <c r="B9" s="374"/>
      <c r="C9" s="129" t="s">
        <v>186</v>
      </c>
      <c r="D9" s="129" t="s">
        <v>229</v>
      </c>
      <c r="E9" s="129" t="s">
        <v>230</v>
      </c>
      <c r="F9" s="129" t="s">
        <v>187</v>
      </c>
      <c r="G9" s="129" t="s">
        <v>204</v>
      </c>
      <c r="H9" s="374"/>
    </row>
    <row r="10" spans="2:8" ht="20.1" customHeight="1">
      <c r="B10" s="104" t="s">
        <v>379</v>
      </c>
      <c r="C10" s="378">
        <f aca="true" t="shared" si="0" ref="C10:G10">C12</f>
        <v>424620900.34000015</v>
      </c>
      <c r="D10" s="375">
        <f t="shared" si="0"/>
        <v>16834599.590000004</v>
      </c>
      <c r="E10" s="375">
        <f t="shared" si="0"/>
        <v>441455498.9300002</v>
      </c>
      <c r="F10" s="375">
        <f t="shared" si="0"/>
        <v>263010446.15</v>
      </c>
      <c r="G10" s="375">
        <f t="shared" si="0"/>
        <v>238628949.35999998</v>
      </c>
      <c r="H10" s="375">
        <f>H12</f>
        <v>178445052.78000018</v>
      </c>
    </row>
    <row r="11" spans="2:10" ht="20.1" customHeight="1">
      <c r="B11" s="105" t="s">
        <v>380</v>
      </c>
      <c r="C11" s="379"/>
      <c r="D11" s="376"/>
      <c r="E11" s="376"/>
      <c r="F11" s="376"/>
      <c r="G11" s="376"/>
      <c r="H11" s="376"/>
      <c r="J11" s="84"/>
    </row>
    <row r="12" spans="2:8" ht="20.1" customHeight="1">
      <c r="B12" s="106" t="s">
        <v>433</v>
      </c>
      <c r="C12" s="142">
        <f>+'[3]CAdmon'!$D$12</f>
        <v>424620900.34000015</v>
      </c>
      <c r="D12" s="142">
        <f>+'FORMATO 6A'!D162-D23</f>
        <v>16834599.590000004</v>
      </c>
      <c r="E12" s="142">
        <f>D12+C12-1</f>
        <v>441455498.9300002</v>
      </c>
      <c r="F12" s="156">
        <f>+'FORMATO 6A'!F10</f>
        <v>263010446.15</v>
      </c>
      <c r="G12" s="164">
        <f>+'FORMATO 6A'!G10</f>
        <v>238628949.35999998</v>
      </c>
      <c r="H12" s="164">
        <f>+E12-F12</f>
        <v>178445052.78000018</v>
      </c>
    </row>
    <row r="13" spans="2:8" ht="12" customHeight="1">
      <c r="B13" s="49"/>
      <c r="C13" s="142"/>
      <c r="D13" s="142"/>
      <c r="E13" s="142"/>
      <c r="F13" s="142"/>
      <c r="G13" s="142"/>
      <c r="H13" s="142"/>
    </row>
    <row r="14" spans="2:8" ht="12" customHeight="1">
      <c r="B14" s="49"/>
      <c r="C14" s="142"/>
      <c r="D14" s="142"/>
      <c r="E14" s="142"/>
      <c r="F14" s="142"/>
      <c r="G14" s="142"/>
      <c r="H14" s="142"/>
    </row>
    <row r="15" spans="2:8" ht="12" customHeight="1">
      <c r="B15" s="49"/>
      <c r="C15" s="142"/>
      <c r="D15" s="142"/>
      <c r="E15" s="142"/>
      <c r="F15" s="142"/>
      <c r="G15" s="142"/>
      <c r="H15" s="142"/>
    </row>
    <row r="16" spans="2:8" ht="12" customHeight="1">
      <c r="B16" s="49"/>
      <c r="C16" s="142"/>
      <c r="D16" s="142"/>
      <c r="E16" s="142"/>
      <c r="F16" s="142"/>
      <c r="G16" s="142"/>
      <c r="H16" s="142"/>
    </row>
    <row r="17" spans="2:8" ht="12" customHeight="1">
      <c r="B17" s="49"/>
      <c r="C17" s="142"/>
      <c r="D17" s="142"/>
      <c r="E17" s="142"/>
      <c r="F17" s="142"/>
      <c r="G17" s="142"/>
      <c r="H17" s="142"/>
    </row>
    <row r="18" spans="2:8" ht="12" customHeight="1">
      <c r="B18" s="49"/>
      <c r="C18" s="142"/>
      <c r="D18" s="142"/>
      <c r="E18" s="142"/>
      <c r="F18" s="142"/>
      <c r="G18" s="142"/>
      <c r="H18" s="142"/>
    </row>
    <row r="19" spans="2:8" ht="12" customHeight="1">
      <c r="B19" s="49"/>
      <c r="C19" s="142"/>
      <c r="D19" s="142"/>
      <c r="E19" s="142"/>
      <c r="F19" s="142"/>
      <c r="G19" s="142"/>
      <c r="H19" s="142"/>
    </row>
    <row r="20" spans="2:8" ht="12" customHeight="1">
      <c r="B20" s="49"/>
      <c r="C20" s="142"/>
      <c r="D20" s="142"/>
      <c r="E20" s="142"/>
      <c r="F20" s="142"/>
      <c r="G20" s="142"/>
      <c r="H20" s="142"/>
    </row>
    <row r="21" spans="2:8" ht="20.1" customHeight="1">
      <c r="B21" s="47" t="s">
        <v>381</v>
      </c>
      <c r="C21" s="377">
        <f>C23</f>
        <v>0</v>
      </c>
      <c r="D21" s="376">
        <f>D23</f>
        <v>3526816.58</v>
      </c>
      <c r="E21" s="376">
        <f aca="true" t="shared" si="1" ref="E21:G21">E23</f>
        <v>3526816.58</v>
      </c>
      <c r="F21" s="376">
        <f t="shared" si="1"/>
        <v>1012988.34</v>
      </c>
      <c r="G21" s="376">
        <f t="shared" si="1"/>
        <v>1012988.34</v>
      </c>
      <c r="H21" s="376">
        <f>H23</f>
        <v>2513828.24</v>
      </c>
    </row>
    <row r="22" spans="2:8" ht="20.1" customHeight="1">
      <c r="B22" s="47" t="s">
        <v>382</v>
      </c>
      <c r="C22" s="377"/>
      <c r="D22" s="376"/>
      <c r="E22" s="376"/>
      <c r="F22" s="376"/>
      <c r="G22" s="376"/>
      <c r="H22" s="376"/>
    </row>
    <row r="23" spans="2:10" ht="20.1" customHeight="1">
      <c r="B23" s="107" t="s">
        <v>433</v>
      </c>
      <c r="C23" s="208">
        <v>0</v>
      </c>
      <c r="D23" s="164">
        <f>+'FORMATO 6A'!$D$111+'FORMATO 6A'!D120</f>
        <v>3526816.58</v>
      </c>
      <c r="E23" s="164">
        <f>D23+C23</f>
        <v>3526816.58</v>
      </c>
      <c r="F23" s="164">
        <f>+'FORMATO 6A'!F111</f>
        <v>1012988.34</v>
      </c>
      <c r="G23" s="164">
        <f>+'FORMATO 6A'!G111</f>
        <v>1012988.34</v>
      </c>
      <c r="H23" s="164">
        <f>+E23-F23</f>
        <v>2513828.24</v>
      </c>
      <c r="J23" s="84"/>
    </row>
    <row r="24" spans="2:10" ht="12" customHeight="1">
      <c r="B24" s="49"/>
      <c r="C24" s="142"/>
      <c r="D24" s="142"/>
      <c r="E24" s="142"/>
      <c r="F24" s="142"/>
      <c r="G24" s="142"/>
      <c r="H24" s="142"/>
      <c r="J24" s="84"/>
    </row>
    <row r="25" spans="2:8" ht="20.1" customHeight="1">
      <c r="B25" s="49"/>
      <c r="C25" s="142"/>
      <c r="D25" s="142"/>
      <c r="E25" s="142"/>
      <c r="F25" s="142"/>
      <c r="G25" s="142"/>
      <c r="H25" s="142"/>
    </row>
    <row r="26" spans="2:8" ht="20.1" customHeight="1">
      <c r="B26" s="49"/>
      <c r="C26" s="142"/>
      <c r="D26" s="142"/>
      <c r="E26" s="142"/>
      <c r="F26" s="142"/>
      <c r="G26" s="142"/>
      <c r="H26" s="142"/>
    </row>
    <row r="27" spans="2:8" ht="20.1" customHeight="1">
      <c r="B27" s="49"/>
      <c r="C27" s="142"/>
      <c r="D27" s="142"/>
      <c r="E27" s="142"/>
      <c r="F27" s="142"/>
      <c r="G27" s="142"/>
      <c r="H27" s="142"/>
    </row>
    <row r="28" spans="2:8" ht="20.1" customHeight="1">
      <c r="B28" s="49"/>
      <c r="C28" s="142"/>
      <c r="D28" s="142"/>
      <c r="E28" s="142"/>
      <c r="F28" s="142"/>
      <c r="G28" s="142"/>
      <c r="H28" s="142"/>
    </row>
    <row r="29" spans="2:8" ht="20.1" customHeight="1">
      <c r="B29" s="49"/>
      <c r="C29" s="142"/>
      <c r="D29" s="142"/>
      <c r="E29" s="142"/>
      <c r="F29" s="142"/>
      <c r="G29" s="142"/>
      <c r="H29" s="142"/>
    </row>
    <row r="30" spans="2:8" ht="20.1" customHeight="1">
      <c r="B30" s="49"/>
      <c r="C30" s="142"/>
      <c r="D30" s="142"/>
      <c r="E30" s="142"/>
      <c r="F30" s="142"/>
      <c r="G30" s="142"/>
      <c r="H30" s="142"/>
    </row>
    <row r="31" spans="2:8" ht="11.25" customHeight="1">
      <c r="B31" s="108"/>
      <c r="C31" s="142"/>
      <c r="D31" s="142"/>
      <c r="E31" s="142"/>
      <c r="F31" s="142"/>
      <c r="G31" s="142"/>
      <c r="H31" s="142"/>
    </row>
    <row r="32" spans="2:8" ht="20.1" customHeight="1">
      <c r="B32" s="105" t="s">
        <v>377</v>
      </c>
      <c r="C32" s="109">
        <f>C10+C21</f>
        <v>424620900.34000015</v>
      </c>
      <c r="D32" s="109">
        <f>D10+D21</f>
        <v>20361416.17</v>
      </c>
      <c r="E32" s="109">
        <f>E10+E21</f>
        <v>444982315.51000017</v>
      </c>
      <c r="F32" s="109">
        <f>F21+F10</f>
        <v>264023434.49</v>
      </c>
      <c r="G32" s="109">
        <f>G21+G10-0.55</f>
        <v>239641937.14999998</v>
      </c>
      <c r="H32" s="109">
        <f>H21+H10+1</f>
        <v>180958882.0200002</v>
      </c>
    </row>
    <row r="33" spans="2:10" ht="12" customHeight="1" thickBot="1">
      <c r="B33" s="112"/>
      <c r="C33" s="110"/>
      <c r="D33" s="110"/>
      <c r="E33" s="110"/>
      <c r="F33" s="110"/>
      <c r="G33" s="110"/>
      <c r="H33" s="110"/>
      <c r="J33" s="84"/>
    </row>
    <row r="34" spans="2:8" ht="15">
      <c r="B34" s="46"/>
      <c r="C34" s="111"/>
      <c r="D34" s="111"/>
      <c r="E34" s="111"/>
      <c r="F34" s="111"/>
      <c r="G34" s="111"/>
      <c r="H34" s="111"/>
    </row>
    <row r="35" spans="2:8" ht="15">
      <c r="B35" s="46"/>
      <c r="C35" s="111"/>
      <c r="D35" s="111"/>
      <c r="E35" s="111"/>
      <c r="F35" s="111"/>
      <c r="G35" s="111"/>
      <c r="H35" s="111"/>
    </row>
    <row r="36" spans="3:8" ht="15">
      <c r="C36" s="34"/>
      <c r="D36" s="34"/>
      <c r="E36" s="34"/>
      <c r="F36" s="34"/>
      <c r="G36" s="34"/>
      <c r="H36" s="34"/>
    </row>
    <row r="38" ht="11.25"/>
    <row r="41" ht="11.25"/>
    <row r="46" spans="5:8" ht="15">
      <c r="E46" s="8"/>
      <c r="H46" s="8"/>
    </row>
  </sheetData>
  <mergeCells count="22">
    <mergeCell ref="H10:H11"/>
    <mergeCell ref="C21:C22"/>
    <mergeCell ref="D21:D22"/>
    <mergeCell ref="E21:E22"/>
    <mergeCell ref="F21:F22"/>
    <mergeCell ref="G21:G22"/>
    <mergeCell ref="H21:H22"/>
    <mergeCell ref="C10:C11"/>
    <mergeCell ref="D10:D11"/>
    <mergeCell ref="E10:E11"/>
    <mergeCell ref="F10:F11"/>
    <mergeCell ref="G10:G11"/>
    <mergeCell ref="B6:H6"/>
    <mergeCell ref="B7:H7"/>
    <mergeCell ref="B8:B9"/>
    <mergeCell ref="C8:G8"/>
    <mergeCell ref="H8:H9"/>
    <mergeCell ref="B5:H5"/>
    <mergeCell ref="B1:H1"/>
    <mergeCell ref="B2:H2"/>
    <mergeCell ref="B3:H3"/>
    <mergeCell ref="B4:H4"/>
  </mergeCells>
  <printOptions/>
  <pageMargins left="0.7086614173228347" right="0.3937007874015748" top="0.7480314960629921" bottom="0.7480314960629921" header="0.31496062992125984" footer="0.31496062992125984"/>
  <pageSetup fitToHeight="0" fitToWidth="1" horizontalDpi="600" verticalDpi="600" orientation="portrait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8000860214233"/>
    <pageSetUpPr fitToPage="1"/>
  </sheetPr>
  <dimension ref="A1:K87"/>
  <sheetViews>
    <sheetView view="pageBreakPreview" zoomScale="120" zoomScaleSheetLayoutView="120" workbookViewId="0" topLeftCell="A1">
      <selection activeCell="G86" sqref="G86"/>
    </sheetView>
  </sheetViews>
  <sheetFormatPr defaultColWidth="11.421875" defaultRowHeight="15"/>
  <cols>
    <col min="1" max="1" width="14.8515625" style="113" customWidth="1"/>
    <col min="2" max="2" width="43.421875" style="7" customWidth="1"/>
    <col min="3" max="3" width="12.7109375" style="34" customWidth="1"/>
    <col min="4" max="4" width="11.57421875" style="34" bestFit="1" customWidth="1"/>
    <col min="5" max="5" width="12.57421875" style="34" bestFit="1" customWidth="1"/>
    <col min="6" max="8" width="13.140625" style="34" bestFit="1" customWidth="1"/>
    <col min="9" max="16384" width="11.421875" style="7" customWidth="1"/>
  </cols>
  <sheetData>
    <row r="1" spans="1:8" ht="12" customHeight="1">
      <c r="A1" s="308"/>
      <c r="B1" s="308"/>
      <c r="C1" s="308"/>
      <c r="D1" s="308"/>
      <c r="E1" s="308"/>
      <c r="F1" s="308"/>
      <c r="G1" s="308"/>
      <c r="H1" s="308"/>
    </row>
    <row r="2" ht="12" thickBot="1"/>
    <row r="3" spans="1:8" ht="15">
      <c r="A3" s="251" t="s">
        <v>433</v>
      </c>
      <c r="B3" s="252"/>
      <c r="C3" s="252"/>
      <c r="D3" s="252"/>
      <c r="E3" s="252"/>
      <c r="F3" s="252"/>
      <c r="G3" s="252"/>
      <c r="H3" s="382"/>
    </row>
    <row r="4" spans="1:8" ht="15">
      <c r="A4" s="305" t="s">
        <v>296</v>
      </c>
      <c r="B4" s="306"/>
      <c r="C4" s="306"/>
      <c r="D4" s="306"/>
      <c r="E4" s="306"/>
      <c r="F4" s="306"/>
      <c r="G4" s="306"/>
      <c r="H4" s="383"/>
    </row>
    <row r="5" spans="1:8" ht="15">
      <c r="A5" s="305" t="s">
        <v>383</v>
      </c>
      <c r="B5" s="306"/>
      <c r="C5" s="306"/>
      <c r="D5" s="306"/>
      <c r="E5" s="306"/>
      <c r="F5" s="306"/>
      <c r="G5" s="306"/>
      <c r="H5" s="383"/>
    </row>
    <row r="6" spans="1:8" ht="15">
      <c r="A6" s="305" t="s">
        <v>440</v>
      </c>
      <c r="B6" s="306"/>
      <c r="C6" s="306"/>
      <c r="D6" s="306"/>
      <c r="E6" s="306"/>
      <c r="F6" s="306"/>
      <c r="G6" s="306"/>
      <c r="H6" s="383"/>
    </row>
    <row r="7" spans="1:8" ht="12" thickBot="1">
      <c r="A7" s="310" t="s">
        <v>1</v>
      </c>
      <c r="B7" s="311"/>
      <c r="C7" s="311"/>
      <c r="D7" s="311"/>
      <c r="E7" s="311"/>
      <c r="F7" s="311"/>
      <c r="G7" s="311"/>
      <c r="H7" s="384"/>
    </row>
    <row r="8" spans="1:8" ht="12" thickBot="1">
      <c r="A8" s="251" t="s">
        <v>2</v>
      </c>
      <c r="B8" s="253"/>
      <c r="C8" s="385" t="s">
        <v>298</v>
      </c>
      <c r="D8" s="386"/>
      <c r="E8" s="386"/>
      <c r="F8" s="386"/>
      <c r="G8" s="387"/>
      <c r="H8" s="315" t="s">
        <v>299</v>
      </c>
    </row>
    <row r="9" spans="1:8" ht="17.25" thickBot="1">
      <c r="A9" s="310"/>
      <c r="B9" s="312"/>
      <c r="C9" s="52" t="s">
        <v>186</v>
      </c>
      <c r="D9" s="52" t="s">
        <v>300</v>
      </c>
      <c r="E9" s="52" t="s">
        <v>301</v>
      </c>
      <c r="F9" s="52" t="s">
        <v>187</v>
      </c>
      <c r="G9" s="52" t="s">
        <v>204</v>
      </c>
      <c r="H9" s="316"/>
    </row>
    <row r="10" spans="1:8" ht="30" customHeight="1">
      <c r="A10" s="380"/>
      <c r="B10" s="381"/>
      <c r="C10" s="142"/>
      <c r="D10" s="142"/>
      <c r="E10" s="142"/>
      <c r="F10" s="142"/>
      <c r="G10" s="142"/>
      <c r="H10" s="142"/>
    </row>
    <row r="11" spans="1:8" ht="15">
      <c r="A11" s="388" t="s">
        <v>384</v>
      </c>
      <c r="B11" s="389"/>
      <c r="C11" s="142">
        <f>C12+C22+C31+C42</f>
        <v>424620900.34000015</v>
      </c>
      <c r="D11" s="152">
        <f>D12+D22+D31+D42</f>
        <v>16834599.590000004</v>
      </c>
      <c r="E11" s="152">
        <f>E12+E22+E31+E42</f>
        <v>441455498.9300002</v>
      </c>
      <c r="F11" s="152">
        <f>F12+F22+F31+F42</f>
        <v>263010446.15</v>
      </c>
      <c r="G11" s="152">
        <f>G12+G22+G31+G42</f>
        <v>238628949.35999998</v>
      </c>
      <c r="H11" s="75">
        <f>E11-F11</f>
        <v>178445052.78000018</v>
      </c>
    </row>
    <row r="12" spans="1:8" ht="15">
      <c r="A12" s="337" t="s">
        <v>385</v>
      </c>
      <c r="B12" s="338"/>
      <c r="C12" s="181">
        <f>SUM(C13:C20)</f>
        <v>0</v>
      </c>
      <c r="D12" s="181">
        <f aca="true" t="shared" si="0" ref="D12:H12">SUM(D13:D20)</f>
        <v>0</v>
      </c>
      <c r="E12" s="181">
        <f t="shared" si="0"/>
        <v>0</v>
      </c>
      <c r="F12" s="181">
        <f t="shared" si="0"/>
        <v>0</v>
      </c>
      <c r="G12" s="181">
        <f t="shared" si="0"/>
        <v>0</v>
      </c>
      <c r="H12" s="181">
        <f t="shared" si="0"/>
        <v>0</v>
      </c>
    </row>
    <row r="13" spans="1:8" ht="15">
      <c r="A13" s="390" t="s">
        <v>386</v>
      </c>
      <c r="B13" s="391"/>
      <c r="C13" s="181">
        <v>0</v>
      </c>
      <c r="D13" s="181">
        <v>0</v>
      </c>
      <c r="E13" s="181">
        <v>0</v>
      </c>
      <c r="F13" s="181">
        <v>0</v>
      </c>
      <c r="G13" s="181">
        <v>0</v>
      </c>
      <c r="H13" s="181">
        <v>0</v>
      </c>
    </row>
    <row r="14" spans="1:8" ht="15">
      <c r="A14" s="390" t="s">
        <v>387</v>
      </c>
      <c r="B14" s="391"/>
      <c r="C14" s="181">
        <v>0</v>
      </c>
      <c r="D14" s="181">
        <v>0</v>
      </c>
      <c r="E14" s="181">
        <v>0</v>
      </c>
      <c r="F14" s="181">
        <v>0</v>
      </c>
      <c r="G14" s="181">
        <v>0</v>
      </c>
      <c r="H14" s="181">
        <v>0</v>
      </c>
    </row>
    <row r="15" spans="1:8" ht="15">
      <c r="A15" s="390" t="s">
        <v>388</v>
      </c>
      <c r="B15" s="391"/>
      <c r="C15" s="181">
        <v>0</v>
      </c>
      <c r="D15" s="181">
        <v>0</v>
      </c>
      <c r="E15" s="181">
        <v>0</v>
      </c>
      <c r="F15" s="181">
        <v>0</v>
      </c>
      <c r="G15" s="181">
        <v>0</v>
      </c>
      <c r="H15" s="181">
        <v>0</v>
      </c>
    </row>
    <row r="16" spans="1:8" ht="15">
      <c r="A16" s="390" t="s">
        <v>389</v>
      </c>
      <c r="B16" s="391"/>
      <c r="C16" s="181">
        <v>0</v>
      </c>
      <c r="D16" s="181">
        <v>0</v>
      </c>
      <c r="E16" s="181">
        <v>0</v>
      </c>
      <c r="F16" s="181">
        <v>0</v>
      </c>
      <c r="G16" s="181">
        <v>0</v>
      </c>
      <c r="H16" s="181">
        <v>0</v>
      </c>
    </row>
    <row r="17" spans="1:8" ht="15">
      <c r="A17" s="390" t="s">
        <v>390</v>
      </c>
      <c r="B17" s="391"/>
      <c r="C17" s="181">
        <v>0</v>
      </c>
      <c r="D17" s="181">
        <v>0</v>
      </c>
      <c r="E17" s="181">
        <v>0</v>
      </c>
      <c r="F17" s="181">
        <v>0</v>
      </c>
      <c r="G17" s="181">
        <v>0</v>
      </c>
      <c r="H17" s="181">
        <v>0</v>
      </c>
    </row>
    <row r="18" spans="1:8" ht="15">
      <c r="A18" s="390" t="s">
        <v>391</v>
      </c>
      <c r="B18" s="391"/>
      <c r="C18" s="181">
        <v>0</v>
      </c>
      <c r="D18" s="181">
        <v>0</v>
      </c>
      <c r="E18" s="181">
        <v>0</v>
      </c>
      <c r="F18" s="181">
        <v>0</v>
      </c>
      <c r="G18" s="181">
        <v>0</v>
      </c>
      <c r="H18" s="181">
        <v>0</v>
      </c>
    </row>
    <row r="19" spans="1:8" ht="22.5" customHeight="1">
      <c r="A19" s="392" t="s">
        <v>392</v>
      </c>
      <c r="B19" s="393"/>
      <c r="C19" s="181">
        <v>0</v>
      </c>
      <c r="D19" s="181">
        <v>0</v>
      </c>
      <c r="E19" s="181">
        <v>0</v>
      </c>
      <c r="F19" s="181">
        <v>0</v>
      </c>
      <c r="G19" s="181">
        <v>0</v>
      </c>
      <c r="H19" s="181">
        <v>0</v>
      </c>
    </row>
    <row r="20" spans="1:8" ht="15">
      <c r="A20" s="390" t="s">
        <v>393</v>
      </c>
      <c r="B20" s="391"/>
      <c r="C20" s="181">
        <v>0</v>
      </c>
      <c r="D20" s="181">
        <v>0</v>
      </c>
      <c r="E20" s="181">
        <v>0</v>
      </c>
      <c r="F20" s="181">
        <v>0</v>
      </c>
      <c r="G20" s="181">
        <v>0</v>
      </c>
      <c r="H20" s="181">
        <v>0</v>
      </c>
    </row>
    <row r="21" spans="1:8" ht="15">
      <c r="A21" s="114"/>
      <c r="B21" s="115"/>
      <c r="C21" s="116"/>
      <c r="D21" s="116"/>
      <c r="E21" s="116"/>
      <c r="F21" s="116"/>
      <c r="G21" s="116"/>
      <c r="H21" s="116"/>
    </row>
    <row r="22" spans="1:8" ht="15">
      <c r="A22" s="337" t="s">
        <v>394</v>
      </c>
      <c r="B22" s="338"/>
      <c r="C22" s="75">
        <f>SUM(C23:C29)</f>
        <v>424620900.34000015</v>
      </c>
      <c r="D22" s="75">
        <f>D27</f>
        <v>16834599.590000004</v>
      </c>
      <c r="E22" s="75">
        <f>E27</f>
        <v>441455498.9300002</v>
      </c>
      <c r="F22" s="75">
        <f aca="true" t="shared" si="1" ref="F22">F27</f>
        <v>263010446.15</v>
      </c>
      <c r="G22" s="75">
        <f>G27</f>
        <v>238628949.35999998</v>
      </c>
      <c r="H22" s="75">
        <f>H27</f>
        <v>178445052.78000018</v>
      </c>
    </row>
    <row r="23" spans="1:8" ht="15">
      <c r="A23" s="331" t="s">
        <v>395</v>
      </c>
      <c r="B23" s="345"/>
      <c r="C23" s="181">
        <v>0</v>
      </c>
      <c r="D23" s="181">
        <v>0</v>
      </c>
      <c r="E23" s="181">
        <v>0</v>
      </c>
      <c r="F23" s="181">
        <v>0</v>
      </c>
      <c r="G23" s="181">
        <v>0</v>
      </c>
      <c r="H23" s="181">
        <v>0</v>
      </c>
    </row>
    <row r="24" spans="1:8" ht="15">
      <c r="A24" s="331" t="s">
        <v>396</v>
      </c>
      <c r="B24" s="345"/>
      <c r="C24" s="181">
        <v>0</v>
      </c>
      <c r="D24" s="181">
        <v>0</v>
      </c>
      <c r="E24" s="181">
        <v>0</v>
      </c>
      <c r="F24" s="181">
        <v>0</v>
      </c>
      <c r="G24" s="181">
        <v>0</v>
      </c>
      <c r="H24" s="181">
        <v>0</v>
      </c>
    </row>
    <row r="25" spans="1:8" ht="15">
      <c r="A25" s="331" t="s">
        <v>397</v>
      </c>
      <c r="B25" s="345"/>
      <c r="C25" s="181">
        <v>0</v>
      </c>
      <c r="D25" s="181">
        <v>0</v>
      </c>
      <c r="E25" s="181">
        <v>0</v>
      </c>
      <c r="F25" s="181">
        <v>0</v>
      </c>
      <c r="G25" s="181">
        <v>0</v>
      </c>
      <c r="H25" s="181">
        <v>0</v>
      </c>
    </row>
    <row r="26" spans="1:8" ht="22.5" customHeight="1">
      <c r="A26" s="343" t="s">
        <v>398</v>
      </c>
      <c r="B26" s="394"/>
      <c r="C26" s="181">
        <v>0</v>
      </c>
      <c r="D26" s="181">
        <v>0</v>
      </c>
      <c r="E26" s="181">
        <v>0</v>
      </c>
      <c r="F26" s="181">
        <v>0</v>
      </c>
      <c r="G26" s="181">
        <v>0</v>
      </c>
      <c r="H26" s="181">
        <v>0</v>
      </c>
    </row>
    <row r="27" spans="1:8" ht="15">
      <c r="A27" s="331" t="s">
        <v>399</v>
      </c>
      <c r="B27" s="345"/>
      <c r="C27" s="75">
        <f>+'FORMATO 6B'!C12</f>
        <v>424620900.34000015</v>
      </c>
      <c r="D27" s="152">
        <f>+'FORMATO 6B'!D12</f>
        <v>16834599.590000004</v>
      </c>
      <c r="E27" s="142">
        <f>D27+C27-1</f>
        <v>441455498.9300002</v>
      </c>
      <c r="F27" s="156">
        <f>+'FORMATO 6B'!F12</f>
        <v>263010446.15</v>
      </c>
      <c r="G27" s="156">
        <f>+'FORMATO 6B'!G12</f>
        <v>238628949.35999998</v>
      </c>
      <c r="H27" s="75">
        <f>E27-F27</f>
        <v>178445052.78000018</v>
      </c>
    </row>
    <row r="28" spans="1:8" ht="15">
      <c r="A28" s="331" t="s">
        <v>400</v>
      </c>
      <c r="B28" s="345"/>
      <c r="C28" s="181">
        <v>0</v>
      </c>
      <c r="D28" s="181">
        <v>0</v>
      </c>
      <c r="E28" s="181">
        <v>0</v>
      </c>
      <c r="F28" s="181">
        <v>0</v>
      </c>
      <c r="G28" s="181">
        <v>0</v>
      </c>
      <c r="H28" s="181">
        <v>0</v>
      </c>
    </row>
    <row r="29" spans="1:8" ht="15">
      <c r="A29" s="331" t="s">
        <v>401</v>
      </c>
      <c r="B29" s="345"/>
      <c r="C29" s="181">
        <v>0</v>
      </c>
      <c r="D29" s="181">
        <v>0</v>
      </c>
      <c r="E29" s="181">
        <v>0</v>
      </c>
      <c r="F29" s="181">
        <v>0</v>
      </c>
      <c r="G29" s="181">
        <v>0</v>
      </c>
      <c r="H29" s="181">
        <v>0</v>
      </c>
    </row>
    <row r="30" spans="1:8" ht="15">
      <c r="A30" s="114"/>
      <c r="B30" s="115"/>
      <c r="C30" s="192"/>
      <c r="D30" s="192"/>
      <c r="E30" s="192"/>
      <c r="F30" s="192"/>
      <c r="G30" s="192"/>
      <c r="H30" s="192"/>
    </row>
    <row r="31" spans="1:8" ht="15">
      <c r="A31" s="337" t="s">
        <v>402</v>
      </c>
      <c r="B31" s="338"/>
      <c r="C31" s="181">
        <v>0</v>
      </c>
      <c r="D31" s="181">
        <v>0</v>
      </c>
      <c r="E31" s="181">
        <v>0</v>
      </c>
      <c r="F31" s="181">
        <v>0</v>
      </c>
      <c r="G31" s="181">
        <v>0</v>
      </c>
      <c r="H31" s="181">
        <v>0</v>
      </c>
    </row>
    <row r="32" spans="1:8" ht="15">
      <c r="A32" s="331" t="s">
        <v>403</v>
      </c>
      <c r="B32" s="345"/>
      <c r="C32" s="181">
        <v>0</v>
      </c>
      <c r="D32" s="181">
        <v>0</v>
      </c>
      <c r="E32" s="181">
        <v>0</v>
      </c>
      <c r="F32" s="181">
        <v>0</v>
      </c>
      <c r="G32" s="181">
        <v>0</v>
      </c>
      <c r="H32" s="181">
        <v>0</v>
      </c>
    </row>
    <row r="33" spans="1:8" ht="15">
      <c r="A33" s="331" t="s">
        <v>404</v>
      </c>
      <c r="B33" s="345"/>
      <c r="C33" s="181">
        <v>0</v>
      </c>
      <c r="D33" s="181">
        <v>0</v>
      </c>
      <c r="E33" s="181">
        <v>0</v>
      </c>
      <c r="F33" s="181">
        <v>0</v>
      </c>
      <c r="G33" s="181">
        <v>0</v>
      </c>
      <c r="H33" s="181">
        <v>0</v>
      </c>
    </row>
    <row r="34" spans="1:8" ht="15">
      <c r="A34" s="331" t="s">
        <v>405</v>
      </c>
      <c r="B34" s="345"/>
      <c r="C34" s="181">
        <v>0</v>
      </c>
      <c r="D34" s="181">
        <v>0</v>
      </c>
      <c r="E34" s="181">
        <v>0</v>
      </c>
      <c r="F34" s="181">
        <v>0</v>
      </c>
      <c r="G34" s="181">
        <v>0</v>
      </c>
      <c r="H34" s="181">
        <v>0</v>
      </c>
    </row>
    <row r="35" spans="1:8" ht="15">
      <c r="A35" s="331" t="s">
        <v>406</v>
      </c>
      <c r="B35" s="345"/>
      <c r="C35" s="181">
        <v>0</v>
      </c>
      <c r="D35" s="181">
        <v>0</v>
      </c>
      <c r="E35" s="181">
        <v>0</v>
      </c>
      <c r="F35" s="181">
        <v>0</v>
      </c>
      <c r="G35" s="181">
        <v>0</v>
      </c>
      <c r="H35" s="181">
        <v>0</v>
      </c>
    </row>
    <row r="36" spans="1:8" ht="15">
      <c r="A36" s="331" t="s">
        <v>407</v>
      </c>
      <c r="B36" s="345"/>
      <c r="C36" s="181">
        <v>0</v>
      </c>
      <c r="D36" s="181">
        <v>0</v>
      </c>
      <c r="E36" s="181">
        <v>0</v>
      </c>
      <c r="F36" s="181">
        <v>0</v>
      </c>
      <c r="G36" s="181">
        <v>0</v>
      </c>
      <c r="H36" s="181">
        <v>0</v>
      </c>
    </row>
    <row r="37" spans="1:8" ht="15">
      <c r="A37" s="331" t="s">
        <v>408</v>
      </c>
      <c r="B37" s="345"/>
      <c r="C37" s="181">
        <v>0</v>
      </c>
      <c r="D37" s="181">
        <v>0</v>
      </c>
      <c r="E37" s="181">
        <v>0</v>
      </c>
      <c r="F37" s="181">
        <v>0</v>
      </c>
      <c r="G37" s="181">
        <v>0</v>
      </c>
      <c r="H37" s="181">
        <v>0</v>
      </c>
    </row>
    <row r="38" spans="1:8" ht="15">
      <c r="A38" s="331" t="s">
        <v>409</v>
      </c>
      <c r="B38" s="345"/>
      <c r="C38" s="181">
        <v>0</v>
      </c>
      <c r="D38" s="181">
        <v>0</v>
      </c>
      <c r="E38" s="181">
        <v>0</v>
      </c>
      <c r="F38" s="181">
        <v>0</v>
      </c>
      <c r="G38" s="181">
        <v>0</v>
      </c>
      <c r="H38" s="181">
        <v>0</v>
      </c>
    </row>
    <row r="39" spans="1:8" ht="15">
      <c r="A39" s="331" t="s">
        <v>410</v>
      </c>
      <c r="B39" s="345"/>
      <c r="C39" s="181">
        <v>0</v>
      </c>
      <c r="D39" s="181">
        <v>0</v>
      </c>
      <c r="E39" s="181">
        <v>0</v>
      </c>
      <c r="F39" s="181">
        <v>0</v>
      </c>
      <c r="G39" s="181">
        <v>0</v>
      </c>
      <c r="H39" s="181">
        <v>0</v>
      </c>
    </row>
    <row r="40" spans="1:8" ht="15">
      <c r="A40" s="343" t="s">
        <v>411</v>
      </c>
      <c r="B40" s="394"/>
      <c r="C40" s="181">
        <v>0</v>
      </c>
      <c r="D40" s="181">
        <v>0</v>
      </c>
      <c r="E40" s="181">
        <v>0</v>
      </c>
      <c r="F40" s="181">
        <v>0</v>
      </c>
      <c r="G40" s="181">
        <v>0</v>
      </c>
      <c r="H40" s="181">
        <v>0</v>
      </c>
    </row>
    <row r="41" spans="1:8" ht="15">
      <c r="A41" s="114"/>
      <c r="B41" s="115"/>
      <c r="C41" s="192"/>
      <c r="D41" s="192"/>
      <c r="E41" s="192"/>
      <c r="F41" s="192"/>
      <c r="G41" s="192"/>
      <c r="H41" s="192"/>
    </row>
    <row r="42" spans="1:8" ht="15">
      <c r="A42" s="337" t="s">
        <v>412</v>
      </c>
      <c r="B42" s="338"/>
      <c r="C42" s="181">
        <v>0</v>
      </c>
      <c r="D42" s="181">
        <v>0</v>
      </c>
      <c r="E42" s="181">
        <v>0</v>
      </c>
      <c r="F42" s="181">
        <v>0</v>
      </c>
      <c r="G42" s="181">
        <v>0</v>
      </c>
      <c r="H42" s="181">
        <v>0</v>
      </c>
    </row>
    <row r="43" spans="1:8" ht="18.75" customHeight="1">
      <c r="A43" s="343" t="s">
        <v>413</v>
      </c>
      <c r="B43" s="394"/>
      <c r="C43" s="181">
        <v>0</v>
      </c>
      <c r="D43" s="181">
        <v>0</v>
      </c>
      <c r="E43" s="181">
        <v>0</v>
      </c>
      <c r="F43" s="181">
        <v>0</v>
      </c>
      <c r="G43" s="181">
        <v>0</v>
      </c>
      <c r="H43" s="181">
        <v>0</v>
      </c>
    </row>
    <row r="44" spans="1:8" ht="26.25" customHeight="1">
      <c r="A44" s="343" t="s">
        <v>414</v>
      </c>
      <c r="B44" s="394"/>
      <c r="C44" s="181">
        <v>0</v>
      </c>
      <c r="D44" s="181">
        <v>0</v>
      </c>
      <c r="E44" s="181">
        <v>0</v>
      </c>
      <c r="F44" s="181">
        <v>0</v>
      </c>
      <c r="G44" s="181">
        <v>0</v>
      </c>
      <c r="H44" s="181">
        <v>0</v>
      </c>
    </row>
    <row r="45" spans="1:8" ht="15">
      <c r="A45" s="331" t="s">
        <v>415</v>
      </c>
      <c r="B45" s="345"/>
      <c r="C45" s="181">
        <v>0</v>
      </c>
      <c r="D45" s="181">
        <v>0</v>
      </c>
      <c r="E45" s="181">
        <v>0</v>
      </c>
      <c r="F45" s="181">
        <v>0</v>
      </c>
      <c r="G45" s="181">
        <v>0</v>
      </c>
      <c r="H45" s="181">
        <v>0</v>
      </c>
    </row>
    <row r="46" spans="1:8" ht="15">
      <c r="A46" s="331" t="s">
        <v>416</v>
      </c>
      <c r="B46" s="345"/>
      <c r="C46" s="181">
        <v>0</v>
      </c>
      <c r="D46" s="181">
        <v>0</v>
      </c>
      <c r="E46" s="181">
        <v>0</v>
      </c>
      <c r="F46" s="181">
        <v>0</v>
      </c>
      <c r="G46" s="181">
        <v>0</v>
      </c>
      <c r="H46" s="181">
        <v>0</v>
      </c>
    </row>
    <row r="47" spans="1:8" ht="15">
      <c r="A47" s="136"/>
      <c r="B47" s="139"/>
      <c r="C47" s="116"/>
      <c r="D47" s="116"/>
      <c r="E47" s="116"/>
      <c r="F47" s="116"/>
      <c r="G47" s="116"/>
      <c r="H47" s="116"/>
    </row>
    <row r="48" spans="1:8" ht="15">
      <c r="A48" s="337" t="s">
        <v>417</v>
      </c>
      <c r="B48" s="338"/>
      <c r="C48" s="200">
        <f>C49+C59+C68+C79</f>
        <v>0</v>
      </c>
      <c r="D48" s="66">
        <f>D49+D59+D68+D79</f>
        <v>3526816.58</v>
      </c>
      <c r="E48" s="54">
        <f>D48+C48</f>
        <v>3526816.58</v>
      </c>
      <c r="F48" s="66">
        <f aca="true" t="shared" si="2" ref="F48:G48">F49+F59+F68+F79</f>
        <v>1012988.34</v>
      </c>
      <c r="G48" s="66">
        <f t="shared" si="2"/>
        <v>1012988.34</v>
      </c>
      <c r="H48" s="66">
        <f>H49+H59+H68+H79</f>
        <v>2513828.24</v>
      </c>
    </row>
    <row r="49" spans="1:8" ht="15">
      <c r="A49" s="337" t="s">
        <v>385</v>
      </c>
      <c r="B49" s="338"/>
      <c r="C49" s="200">
        <f>SUM(C50:C57)</f>
        <v>0</v>
      </c>
      <c r="D49" s="200">
        <v>0</v>
      </c>
      <c r="E49" s="200">
        <v>0</v>
      </c>
      <c r="F49" s="200">
        <v>0</v>
      </c>
      <c r="G49" s="200">
        <v>0</v>
      </c>
      <c r="H49" s="200">
        <v>0</v>
      </c>
    </row>
    <row r="50" spans="1:8" ht="15">
      <c r="A50" s="331" t="s">
        <v>386</v>
      </c>
      <c r="B50" s="345"/>
      <c r="C50" s="200">
        <v>0</v>
      </c>
      <c r="D50" s="200">
        <v>0</v>
      </c>
      <c r="E50" s="200">
        <v>0</v>
      </c>
      <c r="F50" s="200">
        <v>0</v>
      </c>
      <c r="G50" s="200">
        <v>0</v>
      </c>
      <c r="H50" s="200">
        <v>0</v>
      </c>
    </row>
    <row r="51" spans="1:8" ht="15">
      <c r="A51" s="331" t="s">
        <v>387</v>
      </c>
      <c r="B51" s="345"/>
      <c r="C51" s="200">
        <v>0</v>
      </c>
      <c r="D51" s="200">
        <v>0</v>
      </c>
      <c r="E51" s="200">
        <v>0</v>
      </c>
      <c r="F51" s="200">
        <v>0</v>
      </c>
      <c r="G51" s="200">
        <v>0</v>
      </c>
      <c r="H51" s="200">
        <v>0</v>
      </c>
    </row>
    <row r="52" spans="1:8" ht="15">
      <c r="A52" s="331" t="s">
        <v>388</v>
      </c>
      <c r="B52" s="345"/>
      <c r="C52" s="200">
        <v>0</v>
      </c>
      <c r="D52" s="200">
        <v>0</v>
      </c>
      <c r="E52" s="200">
        <v>0</v>
      </c>
      <c r="F52" s="200">
        <v>0</v>
      </c>
      <c r="G52" s="200">
        <v>0</v>
      </c>
      <c r="H52" s="200">
        <v>0</v>
      </c>
    </row>
    <row r="53" spans="1:8" ht="15">
      <c r="A53" s="331" t="s">
        <v>389</v>
      </c>
      <c r="B53" s="345"/>
      <c r="C53" s="200">
        <v>0</v>
      </c>
      <c r="D53" s="200">
        <v>0</v>
      </c>
      <c r="E53" s="200">
        <v>0</v>
      </c>
      <c r="F53" s="200">
        <v>0</v>
      </c>
      <c r="G53" s="200">
        <v>0</v>
      </c>
      <c r="H53" s="200">
        <v>0</v>
      </c>
    </row>
    <row r="54" spans="1:8" ht="15">
      <c r="A54" s="331" t="s">
        <v>390</v>
      </c>
      <c r="B54" s="345"/>
      <c r="C54" s="200">
        <v>0</v>
      </c>
      <c r="D54" s="200">
        <v>0</v>
      </c>
      <c r="E54" s="200">
        <v>0</v>
      </c>
      <c r="F54" s="200">
        <v>0</v>
      </c>
      <c r="G54" s="200">
        <v>0</v>
      </c>
      <c r="H54" s="200">
        <v>0</v>
      </c>
    </row>
    <row r="55" spans="1:8" ht="15">
      <c r="A55" s="331" t="s">
        <v>391</v>
      </c>
      <c r="B55" s="345"/>
      <c r="C55" s="200">
        <v>0</v>
      </c>
      <c r="D55" s="200">
        <v>0</v>
      </c>
      <c r="E55" s="200">
        <v>0</v>
      </c>
      <c r="F55" s="200">
        <v>0</v>
      </c>
      <c r="G55" s="200">
        <v>0</v>
      </c>
      <c r="H55" s="200">
        <v>0</v>
      </c>
    </row>
    <row r="56" spans="1:8" ht="18.75" customHeight="1">
      <c r="A56" s="343" t="s">
        <v>392</v>
      </c>
      <c r="B56" s="394"/>
      <c r="C56" s="200">
        <v>0</v>
      </c>
      <c r="D56" s="200">
        <v>0</v>
      </c>
      <c r="E56" s="200">
        <v>0</v>
      </c>
      <c r="F56" s="200">
        <v>0</v>
      </c>
      <c r="G56" s="200">
        <v>0</v>
      </c>
      <c r="H56" s="200">
        <v>0</v>
      </c>
    </row>
    <row r="57" spans="1:8" ht="15">
      <c r="A57" s="331" t="s">
        <v>393</v>
      </c>
      <c r="B57" s="345"/>
      <c r="C57" s="200">
        <v>0</v>
      </c>
      <c r="D57" s="200">
        <v>0</v>
      </c>
      <c r="E57" s="200">
        <v>0</v>
      </c>
      <c r="F57" s="200">
        <v>0</v>
      </c>
      <c r="G57" s="200">
        <v>0</v>
      </c>
      <c r="H57" s="200">
        <v>0</v>
      </c>
    </row>
    <row r="58" spans="1:8" ht="15">
      <c r="A58" s="114"/>
      <c r="B58" s="115"/>
      <c r="C58" s="209"/>
      <c r="D58" s="209"/>
      <c r="E58" s="209"/>
      <c r="F58" s="209"/>
      <c r="G58" s="209"/>
      <c r="H58" s="209"/>
    </row>
    <row r="59" spans="1:8" ht="15">
      <c r="A59" s="337" t="s">
        <v>394</v>
      </c>
      <c r="B59" s="338"/>
      <c r="C59" s="200">
        <f>SUM(C60:C66)</f>
        <v>0</v>
      </c>
      <c r="D59" s="66">
        <f>SUM(D60:D66)</f>
        <v>3526816.58</v>
      </c>
      <c r="E59" s="66">
        <f>SUM(E60:E66)</f>
        <v>3526816.58</v>
      </c>
      <c r="F59" s="66">
        <f aca="true" t="shared" si="3" ref="F59:H59">SUM(F60:F66)</f>
        <v>1012988.34</v>
      </c>
      <c r="G59" s="66">
        <f t="shared" si="3"/>
        <v>1012988.34</v>
      </c>
      <c r="H59" s="66">
        <f t="shared" si="3"/>
        <v>2513828.24</v>
      </c>
    </row>
    <row r="60" spans="1:8" ht="15">
      <c r="A60" s="331" t="s">
        <v>395</v>
      </c>
      <c r="B60" s="345"/>
      <c r="C60" s="200">
        <v>0</v>
      </c>
      <c r="D60" s="200">
        <v>0</v>
      </c>
      <c r="E60" s="200">
        <v>0</v>
      </c>
      <c r="F60" s="200">
        <v>0</v>
      </c>
      <c r="G60" s="200">
        <v>0</v>
      </c>
      <c r="H60" s="200">
        <v>0</v>
      </c>
    </row>
    <row r="61" spans="1:8" ht="15">
      <c r="A61" s="331" t="s">
        <v>396</v>
      </c>
      <c r="B61" s="345"/>
      <c r="C61" s="181">
        <v>0</v>
      </c>
      <c r="D61" s="181">
        <v>0</v>
      </c>
      <c r="E61" s="181">
        <v>0</v>
      </c>
      <c r="F61" s="181">
        <v>0</v>
      </c>
      <c r="G61" s="181">
        <v>0</v>
      </c>
      <c r="H61" s="181">
        <v>0</v>
      </c>
    </row>
    <row r="62" spans="1:8" ht="15">
      <c r="A62" s="331" t="s">
        <v>397</v>
      </c>
      <c r="B62" s="345"/>
      <c r="C62" s="181">
        <v>0</v>
      </c>
      <c r="D62" s="181">
        <v>0</v>
      </c>
      <c r="E62" s="181">
        <v>0</v>
      </c>
      <c r="F62" s="181">
        <v>0</v>
      </c>
      <c r="G62" s="181">
        <v>0</v>
      </c>
      <c r="H62" s="181">
        <v>0</v>
      </c>
    </row>
    <row r="63" spans="1:8" ht="18.75" customHeight="1">
      <c r="A63" s="343" t="s">
        <v>398</v>
      </c>
      <c r="B63" s="394"/>
      <c r="C63" s="181">
        <v>0</v>
      </c>
      <c r="D63" s="181">
        <v>0</v>
      </c>
      <c r="E63" s="181">
        <v>0</v>
      </c>
      <c r="F63" s="181">
        <v>0</v>
      </c>
      <c r="G63" s="181">
        <v>0</v>
      </c>
      <c r="H63" s="181">
        <v>0</v>
      </c>
    </row>
    <row r="64" spans="1:8" ht="15">
      <c r="A64" s="331" t="s">
        <v>399</v>
      </c>
      <c r="B64" s="345"/>
      <c r="C64" s="200">
        <v>0</v>
      </c>
      <c r="D64" s="66">
        <f>+'FORMATO 6B'!D23</f>
        <v>3526816.58</v>
      </c>
      <c r="E64" s="54">
        <f>D64+C64</f>
        <v>3526816.58</v>
      </c>
      <c r="F64" s="66">
        <f>+'FORMATO 6B'!F23</f>
        <v>1012988.34</v>
      </c>
      <c r="G64" s="66">
        <f>+'FORMATO 6B'!G23</f>
        <v>1012988.34</v>
      </c>
      <c r="H64" s="75">
        <f>E64-F64</f>
        <v>2513828.24</v>
      </c>
    </row>
    <row r="65" spans="1:8" ht="15">
      <c r="A65" s="331" t="s">
        <v>400</v>
      </c>
      <c r="B65" s="345"/>
      <c r="C65" s="181">
        <v>0</v>
      </c>
      <c r="D65" s="181">
        <v>0</v>
      </c>
      <c r="E65" s="181">
        <v>0</v>
      </c>
      <c r="F65" s="181">
        <v>0</v>
      </c>
      <c r="G65" s="181">
        <v>0</v>
      </c>
      <c r="H65" s="181">
        <v>0</v>
      </c>
    </row>
    <row r="66" spans="1:8" ht="15">
      <c r="A66" s="331" t="s">
        <v>401</v>
      </c>
      <c r="B66" s="345"/>
      <c r="C66" s="181">
        <v>0</v>
      </c>
      <c r="D66" s="181">
        <v>0</v>
      </c>
      <c r="E66" s="181">
        <v>0</v>
      </c>
      <c r="F66" s="181">
        <v>0</v>
      </c>
      <c r="G66" s="181">
        <v>0</v>
      </c>
      <c r="H66" s="181">
        <v>0</v>
      </c>
    </row>
    <row r="67" spans="1:8" ht="15">
      <c r="A67" s="136"/>
      <c r="B67" s="139"/>
      <c r="C67" s="192"/>
      <c r="D67" s="192"/>
      <c r="E67" s="192"/>
      <c r="F67" s="192"/>
      <c r="G67" s="192"/>
      <c r="H67" s="192"/>
    </row>
    <row r="68" spans="1:8" ht="15">
      <c r="A68" s="337" t="s">
        <v>402</v>
      </c>
      <c r="B68" s="338"/>
      <c r="C68" s="181">
        <f>SUM(C69:C77)</f>
        <v>0</v>
      </c>
      <c r="D68" s="181">
        <f aca="true" t="shared" si="4" ref="D68:H68">SUM(D69:D77)</f>
        <v>0</v>
      </c>
      <c r="E68" s="181">
        <f t="shared" si="4"/>
        <v>0</v>
      </c>
      <c r="F68" s="181">
        <f t="shared" si="4"/>
        <v>0</v>
      </c>
      <c r="G68" s="181">
        <f t="shared" si="4"/>
        <v>0</v>
      </c>
      <c r="H68" s="181">
        <f t="shared" si="4"/>
        <v>0</v>
      </c>
    </row>
    <row r="69" spans="1:8" ht="20.25" customHeight="1">
      <c r="A69" s="343" t="s">
        <v>403</v>
      </c>
      <c r="B69" s="394"/>
      <c r="C69" s="181">
        <v>0</v>
      </c>
      <c r="D69" s="181">
        <v>0</v>
      </c>
      <c r="E69" s="181">
        <v>0</v>
      </c>
      <c r="F69" s="181">
        <v>0</v>
      </c>
      <c r="G69" s="181">
        <v>0</v>
      </c>
      <c r="H69" s="181">
        <v>0</v>
      </c>
    </row>
    <row r="70" spans="1:8" ht="15">
      <c r="A70" s="331" t="s">
        <v>404</v>
      </c>
      <c r="B70" s="345"/>
      <c r="C70" s="181">
        <v>0</v>
      </c>
      <c r="D70" s="181">
        <v>0</v>
      </c>
      <c r="E70" s="181">
        <v>0</v>
      </c>
      <c r="F70" s="181">
        <v>0</v>
      </c>
      <c r="G70" s="181">
        <v>0</v>
      </c>
      <c r="H70" s="181">
        <v>0</v>
      </c>
    </row>
    <row r="71" spans="1:8" ht="15">
      <c r="A71" s="331" t="s">
        <v>405</v>
      </c>
      <c r="B71" s="345"/>
      <c r="C71" s="181">
        <v>0</v>
      </c>
      <c r="D71" s="181">
        <v>0</v>
      </c>
      <c r="E71" s="181">
        <v>0</v>
      </c>
      <c r="F71" s="181">
        <v>0</v>
      </c>
      <c r="G71" s="181">
        <v>0</v>
      </c>
      <c r="H71" s="181">
        <v>0</v>
      </c>
    </row>
    <row r="72" spans="1:8" ht="15">
      <c r="A72" s="331" t="s">
        <v>406</v>
      </c>
      <c r="B72" s="345"/>
      <c r="C72" s="181">
        <v>0</v>
      </c>
      <c r="D72" s="181">
        <v>0</v>
      </c>
      <c r="E72" s="181">
        <v>0</v>
      </c>
      <c r="F72" s="181">
        <v>0</v>
      </c>
      <c r="G72" s="181">
        <v>0</v>
      </c>
      <c r="H72" s="181">
        <v>0</v>
      </c>
    </row>
    <row r="73" spans="1:8" ht="15">
      <c r="A73" s="331" t="s">
        <v>407</v>
      </c>
      <c r="B73" s="345"/>
      <c r="C73" s="181">
        <v>0</v>
      </c>
      <c r="D73" s="181">
        <v>0</v>
      </c>
      <c r="E73" s="181">
        <v>0</v>
      </c>
      <c r="F73" s="181">
        <v>0</v>
      </c>
      <c r="G73" s="181">
        <v>0</v>
      </c>
      <c r="H73" s="181">
        <v>0</v>
      </c>
    </row>
    <row r="74" spans="1:8" ht="15">
      <c r="A74" s="331" t="s">
        <v>408</v>
      </c>
      <c r="B74" s="345"/>
      <c r="C74" s="181">
        <v>0</v>
      </c>
      <c r="D74" s="181">
        <v>0</v>
      </c>
      <c r="E74" s="181">
        <v>0</v>
      </c>
      <c r="F74" s="181">
        <v>0</v>
      </c>
      <c r="G74" s="181">
        <v>0</v>
      </c>
      <c r="H74" s="181">
        <v>0</v>
      </c>
    </row>
    <row r="75" spans="1:8" ht="15">
      <c r="A75" s="331" t="s">
        <v>409</v>
      </c>
      <c r="B75" s="345"/>
      <c r="C75" s="181">
        <v>0</v>
      </c>
      <c r="D75" s="181">
        <v>0</v>
      </c>
      <c r="E75" s="181">
        <v>0</v>
      </c>
      <c r="F75" s="181">
        <v>0</v>
      </c>
      <c r="G75" s="181">
        <v>0</v>
      </c>
      <c r="H75" s="181">
        <v>0</v>
      </c>
    </row>
    <row r="76" spans="1:8" ht="15">
      <c r="A76" s="331" t="s">
        <v>410</v>
      </c>
      <c r="B76" s="345"/>
      <c r="C76" s="181">
        <v>0</v>
      </c>
      <c r="D76" s="181">
        <v>0</v>
      </c>
      <c r="E76" s="181">
        <v>0</v>
      </c>
      <c r="F76" s="181">
        <v>0</v>
      </c>
      <c r="G76" s="181">
        <v>0</v>
      </c>
      <c r="H76" s="181">
        <v>0</v>
      </c>
    </row>
    <row r="77" spans="1:8" ht="15">
      <c r="A77" s="343" t="s">
        <v>411</v>
      </c>
      <c r="B77" s="394"/>
      <c r="C77" s="181"/>
      <c r="D77" s="181"/>
      <c r="E77" s="181"/>
      <c r="F77" s="181"/>
      <c r="G77" s="181"/>
      <c r="H77" s="181"/>
    </row>
    <row r="78" spans="1:8" ht="15">
      <c r="A78" s="114"/>
      <c r="B78" s="115"/>
      <c r="C78" s="192"/>
      <c r="D78" s="192"/>
      <c r="E78" s="192"/>
      <c r="F78" s="192"/>
      <c r="G78" s="192"/>
      <c r="H78" s="192"/>
    </row>
    <row r="79" spans="1:8" ht="15">
      <c r="A79" s="337" t="s">
        <v>412</v>
      </c>
      <c r="B79" s="338"/>
      <c r="C79" s="181">
        <f>SUM(C80:C84)</f>
        <v>0</v>
      </c>
      <c r="D79" s="181">
        <f aca="true" t="shared" si="5" ref="D79:H79">SUM(D80:D84)</f>
        <v>0</v>
      </c>
      <c r="E79" s="181">
        <f t="shared" si="5"/>
        <v>0</v>
      </c>
      <c r="F79" s="181">
        <f t="shared" si="5"/>
        <v>0</v>
      </c>
      <c r="G79" s="181">
        <f t="shared" si="5"/>
        <v>0</v>
      </c>
      <c r="H79" s="181">
        <f t="shared" si="5"/>
        <v>0</v>
      </c>
    </row>
    <row r="80" spans="1:8" ht="15">
      <c r="A80" s="343" t="s">
        <v>413</v>
      </c>
      <c r="B80" s="394"/>
      <c r="C80" s="181">
        <v>0</v>
      </c>
      <c r="D80" s="181">
        <v>0</v>
      </c>
      <c r="E80" s="181">
        <v>0</v>
      </c>
      <c r="F80" s="181">
        <v>0</v>
      </c>
      <c r="G80" s="181">
        <v>0</v>
      </c>
      <c r="H80" s="181">
        <v>0</v>
      </c>
    </row>
    <row r="81" spans="1:8" ht="15">
      <c r="A81" s="343" t="s">
        <v>414</v>
      </c>
      <c r="B81" s="394"/>
      <c r="C81" s="181">
        <v>0</v>
      </c>
      <c r="D81" s="181">
        <v>0</v>
      </c>
      <c r="E81" s="181">
        <v>0</v>
      </c>
      <c r="F81" s="181">
        <v>0</v>
      </c>
      <c r="G81" s="181">
        <v>0</v>
      </c>
      <c r="H81" s="181">
        <v>0</v>
      </c>
    </row>
    <row r="82" spans="1:8" ht="15">
      <c r="A82" s="331" t="s">
        <v>415</v>
      </c>
      <c r="B82" s="345"/>
      <c r="C82" s="181">
        <v>0</v>
      </c>
      <c r="D82" s="181">
        <v>0</v>
      </c>
      <c r="E82" s="181">
        <v>0</v>
      </c>
      <c r="F82" s="181">
        <v>0</v>
      </c>
      <c r="G82" s="181">
        <v>0</v>
      </c>
      <c r="H82" s="181">
        <v>0</v>
      </c>
    </row>
    <row r="83" spans="1:8" ht="15">
      <c r="A83" s="331" t="s">
        <v>416</v>
      </c>
      <c r="B83" s="345"/>
      <c r="C83" s="181">
        <v>0</v>
      </c>
      <c r="D83" s="181">
        <v>0</v>
      </c>
      <c r="E83" s="181">
        <v>0</v>
      </c>
      <c r="F83" s="181">
        <v>0</v>
      </c>
      <c r="G83" s="181">
        <v>0</v>
      </c>
      <c r="H83" s="181">
        <v>0</v>
      </c>
    </row>
    <row r="84" spans="1:8" ht="15">
      <c r="A84" s="114"/>
      <c r="B84" s="115"/>
      <c r="C84" s="116"/>
      <c r="D84" s="116"/>
      <c r="E84" s="116"/>
      <c r="F84" s="116"/>
      <c r="G84" s="116"/>
      <c r="H84" s="116"/>
    </row>
    <row r="85" spans="1:8" ht="15">
      <c r="A85" s="337" t="s">
        <v>377</v>
      </c>
      <c r="B85" s="338"/>
      <c r="C85" s="116">
        <f>C11+C48</f>
        <v>424620900.34000015</v>
      </c>
      <c r="D85" s="116">
        <f>D11+D48</f>
        <v>20361416.17</v>
      </c>
      <c r="E85" s="116">
        <f>E11+E48</f>
        <v>444982315.51000017</v>
      </c>
      <c r="F85" s="116">
        <f>F11+F48</f>
        <v>264023434.49</v>
      </c>
      <c r="G85" s="116">
        <f>G11+G48-0.55</f>
        <v>239641937.14999998</v>
      </c>
      <c r="H85" s="116">
        <f>H11+H48+1</f>
        <v>180958882.0200002</v>
      </c>
    </row>
    <row r="86" spans="1:10" ht="12" thickBot="1">
      <c r="A86" s="117"/>
      <c r="B86" s="118"/>
      <c r="C86" s="119"/>
      <c r="D86" s="119"/>
      <c r="E86" s="119"/>
      <c r="F86" s="119"/>
      <c r="G86" s="119"/>
      <c r="H86" s="119"/>
      <c r="J86" s="84"/>
    </row>
    <row r="87" ht="15">
      <c r="K87" s="84"/>
    </row>
  </sheetData>
  <mergeCells count="77">
    <mergeCell ref="A85:B85"/>
    <mergeCell ref="A77:B77"/>
    <mergeCell ref="A79:B79"/>
    <mergeCell ref="A80:B80"/>
    <mergeCell ref="A81:B81"/>
    <mergeCell ref="A82:B82"/>
    <mergeCell ref="A83:B83"/>
    <mergeCell ref="A76:B76"/>
    <mergeCell ref="A64:B64"/>
    <mergeCell ref="A65:B65"/>
    <mergeCell ref="A66:B66"/>
    <mergeCell ref="A68:B68"/>
    <mergeCell ref="A69:B69"/>
    <mergeCell ref="A70:B70"/>
    <mergeCell ref="A71:B71"/>
    <mergeCell ref="A72:B72"/>
    <mergeCell ref="A73:B73"/>
    <mergeCell ref="A74:B74"/>
    <mergeCell ref="A75:B75"/>
    <mergeCell ref="A63:B63"/>
    <mergeCell ref="A51:B51"/>
    <mergeCell ref="A52:B52"/>
    <mergeCell ref="A53:B53"/>
    <mergeCell ref="A54:B54"/>
    <mergeCell ref="A55:B55"/>
    <mergeCell ref="A56:B56"/>
    <mergeCell ref="A57:B57"/>
    <mergeCell ref="A59:B59"/>
    <mergeCell ref="A60:B60"/>
    <mergeCell ref="A61:B61"/>
    <mergeCell ref="A62:B62"/>
    <mergeCell ref="A50:B50"/>
    <mergeCell ref="A37:B37"/>
    <mergeCell ref="A38:B38"/>
    <mergeCell ref="A39:B39"/>
    <mergeCell ref="A40:B40"/>
    <mergeCell ref="A42:B42"/>
    <mergeCell ref="A43:B43"/>
    <mergeCell ref="A44:B44"/>
    <mergeCell ref="A45:B45"/>
    <mergeCell ref="A46:B46"/>
    <mergeCell ref="A48:B48"/>
    <mergeCell ref="A49:B49"/>
    <mergeCell ref="A36:B36"/>
    <mergeCell ref="A24:B24"/>
    <mergeCell ref="A25:B25"/>
    <mergeCell ref="A26:B26"/>
    <mergeCell ref="A27:B27"/>
    <mergeCell ref="A28:B28"/>
    <mergeCell ref="A29:B29"/>
    <mergeCell ref="A31:B31"/>
    <mergeCell ref="A32:B32"/>
    <mergeCell ref="A33:B33"/>
    <mergeCell ref="A34:B34"/>
    <mergeCell ref="A35:B35"/>
    <mergeCell ref="A23:B23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2:B22"/>
    <mergeCell ref="A10:B10"/>
    <mergeCell ref="A1:H1"/>
    <mergeCell ref="A3:H3"/>
    <mergeCell ref="A4:H4"/>
    <mergeCell ref="A5:H5"/>
    <mergeCell ref="A6:H6"/>
    <mergeCell ref="A7:H7"/>
    <mergeCell ref="A8:B9"/>
    <mergeCell ref="C8:G8"/>
    <mergeCell ref="H8:H9"/>
  </mergeCells>
  <printOptions/>
  <pageMargins left="0.7086614173228347" right="0.3937007874015748" top="0.7480314960629921" bottom="0.7480314960629921" header="0.31496062992125984" footer="0.31496062992125984"/>
  <pageSetup fitToHeight="0" fitToWidth="1" horizontalDpi="600" verticalDpi="600" orientation="portrait" scale="6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zoomScale="120" zoomScaleNormal="120" workbookViewId="0" topLeftCell="A1">
      <selection activeCell="D17" sqref="D17"/>
    </sheetView>
  </sheetViews>
  <sheetFormatPr defaultColWidth="11.421875" defaultRowHeight="15"/>
  <cols>
    <col min="1" max="1" width="49.28125" style="7" customWidth="1"/>
    <col min="2" max="2" width="14.140625" style="34" customWidth="1"/>
    <col min="3" max="3" width="13.140625" style="34" customWidth="1"/>
    <col min="4" max="4" width="12.57421875" style="34" bestFit="1" customWidth="1"/>
    <col min="5" max="5" width="13.28125" style="34" bestFit="1" customWidth="1"/>
    <col min="6" max="6" width="13.7109375" style="34" customWidth="1"/>
    <col min="7" max="7" width="13.28125" style="34" bestFit="1" customWidth="1"/>
    <col min="8" max="16384" width="11.421875" style="7" customWidth="1"/>
  </cols>
  <sheetData>
    <row r="1" spans="1:7" ht="12" customHeight="1">
      <c r="A1" s="308"/>
      <c r="B1" s="308"/>
      <c r="C1" s="308"/>
      <c r="D1" s="308"/>
      <c r="E1" s="308"/>
      <c r="F1" s="308"/>
      <c r="G1" s="308"/>
    </row>
    <row r="2" ht="12" thickBot="1"/>
    <row r="3" spans="1:7" ht="15">
      <c r="A3" s="251" t="s">
        <v>433</v>
      </c>
      <c r="B3" s="252"/>
      <c r="C3" s="252"/>
      <c r="D3" s="252"/>
      <c r="E3" s="252"/>
      <c r="F3" s="252"/>
      <c r="G3" s="382"/>
    </row>
    <row r="4" spans="1:7" ht="15">
      <c r="A4" s="305" t="s">
        <v>296</v>
      </c>
      <c r="B4" s="306"/>
      <c r="C4" s="306"/>
      <c r="D4" s="306"/>
      <c r="E4" s="306"/>
      <c r="F4" s="306"/>
      <c r="G4" s="383"/>
    </row>
    <row r="5" spans="1:7" ht="15">
      <c r="A5" s="305" t="s">
        <v>418</v>
      </c>
      <c r="B5" s="306"/>
      <c r="C5" s="306"/>
      <c r="D5" s="306"/>
      <c r="E5" s="306"/>
      <c r="F5" s="306"/>
      <c r="G5" s="383"/>
    </row>
    <row r="6" spans="1:7" ht="15">
      <c r="A6" s="305" t="s">
        <v>441</v>
      </c>
      <c r="B6" s="306"/>
      <c r="C6" s="306"/>
      <c r="D6" s="306"/>
      <c r="E6" s="306"/>
      <c r="F6" s="306"/>
      <c r="G6" s="383"/>
    </row>
    <row r="7" spans="1:7" ht="12" thickBot="1">
      <c r="A7" s="310" t="s">
        <v>1</v>
      </c>
      <c r="B7" s="311"/>
      <c r="C7" s="311"/>
      <c r="D7" s="311"/>
      <c r="E7" s="311"/>
      <c r="F7" s="311"/>
      <c r="G7" s="384"/>
    </row>
    <row r="8" spans="1:7" ht="12" thickBot="1">
      <c r="A8" s="395" t="s">
        <v>2</v>
      </c>
      <c r="B8" s="385" t="s">
        <v>298</v>
      </c>
      <c r="C8" s="386"/>
      <c r="D8" s="386"/>
      <c r="E8" s="386"/>
      <c r="F8" s="387"/>
      <c r="G8" s="315" t="s">
        <v>299</v>
      </c>
    </row>
    <row r="9" spans="1:7" ht="17.25" thickBot="1">
      <c r="A9" s="396"/>
      <c r="B9" s="52" t="s">
        <v>186</v>
      </c>
      <c r="C9" s="52" t="s">
        <v>300</v>
      </c>
      <c r="D9" s="52" t="s">
        <v>301</v>
      </c>
      <c r="E9" s="52" t="s">
        <v>419</v>
      </c>
      <c r="F9" s="52" t="s">
        <v>204</v>
      </c>
      <c r="G9" s="316"/>
    </row>
    <row r="10" spans="1:8" ht="15">
      <c r="A10" s="143" t="s">
        <v>420</v>
      </c>
      <c r="B10" s="122">
        <f>B11+B12+B13+B16+B17</f>
        <v>394850786.34000003</v>
      </c>
      <c r="C10" s="123">
        <f>SUM(C11+C12+C13+C16+C17+C20)</f>
        <v>5329795.740000001</v>
      </c>
      <c r="D10" s="123">
        <f>SUM(D11+D12+D13+D16+D17+D20)</f>
        <v>400180582.08000004</v>
      </c>
      <c r="E10" s="123">
        <f aca="true" t="shared" si="0" ref="E10:G10">SUM(E11+E12+E13+E16+E17+E20)</f>
        <v>241130654.05</v>
      </c>
      <c r="F10" s="123">
        <f t="shared" si="0"/>
        <v>216749157.26</v>
      </c>
      <c r="G10" s="123">
        <f t="shared" si="0"/>
        <v>159049928.03000003</v>
      </c>
      <c r="H10" s="84"/>
    </row>
    <row r="11" spans="1:8" ht="15">
      <c r="A11" s="138" t="s">
        <v>421</v>
      </c>
      <c r="B11" s="193">
        <v>0</v>
      </c>
      <c r="C11" s="179">
        <v>0</v>
      </c>
      <c r="D11" s="179">
        <v>0</v>
      </c>
      <c r="E11" s="179">
        <v>0</v>
      </c>
      <c r="F11" s="179">
        <v>0</v>
      </c>
      <c r="G11" s="179">
        <v>0</v>
      </c>
      <c r="H11" s="84"/>
    </row>
    <row r="12" spans="1:10" ht="15">
      <c r="A12" s="138" t="s">
        <v>422</v>
      </c>
      <c r="B12" s="198">
        <f>+'FORMATO 6A'!C11</f>
        <v>394850786.34000003</v>
      </c>
      <c r="C12" s="126">
        <f>+'FORMATO 6A'!D11</f>
        <v>5329795.740000001</v>
      </c>
      <c r="D12" s="126">
        <f>C12+B12</f>
        <v>400180582.08000004</v>
      </c>
      <c r="E12" s="126">
        <f>+'FORMATO 6A'!F11</f>
        <v>241130654.05</v>
      </c>
      <c r="F12" s="126">
        <f>+'FORMATO 6A'!G11</f>
        <v>216749157.26</v>
      </c>
      <c r="G12" s="126">
        <f>D12-E12</f>
        <v>159049928.03000003</v>
      </c>
      <c r="H12" s="84"/>
      <c r="J12" s="84"/>
    </row>
    <row r="13" spans="1:8" ht="15">
      <c r="A13" s="138" t="s">
        <v>423</v>
      </c>
      <c r="B13" s="193">
        <v>0</v>
      </c>
      <c r="C13" s="179">
        <v>0</v>
      </c>
      <c r="D13" s="179">
        <v>0</v>
      </c>
      <c r="E13" s="179">
        <v>0</v>
      </c>
      <c r="F13" s="179">
        <v>0</v>
      </c>
      <c r="G13" s="179">
        <v>0</v>
      </c>
      <c r="H13" s="84"/>
    </row>
    <row r="14" spans="1:8" ht="15">
      <c r="A14" s="138" t="s">
        <v>424</v>
      </c>
      <c r="B14" s="193">
        <v>0</v>
      </c>
      <c r="C14" s="179">
        <v>0</v>
      </c>
      <c r="D14" s="179">
        <v>0</v>
      </c>
      <c r="E14" s="179">
        <v>0</v>
      </c>
      <c r="F14" s="179">
        <v>0</v>
      </c>
      <c r="G14" s="179">
        <v>0</v>
      </c>
      <c r="H14" s="84"/>
    </row>
    <row r="15" spans="1:8" ht="15">
      <c r="A15" s="138" t="s">
        <v>425</v>
      </c>
      <c r="B15" s="193">
        <v>0</v>
      </c>
      <c r="C15" s="179">
        <v>0</v>
      </c>
      <c r="D15" s="179">
        <v>0</v>
      </c>
      <c r="E15" s="179">
        <v>0</v>
      </c>
      <c r="F15" s="179">
        <v>0</v>
      </c>
      <c r="G15" s="179">
        <v>0</v>
      </c>
      <c r="H15" s="84"/>
    </row>
    <row r="16" spans="1:8" ht="12" customHeight="1">
      <c r="A16" s="138" t="s">
        <v>426</v>
      </c>
      <c r="B16" s="193">
        <v>0</v>
      </c>
      <c r="C16" s="179">
        <v>0</v>
      </c>
      <c r="D16" s="179">
        <v>0</v>
      </c>
      <c r="E16" s="179">
        <v>0</v>
      </c>
      <c r="F16" s="179">
        <v>0</v>
      </c>
      <c r="G16" s="179">
        <v>0</v>
      </c>
      <c r="H16" s="84"/>
    </row>
    <row r="17" spans="1:8" ht="16.5">
      <c r="A17" s="138" t="s">
        <v>427</v>
      </c>
      <c r="B17" s="193">
        <v>0</v>
      </c>
      <c r="C17" s="179">
        <v>0</v>
      </c>
      <c r="D17" s="179">
        <v>0</v>
      </c>
      <c r="E17" s="179">
        <v>0</v>
      </c>
      <c r="F17" s="179">
        <v>0</v>
      </c>
      <c r="G17" s="179">
        <v>0</v>
      </c>
      <c r="H17" s="84"/>
    </row>
    <row r="18" spans="1:8" ht="12" customHeight="1">
      <c r="A18" s="120" t="s">
        <v>428</v>
      </c>
      <c r="B18" s="193">
        <v>0</v>
      </c>
      <c r="C18" s="179">
        <v>0</v>
      </c>
      <c r="D18" s="179">
        <v>0</v>
      </c>
      <c r="E18" s="179">
        <v>0</v>
      </c>
      <c r="F18" s="179">
        <v>0</v>
      </c>
      <c r="G18" s="179">
        <v>0</v>
      </c>
      <c r="H18" s="84"/>
    </row>
    <row r="19" spans="1:8" ht="12" customHeight="1">
      <c r="A19" s="120" t="s">
        <v>429</v>
      </c>
      <c r="B19" s="193">
        <v>0</v>
      </c>
      <c r="C19" s="179">
        <v>0</v>
      </c>
      <c r="D19" s="179">
        <v>0</v>
      </c>
      <c r="E19" s="179">
        <v>0</v>
      </c>
      <c r="F19" s="179">
        <v>0</v>
      </c>
      <c r="G19" s="179">
        <v>0</v>
      </c>
      <c r="H19" s="84"/>
    </row>
    <row r="20" spans="1:8" ht="12" customHeight="1">
      <c r="A20" s="138" t="s">
        <v>430</v>
      </c>
      <c r="B20" s="193">
        <v>0</v>
      </c>
      <c r="C20" s="179">
        <v>0</v>
      </c>
      <c r="D20" s="179">
        <v>0</v>
      </c>
      <c r="E20" s="179">
        <v>0</v>
      </c>
      <c r="F20" s="179">
        <v>0</v>
      </c>
      <c r="G20" s="179">
        <v>0</v>
      </c>
      <c r="H20" s="84"/>
    </row>
    <row r="21" spans="1:8" ht="12" customHeight="1">
      <c r="A21" s="138"/>
      <c r="B21" s="194"/>
      <c r="C21" s="180"/>
      <c r="D21" s="180"/>
      <c r="E21" s="180"/>
      <c r="F21" s="180"/>
      <c r="G21" s="180"/>
      <c r="H21" s="84"/>
    </row>
    <row r="22" spans="1:8" ht="12" customHeight="1">
      <c r="A22" s="143" t="s">
        <v>431</v>
      </c>
      <c r="B22" s="193">
        <f>B23+B24+B25+B28</f>
        <v>0</v>
      </c>
      <c r="C22" s="193">
        <f aca="true" t="shared" si="1" ref="C22:G22">C23+C24+C25+C28</f>
        <v>0</v>
      </c>
      <c r="D22" s="193">
        <f t="shared" si="1"/>
        <v>0</v>
      </c>
      <c r="E22" s="193">
        <f t="shared" si="1"/>
        <v>0</v>
      </c>
      <c r="F22" s="193">
        <f t="shared" si="1"/>
        <v>0</v>
      </c>
      <c r="G22" s="193">
        <f t="shared" si="1"/>
        <v>0</v>
      </c>
      <c r="H22" s="84"/>
    </row>
    <row r="23" spans="1:8" ht="12" customHeight="1">
      <c r="A23" s="138" t="s">
        <v>421</v>
      </c>
      <c r="B23" s="193">
        <v>0</v>
      </c>
      <c r="C23" s="193">
        <v>0</v>
      </c>
      <c r="D23" s="193">
        <v>0</v>
      </c>
      <c r="E23" s="193">
        <v>0</v>
      </c>
      <c r="F23" s="193">
        <v>0</v>
      </c>
      <c r="G23" s="193">
        <v>0</v>
      </c>
      <c r="H23" s="84"/>
    </row>
    <row r="24" spans="1:8" ht="12" customHeight="1">
      <c r="A24" s="138" t="s">
        <v>422</v>
      </c>
      <c r="B24" s="193">
        <v>0</v>
      </c>
      <c r="C24" s="193">
        <v>0</v>
      </c>
      <c r="D24" s="193">
        <v>0</v>
      </c>
      <c r="E24" s="193">
        <v>0</v>
      </c>
      <c r="F24" s="193">
        <v>0</v>
      </c>
      <c r="G24" s="193">
        <v>0</v>
      </c>
      <c r="H24" s="84"/>
    </row>
    <row r="25" spans="1:8" ht="12" customHeight="1">
      <c r="A25" s="138" t="s">
        <v>423</v>
      </c>
      <c r="B25" s="193">
        <v>0</v>
      </c>
      <c r="C25" s="193">
        <v>0</v>
      </c>
      <c r="D25" s="193">
        <v>0</v>
      </c>
      <c r="E25" s="193">
        <v>0</v>
      </c>
      <c r="F25" s="193">
        <v>0</v>
      </c>
      <c r="G25" s="193">
        <v>0</v>
      </c>
      <c r="H25" s="84"/>
    </row>
    <row r="26" spans="1:8" ht="12" customHeight="1">
      <c r="A26" s="138" t="s">
        <v>424</v>
      </c>
      <c r="B26" s="193">
        <v>0</v>
      </c>
      <c r="C26" s="193">
        <v>0</v>
      </c>
      <c r="D26" s="193">
        <v>0</v>
      </c>
      <c r="E26" s="193">
        <v>0</v>
      </c>
      <c r="F26" s="193">
        <v>0</v>
      </c>
      <c r="G26" s="193">
        <v>0</v>
      </c>
      <c r="H26" s="84"/>
    </row>
    <row r="27" spans="1:8" ht="12" customHeight="1">
      <c r="A27" s="138" t="s">
        <v>425</v>
      </c>
      <c r="B27" s="193">
        <v>0</v>
      </c>
      <c r="C27" s="193">
        <v>0</v>
      </c>
      <c r="D27" s="193">
        <v>0</v>
      </c>
      <c r="E27" s="193">
        <v>0</v>
      </c>
      <c r="F27" s="193">
        <v>0</v>
      </c>
      <c r="G27" s="193">
        <v>0</v>
      </c>
      <c r="H27" s="84"/>
    </row>
    <row r="28" spans="1:8" ht="12" customHeight="1">
      <c r="A28" s="138" t="s">
        <v>426</v>
      </c>
      <c r="B28" s="193">
        <v>0</v>
      </c>
      <c r="C28" s="193">
        <v>0</v>
      </c>
      <c r="D28" s="193">
        <v>0</v>
      </c>
      <c r="E28" s="193">
        <v>0</v>
      </c>
      <c r="F28" s="193">
        <v>0</v>
      </c>
      <c r="G28" s="193">
        <v>0</v>
      </c>
      <c r="H28" s="84"/>
    </row>
    <row r="29" spans="1:8" ht="16.5">
      <c r="A29" s="138" t="s">
        <v>427</v>
      </c>
      <c r="B29" s="193">
        <v>0</v>
      </c>
      <c r="C29" s="193">
        <v>0</v>
      </c>
      <c r="D29" s="193">
        <v>0</v>
      </c>
      <c r="E29" s="193">
        <v>0</v>
      </c>
      <c r="F29" s="193">
        <v>0</v>
      </c>
      <c r="G29" s="193">
        <v>0</v>
      </c>
      <c r="H29" s="84"/>
    </row>
    <row r="30" spans="1:8" ht="12" customHeight="1">
      <c r="A30" s="120" t="s">
        <v>428</v>
      </c>
      <c r="B30" s="193">
        <v>0</v>
      </c>
      <c r="C30" s="193">
        <v>0</v>
      </c>
      <c r="D30" s="193">
        <v>0</v>
      </c>
      <c r="E30" s="193">
        <v>0</v>
      </c>
      <c r="F30" s="193">
        <v>0</v>
      </c>
      <c r="G30" s="193">
        <v>0</v>
      </c>
      <c r="H30" s="84"/>
    </row>
    <row r="31" spans="1:8" ht="12" customHeight="1">
      <c r="A31" s="120" t="s">
        <v>429</v>
      </c>
      <c r="B31" s="193">
        <v>0</v>
      </c>
      <c r="C31" s="193">
        <v>0</v>
      </c>
      <c r="D31" s="193">
        <v>0</v>
      </c>
      <c r="E31" s="193">
        <v>0</v>
      </c>
      <c r="F31" s="193">
        <v>0</v>
      </c>
      <c r="G31" s="193">
        <v>0</v>
      </c>
      <c r="H31" s="84"/>
    </row>
    <row r="32" spans="1:8" ht="12" customHeight="1">
      <c r="A32" s="138" t="s">
        <v>430</v>
      </c>
      <c r="B32" s="193">
        <v>0</v>
      </c>
      <c r="C32" s="193">
        <v>0</v>
      </c>
      <c r="D32" s="193">
        <v>0</v>
      </c>
      <c r="E32" s="193">
        <v>0</v>
      </c>
      <c r="F32" s="193">
        <v>0</v>
      </c>
      <c r="G32" s="193">
        <v>0</v>
      </c>
      <c r="H32" s="84"/>
    </row>
    <row r="33" spans="1:10" ht="15">
      <c r="A33" s="143" t="s">
        <v>432</v>
      </c>
      <c r="B33" s="122">
        <f>B10+B22</f>
        <v>394850786.34000003</v>
      </c>
      <c r="C33" s="122">
        <f aca="true" t="shared" si="2" ref="C33:G33">C10+C22</f>
        <v>5329795.740000001</v>
      </c>
      <c r="D33" s="122">
        <f t="shared" si="2"/>
        <v>400180582.08000004</v>
      </c>
      <c r="E33" s="122">
        <f t="shared" si="2"/>
        <v>241130654.05</v>
      </c>
      <c r="F33" s="122">
        <f t="shared" si="2"/>
        <v>216749157.26</v>
      </c>
      <c r="G33" s="122">
        <f t="shared" si="2"/>
        <v>159049928.03000003</v>
      </c>
      <c r="H33" s="84"/>
      <c r="J33" s="84"/>
    </row>
    <row r="34" spans="1:8" ht="12" customHeight="1" thickBot="1">
      <c r="A34" s="121"/>
      <c r="B34" s="124"/>
      <c r="C34" s="125"/>
      <c r="D34" s="125"/>
      <c r="E34" s="125"/>
      <c r="F34" s="125"/>
      <c r="G34" s="125"/>
      <c r="H34" s="84"/>
    </row>
    <row r="35" ht="15">
      <c r="H35" s="84"/>
    </row>
  </sheetData>
  <mergeCells count="9">
    <mergeCell ref="A8:A9"/>
    <mergeCell ref="B8:F8"/>
    <mergeCell ref="G8:G9"/>
    <mergeCell ref="A5:G5"/>
    <mergeCell ref="A1:G1"/>
    <mergeCell ref="A3:G3"/>
    <mergeCell ref="A4:G4"/>
    <mergeCell ref="A6:G6"/>
    <mergeCell ref="A7:G7"/>
  </mergeCells>
  <printOptions/>
  <pageMargins left="0.7086614173228347" right="0.3937007874015748" top="0.7480314960629921" bottom="0.7480314960629921" header="0.31496062992125984" footer="0.31496062992125984"/>
  <pageSetup fitToHeight="0" fitToWidth="1"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</dc:creator>
  <cp:keywords/>
  <dc:description/>
  <cp:lastModifiedBy>Luis</cp:lastModifiedBy>
  <cp:lastPrinted>2018-10-05T23:48:43Z</cp:lastPrinted>
  <dcterms:created xsi:type="dcterms:W3CDTF">2016-11-22T19:13:25Z</dcterms:created>
  <dcterms:modified xsi:type="dcterms:W3CDTF">2018-10-05T23:53:22Z</dcterms:modified>
  <cp:category/>
  <cp:version/>
  <cp:contentType/>
  <cp:contentStatus/>
</cp:coreProperties>
</file>