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  <sheet name="6d" sheetId="9" r:id="rId9"/>
    <sheet name="7a" sheetId="10" r:id="rId10"/>
    <sheet name="7b" sheetId="11" r:id="rId11"/>
    <sheet name="7c" sheetId="12" r:id="rId12"/>
    <sheet name="7d" sheetId="13" r:id="rId13"/>
    <sheet name="8" sheetId="14" r:id="rId14"/>
  </sheets>
  <externalReferences>
    <externalReference r:id="rId17"/>
  </externalReferences>
  <definedNames>
    <definedName name="_xlnm.Print_Area" localSheetId="0">'1'!$A$1:$G$90</definedName>
    <definedName name="_xlnm.Print_Area" localSheetId="1">'2'!$A$1:$I$53</definedName>
    <definedName name="_xlnm.Print_Area" localSheetId="3">'4'!$A$1:$E$76</definedName>
    <definedName name="_xlnm.Print_Area" localSheetId="4">'5'!$A$1:$I$85</definedName>
    <definedName name="_xlnm.Print_Area" localSheetId="5">'6a'!$A$1:$H$164</definedName>
    <definedName name="_xlnm.Print_Area" localSheetId="6">'6b'!$A$1:$G$137</definedName>
    <definedName name="_xlnm.Print_Area" localSheetId="7">'6c'!$A$1:$H$133</definedName>
    <definedName name="_xlnm.Print_Area" localSheetId="8">'6d'!$A$1:$G$44</definedName>
    <definedName name="_xlnm.Print_Area" localSheetId="9">'7a'!$A$1:$G$48</definedName>
    <definedName name="_xlnm.Print_Area" localSheetId="10">'7b'!$A$1:$G$39</definedName>
    <definedName name="_xlnm.Print_Area" localSheetId="12">'7d'!$A$1:$G$37</definedName>
    <definedName name="_xlnm.Print_Area" localSheetId="13">'8'!$A$1:$F$74</definedName>
    <definedName name="_xlnm.Print_Titles" localSheetId="0">'1'!$1:$8</definedName>
    <definedName name="_xlnm.Print_Titles" localSheetId="3">'4'!$1:$6</definedName>
    <definedName name="_xlnm.Print_Titles" localSheetId="4">'5'!$1:$9</definedName>
    <definedName name="_xlnm.Print_Titles" localSheetId="5">'6a'!$1:$9</definedName>
    <definedName name="_xlnm.Print_Titles" localSheetId="6">'6b'!$3:$9</definedName>
    <definedName name="_xlnm.Print_Titles" localSheetId="7">'6c'!$1:$9</definedName>
    <definedName name="_xlnm.Print_Titles" localSheetId="8">'6d'!$1:$9</definedName>
  </definedNames>
  <calcPr fullCalcOnLoad="1"/>
</workbook>
</file>

<file path=xl/sharedStrings.xml><?xml version="1.0" encoding="utf-8"?>
<sst xmlns="http://schemas.openxmlformats.org/spreadsheetml/2006/main" count="997" uniqueCount="679">
  <si>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</si>
  <si>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</si>
  <si>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</si>
  <si>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</si>
  <si>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</si>
  <si>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</si>
  <si>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</si>
  <si>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</si>
  <si>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</si>
  <si>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</si>
  <si>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</si>
  <si>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</si>
  <si>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</si>
  <si>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</si>
  <si>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</si>
  <si>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</si>
  <si>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</si>
  <si>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</si>
  <si>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</si>
  <si>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</si>
  <si>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</si>
  <si>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</si>
  <si>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</si>
  <si>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</si>
  <si>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</si>
  <si>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</si>
  <si>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</si>
  <si>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</si>
  <si>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</si>
  <si>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</si>
  <si>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</si>
  <si>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</si>
  <si>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</si>
  <si>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</si>
  <si>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</si>
  <si>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</si>
  <si>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</si>
  <si>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</si>
  <si>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</si>
  <si>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</si>
  <si>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</si>
  <si>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</si>
  <si>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</si>
  <si>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</si>
  <si>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</si>
  <si>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</si>
  <si>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</si>
  <si>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</si>
  <si>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</si>
  <si>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</si>
  <si>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</si>
  <si>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</si>
  <si>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</si>
  <si>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</si>
  <si>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</si>
  <si>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</si>
  <si>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</si>
  <si>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</si>
  <si>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</si>
  <si>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</si>
  <si>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</si>
  <si>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</si>
  <si>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</si>
  <si>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</si>
  <si>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</si>
  <si>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</si>
  <si>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</si>
  <si>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</si>
  <si>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</si>
  <si>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</si>
  <si>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</si>
  <si>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</si>
  <si>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</si>
  <si>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</si>
  <si>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</si>
  <si>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</si>
  <si>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</si>
  <si>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</si>
  <si>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</si>
  <si>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</si>
  <si>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</si>
  <si>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</si>
  <si>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</si>
  <si>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</si>
  <si>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</si>
  <si>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</si>
  <si>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</si>
  <si>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</si>
  <si>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</si>
  <si>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</si>
  <si>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</si>
  <si>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</si>
  <si>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</si>
  <si>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</si>
  <si>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</si>
  <si>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</si>
  <si>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</si>
  <si>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</si>
  <si>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</si>
  <si>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</si>
  <si>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</si>
  <si>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</si>
  <si>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</si>
  <si>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</si>
  <si>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</si>
  <si>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</si>
  <si>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</si>
  <si>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</si>
  <si>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</si>
  <si>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</si>
  <si>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</si>
  <si>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</si>
  <si>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</si>
  <si>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</si>
  <si>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</si>
  <si>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</si>
  <si>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</si>
  <si>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</si>
  <si>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</si>
  <si>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</si>
  <si>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</si>
  <si>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</si>
  <si>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</si>
  <si>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</si>
  <si>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</si>
  <si>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</si>
  <si>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</si>
  <si>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</si>
  <si>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</si>
  <si>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</si>
  <si>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</si>
  <si>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</si>
  <si>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</si>
  <si>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</si>
  <si>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</si>
  <si>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</si>
  <si>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</si>
  <si>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</si>
  <si>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</si>
  <si>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</si>
  <si>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</si>
  <si>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</si>
  <si>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</si>
  <si>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</si>
  <si>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</si>
  <si>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</si>
  <si>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</si>
  <si>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</si>
  <si>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</si>
  <si>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</si>
  <si>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al valor del Bono Cupón Cero que respalda el pago de los créditos asociados al mismo (Activo).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</si>
  <si>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</si>
  <si>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</si>
  <si>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</si>
  <si>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</si>
  <si>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</si>
  <si>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</si>
  <si>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</si>
  <si>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</si>
  <si>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</si>
  <si>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</si>
  <si>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</si>
  <si>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</si>
  <si>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</si>
  <si>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</si>
  <si>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</si>
  <si>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Obligaciones a
 Corto Plazo (k)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</si>
  <si>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</si>
  <si>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</si>
  <si>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</si>
  <si>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</si>
  <si>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</si>
  <si>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</si>
  <si>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</si>
  <si>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</si>
  <si>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</si>
  <si>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</si>
  <si>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</si>
  <si>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</si>
  <si>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</si>
  <si>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</si>
  <si>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</si>
  <si>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</si>
  <si>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</si>
  <si>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</si>
  <si>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</si>
  <si>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</si>
  <si>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</si>
  <si>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</si>
  <si>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</si>
  <si>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</si>
  <si>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</si>
  <si>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</si>
  <si>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</si>
  <si>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</si>
  <si>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</si>
  <si>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</si>
  <si>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</si>
  <si>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</si>
  <si>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</si>
  <si>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</si>
  <si>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</si>
  <si>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</si>
  <si>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</si>
  <si>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</si>
  <si>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</si>
  <si>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</si>
  <si>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</si>
  <si>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</si>
  <si>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</si>
  <si>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</si>
  <si>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</si>
  <si>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</si>
  <si>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</si>
  <si>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</si>
  <si>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</si>
  <si>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</si>
  <si>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</si>
  <si>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</si>
  <si>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</si>
  <si>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</si>
  <si>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</si>
  <si>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</si>
  <si>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</si>
  <si>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</si>
  <si>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</si>
  <si>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</si>
  <si>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</si>
  <si>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</si>
  <si>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</si>
  <si>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</si>
  <si>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</si>
  <si>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Formato 5 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</si>
  <si>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</si>
  <si>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</si>
  <si>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</si>
  <si>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</si>
  <si>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</si>
  <si>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</si>
  <si>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</si>
  <si>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</si>
  <si>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</si>
  <si>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</si>
  <si>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</si>
  <si>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</si>
  <si>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</si>
  <si>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</si>
  <si>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</si>
  <si>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</si>
  <si>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</si>
  <si>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</si>
  <si>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</si>
  <si>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</si>
  <si>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</si>
  <si>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</si>
  <si>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</si>
  <si>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</si>
  <si>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</si>
  <si>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</si>
  <si>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</si>
  <si>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</si>
  <si>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</si>
  <si>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</si>
  <si>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</si>
  <si>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</si>
  <si>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</si>
  <si>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</si>
  <si>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</si>
  <si>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</si>
  <si>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</si>
  <si>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</si>
  <si>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</si>
  <si>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</si>
  <si>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</si>
  <si>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</si>
  <si>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</si>
  <si>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</si>
  <si>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</si>
  <si>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</si>
  <si>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</si>
  <si>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</si>
  <si>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</si>
  <si>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</si>
  <si>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</si>
  <si>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</si>
  <si>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</si>
  <si>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</si>
  <si>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</si>
  <si>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</si>
  <si>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</si>
  <si>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</si>
  <si>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</si>
  <si>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</si>
  <si>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</si>
  <si>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</si>
  <si>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</si>
  <si>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</si>
  <si>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</si>
  <si>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</si>
  <si>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</si>
  <si>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</si>
  <si>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</si>
  <si>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</si>
  <si>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</si>
  <si>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</si>
  <si>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Formato 6 a) Estado Analítico del Ejercicio del Presupuesto de Egresos Detallado - LDF
 (Clasificación por Objeto del Gasto)
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</si>
  <si>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</si>
  <si>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</si>
  <si>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</si>
  <si>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</si>
  <si>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</si>
  <si>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</si>
  <si>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</si>
  <si>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</si>
  <si>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</si>
  <si>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</si>
  <si>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</si>
  <si>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</si>
  <si>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</si>
  <si>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</si>
  <si>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</si>
  <si>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</si>
  <si>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</si>
  <si>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</si>
  <si>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</si>
  <si>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</si>
  <si>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</si>
  <si>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</si>
  <si>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</si>
  <si>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</si>
  <si>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</si>
  <si>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</si>
  <si>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</si>
  <si>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</si>
  <si>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</si>
  <si>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</si>
  <si>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</si>
  <si>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</si>
  <si>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</si>
  <si>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</si>
  <si>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</si>
  <si>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</si>
  <si>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</si>
  <si>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</si>
  <si>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</si>
  <si>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</si>
  <si>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</si>
  <si>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</si>
  <si>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</si>
  <si>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</si>
  <si>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</si>
  <si>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</si>
  <si>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</si>
  <si>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</si>
  <si>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</si>
  <si>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</si>
  <si>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</si>
  <si>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</si>
  <si>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</si>
  <si>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</si>
  <si>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</si>
  <si>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</si>
  <si>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</si>
  <si>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</si>
  <si>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</si>
  <si>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</si>
  <si>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</si>
  <si>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</si>
  <si>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</si>
  <si>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</si>
  <si>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</si>
  <si>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</si>
  <si>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</si>
  <si>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</si>
  <si>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</si>
  <si>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</si>
  <si>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</si>
  <si>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</si>
  <si>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</si>
  <si>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</si>
  <si>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</si>
  <si>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</si>
  <si>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</si>
  <si>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</si>
  <si>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</si>
  <si>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</si>
  <si>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</si>
  <si>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</si>
  <si>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</si>
  <si>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</si>
  <si>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</si>
  <si>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</si>
  <si>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</si>
  <si>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</si>
  <si>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</si>
  <si>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</si>
  <si>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</si>
  <si>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</si>
  <si>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</si>
  <si>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</si>
  <si>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</si>
  <si>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</si>
  <si>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</si>
  <si>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</si>
  <si>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</si>
  <si>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</si>
  <si>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</si>
  <si>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</si>
  <si>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</si>
  <si>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</si>
  <si>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</si>
  <si>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</si>
  <si>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</si>
  <si>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</si>
  <si>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</si>
  <si>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</si>
  <si>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</si>
  <si>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</si>
  <si>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</si>
  <si>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</si>
  <si>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</si>
  <si>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</si>
  <si>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</si>
  <si>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</si>
  <si>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</si>
  <si>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</si>
  <si>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</si>
  <si>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</si>
  <si>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</si>
  <si>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</si>
  <si>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</si>
  <si>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</si>
  <si>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</si>
  <si>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</si>
  <si>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</si>
  <si>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</si>
  <si>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</si>
  <si>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</si>
  <si>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</si>
  <si>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</si>
  <si>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</si>
  <si>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UNIDAD DE SERVICIOS EDUCATIVOS DEL ESTADO DE TLAXCALA</t>
  </si>
  <si>
    <t>Saldo pendiente por pagar de la inversión al 30 de Noviembre de 2016 (m = g – l)</t>
  </si>
  <si>
    <t>Monto pagado de la inversión al 30 de Noviembre de 2016 (k)</t>
  </si>
  <si>
    <t>Monto pagado de la inversión actualizado al 30 de Noviembre de 2016 (l)</t>
  </si>
  <si>
    <t>ETIQUETADO</t>
  </si>
  <si>
    <t>FONE PERSONALES</t>
  </si>
  <si>
    <t>OTROS DE G CORRIENTE</t>
  </si>
  <si>
    <t>LIBRE DISPOSICION</t>
  </si>
  <si>
    <t>ESTATALES</t>
  </si>
  <si>
    <t>INGRESOS PROPIOS</t>
  </si>
  <si>
    <t>FONE OPERACIÓN</t>
  </si>
  <si>
    <t>ASPA</t>
  </si>
  <si>
    <t>Escuelas de Tiempo Completo 2016</t>
  </si>
  <si>
    <t>Programa Nacional de Becas 2016</t>
  </si>
  <si>
    <t>Inclusión y equidad educativa 2016</t>
  </si>
  <si>
    <t>Programa Nacional de Convivencia Escolar</t>
  </si>
  <si>
    <t>Fondo para Fortalecer la Autonomia de gestion en EMS 2016</t>
  </si>
  <si>
    <t>Programa de Fortalecimiento  a la Calidad Educativa 2016</t>
  </si>
  <si>
    <t>Programa NAcional de Inglés 2016</t>
  </si>
  <si>
    <t>Reforma Educativa 2015</t>
  </si>
  <si>
    <t>Apoyo para gastos inherentes a la Educacion en el Estado 2015</t>
  </si>
  <si>
    <t>Telebachillerato Comunitario 2016</t>
  </si>
  <si>
    <t>Fortalecimiento a la Calidad de la Escuelas Normales 2016</t>
  </si>
  <si>
    <t>Programa de Becas de Apoyo a la Práctica Intensiva y al Servicio Social 2016</t>
  </si>
  <si>
    <t>Fortalecimiento a la Calidad de la Escuelas Normales 2015</t>
  </si>
  <si>
    <t>Apoyo para gastos inherentes a la Educacion en el Estado 2016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</si>
  <si>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</si>
  <si>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NO ETIQUETADO</t>
  </si>
  <si>
    <t>Formato 7 a)
Proyecciones de Ingresos
-
LDF</t>
  </si>
  <si>
    <t>Proyecciones de Ingresos - LDF</t>
  </si>
  <si>
    <t xml:space="preserve">(CIFRAS NOMINALES) </t>
  </si>
  <si>
    <t>Concepto (b)</t>
  </si>
  <si>
    <t xml:space="preserve">Año en
Cuestión </t>
  </si>
  <si>
    <t>Año 1 (d)</t>
  </si>
  <si>
    <t>Año 2 (d)</t>
  </si>
  <si>
    <t>Año 3 (d)</t>
  </si>
  <si>
    <t>Año 4 (d)</t>
  </si>
  <si>
    <t>Año 5 (d)</t>
  </si>
  <si>
    <t>(de iniciativa de Ley) (c)</t>
  </si>
  <si>
    <t xml:space="preserve"> </t>
  </si>
  <si>
    <r>
      <t>1.</t>
    </r>
    <r>
      <rPr>
        <b/>
        <sz val="7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Ingresos de Libre Disposición (1=A+B+C+D+E+F+G+H+I+J+K+L)</t>
    </r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</si>
  <si>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Impuestos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</si>
  <si>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Cuotas y Aportaciones de Seguridad Social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</si>
  <si>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Contribuciones de Mejoras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</si>
  <si>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Derechos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</si>
  <si>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Productos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</si>
  <si>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Aprovechamientos</t>
    </r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</si>
  <si>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Ingresos por Ventas de Bienes y Servicios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</si>
  <si>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Participaciones</t>
    </r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</si>
  <si>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6"/>
        <color indexed="8"/>
        <rFont val="Arial"/>
        <family val="2"/>
      </rPr>
      <t>Incentivos Derivados de la Colaboración Fiscal</t>
    </r>
  </si>
  <si>
    <r>
      <t>J.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Transferencias</t>
    </r>
  </si>
  <si>
    <r>
      <t>K.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Convenios</t>
    </r>
  </si>
  <si>
    <r>
      <t>L.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Otros Ingresos de Libre Disposición</t>
    </r>
  </si>
  <si>
    <r>
      <t>2.</t>
    </r>
    <r>
      <rPr>
        <b/>
        <sz val="7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Transferencias Federales Etiquetadas (2=A+B+C+D+E)</t>
    </r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</si>
  <si>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Aportaciones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</si>
  <si>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Convenios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</si>
  <si>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Fondos Distintos de Aportaciones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</si>
  <si>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Transferencias, Subsidios y Subvenciones, y Pensiones y Jubilaciones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</si>
  <si>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Otras Transferencias Federales Etiquetadas</t>
    </r>
  </si>
  <si>
    <r>
      <t>3.</t>
    </r>
    <r>
      <rPr>
        <b/>
        <sz val="7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Ingresos Derivados de Financiamientos (3=A)</t>
    </r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</si>
  <si>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Ingresos Derivados de Financiamientos</t>
    </r>
  </si>
  <si>
    <r>
      <t>4.</t>
    </r>
    <r>
      <rPr>
        <b/>
        <sz val="7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</si>
  <si>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</si>
  <si>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</si>
  <si>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</si>
  <si>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Formato 7 b) Proyecciones de Egresos - LDF</t>
  </si>
  <si>
    <t>Proyecciones de Egresos - LDF</t>
  </si>
  <si>
    <t>(CIFRAS NOMINALES)</t>
  </si>
  <si>
    <t xml:space="preserve">Año en Cuestión </t>
  </si>
  <si>
    <t>(de proyecto de presupuesto) (c)</t>
  </si>
  <si>
    <r>
      <t>1.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Gasto No Etiquetado</t>
    </r>
    <r>
      <rPr>
        <sz val="6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(1=A+B+C+D+E+F+G+H+I)</t>
    </r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</si>
  <si>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Servicios Personales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</si>
  <si>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Materiales y Suministros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</si>
  <si>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Servicios Generales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</si>
  <si>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Transferencias, Asignaciones, Subsidios y Otras Ayudas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</si>
  <si>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Bienes Muebles, Inmuebles e Intangibles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</si>
  <si>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Inversión Pública</t>
    </r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</si>
  <si>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Inversiones Financieras y Otras Provisiones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</si>
  <si>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 xml:space="preserve">Participaciones y Aportaciones </t>
    </r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</si>
  <si>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6"/>
        <color indexed="8"/>
        <rFont val="Arial"/>
        <family val="2"/>
      </rPr>
      <t>Deuda Pública</t>
    </r>
  </si>
  <si>
    <r>
      <t>2.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Gasto Etiquetado (2=A+B+C+D+E+F+G+H+I)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</si>
  <si>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Participaciones y Aportaciones</t>
    </r>
  </si>
  <si>
    <r>
      <t>3.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Total de Egresos Proyectados (3 = 1 + 2)</t>
    </r>
  </si>
  <si>
    <t>Formato 7 c) Resultados de Ingresos - LDF</t>
  </si>
  <si>
    <t>Resultados de Ingresos - LDF</t>
  </si>
  <si>
    <t xml:space="preserve">1. Los importes corresponden al momento contable de los ingresos devengados.
2. Los importes corresponden a los ingresos devengados al cierre trimestral más reciente disponible y estimados para el resto del ejercicio. 
</t>
  </si>
  <si>
    <r>
      <t xml:space="preserve">Año 5 </t>
    </r>
    <r>
      <rPr>
        <b/>
        <vertAlign val="superscript"/>
        <sz val="6"/>
        <color indexed="8"/>
        <rFont val="Arial"/>
        <family val="2"/>
      </rPr>
      <t xml:space="preserve">1 </t>
    </r>
    <r>
      <rPr>
        <b/>
        <sz val="6"/>
        <color indexed="8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</si>
  <si>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indexed="8"/>
        <rFont val="Arial"/>
        <family val="2"/>
      </rPr>
      <t xml:space="preserve">1 </t>
    </r>
    <r>
      <rPr>
        <b/>
        <sz val="6"/>
        <color indexed="8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</si>
  <si>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indexed="8"/>
        <rFont val="Arial"/>
        <family val="2"/>
      </rPr>
      <t xml:space="preserve">1 </t>
    </r>
    <r>
      <rPr>
        <b/>
        <sz val="6"/>
        <color indexed="8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</si>
  <si>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indexed="8"/>
        <rFont val="Arial"/>
        <family val="2"/>
      </rPr>
      <t xml:space="preserve">1 </t>
    </r>
    <r>
      <rPr>
        <b/>
        <sz val="6"/>
        <color indexed="8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</si>
  <si>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indexed="8"/>
        <rFont val="Arial"/>
        <family val="2"/>
      </rPr>
      <t xml:space="preserve">1 </t>
    </r>
    <r>
      <rPr>
        <b/>
        <sz val="6"/>
        <color indexed="8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</si>
  <si>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indexed="8"/>
        <rFont val="Arial"/>
        <family val="2"/>
      </rPr>
      <t xml:space="preserve">2 </t>
    </r>
    <r>
      <rPr>
        <b/>
        <sz val="6"/>
        <color indexed="8"/>
        <rFont val="Arial"/>
        <family val="2"/>
      </rPr>
      <t>(d)</t>
    </r>
  </si>
  <si>
    <r>
      <t>1.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Ingresos de Libre Disposición (1=A+B+C+D+E+F+G+H+I+J+K+L)</t>
    </r>
  </si>
  <si>
    <r>
      <t>A.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Impuestos</t>
    </r>
  </si>
  <si>
    <r>
      <t>B.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Cuotas y Aportaciones de Seguridad Social</t>
    </r>
  </si>
  <si>
    <r>
      <t>C.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Contribuciones de Mejoras</t>
    </r>
  </si>
  <si>
    <r>
      <t>D.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Derechos</t>
    </r>
  </si>
  <si>
    <r>
      <t>E.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Productos</t>
    </r>
  </si>
  <si>
    <r>
      <t>F.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Aprovechamientos</t>
    </r>
  </si>
  <si>
    <r>
      <t>G.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Ingresos por Ventas de Bienes y Servicios</t>
    </r>
  </si>
  <si>
    <r>
      <t>H.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Participaciones</t>
    </r>
  </si>
  <si>
    <r>
      <t>I.</t>
    </r>
    <r>
      <rPr>
        <sz val="7"/>
        <color indexed="8"/>
        <rFont val="Arial"/>
        <family val="2"/>
      </rPr>
      <t xml:space="preserve">     </t>
    </r>
    <r>
      <rPr>
        <sz val="6"/>
        <color indexed="8"/>
        <rFont val="Arial"/>
        <family val="2"/>
      </rPr>
      <t>Incentivos Derivados de la Colaboración Fiscal</t>
    </r>
  </si>
  <si>
    <r>
      <t>J.</t>
    </r>
    <r>
      <rPr>
        <sz val="7"/>
        <color indexed="8"/>
        <rFont val="Arial"/>
        <family val="2"/>
      </rPr>
      <t xml:space="preserve">     </t>
    </r>
    <r>
      <rPr>
        <sz val="6"/>
        <color indexed="8"/>
        <rFont val="Arial"/>
        <family val="2"/>
      </rPr>
      <t xml:space="preserve">Transferencias </t>
    </r>
  </si>
  <si>
    <r>
      <t>K.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Convenios</t>
    </r>
  </si>
  <si>
    <r>
      <t>L.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Otros Ingresos de Libre Disposición</t>
    </r>
  </si>
  <si>
    <r>
      <t>2.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Transferencias Federales Etiquetadas</t>
    </r>
    <r>
      <rPr>
        <b/>
        <vertAlign val="superscript"/>
        <sz val="6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(2=A+B+C+D+E)</t>
    </r>
  </si>
  <si>
    <r>
      <t>A.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Aportaciones</t>
    </r>
  </si>
  <si>
    <r>
      <t>B.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Convenios</t>
    </r>
  </si>
  <si>
    <r>
      <t>C.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Fondos Distintos de Aportaciones</t>
    </r>
  </si>
  <si>
    <r>
      <t>D.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Transferencias, Subsidios y Subvenciones, y Pensiones y Jubilaciones</t>
    </r>
  </si>
  <si>
    <r>
      <t>E.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Otras Transferencias Federales Etiquetadas</t>
    </r>
  </si>
  <si>
    <r>
      <t>3.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Ingresos Derivados de Financiamientos (3=A)</t>
    </r>
  </si>
  <si>
    <r>
      <t>4.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Total de Resultados de Ingresos (4=1+2+3)</t>
    </r>
  </si>
  <si>
    <t>Formato 7 d) Resultados de Egresos - LDF</t>
  </si>
  <si>
    <t>Resultados de Egresos - LDF</t>
  </si>
  <si>
    <r>
      <t xml:space="preserve">Año del
Ejercicio
Vigente </t>
    </r>
    <r>
      <rPr>
        <b/>
        <vertAlign val="superscript"/>
        <sz val="6"/>
        <color indexed="8"/>
        <rFont val="Arial"/>
        <family val="2"/>
      </rPr>
      <t xml:space="preserve">2 </t>
    </r>
    <r>
      <rPr>
        <b/>
        <sz val="6"/>
        <color indexed="8"/>
        <rFont val="Arial"/>
        <family val="2"/>
      </rPr>
      <t>(d)</t>
    </r>
  </si>
  <si>
    <r>
      <t>3.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Total del Resultado de Egresos (3=1+2)</t>
    </r>
  </si>
  <si>
    <t xml:space="preserve">1. Los importes corresponden a los egresos totales devengados.
2. Los importes corresponden a los egresos devengados al cierre trimestral más reciente disponible y estimados para el resto del ejercicio. 
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</si>
  <si>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</si>
  <si>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</si>
  <si>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</si>
  <si>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</si>
  <si>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</si>
  <si>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</si>
  <si>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</si>
  <si>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</si>
  <si>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</si>
  <si>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</si>
  <si>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</si>
  <si>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</si>
  <si>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</si>
  <si>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</si>
  <si>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</si>
  <si>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</si>
  <si>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</si>
  <si>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</si>
  <si>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</si>
  <si>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</si>
  <si>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</si>
  <si>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</si>
  <si>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</si>
  <si>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</si>
  <si>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</si>
  <si>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</si>
  <si>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</si>
  <si>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</si>
  <si>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</si>
  <si>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</si>
  <si>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</si>
  <si>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</si>
  <si>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</si>
  <si>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</si>
  <si>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</si>
  <si>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</si>
  <si>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</si>
  <si>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</si>
  <si>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</si>
  <si>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</si>
  <si>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</si>
  <si>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</si>
  <si>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</si>
  <si>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</si>
  <si>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</si>
  <si>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</si>
  <si>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</si>
  <si>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31 de diciembre de 2017</t>
  </si>
  <si>
    <t>al 31 de diciembre de 2017</t>
  </si>
  <si>
    <t>I. Gasto No Etiquetado  (I=A+B+C+D+E+F+G+H)</t>
  </si>
  <si>
    <t>Despacho de Secretario</t>
  </si>
  <si>
    <t>Contraloría interna</t>
  </si>
  <si>
    <t>Departamento de información y difusión</t>
  </si>
  <si>
    <t>Departamento de asuntos jurídicos</t>
  </si>
  <si>
    <t>Coordinación de tecnología educativa</t>
  </si>
  <si>
    <t>Dirección de Planeación Educativa</t>
  </si>
  <si>
    <t>Departamento de programación y presupuesto</t>
  </si>
  <si>
    <t>Departamento de estadística</t>
  </si>
  <si>
    <t>Departamento de infraestructura mantenimiento</t>
  </si>
  <si>
    <t>Coordinación de libros de texto gratuitos</t>
  </si>
  <si>
    <t>Dirección de evaluación educativa</t>
  </si>
  <si>
    <t>Departamento de registro y certificación escolar</t>
  </si>
  <si>
    <t>Dirección de Administración de Personal y Finanzas</t>
  </si>
  <si>
    <t>Departamento de Recursos Financieros</t>
  </si>
  <si>
    <t>Departamento de Recursos materiales y servicios</t>
  </si>
  <si>
    <t>Departamento de Adquisiciones</t>
  </si>
  <si>
    <t>Dirección de Relaciones laborales</t>
  </si>
  <si>
    <t>Departamento de Recursos Humanos</t>
  </si>
  <si>
    <t>Centro de Cómputo</t>
  </si>
  <si>
    <t>Dirección de Educación Básica</t>
  </si>
  <si>
    <t>Departamento de servicios culturales</t>
  </si>
  <si>
    <t>Coordinación de educación inicial</t>
  </si>
  <si>
    <t>Cendi no. 1 acuitlapilco</t>
  </si>
  <si>
    <t>Cendi no. 2 apizaco</t>
  </si>
  <si>
    <t>Cendi no. 3 Apetatitlan</t>
  </si>
  <si>
    <t>Cendi no. 4 Zacatelco</t>
  </si>
  <si>
    <t>Cendi no. 5 huamantla</t>
  </si>
  <si>
    <t>Cendi no. 6 panotla</t>
  </si>
  <si>
    <t>Departamento de educación preescolar</t>
  </si>
  <si>
    <t>Departamento de educación indígena</t>
  </si>
  <si>
    <t>Dirección de educación primaria</t>
  </si>
  <si>
    <t>Albergue Alpotzonga (Xicohtencatl Axayacatzin)</t>
  </si>
  <si>
    <t>Albergue San Pablo del Monte (Lázaro Cárdenas)</t>
  </si>
  <si>
    <t>Albergue Toluca de Guadalupe (Emilio Sánchez Piedras)</t>
  </si>
  <si>
    <t>Albergue Unión ejidal (Tierra y Libertad)</t>
  </si>
  <si>
    <t>Albergue Zumpango (Tlahuicole)</t>
  </si>
  <si>
    <t>Albergue Altzayanca (16 de Septiembre)</t>
  </si>
  <si>
    <t>Internado Amarillas</t>
  </si>
  <si>
    <t>Departamento de secundarias generales</t>
  </si>
  <si>
    <t>Departamento de secundarias técnicas</t>
  </si>
  <si>
    <t>Departamento de telesecundarias</t>
  </si>
  <si>
    <t>Dirección de educación física</t>
  </si>
  <si>
    <t>Coordinación de educación extraescolar</t>
  </si>
  <si>
    <t>Departamento de Misiones culturales</t>
  </si>
  <si>
    <t>Departamento de educación especial</t>
  </si>
  <si>
    <t>Departamento de educación ecológica</t>
  </si>
  <si>
    <t>Dirección de educación terminal</t>
  </si>
  <si>
    <t>Normal Rural Lic. Benito Juárez</t>
  </si>
  <si>
    <t>Ingresos Estatales Por Recaudar</t>
  </si>
  <si>
    <t>II. Gasto Etiquetado     (II=A+B+C+D+E+F+G+H)</t>
  </si>
  <si>
    <t>Coordinación de atención a padres de familia</t>
  </si>
  <si>
    <t>Departamento operativo</t>
  </si>
  <si>
    <t>Módulo Regional de Huamantla</t>
  </si>
  <si>
    <t>Módulo regional de Calpulalpan</t>
  </si>
  <si>
    <t>Educación indígena en primaria</t>
  </si>
  <si>
    <t>Normal Urbana Lic. Emilio Sánchez Piedras</t>
  </si>
  <si>
    <t>Normal Preescolar Lic. Francisca Madera Martínez</t>
  </si>
  <si>
    <t>Instancia Estatal de Formación Continua</t>
  </si>
  <si>
    <t>Programa Escuelas de Tiempo Completo 2018</t>
  </si>
  <si>
    <t>Área de formación docente</t>
  </si>
  <si>
    <t>Programa Nacional de Ingles</t>
  </si>
  <si>
    <t>Programa Fortalecimiento de la Calidad Educativa</t>
  </si>
  <si>
    <t>Programa para la Inclusion y la Equidad Educativa (DGEI)</t>
  </si>
  <si>
    <t>Programa Nacional de Becas</t>
  </si>
  <si>
    <t>Programa para la Inclusion y la Equidad Educativa (DGDC)</t>
  </si>
  <si>
    <t>Programa de la Reforma Educativa 2017-2018</t>
  </si>
  <si>
    <t>Programa de Becas De Apoyo para la Practica Intensiva y Servicio Social</t>
  </si>
  <si>
    <t>Programa para el Desarrollo Profesional Docente</t>
  </si>
  <si>
    <t>Al 30 de Septiembre de 2018 y al 31 de Diciembre de 2017</t>
  </si>
  <si>
    <t>Del 1 de Enero al 30 de Septiembre de 2018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</si>
</sst>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00000"/>
    <numFmt numFmtId="173" formatCode="#,##0_ ;[Red]\-#,##0\ 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_-* #,##0.0000_-;\-* #,##0.0000_-;_-* &quot;-&quot;??_-;_-@_-"/>
    <numFmt numFmtId="178" formatCode="#,##0_ ;\-#,##0\ "/>
    <numFmt numFmtId="179" formatCode="0_ ;\-0\ "/>
    <numFmt numFmtId="180" formatCode="#,##0.00_ ;\-#,##0.00\ "/>
    <numFmt numFmtId="181" formatCode="[$-C0A]dddd\,\ d&quot; de &quot;mmmm&quot; de &quot;yyyy"/>
    <numFmt numFmtId="182" formatCode="#,##0.0_ ;[Red]\-#,##0.0\ "/>
    <numFmt numFmtId="183" formatCode="#,##0.00_ ;[Red]\-#,##0.00\ "/>
    <numFmt numFmtId="184" formatCode="0.000"/>
    <numFmt numFmtId="185" formatCode="0.0000"/>
    <numFmt numFmtId="186" formatCode="#,##0.000"/>
    <numFmt numFmtId="187" formatCode="[$-80A]dddd\,\ d&quot; de &quot;mmmm&quot; de &quot;yyyy"/>
    <numFmt numFmtId="188" formatCode="[$-80A]h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_ ;\-0.00\ 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b/>
      <i/>
      <sz val="6"/>
      <color indexed="8"/>
      <name val="Arial"/>
      <family val="2"/>
    </font>
    <font>
      <b/>
      <sz val="5.5"/>
      <color indexed="8"/>
      <name val="Arial"/>
      <family val="2"/>
    </font>
    <font>
      <sz val="5.5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6"/>
      <color indexed="8"/>
      <name val="Calibri"/>
      <family val="2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"/>
      <family val="2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Calibri"/>
      <family val="2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 style="medium"/>
      <right style="medium">
        <color rgb="FF000000"/>
      </right>
      <top/>
      <bottom>
        <color indexed="63"/>
      </bottom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410">
    <xf numFmtId="0" fontId="0" fillId="0" borderId="0" xfId="0" applyFont="1" applyAlignment="1">
      <alignment/>
    </xf>
    <xf numFmtId="0" fontId="67" fillId="0" borderId="10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justify" vertical="center" wrapText="1"/>
    </xf>
    <xf numFmtId="0" fontId="67" fillId="0" borderId="11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justify" vertical="center" wrapText="1"/>
    </xf>
    <xf numFmtId="0" fontId="68" fillId="0" borderId="14" xfId="0" applyFont="1" applyBorder="1" applyAlignment="1">
      <alignment horizontal="justify" vertical="center" wrapText="1"/>
    </xf>
    <xf numFmtId="0" fontId="69" fillId="0" borderId="0" xfId="0" applyFont="1" applyAlignment="1">
      <alignment horizontal="justify" vertical="center" wrapText="1"/>
    </xf>
    <xf numFmtId="0" fontId="69" fillId="0" borderId="14" xfId="0" applyFont="1" applyBorder="1" applyAlignment="1">
      <alignment horizontal="justify" vertical="center" wrapText="1"/>
    </xf>
    <xf numFmtId="0" fontId="69" fillId="0" borderId="13" xfId="0" applyFont="1" applyBorder="1" applyAlignment="1">
      <alignment horizontal="justify" vertical="center" wrapText="1"/>
    </xf>
    <xf numFmtId="0" fontId="69" fillId="0" borderId="11" xfId="0" applyFont="1" applyBorder="1" applyAlignment="1">
      <alignment horizontal="justify" vertical="center" wrapText="1"/>
    </xf>
    <xf numFmtId="0" fontId="69" fillId="0" borderId="12" xfId="0" applyFont="1" applyBorder="1" applyAlignment="1">
      <alignment horizontal="justify" vertical="center" wrapText="1"/>
    </xf>
    <xf numFmtId="0" fontId="67" fillId="33" borderId="15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justify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68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justify" vertical="center" wrapText="1"/>
    </xf>
    <xf numFmtId="0" fontId="70" fillId="0" borderId="14" xfId="0" applyFont="1" applyBorder="1" applyAlignment="1">
      <alignment horizontal="justify" vertical="center" wrapText="1"/>
    </xf>
    <xf numFmtId="0" fontId="67" fillId="0" borderId="13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 indent="1"/>
    </xf>
    <xf numFmtId="0" fontId="71" fillId="0" borderId="13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justify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justify" vertical="center" wrapText="1"/>
    </xf>
    <xf numFmtId="0" fontId="66" fillId="0" borderId="0" xfId="0" applyFont="1" applyAlignment="1">
      <alignment/>
    </xf>
    <xf numFmtId="0" fontId="71" fillId="0" borderId="12" xfId="0" applyFont="1" applyBorder="1" applyAlignment="1">
      <alignment vertical="center"/>
    </xf>
    <xf numFmtId="0" fontId="71" fillId="0" borderId="17" xfId="0" applyFont="1" applyBorder="1" applyAlignment="1">
      <alignment vertical="center" wrapText="1"/>
    </xf>
    <xf numFmtId="0" fontId="71" fillId="0" borderId="14" xfId="0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71" fillId="0" borderId="14" xfId="0" applyFont="1" applyBorder="1" applyAlignment="1">
      <alignment horizontal="left" vertical="center" wrapText="1" indent="5"/>
    </xf>
    <xf numFmtId="0" fontId="67" fillId="0" borderId="17" xfId="0" applyFont="1" applyBorder="1" applyAlignment="1">
      <alignment vertical="center" wrapText="1"/>
    </xf>
    <xf numFmtId="0" fontId="71" fillId="0" borderId="18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67" fillId="0" borderId="18" xfId="0" applyFont="1" applyBorder="1" applyAlignment="1">
      <alignment vertical="center" wrapText="1"/>
    </xf>
    <xf numFmtId="0" fontId="67" fillId="33" borderId="11" xfId="0" applyFont="1" applyFill="1" applyBorder="1" applyAlignment="1">
      <alignment horizontal="center" vertical="center"/>
    </xf>
    <xf numFmtId="0" fontId="71" fillId="0" borderId="17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71" fillId="0" borderId="14" xfId="0" applyFont="1" applyBorder="1" applyAlignment="1">
      <alignment horizontal="left" vertical="center" indent="5"/>
    </xf>
    <xf numFmtId="0" fontId="71" fillId="0" borderId="14" xfId="0" applyFont="1" applyBorder="1" applyAlignment="1">
      <alignment horizontal="left" vertical="center" indent="1"/>
    </xf>
    <xf numFmtId="0" fontId="71" fillId="0" borderId="14" xfId="0" applyFont="1" applyBorder="1" applyAlignment="1">
      <alignment horizontal="justify" vertical="center"/>
    </xf>
    <xf numFmtId="0" fontId="67" fillId="0" borderId="14" xfId="0" applyFont="1" applyBorder="1" applyAlignment="1">
      <alignment horizontal="left" vertical="center" indent="1"/>
    </xf>
    <xf numFmtId="0" fontId="71" fillId="0" borderId="11" xfId="0" applyFont="1" applyBorder="1" applyAlignment="1">
      <alignment horizontal="left" vertical="center" indent="1"/>
    </xf>
    <xf numFmtId="0" fontId="71" fillId="0" borderId="18" xfId="0" applyFont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71" fillId="0" borderId="1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72" fillId="33" borderId="11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73" fillId="0" borderId="12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left" vertical="center"/>
    </xf>
    <xf numFmtId="0" fontId="71" fillId="0" borderId="17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 indent="1"/>
    </xf>
    <xf numFmtId="0" fontId="67" fillId="0" borderId="18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left" wrapText="1"/>
    </xf>
    <xf numFmtId="0" fontId="68" fillId="0" borderId="13" xfId="0" applyFont="1" applyBorder="1" applyAlignment="1">
      <alignment horizontal="justify" wrapText="1"/>
    </xf>
    <xf numFmtId="43" fontId="69" fillId="0" borderId="14" xfId="49" applyFont="1" applyBorder="1" applyAlignment="1">
      <alignment horizontal="justify" vertical="center" wrapText="1"/>
    </xf>
    <xf numFmtId="43" fontId="69" fillId="0" borderId="11" xfId="49" applyFont="1" applyBorder="1" applyAlignment="1">
      <alignment horizontal="justify" vertical="center" wrapText="1"/>
    </xf>
    <xf numFmtId="0" fontId="68" fillId="0" borderId="14" xfId="0" applyFont="1" applyBorder="1" applyAlignment="1">
      <alignment horizontal="right" vertical="center" wrapText="1"/>
    </xf>
    <xf numFmtId="43" fontId="69" fillId="0" borderId="14" xfId="49" applyFont="1" applyBorder="1" applyAlignment="1">
      <alignment horizontal="right" vertical="center" wrapText="1"/>
    </xf>
    <xf numFmtId="43" fontId="68" fillId="0" borderId="14" xfId="49" applyFont="1" applyBorder="1" applyAlignment="1">
      <alignment horizontal="justify" vertical="center" wrapText="1"/>
    </xf>
    <xf numFmtId="43" fontId="67" fillId="0" borderId="14" xfId="49" applyFont="1" applyBorder="1" applyAlignment="1">
      <alignment horizontal="justify" vertical="center" wrapText="1"/>
    </xf>
    <xf numFmtId="43" fontId="67" fillId="0" borderId="11" xfId="49" applyFont="1" applyBorder="1" applyAlignment="1">
      <alignment horizontal="justify" vertical="center" wrapText="1"/>
    </xf>
    <xf numFmtId="0" fontId="71" fillId="0" borderId="17" xfId="0" applyFont="1" applyBorder="1" applyAlignment="1">
      <alignment vertical="center"/>
    </xf>
    <xf numFmtId="0" fontId="71" fillId="0" borderId="14" xfId="0" applyFont="1" applyBorder="1" applyAlignment="1">
      <alignment horizontal="left" vertical="center" indent="1"/>
    </xf>
    <xf numFmtId="0" fontId="71" fillId="0" borderId="17" xfId="0" applyFont="1" applyBorder="1" applyAlignment="1">
      <alignment vertical="center" wrapText="1"/>
    </xf>
    <xf numFmtId="43" fontId="0" fillId="0" borderId="0" xfId="0" applyNumberFormat="1" applyAlignment="1">
      <alignment/>
    </xf>
    <xf numFmtId="0" fontId="71" fillId="0" borderId="18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43" fontId="74" fillId="0" borderId="0" xfId="49" applyFont="1" applyAlignment="1">
      <alignment/>
    </xf>
    <xf numFmtId="43" fontId="75" fillId="0" borderId="0" xfId="49" applyFont="1" applyAlignment="1">
      <alignment/>
    </xf>
    <xf numFmtId="0" fontId="71" fillId="34" borderId="14" xfId="0" applyFont="1" applyFill="1" applyBorder="1" applyAlignment="1">
      <alignment horizontal="left" vertical="center"/>
    </xf>
    <xf numFmtId="43" fontId="76" fillId="0" borderId="0" xfId="49" applyFont="1" applyAlignment="1">
      <alignment/>
    </xf>
    <xf numFmtId="43" fontId="76" fillId="0" borderId="0" xfId="0" applyNumberFormat="1" applyFont="1" applyAlignment="1">
      <alignment/>
    </xf>
    <xf numFmtId="43" fontId="77" fillId="0" borderId="0" xfId="0" applyNumberFormat="1" applyFont="1" applyAlignment="1">
      <alignment/>
    </xf>
    <xf numFmtId="43" fontId="74" fillId="0" borderId="0" xfId="0" applyNumberFormat="1" applyFont="1" applyAlignment="1">
      <alignment/>
    </xf>
    <xf numFmtId="43" fontId="77" fillId="0" borderId="0" xfId="49" applyFont="1" applyAlignment="1">
      <alignment/>
    </xf>
    <xf numFmtId="0" fontId="71" fillId="0" borderId="17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3" fontId="71" fillId="0" borderId="14" xfId="49" applyNumberFormat="1" applyFont="1" applyBorder="1" applyAlignment="1">
      <alignment horizontal="right" vertical="center"/>
    </xf>
    <xf numFmtId="3" fontId="71" fillId="0" borderId="11" xfId="49" applyNumberFormat="1" applyFont="1" applyBorder="1" applyAlignment="1">
      <alignment horizontal="right" vertical="center"/>
    </xf>
    <xf numFmtId="3" fontId="71" fillId="0" borderId="19" xfId="0" applyNumberFormat="1" applyFont="1" applyBorder="1" applyAlignment="1">
      <alignment horizontal="right" vertical="center"/>
    </xf>
    <xf numFmtId="3" fontId="71" fillId="0" borderId="10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3" fontId="71" fillId="0" borderId="14" xfId="0" applyNumberFormat="1" applyFont="1" applyBorder="1" applyAlignment="1">
      <alignment horizontal="right" vertical="center" wrapText="1"/>
    </xf>
    <xf numFmtId="0" fontId="71" fillId="0" borderId="0" xfId="0" applyFont="1" applyBorder="1" applyAlignment="1">
      <alignment horizontal="left" vertical="center"/>
    </xf>
    <xf numFmtId="3" fontId="71" fillId="0" borderId="0" xfId="49" applyNumberFormat="1" applyFont="1" applyBorder="1" applyAlignment="1">
      <alignment horizontal="center" vertical="center"/>
    </xf>
    <xf numFmtId="43" fontId="71" fillId="0" borderId="0" xfId="49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7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0" borderId="17" xfId="0" applyFont="1" applyBorder="1" applyAlignment="1">
      <alignment vertical="center" wrapText="1"/>
    </xf>
    <xf numFmtId="176" fontId="69" fillId="0" borderId="14" xfId="49" applyNumberFormat="1" applyFont="1" applyBorder="1" applyAlignment="1">
      <alignment horizontal="justify" vertical="center" wrapText="1"/>
    </xf>
    <xf numFmtId="176" fontId="69" fillId="0" borderId="14" xfId="49" applyNumberFormat="1" applyFont="1" applyBorder="1" applyAlignment="1">
      <alignment horizontal="right" vertical="center" wrapText="1"/>
    </xf>
    <xf numFmtId="176" fontId="69" fillId="0" borderId="14" xfId="0" applyNumberFormat="1" applyFont="1" applyBorder="1" applyAlignment="1">
      <alignment horizontal="justify" vertical="center" wrapText="1"/>
    </xf>
    <xf numFmtId="176" fontId="69" fillId="0" borderId="11" xfId="0" applyNumberFormat="1" applyFont="1" applyBorder="1" applyAlignment="1">
      <alignment horizontal="justify" vertical="center" wrapText="1"/>
    </xf>
    <xf numFmtId="178" fontId="67" fillId="0" borderId="14" xfId="49" applyNumberFormat="1" applyFont="1" applyBorder="1" applyAlignment="1">
      <alignment horizontal="right" vertical="center" wrapText="1"/>
    </xf>
    <xf numFmtId="178" fontId="71" fillId="0" borderId="14" xfId="49" applyNumberFormat="1" applyFont="1" applyBorder="1" applyAlignment="1">
      <alignment horizontal="right" vertical="center" wrapText="1"/>
    </xf>
    <xf numFmtId="3" fontId="67" fillId="0" borderId="14" xfId="49" applyNumberFormat="1" applyFont="1" applyBorder="1" applyAlignment="1">
      <alignment vertical="center" wrapText="1"/>
    </xf>
    <xf numFmtId="3" fontId="71" fillId="0" borderId="14" xfId="49" applyNumberFormat="1" applyFont="1" applyBorder="1" applyAlignment="1">
      <alignment vertical="center" wrapText="1"/>
    </xf>
    <xf numFmtId="3" fontId="71" fillId="0" borderId="14" xfId="0" applyNumberFormat="1" applyFont="1" applyBorder="1" applyAlignment="1">
      <alignment vertical="center" wrapText="1"/>
    </xf>
    <xf numFmtId="3" fontId="67" fillId="0" borderId="14" xfId="0" applyNumberFormat="1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7" fillId="0" borderId="0" xfId="0" applyFont="1" applyBorder="1" applyAlignment="1">
      <alignment horizontal="left" vertical="center" wrapText="1" indent="1"/>
    </xf>
    <xf numFmtId="0" fontId="0" fillId="0" borderId="17" xfId="0" applyBorder="1" applyAlignment="1">
      <alignment/>
    </xf>
    <xf numFmtId="0" fontId="67" fillId="0" borderId="0" xfId="0" applyFont="1" applyBorder="1" applyAlignment="1">
      <alignment horizontal="left" vertical="center" indent="1"/>
    </xf>
    <xf numFmtId="176" fontId="67" fillId="0" borderId="13" xfId="49" applyNumberFormat="1" applyFont="1" applyBorder="1" applyAlignment="1">
      <alignment vertical="center"/>
    </xf>
    <xf numFmtId="176" fontId="67" fillId="0" borderId="14" xfId="49" applyNumberFormat="1" applyFont="1" applyBorder="1" applyAlignment="1">
      <alignment vertical="center"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66" fillId="0" borderId="0" xfId="0" applyFont="1" applyAlignment="1">
      <alignment horizont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 indent="1"/>
    </xf>
    <xf numFmtId="3" fontId="71" fillId="0" borderId="14" xfId="0" applyNumberFormat="1" applyFont="1" applyBorder="1" applyAlignment="1">
      <alignment vertical="center"/>
    </xf>
    <xf numFmtId="3" fontId="71" fillId="0" borderId="14" xfId="49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justify" vertical="center" wrapText="1"/>
    </xf>
    <xf numFmtId="0" fontId="71" fillId="0" borderId="14" xfId="0" applyFont="1" applyBorder="1" applyAlignment="1">
      <alignment horizontal="justify" vertical="center" wrapText="1"/>
    </xf>
    <xf numFmtId="176" fontId="71" fillId="0" borderId="14" xfId="49" applyNumberFormat="1" applyFont="1" applyBorder="1" applyAlignment="1">
      <alignment horizontal="justify" vertical="center" wrapText="1"/>
    </xf>
    <xf numFmtId="176" fontId="71" fillId="0" borderId="14" xfId="49" applyNumberFormat="1" applyFont="1" applyBorder="1" applyAlignment="1">
      <alignment horizontal="right" vertical="center" wrapText="1"/>
    </xf>
    <xf numFmtId="0" fontId="67" fillId="0" borderId="14" xfId="0" applyFont="1" applyBorder="1" applyAlignment="1">
      <alignment horizontal="justify" vertical="center" wrapText="1"/>
    </xf>
    <xf numFmtId="0" fontId="71" fillId="0" borderId="10" xfId="0" applyFont="1" applyBorder="1" applyAlignment="1">
      <alignment horizontal="left" vertical="center" wrapText="1"/>
    </xf>
    <xf numFmtId="176" fontId="71" fillId="0" borderId="11" xfId="49" applyNumberFormat="1" applyFont="1" applyBorder="1" applyAlignment="1">
      <alignment horizontal="justify" vertical="center" wrapText="1"/>
    </xf>
    <xf numFmtId="0" fontId="71" fillId="0" borderId="12" xfId="0" applyFont="1" applyBorder="1" applyAlignment="1">
      <alignment horizontal="justify" vertical="center" wrapText="1"/>
    </xf>
    <xf numFmtId="0" fontId="70" fillId="0" borderId="11" xfId="0" applyFont="1" applyBorder="1" applyAlignment="1">
      <alignment horizontal="justify" vertical="center" wrapText="1"/>
    </xf>
    <xf numFmtId="176" fontId="71" fillId="0" borderId="11" xfId="49" applyNumberFormat="1" applyFont="1" applyBorder="1" applyAlignment="1">
      <alignment horizontal="right" vertical="center" wrapText="1"/>
    </xf>
    <xf numFmtId="0" fontId="67" fillId="0" borderId="19" xfId="0" applyFont="1" applyBorder="1" applyAlignment="1">
      <alignment horizontal="justify" vertical="center" wrapText="1"/>
    </xf>
    <xf numFmtId="176" fontId="71" fillId="0" borderId="15" xfId="49" applyNumberFormat="1" applyFont="1" applyBorder="1" applyAlignment="1">
      <alignment horizontal="justify" vertical="center" wrapText="1"/>
    </xf>
    <xf numFmtId="0" fontId="71" fillId="0" borderId="20" xfId="0" applyFont="1" applyBorder="1" applyAlignment="1">
      <alignment horizontal="justify" vertical="center" wrapText="1"/>
    </xf>
    <xf numFmtId="0" fontId="67" fillId="0" borderId="15" xfId="0" applyFont="1" applyBorder="1" applyAlignment="1">
      <alignment horizontal="justify" vertical="center" wrapText="1"/>
    </xf>
    <xf numFmtId="0" fontId="71" fillId="0" borderId="0" xfId="0" applyFont="1" applyBorder="1" applyAlignment="1">
      <alignment horizontal="justify" vertical="center" wrapText="1"/>
    </xf>
    <xf numFmtId="0" fontId="67" fillId="0" borderId="0" xfId="0" applyFont="1" applyAlignment="1">
      <alignment horizontal="justify" vertical="center" wrapText="1"/>
    </xf>
    <xf numFmtId="176" fontId="71" fillId="0" borderId="14" xfId="0" applyNumberFormat="1" applyFont="1" applyBorder="1" applyAlignment="1">
      <alignment horizontal="justify" vertical="center" wrapText="1"/>
    </xf>
    <xf numFmtId="0" fontId="67" fillId="0" borderId="17" xfId="0" applyFont="1" applyBorder="1" applyAlignment="1">
      <alignment horizontal="justify" vertical="center" wrapText="1"/>
    </xf>
    <xf numFmtId="0" fontId="71" fillId="0" borderId="17" xfId="0" applyFont="1" applyBorder="1" applyAlignment="1">
      <alignment horizontal="justify" vertical="center" wrapText="1"/>
    </xf>
    <xf numFmtId="43" fontId="70" fillId="0" borderId="11" xfId="49" applyFont="1" applyBorder="1" applyAlignment="1">
      <alignment horizontal="justify" vertical="center" wrapText="1"/>
    </xf>
    <xf numFmtId="3" fontId="78" fillId="0" borderId="14" xfId="49" applyNumberFormat="1" applyFont="1" applyBorder="1" applyAlignment="1">
      <alignment horizontal="right" vertical="center"/>
    </xf>
    <xf numFmtId="3" fontId="78" fillId="0" borderId="13" xfId="0" applyNumberFormat="1" applyFont="1" applyBorder="1" applyAlignment="1">
      <alignment horizontal="right" vertical="center"/>
    </xf>
    <xf numFmtId="0" fontId="78" fillId="0" borderId="17" xfId="0" applyFont="1" applyBorder="1" applyAlignment="1">
      <alignment horizontal="left" vertical="center"/>
    </xf>
    <xf numFmtId="3" fontId="78" fillId="0" borderId="13" xfId="49" applyNumberFormat="1" applyFont="1" applyBorder="1" applyAlignment="1">
      <alignment horizontal="right" vertical="center"/>
    </xf>
    <xf numFmtId="0" fontId="78" fillId="0" borderId="0" xfId="0" applyFont="1" applyAlignment="1">
      <alignment horizontal="left" vertical="center"/>
    </xf>
    <xf numFmtId="0" fontId="78" fillId="0" borderId="21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3" fontId="79" fillId="0" borderId="14" xfId="49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78" fillId="0" borderId="13" xfId="49" applyNumberFormat="1" applyFont="1" applyBorder="1" applyAlignment="1">
      <alignment horizontal="right" vertical="center"/>
    </xf>
    <xf numFmtId="0" fontId="78" fillId="0" borderId="0" xfId="0" applyFont="1" applyBorder="1" applyAlignment="1">
      <alignment horizontal="left" vertical="center"/>
    </xf>
    <xf numFmtId="3" fontId="79" fillId="0" borderId="13" xfId="49" applyNumberFormat="1" applyFont="1" applyBorder="1" applyAlignment="1">
      <alignment horizontal="right" vertical="center"/>
    </xf>
    <xf numFmtId="0" fontId="73" fillId="0" borderId="18" xfId="0" applyFont="1" applyBorder="1" applyAlignment="1">
      <alignment horizontal="left" vertical="center"/>
    </xf>
    <xf numFmtId="178" fontId="67" fillId="0" borderId="13" xfId="49" applyNumberFormat="1" applyFont="1" applyBorder="1" applyAlignment="1">
      <alignment horizontal="right" vertical="center" wrapText="1"/>
    </xf>
    <xf numFmtId="178" fontId="71" fillId="0" borderId="13" xfId="49" applyNumberFormat="1" applyFont="1" applyBorder="1" applyAlignment="1">
      <alignment horizontal="right" vertical="center" wrapText="1"/>
    </xf>
    <xf numFmtId="178" fontId="71" fillId="0" borderId="13" xfId="49" applyNumberFormat="1" applyFont="1" applyBorder="1" applyAlignment="1">
      <alignment horizontal="right" wrapText="1"/>
    </xf>
    <xf numFmtId="3" fontId="71" fillId="0" borderId="14" xfId="49" applyNumberFormat="1" applyFont="1" applyFill="1" applyBorder="1" applyAlignment="1">
      <alignment horizontal="right" vertical="center" wrapText="1"/>
    </xf>
    <xf numFmtId="176" fontId="71" fillId="0" borderId="14" xfId="49" applyNumberFormat="1" applyFont="1" applyFill="1" applyBorder="1" applyAlignment="1">
      <alignment horizontal="justify" vertical="center" wrapText="1"/>
    </xf>
    <xf numFmtId="176" fontId="71" fillId="0" borderId="11" xfId="49" applyNumberFormat="1" applyFont="1" applyFill="1" applyBorder="1" applyAlignment="1">
      <alignment horizontal="justify" vertical="center" wrapText="1"/>
    </xf>
    <xf numFmtId="3" fontId="71" fillId="0" borderId="0" xfId="49" applyNumberFormat="1" applyFont="1" applyFill="1" applyBorder="1" applyAlignment="1">
      <alignment horizontal="right" vertical="center" wrapText="1"/>
    </xf>
    <xf numFmtId="43" fontId="0" fillId="0" borderId="0" xfId="49" applyFont="1" applyAlignment="1">
      <alignment/>
    </xf>
    <xf numFmtId="0" fontId="71" fillId="34" borderId="14" xfId="0" applyFont="1" applyFill="1" applyBorder="1" applyAlignment="1">
      <alignment horizontal="justify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justify" vertical="center" wrapText="1"/>
    </xf>
    <xf numFmtId="0" fontId="67" fillId="33" borderId="16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vertical="center"/>
    </xf>
    <xf numFmtId="0" fontId="67" fillId="33" borderId="15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0" fontId="67" fillId="0" borderId="17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justify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 wrapText="1"/>
    </xf>
    <xf numFmtId="0" fontId="67" fillId="0" borderId="13" xfId="0" applyFont="1" applyFill="1" applyBorder="1" applyAlignment="1">
      <alignment horizontal="left" vertical="center" wrapText="1" indent="1"/>
    </xf>
    <xf numFmtId="0" fontId="71" fillId="0" borderId="13" xfId="0" applyFont="1" applyFill="1" applyBorder="1" applyAlignment="1">
      <alignment horizontal="left" vertical="center" wrapText="1" indent="3"/>
    </xf>
    <xf numFmtId="0" fontId="71" fillId="0" borderId="13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justify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left" vertical="center" wrapText="1" indent="1"/>
    </xf>
    <xf numFmtId="0" fontId="81" fillId="0" borderId="0" xfId="0" applyFont="1" applyAlignment="1">
      <alignment vertical="center" wrapText="1"/>
    </xf>
    <xf numFmtId="0" fontId="71" fillId="0" borderId="13" xfId="0" applyFont="1" applyBorder="1" applyAlignment="1">
      <alignment horizontal="left" vertical="center" wrapText="1" indent="3"/>
    </xf>
    <xf numFmtId="0" fontId="71" fillId="0" borderId="11" xfId="0" applyFont="1" applyBorder="1" applyAlignment="1">
      <alignment horizontal="justify" vertical="center" wrapText="1"/>
    </xf>
    <xf numFmtId="0" fontId="82" fillId="0" borderId="0" xfId="0" applyFont="1" applyAlignment="1">
      <alignment/>
    </xf>
    <xf numFmtId="0" fontId="67" fillId="33" borderId="22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left" vertical="center" wrapText="1" indent="4"/>
    </xf>
    <xf numFmtId="0" fontId="71" fillId="0" borderId="10" xfId="0" applyFont="1" applyFill="1" applyBorder="1" applyAlignment="1">
      <alignment horizontal="justify" vertical="center" wrapText="1"/>
    </xf>
    <xf numFmtId="0" fontId="71" fillId="0" borderId="11" xfId="0" applyFont="1" applyFill="1" applyBorder="1" applyAlignment="1">
      <alignment horizontal="justify" vertical="center" wrapText="1"/>
    </xf>
    <xf numFmtId="0" fontId="67" fillId="0" borderId="13" xfId="0" applyFont="1" applyBorder="1" applyAlignment="1">
      <alignment horizontal="justify" vertical="center"/>
    </xf>
    <xf numFmtId="0" fontId="71" fillId="0" borderId="13" xfId="0" applyFont="1" applyBorder="1" applyAlignment="1">
      <alignment horizontal="justify" vertical="center"/>
    </xf>
    <xf numFmtId="0" fontId="71" fillId="0" borderId="10" xfId="0" applyFont="1" applyBorder="1" applyAlignment="1">
      <alignment horizontal="justify" vertical="center"/>
    </xf>
    <xf numFmtId="0" fontId="71" fillId="0" borderId="11" xfId="0" applyFont="1" applyBorder="1" applyAlignment="1">
      <alignment horizontal="justify" vertical="center"/>
    </xf>
    <xf numFmtId="0" fontId="83" fillId="0" borderId="10" xfId="0" applyFont="1" applyBorder="1" applyAlignment="1">
      <alignment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17" xfId="0" applyFont="1" applyBorder="1" applyAlignment="1">
      <alignment vertical="center"/>
    </xf>
    <xf numFmtId="0" fontId="83" fillId="0" borderId="13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71" fillId="0" borderId="17" xfId="0" applyFont="1" applyBorder="1" applyAlignment="1">
      <alignment horizontal="left" vertical="center" indent="1"/>
    </xf>
    <xf numFmtId="0" fontId="84" fillId="0" borderId="17" xfId="0" applyFont="1" applyBorder="1" applyAlignment="1">
      <alignment vertical="center"/>
    </xf>
    <xf numFmtId="0" fontId="83" fillId="0" borderId="17" xfId="0" applyFont="1" applyBorder="1" applyAlignment="1">
      <alignment vertical="center" wrapText="1"/>
    </xf>
    <xf numFmtId="0" fontId="84" fillId="0" borderId="18" xfId="0" applyFont="1" applyBorder="1" applyAlignment="1">
      <alignment vertical="center"/>
    </xf>
    <xf numFmtId="0" fontId="84" fillId="0" borderId="10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69" fillId="0" borderId="0" xfId="0" applyFont="1" applyBorder="1" applyAlignment="1">
      <alignment horizontal="justify" vertical="center" wrapText="1"/>
    </xf>
    <xf numFmtId="176" fontId="69" fillId="0" borderId="0" xfId="0" applyNumberFormat="1" applyFont="1" applyBorder="1" applyAlignment="1">
      <alignment horizontal="justify" vertical="center" wrapText="1"/>
    </xf>
    <xf numFmtId="43" fontId="69" fillId="0" borderId="0" xfId="49" applyFont="1" applyBorder="1" applyAlignment="1">
      <alignment horizontal="justify" vertical="center" wrapText="1"/>
    </xf>
    <xf numFmtId="43" fontId="67" fillId="0" borderId="0" xfId="49" applyFont="1" applyBorder="1" applyAlignment="1">
      <alignment horizontal="justify" vertical="center" wrapText="1"/>
    </xf>
    <xf numFmtId="0" fontId="67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67" fillId="0" borderId="12" xfId="0" applyFont="1" applyBorder="1" applyAlignment="1">
      <alignment horizontal="left" vertical="center" wrapText="1" indent="1"/>
    </xf>
    <xf numFmtId="176" fontId="85" fillId="0" borderId="10" xfId="49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wrapText="1"/>
    </xf>
    <xf numFmtId="178" fontId="67" fillId="0" borderId="14" xfId="49" applyNumberFormat="1" applyFont="1" applyBorder="1" applyAlignment="1">
      <alignment vertical="center"/>
    </xf>
    <xf numFmtId="176" fontId="67" fillId="0" borderId="13" xfId="49" applyNumberFormat="1" applyFont="1" applyBorder="1" applyAlignment="1">
      <alignment/>
    </xf>
    <xf numFmtId="0" fontId="67" fillId="33" borderId="11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left" vertical="center" wrapText="1"/>
    </xf>
    <xf numFmtId="3" fontId="78" fillId="0" borderId="13" xfId="49" applyNumberFormat="1" applyFont="1" applyBorder="1" applyAlignment="1">
      <alignment horizontal="right" vertical="center"/>
    </xf>
    <xf numFmtId="43" fontId="76" fillId="0" borderId="0" xfId="49" applyFont="1" applyAlignment="1">
      <alignment vertical="top"/>
    </xf>
    <xf numFmtId="0" fontId="74" fillId="0" borderId="0" xfId="0" applyFont="1" applyAlignment="1">
      <alignment horizontal="center" wrapText="1"/>
    </xf>
    <xf numFmtId="43" fontId="86" fillId="0" borderId="0" xfId="49" applyFont="1" applyAlignment="1">
      <alignment/>
    </xf>
    <xf numFmtId="43" fontId="87" fillId="0" borderId="0" xfId="49" applyFont="1" applyAlignment="1">
      <alignment horizontal="center"/>
    </xf>
    <xf numFmtId="43" fontId="0" fillId="0" borderId="0" xfId="49" applyFont="1" applyAlignment="1">
      <alignment/>
    </xf>
    <xf numFmtId="3" fontId="78" fillId="0" borderId="13" xfId="49" applyNumberFormat="1" applyFont="1" applyBorder="1" applyAlignment="1">
      <alignment horizontal="right" vertical="center"/>
    </xf>
    <xf numFmtId="173" fontId="88" fillId="0" borderId="13" xfId="0" applyNumberFormat="1" applyFont="1" applyBorder="1" applyAlignment="1">
      <alignment horizontal="right" vertical="center"/>
    </xf>
    <xf numFmtId="173" fontId="89" fillId="0" borderId="13" xfId="0" applyNumberFormat="1" applyFont="1" applyBorder="1" applyAlignment="1">
      <alignment horizontal="right" vertical="center"/>
    </xf>
    <xf numFmtId="173" fontId="89" fillId="0" borderId="14" xfId="0" applyNumberFormat="1" applyFont="1" applyBorder="1" applyAlignment="1">
      <alignment horizontal="right" vertical="center"/>
    </xf>
    <xf numFmtId="173" fontId="89" fillId="0" borderId="10" xfId="0" applyNumberFormat="1" applyFont="1" applyBorder="1" applyAlignment="1">
      <alignment horizontal="right" vertical="center"/>
    </xf>
    <xf numFmtId="173" fontId="89" fillId="0" borderId="11" xfId="0" applyNumberFormat="1" applyFont="1" applyBorder="1" applyAlignment="1">
      <alignment horizontal="right" vertical="center"/>
    </xf>
    <xf numFmtId="0" fontId="89" fillId="0" borderId="14" xfId="0" applyFont="1" applyBorder="1" applyAlignment="1">
      <alignment horizontal="right" vertical="center" wrapText="1"/>
    </xf>
    <xf numFmtId="173" fontId="89" fillId="0" borderId="11" xfId="0" applyNumberFormat="1" applyFont="1" applyBorder="1" applyAlignment="1">
      <alignment vertical="center"/>
    </xf>
    <xf numFmtId="0" fontId="88" fillId="0" borderId="13" xfId="0" applyFont="1" applyBorder="1" applyAlignment="1">
      <alignment horizontal="justify" vertical="center" wrapText="1"/>
    </xf>
    <xf numFmtId="173" fontId="88" fillId="0" borderId="19" xfId="0" applyNumberFormat="1" applyFont="1" applyBorder="1" applyAlignment="1">
      <alignment horizontal="right" vertical="center" wrapText="1"/>
    </xf>
    <xf numFmtId="0" fontId="89" fillId="0" borderId="13" xfId="0" applyFont="1" applyBorder="1" applyAlignment="1">
      <alignment horizontal="left" vertical="center" wrapText="1" indent="1"/>
    </xf>
    <xf numFmtId="173" fontId="89" fillId="0" borderId="13" xfId="0" applyNumberFormat="1" applyFont="1" applyBorder="1" applyAlignment="1">
      <alignment horizontal="right" vertical="center" wrapText="1"/>
    </xf>
    <xf numFmtId="173" fontId="89" fillId="0" borderId="14" xfId="0" applyNumberFormat="1" applyFont="1" applyBorder="1" applyAlignment="1">
      <alignment horizontal="right" vertical="center" wrapText="1"/>
    </xf>
    <xf numFmtId="0" fontId="89" fillId="0" borderId="13" xfId="0" applyFont="1" applyBorder="1" applyAlignment="1">
      <alignment horizontal="left" vertical="center" wrapText="1"/>
    </xf>
    <xf numFmtId="0" fontId="88" fillId="0" borderId="13" xfId="0" applyFont="1" applyBorder="1" applyAlignment="1">
      <alignment horizontal="left" vertical="center" wrapText="1"/>
    </xf>
    <xf numFmtId="173" fontId="88" fillId="0" borderId="13" xfId="0" applyNumberFormat="1" applyFont="1" applyBorder="1" applyAlignment="1">
      <alignment horizontal="right" vertical="center" wrapText="1"/>
    </xf>
    <xf numFmtId="173" fontId="88" fillId="0" borderId="14" xfId="0" applyNumberFormat="1" applyFont="1" applyBorder="1" applyAlignment="1">
      <alignment horizontal="right" vertical="center" wrapText="1"/>
    </xf>
    <xf numFmtId="0" fontId="89" fillId="0" borderId="10" xfId="0" applyFont="1" applyBorder="1" applyAlignment="1">
      <alignment horizontal="justify" vertical="center" wrapText="1"/>
    </xf>
    <xf numFmtId="173" fontId="89" fillId="0" borderId="11" xfId="0" applyNumberFormat="1" applyFont="1" applyBorder="1" applyAlignment="1">
      <alignment horizontal="right" vertical="center" wrapText="1"/>
    </xf>
    <xf numFmtId="178" fontId="71" fillId="0" borderId="14" xfId="49" applyNumberFormat="1" applyFont="1" applyFill="1" applyBorder="1" applyAlignment="1">
      <alignment horizontal="right" vertical="center" wrapText="1"/>
    </xf>
    <xf numFmtId="173" fontId="90" fillId="0" borderId="13" xfId="0" applyNumberFormat="1" applyFont="1" applyBorder="1" applyAlignment="1">
      <alignment vertical="center"/>
    </xf>
    <xf numFmtId="4" fontId="89" fillId="0" borderId="13" xfId="49" applyNumberFormat="1" applyFont="1" applyBorder="1" applyAlignment="1">
      <alignment horizontal="right" vertical="center"/>
    </xf>
    <xf numFmtId="4" fontId="89" fillId="0" borderId="14" xfId="49" applyNumberFormat="1" applyFont="1" applyBorder="1" applyAlignment="1">
      <alignment horizontal="right" vertical="center"/>
    </xf>
    <xf numFmtId="4" fontId="89" fillId="0" borderId="11" xfId="49" applyNumberFormat="1" applyFont="1" applyBorder="1" applyAlignment="1">
      <alignment horizontal="right" vertical="center"/>
    </xf>
    <xf numFmtId="4" fontId="88" fillId="0" borderId="13" xfId="49" applyNumberFormat="1" applyFont="1" applyBorder="1" applyAlignment="1">
      <alignment horizontal="right" vertical="center"/>
    </xf>
    <xf numFmtId="0" fontId="76" fillId="0" borderId="0" xfId="0" applyFont="1" applyAlignment="1">
      <alignment/>
    </xf>
    <xf numFmtId="178" fontId="89" fillId="0" borderId="14" xfId="0" applyNumberFormat="1" applyFont="1" applyBorder="1" applyAlignment="1">
      <alignment horizontal="right" vertical="center" wrapText="1"/>
    </xf>
    <xf numFmtId="193" fontId="89" fillId="0" borderId="13" xfId="0" applyNumberFormat="1" applyFont="1" applyBorder="1" applyAlignment="1">
      <alignment horizontal="right" vertical="center" wrapText="1"/>
    </xf>
    <xf numFmtId="193" fontId="89" fillId="0" borderId="14" xfId="0" applyNumberFormat="1" applyFont="1" applyBorder="1" applyAlignment="1">
      <alignment horizontal="right" vertical="center" wrapText="1"/>
    </xf>
    <xf numFmtId="193" fontId="88" fillId="0" borderId="13" xfId="0" applyNumberFormat="1" applyFont="1" applyBorder="1" applyAlignment="1">
      <alignment horizontal="right" vertical="center" wrapText="1"/>
    </xf>
    <xf numFmtId="173" fontId="91" fillId="0" borderId="14" xfId="0" applyNumberFormat="1" applyFont="1" applyBorder="1" applyAlignment="1">
      <alignment vertical="center"/>
    </xf>
    <xf numFmtId="173" fontId="90" fillId="0" borderId="14" xfId="0" applyNumberFormat="1" applyFont="1" applyBorder="1" applyAlignment="1">
      <alignment vertical="center"/>
    </xf>
    <xf numFmtId="173" fontId="90" fillId="0" borderId="23" xfId="0" applyNumberFormat="1" applyFont="1" applyBorder="1" applyAlignment="1">
      <alignment vertical="center"/>
    </xf>
    <xf numFmtId="173" fontId="91" fillId="0" borderId="10" xfId="0" applyNumberFormat="1" applyFont="1" applyBorder="1" applyAlignment="1">
      <alignment vertical="center"/>
    </xf>
    <xf numFmtId="173" fontId="91" fillId="0" borderId="11" xfId="0" applyNumberFormat="1" applyFont="1" applyBorder="1" applyAlignment="1">
      <alignment vertical="center"/>
    </xf>
    <xf numFmtId="43" fontId="69" fillId="0" borderId="14" xfId="49" applyNumberFormat="1" applyFont="1" applyBorder="1" applyAlignment="1">
      <alignment horizontal="justify" vertical="center" wrapText="1"/>
    </xf>
    <xf numFmtId="0" fontId="67" fillId="33" borderId="24" xfId="0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68" fillId="33" borderId="19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justify" vertical="center" wrapText="1"/>
    </xf>
    <xf numFmtId="0" fontId="71" fillId="0" borderId="14" xfId="0" applyFont="1" applyBorder="1" applyAlignment="1">
      <alignment horizontal="justify" vertical="center" wrapText="1"/>
    </xf>
    <xf numFmtId="0" fontId="68" fillId="33" borderId="25" xfId="0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 wrapText="1"/>
    </xf>
    <xf numFmtId="0" fontId="68" fillId="33" borderId="26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justify" vertical="center" wrapText="1"/>
    </xf>
    <xf numFmtId="0" fontId="70" fillId="0" borderId="14" xfId="0" applyFont="1" applyBorder="1" applyAlignment="1">
      <alignment horizontal="justify" vertical="center" wrapText="1"/>
    </xf>
    <xf numFmtId="0" fontId="68" fillId="0" borderId="24" xfId="0" applyFont="1" applyBorder="1" applyAlignment="1">
      <alignment horizontal="justify" vertical="center" wrapText="1"/>
    </xf>
    <xf numFmtId="0" fontId="68" fillId="0" borderId="15" xfId="0" applyFont="1" applyBorder="1" applyAlignment="1">
      <alignment horizontal="justify" vertical="center" wrapText="1"/>
    </xf>
    <xf numFmtId="0" fontId="67" fillId="0" borderId="17" xfId="0" applyFont="1" applyBorder="1" applyAlignment="1">
      <alignment horizontal="justify" vertical="center" wrapText="1"/>
    </xf>
    <xf numFmtId="0" fontId="67" fillId="0" borderId="14" xfId="0" applyFont="1" applyBorder="1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68" fillId="33" borderId="13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 wrapText="1"/>
    </xf>
    <xf numFmtId="0" fontId="70" fillId="0" borderId="18" xfId="0" applyFont="1" applyBorder="1" applyAlignment="1">
      <alignment horizontal="justify" vertical="center" wrapText="1"/>
    </xf>
    <xf numFmtId="0" fontId="70" fillId="0" borderId="11" xfId="0" applyFont="1" applyBorder="1" applyAlignment="1">
      <alignment horizontal="justify" vertical="center" wrapText="1"/>
    </xf>
    <xf numFmtId="0" fontId="67" fillId="33" borderId="25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/>
    </xf>
    <xf numFmtId="0" fontId="67" fillId="33" borderId="25" xfId="0" applyFont="1" applyFill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3" fontId="71" fillId="0" borderId="13" xfId="0" applyNumberFormat="1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67" fillId="33" borderId="24" xfId="0" applyFont="1" applyFill="1" applyBorder="1" applyAlignment="1">
      <alignment vertical="center"/>
    </xf>
    <xf numFmtId="0" fontId="67" fillId="33" borderId="15" xfId="0" applyFont="1" applyFill="1" applyBorder="1" applyAlignment="1">
      <alignment vertical="center"/>
    </xf>
    <xf numFmtId="0" fontId="67" fillId="33" borderId="18" xfId="0" applyFont="1" applyFill="1" applyBorder="1" applyAlignment="1">
      <alignment vertical="center"/>
    </xf>
    <xf numFmtId="0" fontId="67" fillId="33" borderId="11" xfId="0" applyFont="1" applyFill="1" applyBorder="1" applyAlignment="1">
      <alignment vertical="center"/>
    </xf>
    <xf numFmtId="0" fontId="67" fillId="33" borderId="19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71" fillId="0" borderId="24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71" fillId="0" borderId="17" xfId="0" applyFont="1" applyBorder="1" applyAlignment="1">
      <alignment vertical="center"/>
    </xf>
    <xf numFmtId="0" fontId="71" fillId="0" borderId="14" xfId="0" applyFont="1" applyBorder="1" applyAlignment="1">
      <alignment horizontal="left" vertical="center" indent="1"/>
    </xf>
    <xf numFmtId="0" fontId="67" fillId="33" borderId="17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7" fillId="33" borderId="25" xfId="0" applyFont="1" applyFill="1" applyBorder="1" applyAlignment="1">
      <alignment vertical="center"/>
    </xf>
    <xf numFmtId="0" fontId="67" fillId="33" borderId="16" xfId="0" applyFont="1" applyFill="1" applyBorder="1" applyAlignment="1">
      <alignment vertical="center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71" fillId="0" borderId="26" xfId="0" applyFont="1" applyBorder="1" applyAlignment="1">
      <alignment vertical="center"/>
    </xf>
    <xf numFmtId="3" fontId="78" fillId="0" borderId="27" xfId="49" applyNumberFormat="1" applyFont="1" applyBorder="1" applyAlignment="1">
      <alignment horizontal="right" vertical="center"/>
    </xf>
    <xf numFmtId="3" fontId="78" fillId="0" borderId="28" xfId="49" applyNumberFormat="1" applyFont="1" applyBorder="1" applyAlignment="1">
      <alignment horizontal="right" vertical="center"/>
    </xf>
    <xf numFmtId="3" fontId="78" fillId="0" borderId="29" xfId="49" applyNumberFormat="1" applyFont="1" applyBorder="1" applyAlignment="1">
      <alignment horizontal="right" vertical="center"/>
    </xf>
    <xf numFmtId="3" fontId="78" fillId="0" borderId="13" xfId="49" applyNumberFormat="1" applyFont="1" applyBorder="1" applyAlignment="1">
      <alignment horizontal="right" vertical="center"/>
    </xf>
    <xf numFmtId="0" fontId="78" fillId="0" borderId="0" xfId="0" applyFont="1" applyAlignment="1">
      <alignment horizontal="left" vertical="center"/>
    </xf>
    <xf numFmtId="0" fontId="78" fillId="0" borderId="21" xfId="0" applyFont="1" applyBorder="1" applyAlignment="1">
      <alignment horizontal="left" vertical="center"/>
    </xf>
    <xf numFmtId="0" fontId="79" fillId="0" borderId="17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21" xfId="0" applyFont="1" applyBorder="1" applyAlignment="1">
      <alignment horizontal="left" vertical="center"/>
    </xf>
    <xf numFmtId="0" fontId="71" fillId="0" borderId="12" xfId="0" applyFont="1" applyBorder="1" applyAlignment="1">
      <alignment horizontal="left" vertical="center"/>
    </xf>
    <xf numFmtId="0" fontId="71" fillId="0" borderId="30" xfId="0" applyFont="1" applyBorder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67" fillId="33" borderId="13" xfId="0" applyFont="1" applyFill="1" applyBorder="1" applyAlignment="1">
      <alignment horizontal="center" vertical="center"/>
    </xf>
    <xf numFmtId="0" fontId="71" fillId="0" borderId="24" xfId="0" applyFont="1" applyBorder="1" applyAlignment="1">
      <alignment horizontal="justify" vertical="center"/>
    </xf>
    <xf numFmtId="0" fontId="71" fillId="0" borderId="20" xfId="0" applyFont="1" applyBorder="1" applyAlignment="1">
      <alignment horizontal="justify" vertical="center"/>
    </xf>
    <xf numFmtId="0" fontId="71" fillId="0" borderId="15" xfId="0" applyFont="1" applyBorder="1" applyAlignment="1">
      <alignment horizontal="justify" vertical="center"/>
    </xf>
    <xf numFmtId="0" fontId="79" fillId="0" borderId="14" xfId="0" applyFont="1" applyBorder="1" applyAlignment="1">
      <alignment horizontal="left" vertical="center"/>
    </xf>
    <xf numFmtId="0" fontId="66" fillId="0" borderId="0" xfId="0" applyFont="1" applyAlignment="1">
      <alignment horizontal="left" vertical="top" wrapText="1"/>
    </xf>
    <xf numFmtId="0" fontId="72" fillId="33" borderId="18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2" fillId="33" borderId="30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0" fontId="72" fillId="33" borderId="24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72" fillId="33" borderId="31" xfId="0" applyFont="1" applyFill="1" applyBorder="1" applyAlignment="1">
      <alignment horizontal="center" vertical="center"/>
    </xf>
    <xf numFmtId="0" fontId="72" fillId="33" borderId="25" xfId="0" applyFont="1" applyFill="1" applyBorder="1" applyAlignment="1">
      <alignment horizontal="center" vertical="center"/>
    </xf>
    <xf numFmtId="0" fontId="72" fillId="33" borderId="26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left" vertical="center"/>
    </xf>
    <xf numFmtId="0" fontId="72" fillId="0" borderId="14" xfId="0" applyFont="1" applyBorder="1" applyAlignment="1">
      <alignment horizontal="left" vertical="center"/>
    </xf>
    <xf numFmtId="0" fontId="72" fillId="0" borderId="17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left" vertical="center" wrapText="1"/>
    </xf>
    <xf numFmtId="0" fontId="72" fillId="0" borderId="24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43" fontId="74" fillId="0" borderId="0" xfId="49" applyFont="1" applyAlignment="1">
      <alignment horizontal="center"/>
    </xf>
    <xf numFmtId="0" fontId="75" fillId="0" borderId="0" xfId="0" applyFont="1" applyAlignment="1">
      <alignment horizontal="center" vertical="top" wrapText="1"/>
    </xf>
    <xf numFmtId="43" fontId="75" fillId="0" borderId="0" xfId="49" applyFont="1" applyAlignment="1">
      <alignment horizontal="center" vertical="top" wrapText="1"/>
    </xf>
    <xf numFmtId="0" fontId="72" fillId="0" borderId="13" xfId="0" applyFont="1" applyBorder="1" applyAlignment="1">
      <alignment horizontal="left" vertical="center"/>
    </xf>
    <xf numFmtId="0" fontId="66" fillId="0" borderId="0" xfId="0" applyFont="1" applyAlignment="1">
      <alignment horizontal="left" wrapText="1"/>
    </xf>
    <xf numFmtId="0" fontId="67" fillId="33" borderId="24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24" xfId="0" applyFont="1" applyBorder="1" applyAlignment="1">
      <alignment horizontal="justify" vertical="center" wrapText="1"/>
    </xf>
    <xf numFmtId="0" fontId="67" fillId="0" borderId="31" xfId="0" applyFont="1" applyBorder="1" applyAlignment="1">
      <alignment horizontal="justify" vertical="center" wrapText="1"/>
    </xf>
    <xf numFmtId="0" fontId="67" fillId="0" borderId="17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33" borderId="30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67" fillId="33" borderId="31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vertical="center" wrapText="1"/>
    </xf>
    <xf numFmtId="0" fontId="81" fillId="0" borderId="17" xfId="0" applyFont="1" applyBorder="1" applyAlignment="1">
      <alignment vertical="center" wrapText="1"/>
    </xf>
    <xf numFmtId="0" fontId="92" fillId="0" borderId="0" xfId="0" applyFont="1" applyAlignment="1">
      <alignment horizontal="left" vertical="top" wrapText="1"/>
    </xf>
    <xf numFmtId="0" fontId="83" fillId="33" borderId="24" xfId="0" applyFont="1" applyFill="1" applyBorder="1" applyAlignment="1">
      <alignment horizontal="center" vertical="center"/>
    </xf>
    <xf numFmtId="0" fontId="83" fillId="33" borderId="20" xfId="0" applyFont="1" applyFill="1" applyBorder="1" applyAlignment="1">
      <alignment horizontal="center" vertical="center"/>
    </xf>
    <xf numFmtId="0" fontId="83" fillId="33" borderId="31" xfId="0" applyFont="1" applyFill="1" applyBorder="1" applyAlignment="1">
      <alignment horizontal="center" vertical="center"/>
    </xf>
    <xf numFmtId="0" fontId="83" fillId="33" borderId="32" xfId="0" applyFont="1" applyFill="1" applyBorder="1" applyAlignment="1">
      <alignment horizontal="center" vertical="center"/>
    </xf>
    <xf numFmtId="0" fontId="83" fillId="33" borderId="33" xfId="0" applyFont="1" applyFill="1" applyBorder="1" applyAlignment="1">
      <alignment horizontal="center" vertical="center"/>
    </xf>
    <xf numFmtId="0" fontId="83" fillId="33" borderId="3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1600200</xdr:colOff>
      <xdr:row>86</xdr:row>
      <xdr:rowOff>38100</xdr:rowOff>
    </xdr:from>
    <xdr:ext cx="2857500" cy="657225"/>
    <xdr:sp>
      <xdr:nvSpPr>
        <xdr:cNvPr id="1" name="CuadroTexto 1"/>
        <xdr:cNvSpPr txBox="1">
          <a:spLocks noChangeArrowheads="1"/>
        </xdr:cNvSpPr>
      </xdr:nvSpPr>
      <xdr:spPr>
        <a:xfrm>
          <a:off x="6038850" y="13668375"/>
          <a:ext cx="2857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800100</xdr:colOff>
      <xdr:row>86</xdr:row>
      <xdr:rowOff>57150</xdr:rowOff>
    </xdr:from>
    <xdr:ext cx="2867025" cy="704850"/>
    <xdr:sp>
      <xdr:nvSpPr>
        <xdr:cNvPr id="2" name="CuadroTexto 4"/>
        <xdr:cNvSpPr txBox="1">
          <a:spLocks noChangeArrowheads="1"/>
        </xdr:cNvSpPr>
      </xdr:nvSpPr>
      <xdr:spPr>
        <a:xfrm>
          <a:off x="800100" y="13687425"/>
          <a:ext cx="28670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49</xdr:row>
      <xdr:rowOff>28575</xdr:rowOff>
    </xdr:from>
    <xdr:ext cx="2857500" cy="657225"/>
    <xdr:sp>
      <xdr:nvSpPr>
        <xdr:cNvPr id="1" name="CuadroTexto 3"/>
        <xdr:cNvSpPr txBox="1">
          <a:spLocks noChangeArrowheads="1"/>
        </xdr:cNvSpPr>
      </xdr:nvSpPr>
      <xdr:spPr>
        <a:xfrm>
          <a:off x="3933825" y="10934700"/>
          <a:ext cx="2857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76200</xdr:colOff>
      <xdr:row>49</xdr:row>
      <xdr:rowOff>47625</xdr:rowOff>
    </xdr:from>
    <xdr:ext cx="2867025" cy="714375"/>
    <xdr:sp>
      <xdr:nvSpPr>
        <xdr:cNvPr id="2" name="CuadroTexto 4"/>
        <xdr:cNvSpPr txBox="1">
          <a:spLocks noChangeArrowheads="1"/>
        </xdr:cNvSpPr>
      </xdr:nvSpPr>
      <xdr:spPr>
        <a:xfrm>
          <a:off x="76200" y="10953750"/>
          <a:ext cx="28670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23</xdr:row>
      <xdr:rowOff>47625</xdr:rowOff>
    </xdr:from>
    <xdr:ext cx="2857500" cy="657225"/>
    <xdr:sp>
      <xdr:nvSpPr>
        <xdr:cNvPr id="1" name="CuadroTexto 3"/>
        <xdr:cNvSpPr txBox="1">
          <a:spLocks noChangeArrowheads="1"/>
        </xdr:cNvSpPr>
      </xdr:nvSpPr>
      <xdr:spPr>
        <a:xfrm>
          <a:off x="5295900" y="5724525"/>
          <a:ext cx="2857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47625</xdr:colOff>
      <xdr:row>23</xdr:row>
      <xdr:rowOff>57150</xdr:rowOff>
    </xdr:from>
    <xdr:ext cx="2867025" cy="704850"/>
    <xdr:sp>
      <xdr:nvSpPr>
        <xdr:cNvPr id="2" name="CuadroTexto 4"/>
        <xdr:cNvSpPr txBox="1">
          <a:spLocks noChangeArrowheads="1"/>
        </xdr:cNvSpPr>
      </xdr:nvSpPr>
      <xdr:spPr>
        <a:xfrm>
          <a:off x="47625" y="5734050"/>
          <a:ext cx="28670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3086100</xdr:colOff>
      <xdr:row>73</xdr:row>
      <xdr:rowOff>76200</xdr:rowOff>
    </xdr:from>
    <xdr:ext cx="2486025" cy="590550"/>
    <xdr:sp>
      <xdr:nvSpPr>
        <xdr:cNvPr id="1" name="CuadroTexto 5"/>
        <xdr:cNvSpPr txBox="1">
          <a:spLocks noChangeArrowheads="1"/>
        </xdr:cNvSpPr>
      </xdr:nvSpPr>
      <xdr:spPr>
        <a:xfrm>
          <a:off x="3333750" y="13563600"/>
          <a:ext cx="2486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228600</xdr:colOff>
      <xdr:row>73</xdr:row>
      <xdr:rowOff>66675</xdr:rowOff>
    </xdr:from>
    <xdr:ext cx="2495550" cy="628650"/>
    <xdr:sp>
      <xdr:nvSpPr>
        <xdr:cNvPr id="2" name="CuadroTexto 6"/>
        <xdr:cNvSpPr txBox="1">
          <a:spLocks noChangeArrowheads="1"/>
        </xdr:cNvSpPr>
      </xdr:nvSpPr>
      <xdr:spPr>
        <a:xfrm>
          <a:off x="228600" y="13554075"/>
          <a:ext cx="24955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82</xdr:row>
      <xdr:rowOff>85725</xdr:rowOff>
    </xdr:from>
    <xdr:ext cx="2486025" cy="581025"/>
    <xdr:sp>
      <xdr:nvSpPr>
        <xdr:cNvPr id="1" name="CuadroTexto 3"/>
        <xdr:cNvSpPr txBox="1">
          <a:spLocks noChangeArrowheads="1"/>
        </xdr:cNvSpPr>
      </xdr:nvSpPr>
      <xdr:spPr>
        <a:xfrm>
          <a:off x="4667250" y="16287750"/>
          <a:ext cx="2486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276225</xdr:colOff>
      <xdr:row>82</xdr:row>
      <xdr:rowOff>57150</xdr:rowOff>
    </xdr:from>
    <xdr:ext cx="2495550" cy="638175"/>
    <xdr:sp>
      <xdr:nvSpPr>
        <xdr:cNvPr id="2" name="CuadroTexto 4"/>
        <xdr:cNvSpPr txBox="1">
          <a:spLocks noChangeArrowheads="1"/>
        </xdr:cNvSpPr>
      </xdr:nvSpPr>
      <xdr:spPr>
        <a:xfrm>
          <a:off x="1038225" y="16259175"/>
          <a:ext cx="24955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161</xdr:row>
      <xdr:rowOff>190500</xdr:rowOff>
    </xdr:from>
    <xdr:ext cx="2486025" cy="581025"/>
    <xdr:sp>
      <xdr:nvSpPr>
        <xdr:cNvPr id="1" name="CuadroTexto 3"/>
        <xdr:cNvSpPr txBox="1">
          <a:spLocks noChangeArrowheads="1"/>
        </xdr:cNvSpPr>
      </xdr:nvSpPr>
      <xdr:spPr>
        <a:xfrm>
          <a:off x="3857625" y="27774900"/>
          <a:ext cx="2486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28575</xdr:colOff>
      <xdr:row>161</xdr:row>
      <xdr:rowOff>142875</xdr:rowOff>
    </xdr:from>
    <xdr:ext cx="2495550" cy="638175"/>
    <xdr:sp>
      <xdr:nvSpPr>
        <xdr:cNvPr id="2" name="CuadroTexto 4"/>
        <xdr:cNvSpPr txBox="1">
          <a:spLocks noChangeArrowheads="1"/>
        </xdr:cNvSpPr>
      </xdr:nvSpPr>
      <xdr:spPr>
        <a:xfrm>
          <a:off x="323850" y="27727275"/>
          <a:ext cx="24955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132</xdr:row>
      <xdr:rowOff>66675</xdr:rowOff>
    </xdr:from>
    <xdr:ext cx="2495550" cy="742950"/>
    <xdr:sp>
      <xdr:nvSpPr>
        <xdr:cNvPr id="1" name="CuadroTexto 3"/>
        <xdr:cNvSpPr txBox="1">
          <a:spLocks noChangeArrowheads="1"/>
        </xdr:cNvSpPr>
      </xdr:nvSpPr>
      <xdr:spPr>
        <a:xfrm>
          <a:off x="142875" y="21069300"/>
          <a:ext cx="24955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542925</xdr:colOff>
      <xdr:row>133</xdr:row>
      <xdr:rowOff>0</xdr:rowOff>
    </xdr:from>
    <xdr:ext cx="2486025" cy="742950"/>
    <xdr:sp>
      <xdr:nvSpPr>
        <xdr:cNvPr id="2" name="CuadroTexto 4"/>
        <xdr:cNvSpPr txBox="1">
          <a:spLocks noChangeArrowheads="1"/>
        </xdr:cNvSpPr>
      </xdr:nvSpPr>
      <xdr:spPr>
        <a:xfrm>
          <a:off x="5391150" y="21069300"/>
          <a:ext cx="24860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130</xdr:row>
      <xdr:rowOff>114300</xdr:rowOff>
    </xdr:from>
    <xdr:ext cx="2486025" cy="590550"/>
    <xdr:sp>
      <xdr:nvSpPr>
        <xdr:cNvPr id="1" name="CuadroTexto 5"/>
        <xdr:cNvSpPr txBox="1">
          <a:spLocks noChangeArrowheads="1"/>
        </xdr:cNvSpPr>
      </xdr:nvSpPr>
      <xdr:spPr>
        <a:xfrm>
          <a:off x="7381875" y="16002000"/>
          <a:ext cx="2486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1038225</xdr:colOff>
      <xdr:row>130</xdr:row>
      <xdr:rowOff>114300</xdr:rowOff>
    </xdr:from>
    <xdr:ext cx="2505075" cy="628650"/>
    <xdr:sp>
      <xdr:nvSpPr>
        <xdr:cNvPr id="2" name="CuadroTexto 6"/>
        <xdr:cNvSpPr txBox="1">
          <a:spLocks noChangeArrowheads="1"/>
        </xdr:cNvSpPr>
      </xdr:nvSpPr>
      <xdr:spPr>
        <a:xfrm>
          <a:off x="1343025" y="16002000"/>
          <a:ext cx="2505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438150</xdr:colOff>
      <xdr:row>41</xdr:row>
      <xdr:rowOff>19050</xdr:rowOff>
    </xdr:from>
    <xdr:ext cx="2495550" cy="581025"/>
    <xdr:sp>
      <xdr:nvSpPr>
        <xdr:cNvPr id="1" name="CuadroTexto 5"/>
        <xdr:cNvSpPr txBox="1">
          <a:spLocks noChangeArrowheads="1"/>
        </xdr:cNvSpPr>
      </xdr:nvSpPr>
      <xdr:spPr>
        <a:xfrm>
          <a:off x="4257675" y="7772400"/>
          <a:ext cx="2495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619125</xdr:colOff>
      <xdr:row>40</xdr:row>
      <xdr:rowOff>180975</xdr:rowOff>
    </xdr:from>
    <xdr:ext cx="2505075" cy="638175"/>
    <xdr:sp>
      <xdr:nvSpPr>
        <xdr:cNvPr id="2" name="CuadroTexto 6"/>
        <xdr:cNvSpPr txBox="1">
          <a:spLocks noChangeArrowheads="1"/>
        </xdr:cNvSpPr>
      </xdr:nvSpPr>
      <xdr:spPr>
        <a:xfrm>
          <a:off x="619125" y="7743825"/>
          <a:ext cx="25050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BAJO\MIRIAM%20MONTIEL\EJERCICIO%202017\CONTABILIDAD\2017\31032017\TODAS%20LAS%20CUEN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262">
          <cell r="Q262">
            <v>577035241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="145" zoomScaleSheetLayoutView="145" zoomScalePageLayoutView="0" workbookViewId="0" topLeftCell="A1">
      <selection activeCell="F71" sqref="F71"/>
    </sheetView>
  </sheetViews>
  <sheetFormatPr defaultColWidth="11.421875" defaultRowHeight="15"/>
  <cols>
    <col min="1" max="1" width="41.421875" style="0" customWidth="1"/>
    <col min="4" max="4" width="2.28125" style="0" customWidth="1"/>
    <col min="5" max="5" width="57.57421875" style="0" customWidth="1"/>
    <col min="6" max="6" width="11.421875" style="0" customWidth="1"/>
    <col min="8" max="8" width="12.57421875" style="0" bestFit="1" customWidth="1"/>
  </cols>
  <sheetData>
    <row r="1" spans="1:7" ht="15">
      <c r="A1" s="287" t="s">
        <v>120</v>
      </c>
      <c r="B1" s="287"/>
      <c r="C1" s="287"/>
      <c r="D1" s="287"/>
      <c r="E1" s="287"/>
      <c r="F1" s="287"/>
      <c r="G1" s="287"/>
    </row>
    <row r="3" ht="15.75" thickBot="1"/>
    <row r="4" spans="1:7" ht="15">
      <c r="A4" s="278" t="s">
        <v>441</v>
      </c>
      <c r="B4" s="279"/>
      <c r="C4" s="279"/>
      <c r="D4" s="279"/>
      <c r="E4" s="279"/>
      <c r="F4" s="279"/>
      <c r="G4" s="280"/>
    </row>
    <row r="5" spans="1:7" ht="15">
      <c r="A5" s="281" t="s">
        <v>0</v>
      </c>
      <c r="B5" s="282"/>
      <c r="C5" s="282"/>
      <c r="D5" s="282"/>
      <c r="E5" s="282"/>
      <c r="F5" s="282"/>
      <c r="G5" s="283"/>
    </row>
    <row r="6" spans="1:7" ht="15">
      <c r="A6" s="281" t="s">
        <v>677</v>
      </c>
      <c r="B6" s="282"/>
      <c r="C6" s="282"/>
      <c r="D6" s="282"/>
      <c r="E6" s="282"/>
      <c r="F6" s="282"/>
      <c r="G6" s="283"/>
    </row>
    <row r="7" spans="1:7" ht="15.75" thickBot="1">
      <c r="A7" s="284" t="s">
        <v>1</v>
      </c>
      <c r="B7" s="285"/>
      <c r="C7" s="285"/>
      <c r="D7" s="285"/>
      <c r="E7" s="285"/>
      <c r="F7" s="285"/>
      <c r="G7" s="286"/>
    </row>
    <row r="8" spans="1:7" ht="17.25" thickBot="1">
      <c r="A8" s="1" t="s">
        <v>2</v>
      </c>
      <c r="B8" s="2">
        <v>2018</v>
      </c>
      <c r="C8" s="2" t="s">
        <v>606</v>
      </c>
      <c r="D8" s="3"/>
      <c r="E8" s="4" t="s">
        <v>2</v>
      </c>
      <c r="F8" s="2">
        <v>2018</v>
      </c>
      <c r="G8" s="2" t="s">
        <v>606</v>
      </c>
    </row>
    <row r="9" spans="1:7" ht="12" customHeight="1">
      <c r="A9" s="5" t="s">
        <v>3</v>
      </c>
      <c r="B9" s="6"/>
      <c r="C9" s="29"/>
      <c r="D9" s="7"/>
      <c r="E9" s="6" t="s">
        <v>4</v>
      </c>
      <c r="F9" s="69"/>
      <c r="G9" s="69"/>
    </row>
    <row r="10" spans="1:7" ht="12" customHeight="1">
      <c r="A10" s="66" t="s">
        <v>5</v>
      </c>
      <c r="B10" s="67"/>
      <c r="C10" s="67"/>
      <c r="D10" s="7"/>
      <c r="E10" s="6" t="s">
        <v>6</v>
      </c>
      <c r="F10" s="70"/>
      <c r="G10" s="107"/>
    </row>
    <row r="11" spans="1:7" ht="12" customHeight="1">
      <c r="A11" s="59" t="s">
        <v>7</v>
      </c>
      <c r="B11" s="169">
        <v>293430635</v>
      </c>
      <c r="C11" s="169">
        <f>+C12+C13+C14+C15+C16+C17+C18</f>
        <v>124083784</v>
      </c>
      <c r="D11" s="133"/>
      <c r="E11" s="134" t="s">
        <v>8</v>
      </c>
      <c r="F11" s="132">
        <v>38543282</v>
      </c>
      <c r="G11" s="132">
        <v>105209458</v>
      </c>
    </row>
    <row r="12" spans="1:7" ht="12" customHeight="1">
      <c r="A12" s="59" t="s">
        <v>9</v>
      </c>
      <c r="B12" s="169">
        <v>0</v>
      </c>
      <c r="C12" s="132">
        <v>0</v>
      </c>
      <c r="D12" s="133"/>
      <c r="E12" s="174" t="s">
        <v>10</v>
      </c>
      <c r="F12" s="132">
        <v>0</v>
      </c>
      <c r="G12" s="132">
        <v>5562961</v>
      </c>
    </row>
    <row r="13" spans="1:7" ht="12" customHeight="1">
      <c r="A13" s="59" t="s">
        <v>11</v>
      </c>
      <c r="B13" s="169">
        <v>293430635</v>
      </c>
      <c r="C13" s="132">
        <v>124083784</v>
      </c>
      <c r="D13" s="133"/>
      <c r="E13" s="174" t="s">
        <v>12</v>
      </c>
      <c r="F13" s="132">
        <v>38543282</v>
      </c>
      <c r="G13" s="132">
        <v>72828902</v>
      </c>
    </row>
    <row r="14" spans="1:7" ht="12" customHeight="1">
      <c r="A14" s="59" t="s">
        <v>13</v>
      </c>
      <c r="B14" s="169">
        <v>0</v>
      </c>
      <c r="C14" s="132">
        <v>0</v>
      </c>
      <c r="D14" s="133"/>
      <c r="E14" s="174" t="s">
        <v>14</v>
      </c>
      <c r="F14" s="132">
        <v>0</v>
      </c>
      <c r="G14" s="132">
        <v>0</v>
      </c>
    </row>
    <row r="15" spans="1:7" ht="12" customHeight="1">
      <c r="A15" s="59" t="s">
        <v>15</v>
      </c>
      <c r="B15" s="169">
        <v>0</v>
      </c>
      <c r="C15" s="132">
        <v>0</v>
      </c>
      <c r="D15" s="133"/>
      <c r="E15" s="174" t="s">
        <v>16</v>
      </c>
      <c r="F15" s="132">
        <v>0</v>
      </c>
      <c r="G15" s="132">
        <v>0</v>
      </c>
    </row>
    <row r="16" spans="1:7" ht="12" customHeight="1">
      <c r="A16" s="59" t="s">
        <v>17</v>
      </c>
      <c r="B16" s="169">
        <v>0</v>
      </c>
      <c r="C16" s="132">
        <v>0</v>
      </c>
      <c r="D16" s="133"/>
      <c r="E16" s="174" t="s">
        <v>18</v>
      </c>
      <c r="F16" s="132">
        <v>0</v>
      </c>
      <c r="G16" s="132">
        <v>0</v>
      </c>
    </row>
    <row r="17" spans="1:7" ht="12" customHeight="1">
      <c r="A17" s="59" t="s">
        <v>19</v>
      </c>
      <c r="B17" s="169">
        <v>0</v>
      </c>
      <c r="C17" s="132">
        <v>0</v>
      </c>
      <c r="D17" s="133"/>
      <c r="E17" s="174" t="s">
        <v>20</v>
      </c>
      <c r="F17" s="132">
        <v>0</v>
      </c>
      <c r="G17" s="132">
        <v>0</v>
      </c>
    </row>
    <row r="18" spans="1:7" ht="12" customHeight="1">
      <c r="A18" s="59" t="s">
        <v>21</v>
      </c>
      <c r="B18" s="169">
        <v>0</v>
      </c>
      <c r="C18" s="132">
        <v>0</v>
      </c>
      <c r="D18" s="133"/>
      <c r="E18" s="174" t="s">
        <v>22</v>
      </c>
      <c r="F18" s="132">
        <v>608758</v>
      </c>
      <c r="G18" s="132">
        <v>26817595</v>
      </c>
    </row>
    <row r="19" spans="1:7" ht="12" customHeight="1">
      <c r="A19" s="26" t="s">
        <v>23</v>
      </c>
      <c r="B19" s="132">
        <v>43828318</v>
      </c>
      <c r="C19" s="132">
        <f>+C20+C21+C22+C23+C24+C25+C26</f>
        <v>442000</v>
      </c>
      <c r="D19" s="133"/>
      <c r="E19" s="174" t="s">
        <v>24</v>
      </c>
      <c r="F19" s="132">
        <v>0</v>
      </c>
      <c r="G19" s="132">
        <v>0</v>
      </c>
    </row>
    <row r="20" spans="1:8" ht="12" customHeight="1">
      <c r="A20" s="59" t="s">
        <v>25</v>
      </c>
      <c r="B20" s="169">
        <v>0</v>
      </c>
      <c r="C20" s="132">
        <v>0</v>
      </c>
      <c r="D20" s="133"/>
      <c r="E20" s="174" t="s">
        <v>26</v>
      </c>
      <c r="F20" s="132">
        <v>0</v>
      </c>
      <c r="G20" s="132">
        <v>0</v>
      </c>
      <c r="H20" s="172"/>
    </row>
    <row r="21" spans="1:7" ht="12" customHeight="1">
      <c r="A21" s="59" t="s">
        <v>27</v>
      </c>
      <c r="B21" s="169">
        <v>0</v>
      </c>
      <c r="C21" s="132">
        <v>0</v>
      </c>
      <c r="D21" s="133"/>
      <c r="E21" s="134" t="s">
        <v>28</v>
      </c>
      <c r="F21" s="132">
        <f>F22+F23+F24</f>
        <v>0</v>
      </c>
      <c r="G21" s="132">
        <f>G22+G23+G24</f>
        <v>0</v>
      </c>
    </row>
    <row r="22" spans="1:7" ht="12" customHeight="1">
      <c r="A22" s="59" t="s">
        <v>29</v>
      </c>
      <c r="B22" s="169">
        <v>43828318</v>
      </c>
      <c r="C22" s="132">
        <v>442000</v>
      </c>
      <c r="D22" s="133"/>
      <c r="E22" s="134" t="s">
        <v>30</v>
      </c>
      <c r="F22" s="132">
        <v>0</v>
      </c>
      <c r="G22" s="132">
        <v>0</v>
      </c>
    </row>
    <row r="23" spans="1:7" ht="12" customHeight="1">
      <c r="A23" s="59" t="s">
        <v>31</v>
      </c>
      <c r="B23" s="169">
        <v>0</v>
      </c>
      <c r="C23" s="132">
        <v>0</v>
      </c>
      <c r="D23" s="133"/>
      <c r="E23" s="134" t="s">
        <v>32</v>
      </c>
      <c r="F23" s="132">
        <v>0</v>
      </c>
      <c r="G23" s="132">
        <v>0</v>
      </c>
    </row>
    <row r="24" spans="1:7" ht="12" customHeight="1">
      <c r="A24" s="59" t="s">
        <v>33</v>
      </c>
      <c r="B24" s="169">
        <v>0</v>
      </c>
      <c r="C24" s="132">
        <v>0</v>
      </c>
      <c r="D24" s="133"/>
      <c r="E24" s="134" t="s">
        <v>34</v>
      </c>
      <c r="F24" s="132">
        <v>0</v>
      </c>
      <c r="G24" s="132">
        <v>0</v>
      </c>
    </row>
    <row r="25" spans="1:7" ht="12" customHeight="1">
      <c r="A25" s="59" t="s">
        <v>35</v>
      </c>
      <c r="B25" s="169">
        <v>0</v>
      </c>
      <c r="C25" s="132">
        <v>0</v>
      </c>
      <c r="D25" s="133"/>
      <c r="E25" s="134" t="s">
        <v>36</v>
      </c>
      <c r="F25" s="132">
        <f>F26+F27</f>
        <v>0</v>
      </c>
      <c r="G25" s="132">
        <f>G26+G27</f>
        <v>0</v>
      </c>
    </row>
    <row r="26" spans="1:7" ht="12" customHeight="1">
      <c r="A26" s="59" t="s">
        <v>37</v>
      </c>
      <c r="B26" s="169">
        <v>0</v>
      </c>
      <c r="C26" s="132">
        <v>0</v>
      </c>
      <c r="D26" s="133"/>
      <c r="E26" s="134" t="s">
        <v>38</v>
      </c>
      <c r="F26" s="132">
        <v>0</v>
      </c>
      <c r="G26" s="132">
        <v>0</v>
      </c>
    </row>
    <row r="27" spans="1:7" ht="12" customHeight="1">
      <c r="A27" s="59" t="s">
        <v>39</v>
      </c>
      <c r="B27" s="169">
        <f>B28+B29+B30+B31+B32</f>
        <v>0</v>
      </c>
      <c r="C27" s="132">
        <f>C28+C29+C30+C31+C32</f>
        <v>0</v>
      </c>
      <c r="D27" s="133"/>
      <c r="E27" s="134" t="s">
        <v>40</v>
      </c>
      <c r="F27" s="132">
        <v>0</v>
      </c>
      <c r="G27" s="132">
        <v>0</v>
      </c>
    </row>
    <row r="28" spans="1:7" ht="15" customHeight="1">
      <c r="A28" s="59" t="s">
        <v>41</v>
      </c>
      <c r="B28" s="169">
        <v>0</v>
      </c>
      <c r="C28" s="132">
        <v>0</v>
      </c>
      <c r="D28" s="133"/>
      <c r="E28" s="134" t="s">
        <v>42</v>
      </c>
      <c r="F28" s="132">
        <v>0</v>
      </c>
      <c r="G28" s="132">
        <v>0</v>
      </c>
    </row>
    <row r="29" spans="1:7" ht="15" customHeight="1">
      <c r="A29" s="59" t="s">
        <v>43</v>
      </c>
      <c r="B29" s="169">
        <v>0</v>
      </c>
      <c r="C29" s="132">
        <v>0</v>
      </c>
      <c r="D29" s="133"/>
      <c r="E29" s="134" t="s">
        <v>44</v>
      </c>
      <c r="F29" s="132">
        <f>F30+F31+F32</f>
        <v>0</v>
      </c>
      <c r="G29" s="132">
        <f>G30+G31+G32</f>
        <v>0</v>
      </c>
    </row>
    <row r="30" spans="1:7" ht="12" customHeight="1">
      <c r="A30" s="59" t="s">
        <v>45</v>
      </c>
      <c r="B30" s="169">
        <v>0</v>
      </c>
      <c r="C30" s="132">
        <v>0</v>
      </c>
      <c r="D30" s="133"/>
      <c r="E30" s="134" t="s">
        <v>46</v>
      </c>
      <c r="F30" s="132">
        <v>0</v>
      </c>
      <c r="G30" s="132">
        <v>0</v>
      </c>
    </row>
    <row r="31" spans="1:7" ht="12" customHeight="1">
      <c r="A31" s="59" t="s">
        <v>47</v>
      </c>
      <c r="B31" s="169">
        <v>0</v>
      </c>
      <c r="C31" s="132">
        <v>0</v>
      </c>
      <c r="D31" s="133"/>
      <c r="E31" s="134" t="s">
        <v>48</v>
      </c>
      <c r="F31" s="132">
        <v>0</v>
      </c>
      <c r="G31" s="132">
        <v>0</v>
      </c>
    </row>
    <row r="32" spans="1:7" ht="12" customHeight="1">
      <c r="A32" s="59" t="s">
        <v>49</v>
      </c>
      <c r="B32" s="169">
        <v>0</v>
      </c>
      <c r="C32" s="132">
        <v>0</v>
      </c>
      <c r="D32" s="133"/>
      <c r="E32" s="134" t="s">
        <v>50</v>
      </c>
      <c r="F32" s="132">
        <v>0</v>
      </c>
      <c r="G32" s="132">
        <v>0</v>
      </c>
    </row>
    <row r="33" spans="1:7" ht="12" customHeight="1">
      <c r="A33" s="59" t="s">
        <v>51</v>
      </c>
      <c r="B33" s="169">
        <v>0</v>
      </c>
      <c r="C33" s="132">
        <v>0</v>
      </c>
      <c r="D33" s="133"/>
      <c r="E33" s="134" t="s">
        <v>52</v>
      </c>
      <c r="F33" s="132">
        <f>F34+F35+F36+F37+F38+F39</f>
        <v>0</v>
      </c>
      <c r="G33" s="132">
        <f>G34+G35+G36+G37+G38+G39</f>
        <v>0</v>
      </c>
    </row>
    <row r="34" spans="1:7" ht="12" customHeight="1">
      <c r="A34" s="59" t="s">
        <v>53</v>
      </c>
      <c r="B34" s="169">
        <v>0</v>
      </c>
      <c r="C34" s="132">
        <v>0</v>
      </c>
      <c r="D34" s="133"/>
      <c r="E34" s="134" t="s">
        <v>54</v>
      </c>
      <c r="F34" s="132">
        <v>0</v>
      </c>
      <c r="G34" s="132">
        <v>0</v>
      </c>
    </row>
    <row r="35" spans="1:7" ht="12" customHeight="1">
      <c r="A35" s="59" t="s">
        <v>55</v>
      </c>
      <c r="B35" s="169">
        <v>0</v>
      </c>
      <c r="C35" s="132">
        <v>0</v>
      </c>
      <c r="D35" s="133"/>
      <c r="E35" s="134" t="s">
        <v>56</v>
      </c>
      <c r="F35" s="132">
        <v>0</v>
      </c>
      <c r="G35" s="132">
        <v>0</v>
      </c>
    </row>
    <row r="36" spans="1:7" ht="12" customHeight="1">
      <c r="A36" s="59" t="s">
        <v>57</v>
      </c>
      <c r="B36" s="169">
        <v>0</v>
      </c>
      <c r="C36" s="132">
        <v>0</v>
      </c>
      <c r="D36" s="133"/>
      <c r="E36" s="134" t="s">
        <v>58</v>
      </c>
      <c r="F36" s="132">
        <v>0</v>
      </c>
      <c r="G36" s="132">
        <v>0</v>
      </c>
    </row>
    <row r="37" spans="1:7" ht="12" customHeight="1">
      <c r="A37" s="59" t="s">
        <v>59</v>
      </c>
      <c r="B37" s="169">
        <v>0</v>
      </c>
      <c r="C37" s="132">
        <v>0</v>
      </c>
      <c r="D37" s="133"/>
      <c r="E37" s="134" t="s">
        <v>60</v>
      </c>
      <c r="F37" s="132">
        <v>0</v>
      </c>
      <c r="G37" s="132">
        <v>0</v>
      </c>
    </row>
    <row r="38" spans="1:7" ht="12" customHeight="1">
      <c r="A38" s="59" t="s">
        <v>61</v>
      </c>
      <c r="B38" s="169">
        <v>0</v>
      </c>
      <c r="C38" s="132">
        <v>0</v>
      </c>
      <c r="D38" s="133"/>
      <c r="E38" s="134" t="s">
        <v>62</v>
      </c>
      <c r="F38" s="132">
        <v>0</v>
      </c>
      <c r="G38" s="132">
        <v>0</v>
      </c>
    </row>
    <row r="39" spans="1:7" ht="12" customHeight="1">
      <c r="A39" s="59" t="s">
        <v>63</v>
      </c>
      <c r="B39" s="169">
        <v>0</v>
      </c>
      <c r="C39" s="132">
        <v>0</v>
      </c>
      <c r="D39" s="133"/>
      <c r="E39" s="134" t="s">
        <v>64</v>
      </c>
      <c r="F39" s="132">
        <v>0</v>
      </c>
      <c r="G39" s="132">
        <v>0</v>
      </c>
    </row>
    <row r="40" spans="1:7" ht="12" customHeight="1">
      <c r="A40" s="59" t="s">
        <v>65</v>
      </c>
      <c r="B40" s="169">
        <f>B41+B42</f>
        <v>0</v>
      </c>
      <c r="C40" s="132">
        <f>C41+C42</f>
        <v>0</v>
      </c>
      <c r="D40" s="133"/>
      <c r="E40" s="134" t="s">
        <v>66</v>
      </c>
      <c r="F40" s="132">
        <f>F41+F42+F43</f>
        <v>0</v>
      </c>
      <c r="G40" s="132">
        <f>G41+G42+G43</f>
        <v>0</v>
      </c>
    </row>
    <row r="41" spans="1:7" ht="15" customHeight="1">
      <c r="A41" s="59" t="s">
        <v>67</v>
      </c>
      <c r="B41" s="169">
        <v>0</v>
      </c>
      <c r="C41" s="132">
        <v>0</v>
      </c>
      <c r="D41" s="133"/>
      <c r="E41" s="134" t="s">
        <v>68</v>
      </c>
      <c r="F41" s="132">
        <v>0</v>
      </c>
      <c r="G41" s="132">
        <v>0</v>
      </c>
    </row>
    <row r="42" spans="1:7" ht="12" customHeight="1">
      <c r="A42" s="59" t="s">
        <v>69</v>
      </c>
      <c r="B42" s="169">
        <v>0</v>
      </c>
      <c r="C42" s="132">
        <v>0</v>
      </c>
      <c r="D42" s="133"/>
      <c r="E42" s="134" t="s">
        <v>70</v>
      </c>
      <c r="F42" s="132">
        <v>0</v>
      </c>
      <c r="G42" s="132">
        <v>0</v>
      </c>
    </row>
    <row r="43" spans="1:7" ht="12" customHeight="1">
      <c r="A43" s="59" t="s">
        <v>71</v>
      </c>
      <c r="B43" s="169">
        <f>B44+B45+B46+B47</f>
        <v>0</v>
      </c>
      <c r="C43" s="132">
        <f>C44+C45+C46+C47</f>
        <v>0</v>
      </c>
      <c r="D43" s="133"/>
      <c r="E43" s="134" t="s">
        <v>72</v>
      </c>
      <c r="F43" s="132">
        <v>0</v>
      </c>
      <c r="G43" s="132">
        <v>0</v>
      </c>
    </row>
    <row r="44" spans="1:7" ht="12" customHeight="1">
      <c r="A44" s="59" t="s">
        <v>73</v>
      </c>
      <c r="B44" s="169">
        <v>0</v>
      </c>
      <c r="C44" s="132">
        <v>0</v>
      </c>
      <c r="D44" s="133"/>
      <c r="E44" s="134" t="s">
        <v>74</v>
      </c>
      <c r="F44" s="132">
        <f>F45+F46+F47</f>
        <v>0</v>
      </c>
      <c r="G44" s="132">
        <f>G45+G46+G47</f>
        <v>0</v>
      </c>
    </row>
    <row r="45" spans="1:7" ht="12" customHeight="1">
      <c r="A45" s="59" t="s">
        <v>75</v>
      </c>
      <c r="B45" s="169">
        <v>0</v>
      </c>
      <c r="C45" s="132">
        <v>0</v>
      </c>
      <c r="D45" s="133"/>
      <c r="E45" s="134" t="s">
        <v>76</v>
      </c>
      <c r="F45" s="132">
        <v>0</v>
      </c>
      <c r="G45" s="132">
        <v>0</v>
      </c>
    </row>
    <row r="46" spans="1:7" ht="12" customHeight="1">
      <c r="A46" s="59" t="s">
        <v>77</v>
      </c>
      <c r="B46" s="169">
        <v>0</v>
      </c>
      <c r="C46" s="132">
        <v>0</v>
      </c>
      <c r="D46" s="133"/>
      <c r="E46" s="134" t="s">
        <v>78</v>
      </c>
      <c r="F46" s="132">
        <v>0</v>
      </c>
      <c r="G46" s="132">
        <v>0</v>
      </c>
    </row>
    <row r="47" spans="1:7" ht="12" customHeight="1">
      <c r="A47" s="59" t="s">
        <v>79</v>
      </c>
      <c r="B47" s="169">
        <v>0</v>
      </c>
      <c r="C47" s="132">
        <v>0</v>
      </c>
      <c r="D47" s="133"/>
      <c r="E47" s="134" t="s">
        <v>80</v>
      </c>
      <c r="F47" s="132">
        <v>0</v>
      </c>
      <c r="G47" s="132">
        <v>0</v>
      </c>
    </row>
    <row r="48" spans="1:7" ht="12" customHeight="1">
      <c r="A48" s="59"/>
      <c r="B48" s="170"/>
      <c r="C48" s="135"/>
      <c r="D48" s="133"/>
      <c r="E48" s="134"/>
      <c r="F48" s="136"/>
      <c r="G48" s="136"/>
    </row>
    <row r="49" spans="1:7" ht="12" customHeight="1">
      <c r="A49" s="22" t="s">
        <v>81</v>
      </c>
      <c r="B49" s="170">
        <f>B11+B19+B27+B33+B39+B40+B43</f>
        <v>337258953</v>
      </c>
      <c r="C49" s="135">
        <f>C11+C19+C27+C33+C39+C40+C43</f>
        <v>124525784</v>
      </c>
      <c r="D49" s="133"/>
      <c r="E49" s="137" t="s">
        <v>82</v>
      </c>
      <c r="F49" s="136">
        <f>F11+F21+F25+F28+F29+F33+F40+F44</f>
        <v>38543282</v>
      </c>
      <c r="G49" s="136">
        <f>G11+G21+G25+G28+G29+G33+G40+G44</f>
        <v>105209458</v>
      </c>
    </row>
    <row r="50" spans="1:7" ht="9.75" customHeight="1" thickBot="1">
      <c r="A50" s="138"/>
      <c r="B50" s="171"/>
      <c r="C50" s="139"/>
      <c r="D50" s="140"/>
      <c r="E50" s="141"/>
      <c r="F50" s="142"/>
      <c r="G50" s="142"/>
    </row>
    <row r="51" spans="1:7" ht="12" customHeight="1">
      <c r="A51" s="143" t="s">
        <v>83</v>
      </c>
      <c r="B51" s="144"/>
      <c r="C51" s="144"/>
      <c r="D51" s="145"/>
      <c r="E51" s="146" t="s">
        <v>84</v>
      </c>
      <c r="F51" s="144"/>
      <c r="G51" s="144"/>
    </row>
    <row r="52" spans="1:7" ht="12" customHeight="1">
      <c r="A52" s="59" t="s">
        <v>85</v>
      </c>
      <c r="B52" s="132">
        <v>0</v>
      </c>
      <c r="C52" s="132">
        <v>0</v>
      </c>
      <c r="D52" s="133"/>
      <c r="E52" s="134" t="s">
        <v>86</v>
      </c>
      <c r="F52" s="132">
        <v>0</v>
      </c>
      <c r="G52" s="132">
        <v>0</v>
      </c>
    </row>
    <row r="53" spans="1:7" ht="12" customHeight="1">
      <c r="A53" s="59" t="s">
        <v>87</v>
      </c>
      <c r="B53" s="132">
        <v>0</v>
      </c>
      <c r="C53" s="132">
        <v>0</v>
      </c>
      <c r="D53" s="133"/>
      <c r="E53" s="134" t="s">
        <v>88</v>
      </c>
      <c r="F53" s="132">
        <v>0</v>
      </c>
      <c r="G53" s="132">
        <v>0</v>
      </c>
    </row>
    <row r="54" spans="1:7" ht="12" customHeight="1">
      <c r="A54" s="59" t="s">
        <v>89</v>
      </c>
      <c r="B54" s="135">
        <v>444159847</v>
      </c>
      <c r="C54" s="135">
        <v>444159847</v>
      </c>
      <c r="D54" s="133"/>
      <c r="E54" s="134" t="s">
        <v>90</v>
      </c>
      <c r="F54" s="132">
        <v>0</v>
      </c>
      <c r="G54" s="132">
        <v>0</v>
      </c>
    </row>
    <row r="55" spans="1:7" ht="12" customHeight="1">
      <c r="A55" s="59" t="s">
        <v>91</v>
      </c>
      <c r="B55" s="135">
        <v>164631656</v>
      </c>
      <c r="C55" s="135">
        <v>163730965</v>
      </c>
      <c r="D55" s="133"/>
      <c r="E55" s="134" t="s">
        <v>92</v>
      </c>
      <c r="F55" s="132">
        <v>0</v>
      </c>
      <c r="G55" s="132">
        <v>0</v>
      </c>
    </row>
    <row r="56" spans="1:7" ht="12" customHeight="1">
      <c r="A56" s="59" t="s">
        <v>93</v>
      </c>
      <c r="B56" s="135">
        <v>577187</v>
      </c>
      <c r="C56" s="135">
        <v>330350</v>
      </c>
      <c r="D56" s="147"/>
      <c r="E56" s="134" t="s">
        <v>94</v>
      </c>
      <c r="F56" s="132">
        <v>0</v>
      </c>
      <c r="G56" s="132">
        <v>0</v>
      </c>
    </row>
    <row r="57" spans="1:7" ht="12" customHeight="1">
      <c r="A57" s="59" t="s">
        <v>95</v>
      </c>
      <c r="B57" s="132">
        <v>0</v>
      </c>
      <c r="C57" s="132">
        <v>0</v>
      </c>
      <c r="D57" s="148"/>
      <c r="E57" s="134" t="s">
        <v>96</v>
      </c>
      <c r="F57" s="132">
        <v>0</v>
      </c>
      <c r="G57" s="132">
        <v>0</v>
      </c>
    </row>
    <row r="58" spans="1:7" ht="12" customHeight="1">
      <c r="A58" s="59" t="s">
        <v>97</v>
      </c>
      <c r="B58" s="132">
        <v>0</v>
      </c>
      <c r="C58" s="132">
        <v>0</v>
      </c>
      <c r="D58" s="148"/>
      <c r="E58" s="137"/>
      <c r="F58" s="132"/>
      <c r="G58" s="132"/>
    </row>
    <row r="59" spans="1:7" ht="12" customHeight="1">
      <c r="A59" s="59" t="s">
        <v>98</v>
      </c>
      <c r="B59" s="132">
        <v>0</v>
      </c>
      <c r="C59" s="132">
        <v>0</v>
      </c>
      <c r="D59" s="148"/>
      <c r="E59" s="137" t="s">
        <v>99</v>
      </c>
      <c r="F59" s="132">
        <f>F52+F53+F54+F55+F56+F57</f>
        <v>0</v>
      </c>
      <c r="G59" s="132">
        <f>G52+G53+G54+G55+G56+G57</f>
        <v>0</v>
      </c>
    </row>
    <row r="60" spans="1:7" ht="12" customHeight="1">
      <c r="A60" s="59" t="s">
        <v>100</v>
      </c>
      <c r="B60" s="132">
        <v>0</v>
      </c>
      <c r="C60" s="132">
        <v>0</v>
      </c>
      <c r="D60" s="133"/>
      <c r="E60" s="23"/>
      <c r="F60" s="132"/>
      <c r="G60" s="132"/>
    </row>
    <row r="61" spans="1:7" ht="12" customHeight="1">
      <c r="A61" s="59"/>
      <c r="B61" s="135"/>
      <c r="C61" s="135"/>
      <c r="D61" s="133"/>
      <c r="E61" s="137" t="s">
        <v>101</v>
      </c>
      <c r="F61" s="95">
        <f>F49+F59</f>
        <v>38543282</v>
      </c>
      <c r="G61" s="95">
        <f>G49+G59</f>
        <v>105209458</v>
      </c>
    </row>
    <row r="62" spans="1:7" ht="12" customHeight="1">
      <c r="A62" s="22" t="s">
        <v>102</v>
      </c>
      <c r="B62" s="135">
        <f>B52+B53+B54+B55+B56+B57+B58+B59+B60</f>
        <v>609368690</v>
      </c>
      <c r="C62" s="135">
        <f>C52+C53+C54+C55+C56+C57+C58+C59+C60</f>
        <v>608221162</v>
      </c>
      <c r="D62" s="133"/>
      <c r="E62" s="134"/>
      <c r="F62" s="95"/>
      <c r="G62" s="95"/>
    </row>
    <row r="63" spans="1:7" ht="12" customHeight="1">
      <c r="A63" s="59"/>
      <c r="B63" s="149"/>
      <c r="C63" s="149"/>
      <c r="D63" s="148"/>
      <c r="E63" s="137" t="s">
        <v>103</v>
      </c>
      <c r="F63" s="95"/>
      <c r="G63" s="95"/>
    </row>
    <row r="64" spans="1:7" ht="12" customHeight="1">
      <c r="A64" s="22" t="s">
        <v>104</v>
      </c>
      <c r="B64" s="149">
        <f>B49+B62</f>
        <v>946627643</v>
      </c>
      <c r="C64" s="149">
        <f>C49+C62</f>
        <v>732746946</v>
      </c>
      <c r="D64" s="133"/>
      <c r="E64" s="137"/>
      <c r="F64" s="95"/>
      <c r="G64" s="95"/>
    </row>
    <row r="65" spans="1:7" ht="12" customHeight="1">
      <c r="A65" s="59"/>
      <c r="B65" s="149"/>
      <c r="C65" s="149"/>
      <c r="D65" s="133"/>
      <c r="E65" s="137" t="s">
        <v>105</v>
      </c>
      <c r="F65" s="132">
        <f>F66+F67+F68</f>
        <v>577035241</v>
      </c>
      <c r="G65" s="132">
        <f>G66+G67+G68</f>
        <v>577035241</v>
      </c>
    </row>
    <row r="66" spans="1:7" ht="12" customHeight="1">
      <c r="A66" s="59"/>
      <c r="B66" s="149"/>
      <c r="C66" s="149"/>
      <c r="D66" s="133"/>
      <c r="E66" s="134" t="s">
        <v>106</v>
      </c>
      <c r="F66" s="132">
        <f>'[1]Page1'!$Q$262</f>
        <v>577035241</v>
      </c>
      <c r="G66" s="132">
        <v>577035241</v>
      </c>
    </row>
    <row r="67" spans="1:7" ht="12" customHeight="1">
      <c r="A67" s="59"/>
      <c r="B67" s="149"/>
      <c r="C67" s="149"/>
      <c r="D67" s="133"/>
      <c r="E67" s="134" t="s">
        <v>107</v>
      </c>
      <c r="F67" s="132">
        <v>0</v>
      </c>
      <c r="G67" s="132">
        <v>0</v>
      </c>
    </row>
    <row r="68" spans="1:7" ht="12" customHeight="1">
      <c r="A68" s="59"/>
      <c r="B68" s="149"/>
      <c r="C68" s="149"/>
      <c r="D68" s="133"/>
      <c r="E68" s="134" t="s">
        <v>108</v>
      </c>
      <c r="F68" s="132">
        <v>0</v>
      </c>
      <c r="G68" s="132">
        <v>0</v>
      </c>
    </row>
    <row r="69" spans="1:7" ht="12" customHeight="1">
      <c r="A69" s="59"/>
      <c r="B69" s="149"/>
      <c r="C69" s="149"/>
      <c r="D69" s="133"/>
      <c r="E69" s="134"/>
      <c r="F69" s="132"/>
      <c r="G69" s="132"/>
    </row>
    <row r="70" spans="1:7" ht="12" customHeight="1">
      <c r="A70" s="59"/>
      <c r="B70" s="149"/>
      <c r="C70" s="149"/>
      <c r="D70" s="133"/>
      <c r="E70" s="137" t="s">
        <v>109</v>
      </c>
      <c r="F70" s="132">
        <f>F71+F72+F73+F74+F75</f>
        <v>331049120</v>
      </c>
      <c r="G70" s="132">
        <f>G71+G72+G73+G74+G75</f>
        <v>50502247</v>
      </c>
    </row>
    <row r="71" spans="1:8" ht="12" customHeight="1">
      <c r="A71" s="59"/>
      <c r="B71" s="149"/>
      <c r="C71" s="149"/>
      <c r="D71" s="133"/>
      <c r="E71" s="134" t="s">
        <v>110</v>
      </c>
      <c r="F71" s="132">
        <v>293162151</v>
      </c>
      <c r="G71" s="132">
        <v>32875733</v>
      </c>
      <c r="H71" s="94"/>
    </row>
    <row r="72" spans="1:7" ht="12" customHeight="1">
      <c r="A72" s="59"/>
      <c r="B72" s="149"/>
      <c r="C72" s="149"/>
      <c r="D72" s="133"/>
      <c r="E72" s="134" t="s">
        <v>111</v>
      </c>
      <c r="F72" s="132">
        <v>37886969</v>
      </c>
      <c r="G72" s="132">
        <v>-137538676</v>
      </c>
    </row>
    <row r="73" spans="1:7" ht="12" customHeight="1">
      <c r="A73" s="59"/>
      <c r="B73" s="149"/>
      <c r="C73" s="149"/>
      <c r="D73" s="133"/>
      <c r="E73" s="134" t="s">
        <v>112</v>
      </c>
      <c r="F73" s="132">
        <v>0</v>
      </c>
      <c r="G73" s="132">
        <v>0</v>
      </c>
    </row>
    <row r="74" spans="1:7" ht="12" customHeight="1">
      <c r="A74" s="59"/>
      <c r="B74" s="149"/>
      <c r="C74" s="149"/>
      <c r="D74" s="133"/>
      <c r="E74" s="134" t="s">
        <v>113</v>
      </c>
      <c r="F74" s="132">
        <v>0</v>
      </c>
      <c r="G74" s="132">
        <v>0</v>
      </c>
    </row>
    <row r="75" spans="1:7" ht="12" customHeight="1">
      <c r="A75" s="59"/>
      <c r="B75" s="149"/>
      <c r="C75" s="149"/>
      <c r="D75" s="133"/>
      <c r="E75" s="134" t="s">
        <v>114</v>
      </c>
      <c r="F75" s="132">
        <v>0</v>
      </c>
      <c r="G75" s="132">
        <v>155165190</v>
      </c>
    </row>
    <row r="76" spans="1:7" ht="12" customHeight="1">
      <c r="A76" s="59"/>
      <c r="B76" s="149"/>
      <c r="C76" s="149"/>
      <c r="D76" s="133"/>
      <c r="E76" s="134"/>
      <c r="F76" s="135"/>
      <c r="G76" s="135"/>
    </row>
    <row r="77" spans="1:7" ht="12" customHeight="1">
      <c r="A77" s="59"/>
      <c r="B77" s="149"/>
      <c r="C77" s="149"/>
      <c r="D77" s="133"/>
      <c r="E77" s="137" t="s">
        <v>115</v>
      </c>
      <c r="F77" s="111">
        <f>F78+F79</f>
        <v>0</v>
      </c>
      <c r="G77" s="111">
        <f>G78+G79</f>
        <v>0</v>
      </c>
    </row>
    <row r="78" spans="1:7" ht="12" customHeight="1">
      <c r="A78" s="59"/>
      <c r="B78" s="149"/>
      <c r="C78" s="149"/>
      <c r="D78" s="133"/>
      <c r="E78" s="134" t="s">
        <v>116</v>
      </c>
      <c r="F78" s="135"/>
      <c r="G78" s="135"/>
    </row>
    <row r="79" spans="1:7" ht="12" customHeight="1">
      <c r="A79" s="59"/>
      <c r="B79" s="149"/>
      <c r="C79" s="149"/>
      <c r="D79" s="133"/>
      <c r="E79" s="134" t="s">
        <v>117</v>
      </c>
      <c r="F79" s="135"/>
      <c r="G79" s="135"/>
    </row>
    <row r="80" spans="1:7" ht="12" customHeight="1">
      <c r="A80" s="59"/>
      <c r="B80" s="149"/>
      <c r="C80" s="149"/>
      <c r="D80" s="133"/>
      <c r="E80" s="134"/>
      <c r="F80" s="135"/>
      <c r="G80" s="135"/>
    </row>
    <row r="81" spans="1:7" ht="12" customHeight="1">
      <c r="A81" s="59"/>
      <c r="B81" s="149"/>
      <c r="C81" s="149"/>
      <c r="D81" s="133"/>
      <c r="E81" s="137" t="s">
        <v>118</v>
      </c>
      <c r="F81" s="135">
        <f>F65+F70+F77</f>
        <v>908084361</v>
      </c>
      <c r="G81" s="135">
        <f>G65+G70+G77</f>
        <v>627537488</v>
      </c>
    </row>
    <row r="82" spans="1:7" ht="12" customHeight="1">
      <c r="A82" s="59"/>
      <c r="B82" s="149"/>
      <c r="C82" s="149"/>
      <c r="D82" s="133"/>
      <c r="E82" s="134"/>
      <c r="F82" s="135"/>
      <c r="G82" s="135"/>
    </row>
    <row r="83" spans="1:8" ht="12" customHeight="1">
      <c r="A83" s="59"/>
      <c r="B83" s="149"/>
      <c r="C83" s="149"/>
      <c r="D83" s="133"/>
      <c r="E83" s="137" t="s">
        <v>119</v>
      </c>
      <c r="F83" s="135">
        <f>F61+F81</f>
        <v>946627643</v>
      </c>
      <c r="G83" s="135">
        <f>G61+G81</f>
        <v>732746946</v>
      </c>
      <c r="H83" s="94">
        <f>+F83-B64</f>
        <v>0</v>
      </c>
    </row>
    <row r="84" spans="1:7" ht="12" customHeight="1">
      <c r="A84" s="9"/>
      <c r="B84" s="108"/>
      <c r="C84" s="108"/>
      <c r="D84" s="7"/>
      <c r="E84" s="8"/>
      <c r="F84" s="277"/>
      <c r="G84" s="106"/>
    </row>
    <row r="85" spans="1:7" ht="15.75" thickBot="1">
      <c r="A85" s="14"/>
      <c r="B85" s="109"/>
      <c r="C85" s="109"/>
      <c r="D85" s="11"/>
      <c r="E85" s="10"/>
      <c r="F85" s="68"/>
      <c r="G85" s="68"/>
    </row>
    <row r="86" spans="1:7" ht="15">
      <c r="A86" s="220"/>
      <c r="B86" s="221"/>
      <c r="C86" s="221"/>
      <c r="D86" s="220"/>
      <c r="E86" s="220"/>
      <c r="F86" s="222"/>
      <c r="G86" s="222"/>
    </row>
    <row r="87" spans="1:7" ht="15">
      <c r="A87" s="220"/>
      <c r="B87" s="221"/>
      <c r="C87" s="221"/>
      <c r="D87" s="220"/>
      <c r="E87" s="220"/>
      <c r="F87" s="222"/>
      <c r="G87" s="222"/>
    </row>
    <row r="88" ht="15">
      <c r="F88" s="77"/>
    </row>
    <row r="89" spans="1:6" ht="15">
      <c r="A89" s="125"/>
      <c r="B89" s="125"/>
      <c r="C89" s="125"/>
      <c r="D89" s="125"/>
      <c r="E89" s="125"/>
      <c r="F89" s="126"/>
    </row>
    <row r="90" spans="1:6" ht="15">
      <c r="A90" s="128"/>
      <c r="B90" s="128"/>
      <c r="C90" s="128"/>
      <c r="D90" s="128"/>
      <c r="E90" s="128"/>
      <c r="F90" s="127"/>
    </row>
  </sheetData>
  <sheetProtection/>
  <mergeCells count="5">
    <mergeCell ref="A4:G4"/>
    <mergeCell ref="A5:G5"/>
    <mergeCell ref="A6:G6"/>
    <mergeCell ref="A7:G7"/>
    <mergeCell ref="A1:G1"/>
  </mergeCells>
  <printOptions horizontalCentered="1"/>
  <pageMargins left="0.3937007874015748" right="0.5118110236220472" top="1.062992125984252" bottom="1.062992125984252" header="0.31496062992125984" footer="0.31496062992125984"/>
  <pageSetup fitToHeight="2" horizontalDpi="600" verticalDpi="600" orientation="landscape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J24" sqref="J24"/>
    </sheetView>
  </sheetViews>
  <sheetFormatPr defaultColWidth="11.421875" defaultRowHeight="15"/>
  <cols>
    <col min="1" max="1" width="36.00390625" style="0" customWidth="1"/>
  </cols>
  <sheetData>
    <row r="1" spans="1:7" ht="15">
      <c r="A1" s="182" t="s">
        <v>469</v>
      </c>
      <c r="B1" s="181"/>
      <c r="C1" s="181"/>
      <c r="D1" s="181"/>
      <c r="E1" s="181"/>
      <c r="F1" s="181"/>
      <c r="G1" s="181"/>
    </row>
    <row r="2" spans="1:7" ht="15.75" thickBot="1">
      <c r="A2" s="181"/>
      <c r="B2" s="181"/>
      <c r="C2" s="181"/>
      <c r="D2" s="181"/>
      <c r="E2" s="181"/>
      <c r="F2" s="181"/>
      <c r="G2" s="181"/>
    </row>
    <row r="3" spans="1:8" ht="15">
      <c r="A3" s="278" t="s">
        <v>441</v>
      </c>
      <c r="B3" s="279"/>
      <c r="C3" s="279"/>
      <c r="D3" s="279"/>
      <c r="E3" s="279"/>
      <c r="F3" s="279"/>
      <c r="G3" s="280"/>
      <c r="H3" s="183"/>
    </row>
    <row r="4" spans="1:8" ht="10.5" customHeight="1">
      <c r="A4" s="332" t="s">
        <v>470</v>
      </c>
      <c r="B4" s="333"/>
      <c r="C4" s="333"/>
      <c r="D4" s="333"/>
      <c r="E4" s="333"/>
      <c r="F4" s="333"/>
      <c r="G4" s="334"/>
      <c r="H4" s="183"/>
    </row>
    <row r="5" spans="1:8" ht="9" customHeight="1">
      <c r="A5" s="332" t="s">
        <v>1</v>
      </c>
      <c r="B5" s="333"/>
      <c r="C5" s="333"/>
      <c r="D5" s="333"/>
      <c r="E5" s="333"/>
      <c r="F5" s="333"/>
      <c r="G5" s="334"/>
      <c r="H5" s="183"/>
    </row>
    <row r="6" spans="1:8" ht="9.75" customHeight="1" thickBot="1">
      <c r="A6" s="335" t="s">
        <v>471</v>
      </c>
      <c r="B6" s="336"/>
      <c r="C6" s="336"/>
      <c r="D6" s="336"/>
      <c r="E6" s="336"/>
      <c r="F6" s="336"/>
      <c r="G6" s="337"/>
      <c r="H6" s="183"/>
    </row>
    <row r="7" spans="1:8" ht="16.5">
      <c r="A7" s="326" t="s">
        <v>472</v>
      </c>
      <c r="B7" s="180" t="s">
        <v>473</v>
      </c>
      <c r="C7" s="340" t="s">
        <v>474</v>
      </c>
      <c r="D7" s="340" t="s">
        <v>475</v>
      </c>
      <c r="E7" s="340" t="s">
        <v>476</v>
      </c>
      <c r="F7" s="340" t="s">
        <v>477</v>
      </c>
      <c r="G7" s="340" t="s">
        <v>478</v>
      </c>
      <c r="H7" s="401"/>
    </row>
    <row r="8" spans="1:8" ht="17.25" thickBot="1">
      <c r="A8" s="327"/>
      <c r="B8" s="175" t="s">
        <v>479</v>
      </c>
      <c r="C8" s="341"/>
      <c r="D8" s="341"/>
      <c r="E8" s="341"/>
      <c r="F8" s="341"/>
      <c r="G8" s="341"/>
      <c r="H8" s="401"/>
    </row>
    <row r="9" spans="1:8" ht="15" customHeight="1">
      <c r="A9" s="184"/>
      <c r="B9" s="185" t="s">
        <v>480</v>
      </c>
      <c r="C9" s="185"/>
      <c r="D9" s="185"/>
      <c r="E9" s="185"/>
      <c r="F9" s="185"/>
      <c r="G9" s="185"/>
      <c r="H9" s="186"/>
    </row>
    <row r="10" spans="1:8" ht="15" customHeight="1">
      <c r="A10" s="187" t="s">
        <v>481</v>
      </c>
      <c r="B10" s="185"/>
      <c r="C10" s="185"/>
      <c r="D10" s="185"/>
      <c r="E10" s="185"/>
      <c r="F10" s="185"/>
      <c r="G10" s="185"/>
      <c r="H10" s="186"/>
    </row>
    <row r="11" spans="1:8" ht="15" customHeight="1">
      <c r="A11" s="188" t="s">
        <v>482</v>
      </c>
      <c r="B11" s="185"/>
      <c r="C11" s="185"/>
      <c r="D11" s="185"/>
      <c r="E11" s="185"/>
      <c r="F11" s="185"/>
      <c r="G11" s="185"/>
      <c r="H11" s="186"/>
    </row>
    <row r="12" spans="1:8" ht="15" customHeight="1">
      <c r="A12" s="188" t="s">
        <v>483</v>
      </c>
      <c r="B12" s="185"/>
      <c r="C12" s="185"/>
      <c r="D12" s="185"/>
      <c r="E12" s="185"/>
      <c r="F12" s="185"/>
      <c r="G12" s="185"/>
      <c r="H12" s="186"/>
    </row>
    <row r="13" spans="1:8" ht="15" customHeight="1">
      <c r="A13" s="188" t="s">
        <v>484</v>
      </c>
      <c r="B13" s="185"/>
      <c r="C13" s="185"/>
      <c r="D13" s="185"/>
      <c r="E13" s="185"/>
      <c r="F13" s="185"/>
      <c r="G13" s="185"/>
      <c r="H13" s="186"/>
    </row>
    <row r="14" spans="1:8" ht="15" customHeight="1">
      <c r="A14" s="188" t="s">
        <v>485</v>
      </c>
      <c r="B14" s="185"/>
      <c r="C14" s="185"/>
      <c r="D14" s="185"/>
      <c r="E14" s="185"/>
      <c r="F14" s="185"/>
      <c r="G14" s="185"/>
      <c r="H14" s="186"/>
    </row>
    <row r="15" spans="1:8" ht="15" customHeight="1">
      <c r="A15" s="188" t="s">
        <v>486</v>
      </c>
      <c r="B15" s="185"/>
      <c r="C15" s="185"/>
      <c r="D15" s="185"/>
      <c r="E15" s="185"/>
      <c r="F15" s="185"/>
      <c r="G15" s="185"/>
      <c r="H15" s="186"/>
    </row>
    <row r="16" spans="1:8" ht="15" customHeight="1">
      <c r="A16" s="188" t="s">
        <v>487</v>
      </c>
      <c r="B16" s="185"/>
      <c r="C16" s="185"/>
      <c r="D16" s="185"/>
      <c r="E16" s="185"/>
      <c r="F16" s="185"/>
      <c r="G16" s="185"/>
      <c r="H16" s="186"/>
    </row>
    <row r="17" spans="1:8" ht="15" customHeight="1">
      <c r="A17" s="188" t="s">
        <v>488</v>
      </c>
      <c r="B17" s="185"/>
      <c r="C17" s="185"/>
      <c r="D17" s="185"/>
      <c r="E17" s="185"/>
      <c r="F17" s="185"/>
      <c r="G17" s="185"/>
      <c r="H17" s="186"/>
    </row>
    <row r="18" spans="1:8" ht="15" customHeight="1">
      <c r="A18" s="188" t="s">
        <v>489</v>
      </c>
      <c r="B18" s="185"/>
      <c r="C18" s="185"/>
      <c r="D18" s="185"/>
      <c r="E18" s="185"/>
      <c r="F18" s="185"/>
      <c r="G18" s="185"/>
      <c r="H18" s="186"/>
    </row>
    <row r="19" spans="1:8" ht="15" customHeight="1">
      <c r="A19" s="188" t="s">
        <v>490</v>
      </c>
      <c r="B19" s="185"/>
      <c r="C19" s="185"/>
      <c r="D19" s="185"/>
      <c r="E19" s="185"/>
      <c r="F19" s="185"/>
      <c r="G19" s="185"/>
      <c r="H19" s="186"/>
    </row>
    <row r="20" spans="1:8" ht="15" customHeight="1">
      <c r="A20" s="188" t="s">
        <v>491</v>
      </c>
      <c r="B20" s="185"/>
      <c r="C20" s="185"/>
      <c r="D20" s="185"/>
      <c r="E20" s="185"/>
      <c r="F20" s="185"/>
      <c r="G20" s="185"/>
      <c r="H20" s="186"/>
    </row>
    <row r="21" spans="1:8" ht="15" customHeight="1">
      <c r="A21" s="188" t="s">
        <v>492</v>
      </c>
      <c r="B21" s="185"/>
      <c r="C21" s="185"/>
      <c r="D21" s="185"/>
      <c r="E21" s="185"/>
      <c r="F21" s="185"/>
      <c r="G21" s="185"/>
      <c r="H21" s="186"/>
    </row>
    <row r="22" spans="1:8" ht="15" customHeight="1">
      <c r="A22" s="188" t="s">
        <v>493</v>
      </c>
      <c r="B22" s="185"/>
      <c r="C22" s="185"/>
      <c r="D22" s="185"/>
      <c r="E22" s="185"/>
      <c r="F22" s="185"/>
      <c r="G22" s="185"/>
      <c r="H22" s="186"/>
    </row>
    <row r="23" spans="1:8" ht="15" customHeight="1">
      <c r="A23" s="189"/>
      <c r="B23" s="185"/>
      <c r="C23" s="185"/>
      <c r="D23" s="185"/>
      <c r="E23" s="185"/>
      <c r="F23" s="185"/>
      <c r="G23" s="185"/>
      <c r="H23" s="186"/>
    </row>
    <row r="24" spans="1:8" ht="15" customHeight="1">
      <c r="A24" s="187" t="s">
        <v>494</v>
      </c>
      <c r="B24" s="185"/>
      <c r="C24" s="185"/>
      <c r="D24" s="185"/>
      <c r="E24" s="185"/>
      <c r="F24" s="185"/>
      <c r="G24" s="185"/>
      <c r="H24" s="186"/>
    </row>
    <row r="25" spans="1:8" ht="15" customHeight="1">
      <c r="A25" s="188" t="s">
        <v>495</v>
      </c>
      <c r="B25" s="185"/>
      <c r="C25" s="185"/>
      <c r="D25" s="185"/>
      <c r="E25" s="185"/>
      <c r="F25" s="185"/>
      <c r="G25" s="185"/>
      <c r="H25" s="186"/>
    </row>
    <row r="26" spans="1:8" ht="15" customHeight="1">
      <c r="A26" s="188" t="s">
        <v>496</v>
      </c>
      <c r="B26" s="185"/>
      <c r="C26" s="185"/>
      <c r="D26" s="185"/>
      <c r="E26" s="185"/>
      <c r="F26" s="185"/>
      <c r="G26" s="185"/>
      <c r="H26" s="186"/>
    </row>
    <row r="27" spans="1:8" ht="15" customHeight="1">
      <c r="A27" s="188" t="s">
        <v>497</v>
      </c>
      <c r="B27" s="185"/>
      <c r="C27" s="185"/>
      <c r="D27" s="185"/>
      <c r="E27" s="185"/>
      <c r="F27" s="185"/>
      <c r="G27" s="185"/>
      <c r="H27" s="186"/>
    </row>
    <row r="28" spans="1:8" ht="15" customHeight="1">
      <c r="A28" s="188" t="s">
        <v>498</v>
      </c>
      <c r="B28" s="185"/>
      <c r="C28" s="185"/>
      <c r="D28" s="185"/>
      <c r="E28" s="185"/>
      <c r="F28" s="185"/>
      <c r="G28" s="185"/>
      <c r="H28" s="186"/>
    </row>
    <row r="29" spans="1:8" ht="15" customHeight="1">
      <c r="A29" s="188" t="s">
        <v>499</v>
      </c>
      <c r="B29" s="185"/>
      <c r="C29" s="185"/>
      <c r="D29" s="185"/>
      <c r="E29" s="185"/>
      <c r="F29" s="185"/>
      <c r="G29" s="185"/>
      <c r="H29" s="186"/>
    </row>
    <row r="30" spans="1:8" ht="15" customHeight="1">
      <c r="A30" s="189"/>
      <c r="B30" s="185"/>
      <c r="C30" s="185"/>
      <c r="D30" s="185"/>
      <c r="E30" s="185"/>
      <c r="F30" s="185"/>
      <c r="G30" s="185"/>
      <c r="H30" s="186"/>
    </row>
    <row r="31" spans="1:8" ht="15" customHeight="1">
      <c r="A31" s="187" t="s">
        <v>500</v>
      </c>
      <c r="B31" s="185"/>
      <c r="C31" s="185"/>
      <c r="D31" s="185"/>
      <c r="E31" s="185"/>
      <c r="F31" s="185"/>
      <c r="G31" s="185"/>
      <c r="H31" s="186"/>
    </row>
    <row r="32" spans="1:8" ht="15" customHeight="1">
      <c r="A32" s="188" t="s">
        <v>501</v>
      </c>
      <c r="B32" s="185"/>
      <c r="C32" s="185"/>
      <c r="D32" s="185"/>
      <c r="E32" s="185"/>
      <c r="F32" s="185"/>
      <c r="G32" s="185"/>
      <c r="H32" s="186"/>
    </row>
    <row r="33" spans="1:8" ht="15" customHeight="1">
      <c r="A33" s="189"/>
      <c r="B33" s="190"/>
      <c r="C33" s="190"/>
      <c r="D33" s="190"/>
      <c r="E33" s="190"/>
      <c r="F33" s="190"/>
      <c r="G33" s="190"/>
      <c r="H33" s="186"/>
    </row>
    <row r="34" spans="1:8" ht="15" customHeight="1">
      <c r="A34" s="187" t="s">
        <v>502</v>
      </c>
      <c r="B34" s="185"/>
      <c r="C34" s="185"/>
      <c r="D34" s="185"/>
      <c r="E34" s="185"/>
      <c r="F34" s="185"/>
      <c r="G34" s="185"/>
      <c r="H34" s="186"/>
    </row>
    <row r="35" spans="1:8" ht="15" customHeight="1">
      <c r="A35" s="189"/>
      <c r="B35" s="190"/>
      <c r="C35" s="190"/>
      <c r="D35" s="190"/>
      <c r="E35" s="190"/>
      <c r="F35" s="190"/>
      <c r="G35" s="190"/>
      <c r="H35" s="186"/>
    </row>
    <row r="36" spans="1:8" ht="15" customHeight="1">
      <c r="A36" s="191" t="s">
        <v>300</v>
      </c>
      <c r="B36" s="185"/>
      <c r="C36" s="185"/>
      <c r="D36" s="185"/>
      <c r="E36" s="185"/>
      <c r="F36" s="185"/>
      <c r="G36" s="185"/>
      <c r="H36" s="186"/>
    </row>
    <row r="37" spans="1:8" ht="15" customHeight="1">
      <c r="A37" s="189" t="s">
        <v>503</v>
      </c>
      <c r="B37" s="185"/>
      <c r="C37" s="185"/>
      <c r="D37" s="185"/>
      <c r="E37" s="185"/>
      <c r="F37" s="185"/>
      <c r="G37" s="185"/>
      <c r="H37" s="186"/>
    </row>
    <row r="38" spans="1:8" ht="15" customHeight="1">
      <c r="A38" s="189" t="s">
        <v>504</v>
      </c>
      <c r="B38" s="185"/>
      <c r="C38" s="185"/>
      <c r="D38" s="185"/>
      <c r="E38" s="185"/>
      <c r="F38" s="185"/>
      <c r="G38" s="185"/>
      <c r="H38" s="186"/>
    </row>
    <row r="39" spans="1:8" ht="15" customHeight="1">
      <c r="A39" s="191" t="s">
        <v>505</v>
      </c>
      <c r="B39" s="185"/>
      <c r="C39" s="185"/>
      <c r="D39" s="185"/>
      <c r="E39" s="185"/>
      <c r="F39" s="185"/>
      <c r="G39" s="185"/>
      <c r="H39" s="186"/>
    </row>
    <row r="40" spans="1:8" ht="15" customHeight="1" thickBot="1">
      <c r="A40" s="192"/>
      <c r="B40" s="193"/>
      <c r="C40" s="193"/>
      <c r="D40" s="193"/>
      <c r="E40" s="193"/>
      <c r="F40" s="193"/>
      <c r="G40" s="193"/>
      <c r="H40" s="186"/>
    </row>
  </sheetData>
  <sheetProtection/>
  <mergeCells count="11">
    <mergeCell ref="F7:F8"/>
    <mergeCell ref="G7:G8"/>
    <mergeCell ref="H7:H8"/>
    <mergeCell ref="A3:G3"/>
    <mergeCell ref="A4:G4"/>
    <mergeCell ref="A5:G5"/>
    <mergeCell ref="A6:G6"/>
    <mergeCell ref="A7:A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D45" sqref="D45"/>
    </sheetView>
  </sheetViews>
  <sheetFormatPr defaultColWidth="11.421875" defaultRowHeight="15"/>
  <cols>
    <col min="1" max="1" width="41.28125" style="0" customWidth="1"/>
  </cols>
  <sheetData>
    <row r="1" ht="15">
      <c r="A1" s="181" t="s">
        <v>506</v>
      </c>
    </row>
    <row r="2" ht="15.75" thickBot="1"/>
    <row r="3" spans="1:8" ht="15">
      <c r="A3" s="278" t="s">
        <v>441</v>
      </c>
      <c r="B3" s="279"/>
      <c r="C3" s="279"/>
      <c r="D3" s="279"/>
      <c r="E3" s="279"/>
      <c r="F3" s="279"/>
      <c r="G3" s="280"/>
      <c r="H3" s="183"/>
    </row>
    <row r="4" spans="1:8" ht="15">
      <c r="A4" s="332" t="s">
        <v>507</v>
      </c>
      <c r="B4" s="333"/>
      <c r="C4" s="333"/>
      <c r="D4" s="333"/>
      <c r="E4" s="333"/>
      <c r="F4" s="333"/>
      <c r="G4" s="334"/>
      <c r="H4" s="183"/>
    </row>
    <row r="5" spans="1:8" ht="15">
      <c r="A5" s="332" t="s">
        <v>1</v>
      </c>
      <c r="B5" s="333"/>
      <c r="C5" s="333"/>
      <c r="D5" s="333"/>
      <c r="E5" s="333"/>
      <c r="F5" s="333"/>
      <c r="G5" s="334"/>
      <c r="H5" s="183"/>
    </row>
    <row r="6" spans="1:8" ht="15.75" thickBot="1">
      <c r="A6" s="335" t="s">
        <v>508</v>
      </c>
      <c r="B6" s="336"/>
      <c r="C6" s="336"/>
      <c r="D6" s="336"/>
      <c r="E6" s="336"/>
      <c r="F6" s="336"/>
      <c r="G6" s="337"/>
      <c r="H6" s="183"/>
    </row>
    <row r="7" spans="1:8" ht="16.5">
      <c r="A7" s="326" t="s">
        <v>472</v>
      </c>
      <c r="B7" s="180" t="s">
        <v>509</v>
      </c>
      <c r="C7" s="340" t="s">
        <v>474</v>
      </c>
      <c r="D7" s="340" t="s">
        <v>475</v>
      </c>
      <c r="E7" s="340" t="s">
        <v>476</v>
      </c>
      <c r="F7" s="340" t="s">
        <v>477</v>
      </c>
      <c r="G7" s="340" t="s">
        <v>478</v>
      </c>
      <c r="H7" s="402"/>
    </row>
    <row r="8" spans="1:8" ht="33.75" thickBot="1">
      <c r="A8" s="327"/>
      <c r="B8" s="175" t="s">
        <v>510</v>
      </c>
      <c r="C8" s="341"/>
      <c r="D8" s="341"/>
      <c r="E8" s="341"/>
      <c r="F8" s="341"/>
      <c r="G8" s="341"/>
      <c r="H8" s="402"/>
    </row>
    <row r="9" spans="1:8" ht="15" customHeight="1">
      <c r="A9" s="194" t="s">
        <v>511</v>
      </c>
      <c r="B9" s="176"/>
      <c r="C9" s="176"/>
      <c r="D9" s="176"/>
      <c r="E9" s="176"/>
      <c r="F9" s="176"/>
      <c r="G9" s="176"/>
      <c r="H9" s="195"/>
    </row>
    <row r="10" spans="1:8" ht="15" customHeight="1">
      <c r="A10" s="196" t="s">
        <v>512</v>
      </c>
      <c r="B10" s="176"/>
      <c r="C10" s="176"/>
      <c r="D10" s="176"/>
      <c r="E10" s="176"/>
      <c r="F10" s="176"/>
      <c r="G10" s="176"/>
      <c r="H10" s="195"/>
    </row>
    <row r="11" spans="1:8" ht="15" customHeight="1">
      <c r="A11" s="196" t="s">
        <v>513</v>
      </c>
      <c r="B11" s="176"/>
      <c r="C11" s="176"/>
      <c r="D11" s="176"/>
      <c r="E11" s="176"/>
      <c r="F11" s="176"/>
      <c r="G11" s="176"/>
      <c r="H11" s="195"/>
    </row>
    <row r="12" spans="1:8" ht="15" customHeight="1">
      <c r="A12" s="196" t="s">
        <v>514</v>
      </c>
      <c r="B12" s="176"/>
      <c r="C12" s="176"/>
      <c r="D12" s="176"/>
      <c r="E12" s="176"/>
      <c r="F12" s="176"/>
      <c r="G12" s="176"/>
      <c r="H12" s="195"/>
    </row>
    <row r="13" spans="1:8" ht="15" customHeight="1">
      <c r="A13" s="196" t="s">
        <v>515</v>
      </c>
      <c r="B13" s="176"/>
      <c r="C13" s="176"/>
      <c r="D13" s="176"/>
      <c r="E13" s="176"/>
      <c r="F13" s="176"/>
      <c r="G13" s="176"/>
      <c r="H13" s="195"/>
    </row>
    <row r="14" spans="1:8" ht="15" customHeight="1">
      <c r="A14" s="196" t="s">
        <v>516</v>
      </c>
      <c r="B14" s="176"/>
      <c r="C14" s="176"/>
      <c r="D14" s="176"/>
      <c r="E14" s="176"/>
      <c r="F14" s="176"/>
      <c r="G14" s="176"/>
      <c r="H14" s="195"/>
    </row>
    <row r="15" spans="1:8" ht="15" customHeight="1">
      <c r="A15" s="196" t="s">
        <v>517</v>
      </c>
      <c r="B15" s="176"/>
      <c r="C15" s="176"/>
      <c r="D15" s="176"/>
      <c r="E15" s="176"/>
      <c r="F15" s="176"/>
      <c r="G15" s="176"/>
      <c r="H15" s="195"/>
    </row>
    <row r="16" spans="1:8" ht="15" customHeight="1">
      <c r="A16" s="196" t="s">
        <v>518</v>
      </c>
      <c r="B16" s="176"/>
      <c r="C16" s="176"/>
      <c r="D16" s="176"/>
      <c r="E16" s="176"/>
      <c r="F16" s="176"/>
      <c r="G16" s="176"/>
      <c r="H16" s="195"/>
    </row>
    <row r="17" spans="1:8" ht="15" customHeight="1">
      <c r="A17" s="196" t="s">
        <v>519</v>
      </c>
      <c r="B17" s="176"/>
      <c r="C17" s="176"/>
      <c r="D17" s="176"/>
      <c r="E17" s="176"/>
      <c r="F17" s="176"/>
      <c r="G17" s="176"/>
      <c r="H17" s="195"/>
    </row>
    <row r="18" spans="1:8" ht="15" customHeight="1">
      <c r="A18" s="196" t="s">
        <v>520</v>
      </c>
      <c r="B18" s="176"/>
      <c r="C18" s="176"/>
      <c r="D18" s="176"/>
      <c r="E18" s="176"/>
      <c r="F18" s="176"/>
      <c r="G18" s="176"/>
      <c r="H18" s="195"/>
    </row>
    <row r="19" spans="1:8" ht="15" customHeight="1">
      <c r="A19" s="26"/>
      <c r="B19" s="176"/>
      <c r="C19" s="176"/>
      <c r="D19" s="176"/>
      <c r="E19" s="176"/>
      <c r="F19" s="176"/>
      <c r="G19" s="176"/>
      <c r="H19" s="195"/>
    </row>
    <row r="20" spans="1:8" ht="15" customHeight="1">
      <c r="A20" s="194" t="s">
        <v>521</v>
      </c>
      <c r="B20" s="176"/>
      <c r="C20" s="176"/>
      <c r="D20" s="176"/>
      <c r="E20" s="176"/>
      <c r="F20" s="176"/>
      <c r="G20" s="176"/>
      <c r="H20" s="195"/>
    </row>
    <row r="21" spans="1:8" ht="15" customHeight="1">
      <c r="A21" s="196" t="s">
        <v>512</v>
      </c>
      <c r="B21" s="176"/>
      <c r="C21" s="176"/>
      <c r="D21" s="176"/>
      <c r="E21" s="176"/>
      <c r="F21" s="176"/>
      <c r="G21" s="176"/>
      <c r="H21" s="195"/>
    </row>
    <row r="22" spans="1:8" ht="15" customHeight="1">
      <c r="A22" s="196" t="s">
        <v>513</v>
      </c>
      <c r="B22" s="176"/>
      <c r="C22" s="176"/>
      <c r="D22" s="176"/>
      <c r="E22" s="176"/>
      <c r="F22" s="176"/>
      <c r="G22" s="176"/>
      <c r="H22" s="195"/>
    </row>
    <row r="23" spans="1:8" ht="15" customHeight="1">
      <c r="A23" s="196" t="s">
        <v>514</v>
      </c>
      <c r="B23" s="176"/>
      <c r="C23" s="176"/>
      <c r="D23" s="176"/>
      <c r="E23" s="176"/>
      <c r="F23" s="176"/>
      <c r="G23" s="176"/>
      <c r="H23" s="195"/>
    </row>
    <row r="24" spans="1:8" ht="15" customHeight="1">
      <c r="A24" s="196" t="s">
        <v>515</v>
      </c>
      <c r="B24" s="176"/>
      <c r="C24" s="176"/>
      <c r="D24" s="176"/>
      <c r="E24" s="176"/>
      <c r="F24" s="176"/>
      <c r="G24" s="176"/>
      <c r="H24" s="195"/>
    </row>
    <row r="25" spans="1:8" ht="15" customHeight="1">
      <c r="A25" s="196" t="s">
        <v>516</v>
      </c>
      <c r="B25" s="176"/>
      <c r="C25" s="176"/>
      <c r="D25" s="176"/>
      <c r="E25" s="176"/>
      <c r="F25" s="176"/>
      <c r="G25" s="176"/>
      <c r="H25" s="195"/>
    </row>
    <row r="26" spans="1:8" ht="15" customHeight="1">
      <c r="A26" s="196" t="s">
        <v>517</v>
      </c>
      <c r="B26" s="176"/>
      <c r="C26" s="176"/>
      <c r="D26" s="176"/>
      <c r="E26" s="176"/>
      <c r="F26" s="176"/>
      <c r="G26" s="176"/>
      <c r="H26" s="195"/>
    </row>
    <row r="27" spans="1:8" ht="15" customHeight="1">
      <c r="A27" s="196" t="s">
        <v>518</v>
      </c>
      <c r="B27" s="176"/>
      <c r="C27" s="176"/>
      <c r="D27" s="176"/>
      <c r="E27" s="176"/>
      <c r="F27" s="176"/>
      <c r="G27" s="176"/>
      <c r="H27" s="195"/>
    </row>
    <row r="28" spans="1:8" ht="15" customHeight="1">
      <c r="A28" s="196" t="s">
        <v>522</v>
      </c>
      <c r="B28" s="176"/>
      <c r="C28" s="176"/>
      <c r="D28" s="176"/>
      <c r="E28" s="176"/>
      <c r="F28" s="176"/>
      <c r="G28" s="176"/>
      <c r="H28" s="195"/>
    </row>
    <row r="29" spans="1:8" ht="15" customHeight="1">
      <c r="A29" s="196" t="s">
        <v>520</v>
      </c>
      <c r="B29" s="176"/>
      <c r="C29" s="176"/>
      <c r="D29" s="176"/>
      <c r="E29" s="176"/>
      <c r="F29" s="176"/>
      <c r="G29" s="176"/>
      <c r="H29" s="195"/>
    </row>
    <row r="30" spans="1:8" ht="15" customHeight="1">
      <c r="A30" s="26"/>
      <c r="B30" s="176"/>
      <c r="C30" s="176"/>
      <c r="D30" s="176"/>
      <c r="E30" s="176"/>
      <c r="F30" s="176"/>
      <c r="G30" s="176"/>
      <c r="H30" s="195"/>
    </row>
    <row r="31" spans="1:8" ht="15" customHeight="1">
      <c r="A31" s="194" t="s">
        <v>523</v>
      </c>
      <c r="B31" s="176"/>
      <c r="C31" s="176"/>
      <c r="D31" s="176"/>
      <c r="E31" s="176"/>
      <c r="F31" s="176"/>
      <c r="G31" s="176"/>
      <c r="H31" s="195"/>
    </row>
    <row r="32" spans="1:8" ht="15" customHeight="1" thickBot="1">
      <c r="A32" s="27"/>
      <c r="B32" s="197"/>
      <c r="C32" s="197"/>
      <c r="D32" s="197"/>
      <c r="E32" s="197"/>
      <c r="F32" s="197"/>
      <c r="G32" s="197"/>
      <c r="H32" s="195"/>
    </row>
  </sheetData>
  <sheetProtection/>
  <mergeCells count="11">
    <mergeCell ref="F7:F8"/>
    <mergeCell ref="G7:G8"/>
    <mergeCell ref="H7:H8"/>
    <mergeCell ref="A3:G3"/>
    <mergeCell ref="A4:G4"/>
    <mergeCell ref="A5:G5"/>
    <mergeCell ref="A6:G6"/>
    <mergeCell ref="A7:A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E30" sqref="E30"/>
    </sheetView>
  </sheetViews>
  <sheetFormatPr defaultColWidth="11.421875" defaultRowHeight="15"/>
  <cols>
    <col min="1" max="1" width="42.421875" style="0" customWidth="1"/>
  </cols>
  <sheetData>
    <row r="1" spans="1:7" ht="15">
      <c r="A1" s="181" t="s">
        <v>524</v>
      </c>
      <c r="B1" s="198"/>
      <c r="C1" s="198"/>
      <c r="D1" s="198"/>
      <c r="E1" s="198"/>
      <c r="F1" s="198"/>
      <c r="G1" s="198"/>
    </row>
    <row r="2" spans="1:7" ht="15.75" thickBot="1">
      <c r="A2" s="198"/>
      <c r="B2" s="198"/>
      <c r="C2" s="198"/>
      <c r="D2" s="198"/>
      <c r="E2" s="198"/>
      <c r="F2" s="198"/>
      <c r="G2" s="198"/>
    </row>
    <row r="3" spans="1:7" ht="15">
      <c r="A3" s="278" t="s">
        <v>441</v>
      </c>
      <c r="B3" s="279"/>
      <c r="C3" s="279"/>
      <c r="D3" s="279"/>
      <c r="E3" s="279"/>
      <c r="F3" s="279"/>
      <c r="G3" s="280"/>
    </row>
    <row r="4" spans="1:7" ht="15">
      <c r="A4" s="332" t="s">
        <v>525</v>
      </c>
      <c r="B4" s="333"/>
      <c r="C4" s="333"/>
      <c r="D4" s="333"/>
      <c r="E4" s="333"/>
      <c r="F4" s="333"/>
      <c r="G4" s="334"/>
    </row>
    <row r="5" spans="1:7" ht="15.75" thickBot="1">
      <c r="A5" s="335" t="s">
        <v>1</v>
      </c>
      <c r="B5" s="336"/>
      <c r="C5" s="336"/>
      <c r="D5" s="336"/>
      <c r="E5" s="336"/>
      <c r="F5" s="336"/>
      <c r="G5" s="337"/>
    </row>
    <row r="6" spans="1:7" ht="26.25" thickBot="1">
      <c r="A6" s="199" t="s">
        <v>472</v>
      </c>
      <c r="B6" s="178" t="s">
        <v>527</v>
      </c>
      <c r="C6" s="178" t="s">
        <v>528</v>
      </c>
      <c r="D6" s="178" t="s">
        <v>529</v>
      </c>
      <c r="E6" s="178" t="s">
        <v>530</v>
      </c>
      <c r="F6" s="178" t="s">
        <v>531</v>
      </c>
      <c r="G6" s="178" t="s">
        <v>532</v>
      </c>
    </row>
    <row r="7" spans="1:7" ht="15" customHeight="1">
      <c r="A7" s="184"/>
      <c r="B7" s="190"/>
      <c r="C7" s="190"/>
      <c r="D7" s="190"/>
      <c r="E7" s="190"/>
      <c r="F7" s="190"/>
      <c r="G7" s="190"/>
    </row>
    <row r="8" spans="1:7" ht="15" customHeight="1">
      <c r="A8" s="187" t="s">
        <v>533</v>
      </c>
      <c r="B8" s="190"/>
      <c r="C8" s="190"/>
      <c r="D8" s="190"/>
      <c r="E8" s="190"/>
      <c r="F8" s="190"/>
      <c r="G8" s="190"/>
    </row>
    <row r="9" spans="1:7" ht="15" customHeight="1">
      <c r="A9" s="200" t="s">
        <v>534</v>
      </c>
      <c r="B9" s="190"/>
      <c r="C9" s="190"/>
      <c r="D9" s="190"/>
      <c r="E9" s="190"/>
      <c r="F9" s="190"/>
      <c r="G9" s="190"/>
    </row>
    <row r="10" spans="1:7" ht="15" customHeight="1">
      <c r="A10" s="200" t="s">
        <v>535</v>
      </c>
      <c r="B10" s="190"/>
      <c r="C10" s="190"/>
      <c r="D10" s="190"/>
      <c r="E10" s="190"/>
      <c r="F10" s="190"/>
      <c r="G10" s="190"/>
    </row>
    <row r="11" spans="1:7" ht="15" customHeight="1">
      <c r="A11" s="200" t="s">
        <v>536</v>
      </c>
      <c r="B11" s="190"/>
      <c r="C11" s="190"/>
      <c r="D11" s="190"/>
      <c r="E11" s="190"/>
      <c r="F11" s="190"/>
      <c r="G11" s="190"/>
    </row>
    <row r="12" spans="1:7" ht="15" customHeight="1">
      <c r="A12" s="200" t="s">
        <v>537</v>
      </c>
      <c r="B12" s="190"/>
      <c r="C12" s="190"/>
      <c r="D12" s="190"/>
      <c r="E12" s="190"/>
      <c r="F12" s="190"/>
      <c r="G12" s="190"/>
    </row>
    <row r="13" spans="1:7" ht="15" customHeight="1">
      <c r="A13" s="200" t="s">
        <v>538</v>
      </c>
      <c r="B13" s="190"/>
      <c r="C13" s="190"/>
      <c r="D13" s="190"/>
      <c r="E13" s="190"/>
      <c r="F13" s="190"/>
      <c r="G13" s="190"/>
    </row>
    <row r="14" spans="1:7" ht="15" customHeight="1">
      <c r="A14" s="200" t="s">
        <v>539</v>
      </c>
      <c r="B14" s="190"/>
      <c r="C14" s="190"/>
      <c r="D14" s="190"/>
      <c r="E14" s="190"/>
      <c r="F14" s="190"/>
      <c r="G14" s="190"/>
    </row>
    <row r="15" spans="1:7" ht="15" customHeight="1">
      <c r="A15" s="200" t="s">
        <v>540</v>
      </c>
      <c r="B15" s="190"/>
      <c r="C15" s="190"/>
      <c r="D15" s="190"/>
      <c r="E15" s="190"/>
      <c r="F15" s="190"/>
      <c r="G15" s="190"/>
    </row>
    <row r="16" spans="1:7" ht="15" customHeight="1">
      <c r="A16" s="200" t="s">
        <v>541</v>
      </c>
      <c r="B16" s="190"/>
      <c r="C16" s="190"/>
      <c r="D16" s="190"/>
      <c r="E16" s="190"/>
      <c r="F16" s="190"/>
      <c r="G16" s="190"/>
    </row>
    <row r="17" spans="1:7" ht="15" customHeight="1">
      <c r="A17" s="200" t="s">
        <v>542</v>
      </c>
      <c r="B17" s="190"/>
      <c r="C17" s="190"/>
      <c r="D17" s="190"/>
      <c r="E17" s="190"/>
      <c r="F17" s="190"/>
      <c r="G17" s="190"/>
    </row>
    <row r="18" spans="1:7" ht="15" customHeight="1">
      <c r="A18" s="200" t="s">
        <v>543</v>
      </c>
      <c r="B18" s="190"/>
      <c r="C18" s="190"/>
      <c r="D18" s="190"/>
      <c r="E18" s="190"/>
      <c r="F18" s="190"/>
      <c r="G18" s="190"/>
    </row>
    <row r="19" spans="1:7" ht="15" customHeight="1">
      <c r="A19" s="200" t="s">
        <v>544</v>
      </c>
      <c r="B19" s="190"/>
      <c r="C19" s="190"/>
      <c r="D19" s="190"/>
      <c r="E19" s="190"/>
      <c r="F19" s="190"/>
      <c r="G19" s="190"/>
    </row>
    <row r="20" spans="1:7" ht="15" customHeight="1">
      <c r="A20" s="200" t="s">
        <v>545</v>
      </c>
      <c r="B20" s="190"/>
      <c r="C20" s="190"/>
      <c r="D20" s="190"/>
      <c r="E20" s="190"/>
      <c r="F20" s="190"/>
      <c r="G20" s="190"/>
    </row>
    <row r="21" spans="1:7" ht="15" customHeight="1">
      <c r="A21" s="189"/>
      <c r="B21" s="190"/>
      <c r="C21" s="190"/>
      <c r="D21" s="190"/>
      <c r="E21" s="190"/>
      <c r="F21" s="190"/>
      <c r="G21" s="190"/>
    </row>
    <row r="22" spans="1:7" ht="15" customHeight="1">
      <c r="A22" s="187" t="s">
        <v>546</v>
      </c>
      <c r="B22" s="190"/>
      <c r="C22" s="190"/>
      <c r="D22" s="190"/>
      <c r="E22" s="190"/>
      <c r="F22" s="190"/>
      <c r="G22" s="190"/>
    </row>
    <row r="23" spans="1:7" ht="15" customHeight="1">
      <c r="A23" s="200" t="s">
        <v>547</v>
      </c>
      <c r="B23" s="190"/>
      <c r="C23" s="190"/>
      <c r="D23" s="190"/>
      <c r="E23" s="190"/>
      <c r="F23" s="190"/>
      <c r="G23" s="190"/>
    </row>
    <row r="24" spans="1:7" ht="15" customHeight="1">
      <c r="A24" s="200" t="s">
        <v>548</v>
      </c>
      <c r="B24" s="190"/>
      <c r="C24" s="190"/>
      <c r="D24" s="190"/>
      <c r="E24" s="190"/>
      <c r="F24" s="190"/>
      <c r="G24" s="190"/>
    </row>
    <row r="25" spans="1:7" ht="15" customHeight="1">
      <c r="A25" s="200" t="s">
        <v>549</v>
      </c>
      <c r="B25" s="190"/>
      <c r="C25" s="190"/>
      <c r="D25" s="190"/>
      <c r="E25" s="190"/>
      <c r="F25" s="190"/>
      <c r="G25" s="190"/>
    </row>
    <row r="26" spans="1:7" ht="15" customHeight="1">
      <c r="A26" s="200" t="s">
        <v>550</v>
      </c>
      <c r="B26" s="190"/>
      <c r="C26" s="190"/>
      <c r="D26" s="190"/>
      <c r="E26" s="190"/>
      <c r="F26" s="190"/>
      <c r="G26" s="190"/>
    </row>
    <row r="27" spans="1:7" ht="15" customHeight="1">
      <c r="A27" s="200" t="s">
        <v>551</v>
      </c>
      <c r="B27" s="190"/>
      <c r="C27" s="190"/>
      <c r="D27" s="190"/>
      <c r="E27" s="190"/>
      <c r="F27" s="190"/>
      <c r="G27" s="190"/>
    </row>
    <row r="28" spans="1:7" ht="15" customHeight="1">
      <c r="A28" s="189"/>
      <c r="B28" s="190"/>
      <c r="C28" s="190"/>
      <c r="D28" s="190"/>
      <c r="E28" s="190"/>
      <c r="F28" s="190"/>
      <c r="G28" s="190"/>
    </row>
    <row r="29" spans="1:7" ht="15" customHeight="1">
      <c r="A29" s="187" t="s">
        <v>552</v>
      </c>
      <c r="B29" s="190"/>
      <c r="C29" s="190"/>
      <c r="D29" s="190"/>
      <c r="E29" s="190"/>
      <c r="F29" s="190"/>
      <c r="G29" s="190"/>
    </row>
    <row r="30" spans="1:7" ht="15" customHeight="1">
      <c r="A30" s="189" t="s">
        <v>298</v>
      </c>
      <c r="B30" s="190"/>
      <c r="C30" s="190"/>
      <c r="D30" s="190"/>
      <c r="E30" s="190"/>
      <c r="F30" s="190"/>
      <c r="G30" s="190"/>
    </row>
    <row r="31" spans="1:7" ht="15" customHeight="1">
      <c r="A31" s="189"/>
      <c r="B31" s="190"/>
      <c r="C31" s="190"/>
      <c r="D31" s="190"/>
      <c r="E31" s="190"/>
      <c r="F31" s="190"/>
      <c r="G31" s="190"/>
    </row>
    <row r="32" spans="1:7" ht="15" customHeight="1">
      <c r="A32" s="187" t="s">
        <v>553</v>
      </c>
      <c r="B32" s="190"/>
      <c r="C32" s="190"/>
      <c r="D32" s="190"/>
      <c r="E32" s="190"/>
      <c r="F32" s="190"/>
      <c r="G32" s="190"/>
    </row>
    <row r="33" spans="1:7" ht="15" customHeight="1">
      <c r="A33" s="189"/>
      <c r="B33" s="190"/>
      <c r="C33" s="190"/>
      <c r="D33" s="190"/>
      <c r="E33" s="190"/>
      <c r="F33" s="190"/>
      <c r="G33" s="190"/>
    </row>
    <row r="34" spans="1:7" ht="15" customHeight="1">
      <c r="A34" s="191" t="s">
        <v>300</v>
      </c>
      <c r="B34" s="190"/>
      <c r="C34" s="190"/>
      <c r="D34" s="190"/>
      <c r="E34" s="190"/>
      <c r="F34" s="190"/>
      <c r="G34" s="190"/>
    </row>
    <row r="35" spans="1:7" ht="15" customHeight="1">
      <c r="A35" s="189" t="s">
        <v>503</v>
      </c>
      <c r="B35" s="190"/>
      <c r="C35" s="190"/>
      <c r="D35" s="190"/>
      <c r="E35" s="190"/>
      <c r="F35" s="190"/>
      <c r="G35" s="190"/>
    </row>
    <row r="36" spans="1:7" ht="15" customHeight="1">
      <c r="A36" s="189" t="s">
        <v>504</v>
      </c>
      <c r="B36" s="190"/>
      <c r="C36" s="190"/>
      <c r="D36" s="190"/>
      <c r="E36" s="190"/>
      <c r="F36" s="190"/>
      <c r="G36" s="190"/>
    </row>
    <row r="37" spans="1:7" ht="15" customHeight="1">
      <c r="A37" s="191" t="s">
        <v>505</v>
      </c>
      <c r="B37" s="190"/>
      <c r="C37" s="190"/>
      <c r="D37" s="190"/>
      <c r="E37" s="190"/>
      <c r="F37" s="190"/>
      <c r="G37" s="190"/>
    </row>
    <row r="38" spans="1:7" ht="15" customHeight="1" thickBot="1">
      <c r="A38" s="201"/>
      <c r="B38" s="202"/>
      <c r="C38" s="202"/>
      <c r="D38" s="202"/>
      <c r="E38" s="202"/>
      <c r="F38" s="202"/>
      <c r="G38" s="202"/>
    </row>
    <row r="40" spans="1:7" ht="55.5" customHeight="1">
      <c r="A40" s="403" t="s">
        <v>526</v>
      </c>
      <c r="B40" s="403"/>
      <c r="C40" s="403"/>
      <c r="D40" s="403"/>
      <c r="E40" s="403"/>
      <c r="F40" s="403"/>
      <c r="G40" s="403"/>
    </row>
  </sheetData>
  <sheetProtection/>
  <mergeCells count="4">
    <mergeCell ref="A3:G3"/>
    <mergeCell ref="A4:G4"/>
    <mergeCell ref="A5:G5"/>
    <mergeCell ref="A40:G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6">
      <selection activeCell="A54" sqref="A54"/>
    </sheetView>
  </sheetViews>
  <sheetFormatPr defaultColWidth="11.421875" defaultRowHeight="15"/>
  <cols>
    <col min="1" max="1" width="34.28125" style="0" customWidth="1"/>
  </cols>
  <sheetData>
    <row r="1" ht="15">
      <c r="A1" s="181" t="s">
        <v>554</v>
      </c>
    </row>
    <row r="2" ht="15.75" thickBot="1"/>
    <row r="3" spans="1:8" ht="15">
      <c r="A3" s="278" t="s">
        <v>441</v>
      </c>
      <c r="B3" s="279"/>
      <c r="C3" s="279"/>
      <c r="D3" s="279"/>
      <c r="E3" s="279"/>
      <c r="F3" s="279"/>
      <c r="G3" s="279"/>
      <c r="H3" s="183"/>
    </row>
    <row r="4" spans="1:8" ht="15">
      <c r="A4" s="332" t="s">
        <v>555</v>
      </c>
      <c r="B4" s="333"/>
      <c r="C4" s="333"/>
      <c r="D4" s="333"/>
      <c r="E4" s="333"/>
      <c r="F4" s="333"/>
      <c r="G4" s="333"/>
      <c r="H4" s="183"/>
    </row>
    <row r="5" spans="1:8" ht="15.75" thickBot="1">
      <c r="A5" s="335" t="s">
        <v>1</v>
      </c>
      <c r="B5" s="336"/>
      <c r="C5" s="336"/>
      <c r="D5" s="336"/>
      <c r="E5" s="336"/>
      <c r="F5" s="336"/>
      <c r="G5" s="336"/>
      <c r="H5" s="183"/>
    </row>
    <row r="6" spans="1:8" ht="26.25" thickBot="1">
      <c r="A6" s="199" t="s">
        <v>472</v>
      </c>
      <c r="B6" s="177" t="s">
        <v>527</v>
      </c>
      <c r="C6" s="177" t="s">
        <v>528</v>
      </c>
      <c r="D6" s="177" t="s">
        <v>529</v>
      </c>
      <c r="E6" s="177" t="s">
        <v>530</v>
      </c>
      <c r="F6" s="177" t="s">
        <v>531</v>
      </c>
      <c r="G6" s="178" t="s">
        <v>556</v>
      </c>
      <c r="H6" s="195"/>
    </row>
    <row r="7" spans="1:8" ht="15" customHeight="1">
      <c r="A7" s="203" t="s">
        <v>511</v>
      </c>
      <c r="B7" s="48"/>
      <c r="C7" s="48"/>
      <c r="D7" s="48"/>
      <c r="E7" s="48"/>
      <c r="F7" s="48"/>
      <c r="G7" s="48"/>
      <c r="H7" s="195"/>
    </row>
    <row r="8" spans="1:8" ht="15" customHeight="1">
      <c r="A8" s="204" t="s">
        <v>512</v>
      </c>
      <c r="B8" s="48"/>
      <c r="C8" s="48"/>
      <c r="D8" s="48"/>
      <c r="E8" s="48"/>
      <c r="F8" s="48"/>
      <c r="G8" s="48"/>
      <c r="H8" s="195"/>
    </row>
    <row r="9" spans="1:8" ht="15" customHeight="1">
      <c r="A9" s="204" t="s">
        <v>513</v>
      </c>
      <c r="B9" s="48"/>
      <c r="C9" s="48"/>
      <c r="D9" s="48"/>
      <c r="E9" s="48"/>
      <c r="F9" s="48"/>
      <c r="G9" s="48"/>
      <c r="H9" s="195"/>
    </row>
    <row r="10" spans="1:8" ht="15" customHeight="1">
      <c r="A10" s="204" t="s">
        <v>514</v>
      </c>
      <c r="B10" s="48"/>
      <c r="C10" s="48"/>
      <c r="D10" s="48"/>
      <c r="E10" s="48"/>
      <c r="F10" s="48"/>
      <c r="G10" s="48"/>
      <c r="H10" s="195"/>
    </row>
    <row r="11" spans="1:8" ht="15" customHeight="1">
      <c r="A11" s="204" t="s">
        <v>515</v>
      </c>
      <c r="B11" s="48"/>
      <c r="C11" s="48"/>
      <c r="D11" s="48"/>
      <c r="E11" s="48"/>
      <c r="F11" s="48"/>
      <c r="G11" s="48"/>
      <c r="H11" s="195"/>
    </row>
    <row r="12" spans="1:8" ht="15" customHeight="1">
      <c r="A12" s="204" t="s">
        <v>516</v>
      </c>
      <c r="B12" s="48"/>
      <c r="C12" s="48"/>
      <c r="D12" s="48"/>
      <c r="E12" s="48"/>
      <c r="F12" s="48"/>
      <c r="G12" s="48"/>
      <c r="H12" s="195"/>
    </row>
    <row r="13" spans="1:8" ht="15" customHeight="1">
      <c r="A13" s="204" t="s">
        <v>517</v>
      </c>
      <c r="B13" s="48"/>
      <c r="C13" s="48"/>
      <c r="D13" s="48"/>
      <c r="E13" s="48"/>
      <c r="F13" s="48"/>
      <c r="G13" s="48"/>
      <c r="H13" s="195"/>
    </row>
    <row r="14" spans="1:8" ht="15" customHeight="1">
      <c r="A14" s="204" t="s">
        <v>518</v>
      </c>
      <c r="B14" s="48"/>
      <c r="C14" s="48"/>
      <c r="D14" s="48"/>
      <c r="E14" s="48"/>
      <c r="F14" s="48"/>
      <c r="G14" s="48"/>
      <c r="H14" s="195"/>
    </row>
    <row r="15" spans="1:8" ht="15" customHeight="1">
      <c r="A15" s="204" t="s">
        <v>519</v>
      </c>
      <c r="B15" s="48"/>
      <c r="C15" s="48"/>
      <c r="D15" s="48"/>
      <c r="E15" s="48"/>
      <c r="F15" s="48"/>
      <c r="G15" s="48"/>
      <c r="H15" s="195"/>
    </row>
    <row r="16" spans="1:8" ht="15" customHeight="1">
      <c r="A16" s="204" t="s">
        <v>520</v>
      </c>
      <c r="B16" s="48"/>
      <c r="C16" s="48"/>
      <c r="D16" s="48"/>
      <c r="E16" s="48"/>
      <c r="F16" s="48"/>
      <c r="G16" s="48"/>
      <c r="H16" s="195"/>
    </row>
    <row r="17" spans="1:8" ht="15" customHeight="1">
      <c r="A17" s="204"/>
      <c r="B17" s="48"/>
      <c r="C17" s="48"/>
      <c r="D17" s="48"/>
      <c r="E17" s="48"/>
      <c r="F17" s="48"/>
      <c r="G17" s="48"/>
      <c r="H17" s="195"/>
    </row>
    <row r="18" spans="1:8" ht="15" customHeight="1">
      <c r="A18" s="203" t="s">
        <v>521</v>
      </c>
      <c r="B18" s="48"/>
      <c r="C18" s="48"/>
      <c r="D18" s="48"/>
      <c r="E18" s="48"/>
      <c r="F18" s="48"/>
      <c r="G18" s="48"/>
      <c r="H18" s="195"/>
    </row>
    <row r="19" spans="1:8" ht="15" customHeight="1">
      <c r="A19" s="204" t="s">
        <v>512</v>
      </c>
      <c r="B19" s="48"/>
      <c r="C19" s="48"/>
      <c r="D19" s="48"/>
      <c r="E19" s="48"/>
      <c r="F19" s="48"/>
      <c r="G19" s="48"/>
      <c r="H19" s="195"/>
    </row>
    <row r="20" spans="1:8" ht="15" customHeight="1">
      <c r="A20" s="204" t="s">
        <v>513</v>
      </c>
      <c r="B20" s="48"/>
      <c r="C20" s="48"/>
      <c r="D20" s="48"/>
      <c r="E20" s="48"/>
      <c r="F20" s="48"/>
      <c r="G20" s="48"/>
      <c r="H20" s="195"/>
    </row>
    <row r="21" spans="1:8" ht="15" customHeight="1">
      <c r="A21" s="204" t="s">
        <v>514</v>
      </c>
      <c r="B21" s="48"/>
      <c r="C21" s="48"/>
      <c r="D21" s="48"/>
      <c r="E21" s="48"/>
      <c r="F21" s="48"/>
      <c r="G21" s="48"/>
      <c r="H21" s="195"/>
    </row>
    <row r="22" spans="1:8" ht="15" customHeight="1">
      <c r="A22" s="204" t="s">
        <v>515</v>
      </c>
      <c r="B22" s="48"/>
      <c r="C22" s="48"/>
      <c r="D22" s="48"/>
      <c r="E22" s="48"/>
      <c r="F22" s="48"/>
      <c r="G22" s="48"/>
      <c r="H22" s="195"/>
    </row>
    <row r="23" spans="1:8" ht="15" customHeight="1">
      <c r="A23" s="204" t="s">
        <v>516</v>
      </c>
      <c r="B23" s="48"/>
      <c r="C23" s="48"/>
      <c r="D23" s="48"/>
      <c r="E23" s="48"/>
      <c r="F23" s="48"/>
      <c r="G23" s="48"/>
      <c r="H23" s="195"/>
    </row>
    <row r="24" spans="1:8" ht="15" customHeight="1">
      <c r="A24" s="204" t="s">
        <v>517</v>
      </c>
      <c r="B24" s="48"/>
      <c r="C24" s="48"/>
      <c r="D24" s="48"/>
      <c r="E24" s="48"/>
      <c r="F24" s="48"/>
      <c r="G24" s="48"/>
      <c r="H24" s="195"/>
    </row>
    <row r="25" spans="1:8" ht="15" customHeight="1">
      <c r="A25" s="204" t="s">
        <v>518</v>
      </c>
      <c r="B25" s="48"/>
      <c r="C25" s="48"/>
      <c r="D25" s="48"/>
      <c r="E25" s="48"/>
      <c r="F25" s="48"/>
      <c r="G25" s="48"/>
      <c r="H25" s="195"/>
    </row>
    <row r="26" spans="1:8" ht="15" customHeight="1">
      <c r="A26" s="204" t="s">
        <v>522</v>
      </c>
      <c r="B26" s="48"/>
      <c r="C26" s="48"/>
      <c r="D26" s="48"/>
      <c r="E26" s="48"/>
      <c r="F26" s="48"/>
      <c r="G26" s="48"/>
      <c r="H26" s="195"/>
    </row>
    <row r="27" spans="1:8" ht="15" customHeight="1">
      <c r="A27" s="204" t="s">
        <v>520</v>
      </c>
      <c r="B27" s="48"/>
      <c r="C27" s="48"/>
      <c r="D27" s="48"/>
      <c r="E27" s="48"/>
      <c r="F27" s="48"/>
      <c r="G27" s="48"/>
      <c r="H27" s="195"/>
    </row>
    <row r="28" spans="1:8" ht="15" customHeight="1">
      <c r="A28" s="204"/>
      <c r="B28" s="48"/>
      <c r="C28" s="48"/>
      <c r="D28" s="48"/>
      <c r="E28" s="48"/>
      <c r="F28" s="48"/>
      <c r="G28" s="48"/>
      <c r="H28" s="195"/>
    </row>
    <row r="29" spans="1:8" ht="15" customHeight="1">
      <c r="A29" s="203" t="s">
        <v>557</v>
      </c>
      <c r="B29" s="48"/>
      <c r="C29" s="48"/>
      <c r="D29" s="48"/>
      <c r="E29" s="48"/>
      <c r="F29" s="48"/>
      <c r="G29" s="48"/>
      <c r="H29" s="195"/>
    </row>
    <row r="30" spans="1:8" ht="15" customHeight="1" thickBot="1">
      <c r="A30" s="205"/>
      <c r="B30" s="206"/>
      <c r="C30" s="206"/>
      <c r="D30" s="206"/>
      <c r="E30" s="206"/>
      <c r="F30" s="206"/>
      <c r="G30" s="206"/>
      <c r="H30" s="195"/>
    </row>
    <row r="32" spans="1:7" ht="59.25" customHeight="1">
      <c r="A32" s="308" t="s">
        <v>558</v>
      </c>
      <c r="B32" s="308"/>
      <c r="C32" s="308"/>
      <c r="D32" s="308"/>
      <c r="E32" s="308"/>
      <c r="F32" s="308"/>
      <c r="G32" s="308"/>
    </row>
  </sheetData>
  <sheetProtection/>
  <mergeCells count="4">
    <mergeCell ref="A3:G3"/>
    <mergeCell ref="A4:G4"/>
    <mergeCell ref="A5:G5"/>
    <mergeCell ref="A32:G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selection activeCell="F78" sqref="F78"/>
    </sheetView>
  </sheetViews>
  <sheetFormatPr defaultColWidth="11.421875" defaultRowHeight="15"/>
  <cols>
    <col min="1" max="1" width="37.28125" style="0" customWidth="1"/>
  </cols>
  <sheetData>
    <row r="1" ht="15">
      <c r="A1" s="181" t="s">
        <v>559</v>
      </c>
    </row>
    <row r="2" ht="15.75" thickBot="1"/>
    <row r="3" spans="1:6" ht="13.5" customHeight="1">
      <c r="A3" s="404" t="s">
        <v>441</v>
      </c>
      <c r="B3" s="405"/>
      <c r="C3" s="405"/>
      <c r="D3" s="405"/>
      <c r="E3" s="405"/>
      <c r="F3" s="406"/>
    </row>
    <row r="4" spans="1:6" ht="12" customHeight="1" thickBot="1">
      <c r="A4" s="407" t="s">
        <v>560</v>
      </c>
      <c r="B4" s="408"/>
      <c r="C4" s="408"/>
      <c r="D4" s="408"/>
      <c r="E4" s="408"/>
      <c r="F4" s="409"/>
    </row>
    <row r="5" spans="1:6" ht="25.5" thickBot="1">
      <c r="A5" s="207"/>
      <c r="B5" s="208" t="s">
        <v>561</v>
      </c>
      <c r="C5" s="208" t="s">
        <v>562</v>
      </c>
      <c r="D5" s="208" t="s">
        <v>563</v>
      </c>
      <c r="E5" s="208" t="s">
        <v>564</v>
      </c>
      <c r="F5" s="208" t="s">
        <v>565</v>
      </c>
    </row>
    <row r="6" spans="1:6" ht="15" customHeight="1">
      <c r="A6" s="209" t="s">
        <v>566</v>
      </c>
      <c r="B6" s="210"/>
      <c r="C6" s="211"/>
      <c r="D6" s="211"/>
      <c r="E6" s="211"/>
      <c r="F6" s="211"/>
    </row>
    <row r="7" spans="1:6" ht="15" customHeight="1">
      <c r="A7" s="76" t="s">
        <v>567</v>
      </c>
      <c r="B7" s="210"/>
      <c r="C7" s="211"/>
      <c r="D7" s="211"/>
      <c r="E7" s="211"/>
      <c r="F7" s="211"/>
    </row>
    <row r="8" spans="1:6" ht="15" customHeight="1">
      <c r="A8" s="179" t="s">
        <v>568</v>
      </c>
      <c r="B8" s="210"/>
      <c r="C8" s="211"/>
      <c r="D8" s="211"/>
      <c r="E8" s="211"/>
      <c r="F8" s="211"/>
    </row>
    <row r="9" spans="1:6" ht="15" customHeight="1">
      <c r="A9" s="209"/>
      <c r="B9" s="212"/>
      <c r="C9" s="213"/>
      <c r="D9" s="213"/>
      <c r="E9" s="213"/>
      <c r="F9" s="213"/>
    </row>
    <row r="10" spans="1:6" ht="15" customHeight="1">
      <c r="A10" s="209" t="s">
        <v>569</v>
      </c>
      <c r="B10" s="212"/>
      <c r="C10" s="213"/>
      <c r="D10" s="213"/>
      <c r="E10" s="213"/>
      <c r="F10" s="213"/>
    </row>
    <row r="11" spans="1:6" ht="15" customHeight="1">
      <c r="A11" s="179" t="s">
        <v>570</v>
      </c>
      <c r="B11" s="212"/>
      <c r="C11" s="213"/>
      <c r="D11" s="213"/>
      <c r="E11" s="213"/>
      <c r="F11" s="213"/>
    </row>
    <row r="12" spans="1:6" ht="15" customHeight="1">
      <c r="A12" s="214" t="s">
        <v>571</v>
      </c>
      <c r="B12" s="212"/>
      <c r="C12" s="213"/>
      <c r="D12" s="213"/>
      <c r="E12" s="213"/>
      <c r="F12" s="213"/>
    </row>
    <row r="13" spans="1:6" ht="15" customHeight="1">
      <c r="A13" s="214" t="s">
        <v>572</v>
      </c>
      <c r="B13" s="212"/>
      <c r="C13" s="213"/>
      <c r="D13" s="213"/>
      <c r="E13" s="213"/>
      <c r="F13" s="213"/>
    </row>
    <row r="14" spans="1:6" ht="15" customHeight="1">
      <c r="A14" s="214" t="s">
        <v>573</v>
      </c>
      <c r="B14" s="212"/>
      <c r="C14" s="213"/>
      <c r="D14" s="213"/>
      <c r="E14" s="213"/>
      <c r="F14" s="213"/>
    </row>
    <row r="15" spans="1:6" ht="15" customHeight="1">
      <c r="A15" s="179" t="s">
        <v>574</v>
      </c>
      <c r="B15" s="212"/>
      <c r="C15" s="213"/>
      <c r="D15" s="213"/>
      <c r="E15" s="213"/>
      <c r="F15" s="213"/>
    </row>
    <row r="16" spans="1:6" ht="15" customHeight="1">
      <c r="A16" s="214" t="s">
        <v>571</v>
      </c>
      <c r="B16" s="212"/>
      <c r="C16" s="213"/>
      <c r="D16" s="213"/>
      <c r="E16" s="213"/>
      <c r="F16" s="213"/>
    </row>
    <row r="17" spans="1:6" ht="15" customHeight="1">
      <c r="A17" s="214" t="s">
        <v>572</v>
      </c>
      <c r="B17" s="212"/>
      <c r="C17" s="213"/>
      <c r="D17" s="213"/>
      <c r="E17" s="213"/>
      <c r="F17" s="213"/>
    </row>
    <row r="18" spans="1:6" ht="15" customHeight="1">
      <c r="A18" s="214" t="s">
        <v>573</v>
      </c>
      <c r="B18" s="212"/>
      <c r="C18" s="213"/>
      <c r="D18" s="213"/>
      <c r="E18" s="213"/>
      <c r="F18" s="213"/>
    </row>
    <row r="19" spans="1:6" ht="15" customHeight="1">
      <c r="A19" s="179" t="s">
        <v>575</v>
      </c>
      <c r="B19" s="212"/>
      <c r="C19" s="213"/>
      <c r="D19" s="213"/>
      <c r="E19" s="213"/>
      <c r="F19" s="213"/>
    </row>
    <row r="20" spans="1:6" ht="15" customHeight="1">
      <c r="A20" s="179" t="s">
        <v>576</v>
      </c>
      <c r="B20" s="212"/>
      <c r="C20" s="213"/>
      <c r="D20" s="213"/>
      <c r="E20" s="213"/>
      <c r="F20" s="213"/>
    </row>
    <row r="21" spans="1:6" ht="15" customHeight="1">
      <c r="A21" s="179" t="s">
        <v>577</v>
      </c>
      <c r="B21" s="212"/>
      <c r="C21" s="213"/>
      <c r="D21" s="213"/>
      <c r="E21" s="213"/>
      <c r="F21" s="213"/>
    </row>
    <row r="22" spans="1:6" ht="15" customHeight="1">
      <c r="A22" s="179" t="s">
        <v>578</v>
      </c>
      <c r="B22" s="212"/>
      <c r="C22" s="213"/>
      <c r="D22" s="213"/>
      <c r="E22" s="213"/>
      <c r="F22" s="213"/>
    </row>
    <row r="23" spans="1:6" ht="15" customHeight="1">
      <c r="A23" s="179" t="s">
        <v>579</v>
      </c>
      <c r="B23" s="212"/>
      <c r="C23" s="213"/>
      <c r="D23" s="213"/>
      <c r="E23" s="213"/>
      <c r="F23" s="213"/>
    </row>
    <row r="24" spans="1:6" ht="15" customHeight="1">
      <c r="A24" s="179" t="s">
        <v>580</v>
      </c>
      <c r="B24" s="212"/>
      <c r="C24" s="213"/>
      <c r="D24" s="213"/>
      <c r="E24" s="213"/>
      <c r="F24" s="213"/>
    </row>
    <row r="25" spans="1:6" ht="15" customHeight="1">
      <c r="A25" s="179" t="s">
        <v>581</v>
      </c>
      <c r="B25" s="212"/>
      <c r="C25" s="213"/>
      <c r="D25" s="213"/>
      <c r="E25" s="213"/>
      <c r="F25" s="213"/>
    </row>
    <row r="26" spans="1:6" ht="15" customHeight="1">
      <c r="A26" s="179" t="s">
        <v>582</v>
      </c>
      <c r="B26" s="212"/>
      <c r="C26" s="213"/>
      <c r="D26" s="213"/>
      <c r="E26" s="213"/>
      <c r="F26" s="213"/>
    </row>
    <row r="27" spans="1:6" ht="15" customHeight="1">
      <c r="A27" s="179"/>
      <c r="B27" s="212"/>
      <c r="C27" s="213"/>
      <c r="D27" s="213"/>
      <c r="E27" s="213"/>
      <c r="F27" s="213"/>
    </row>
    <row r="28" spans="1:6" ht="15" customHeight="1">
      <c r="A28" s="102" t="s">
        <v>583</v>
      </c>
      <c r="B28" s="212"/>
      <c r="C28" s="213"/>
      <c r="D28" s="213"/>
      <c r="E28" s="213"/>
      <c r="F28" s="213"/>
    </row>
    <row r="29" spans="1:6" ht="15" customHeight="1">
      <c r="A29" s="179" t="s">
        <v>584</v>
      </c>
      <c r="B29" s="212"/>
      <c r="C29" s="213"/>
      <c r="D29" s="213"/>
      <c r="E29" s="213"/>
      <c r="F29" s="213"/>
    </row>
    <row r="30" spans="1:6" ht="15" customHeight="1">
      <c r="A30" s="179"/>
      <c r="B30" s="212"/>
      <c r="C30" s="213"/>
      <c r="D30" s="213"/>
      <c r="E30" s="213"/>
      <c r="F30" s="213"/>
    </row>
    <row r="31" spans="1:6" ht="15" customHeight="1">
      <c r="A31" s="102" t="s">
        <v>585</v>
      </c>
      <c r="B31" s="212"/>
      <c r="C31" s="213"/>
      <c r="D31" s="213"/>
      <c r="E31" s="213"/>
      <c r="F31" s="213"/>
    </row>
    <row r="32" spans="1:6" ht="15" customHeight="1">
      <c r="A32" s="179" t="s">
        <v>570</v>
      </c>
      <c r="B32" s="212"/>
      <c r="C32" s="213"/>
      <c r="D32" s="213"/>
      <c r="E32" s="213"/>
      <c r="F32" s="213"/>
    </row>
    <row r="33" spans="1:6" ht="15" customHeight="1">
      <c r="A33" s="179" t="s">
        <v>574</v>
      </c>
      <c r="B33" s="212"/>
      <c r="C33" s="213"/>
      <c r="D33" s="213"/>
      <c r="E33" s="213"/>
      <c r="F33" s="213"/>
    </row>
    <row r="34" spans="1:6" ht="15" customHeight="1">
      <c r="A34" s="179" t="s">
        <v>586</v>
      </c>
      <c r="B34" s="212"/>
      <c r="C34" s="213"/>
      <c r="D34" s="213"/>
      <c r="E34" s="213"/>
      <c r="F34" s="213"/>
    </row>
    <row r="35" spans="1:6" ht="15" customHeight="1">
      <c r="A35" s="179"/>
      <c r="B35" s="212"/>
      <c r="C35" s="213"/>
      <c r="D35" s="213"/>
      <c r="E35" s="213"/>
      <c r="F35" s="213"/>
    </row>
    <row r="36" spans="1:6" ht="15" customHeight="1">
      <c r="A36" s="102" t="s">
        <v>587</v>
      </c>
      <c r="B36" s="212"/>
      <c r="C36" s="213"/>
      <c r="D36" s="213"/>
      <c r="E36" s="213"/>
      <c r="F36" s="213"/>
    </row>
    <row r="37" spans="1:6" ht="15" customHeight="1">
      <c r="A37" s="179" t="s">
        <v>588</v>
      </c>
      <c r="B37" s="212"/>
      <c r="C37" s="213"/>
      <c r="D37" s="213"/>
      <c r="E37" s="213"/>
      <c r="F37" s="213"/>
    </row>
    <row r="38" spans="1:6" ht="15" customHeight="1">
      <c r="A38" s="179" t="s">
        <v>589</v>
      </c>
      <c r="B38" s="212"/>
      <c r="C38" s="213"/>
      <c r="D38" s="213"/>
      <c r="E38" s="213"/>
      <c r="F38" s="213"/>
    </row>
    <row r="39" spans="1:6" ht="15" customHeight="1">
      <c r="A39" s="179" t="s">
        <v>590</v>
      </c>
      <c r="B39" s="212"/>
      <c r="C39" s="213"/>
      <c r="D39" s="213"/>
      <c r="E39" s="213"/>
      <c r="F39" s="213"/>
    </row>
    <row r="40" spans="1:6" ht="15" customHeight="1">
      <c r="A40" s="215"/>
      <c r="B40" s="212"/>
      <c r="C40" s="213"/>
      <c r="D40" s="213"/>
      <c r="E40" s="213"/>
      <c r="F40" s="213"/>
    </row>
    <row r="41" spans="1:6" ht="15" customHeight="1">
      <c r="A41" s="209" t="s">
        <v>591</v>
      </c>
      <c r="B41" s="212"/>
      <c r="C41" s="213"/>
      <c r="D41" s="213"/>
      <c r="E41" s="213"/>
      <c r="F41" s="213"/>
    </row>
    <row r="42" spans="1:6" ht="15" customHeight="1">
      <c r="A42" s="215"/>
      <c r="B42" s="212"/>
      <c r="C42" s="213"/>
      <c r="D42" s="213"/>
      <c r="E42" s="213"/>
      <c r="F42" s="213"/>
    </row>
    <row r="43" spans="1:6" ht="15" customHeight="1">
      <c r="A43" s="209" t="s">
        <v>592</v>
      </c>
      <c r="B43" s="212"/>
      <c r="C43" s="213"/>
      <c r="D43" s="213"/>
      <c r="E43" s="213"/>
      <c r="F43" s="213"/>
    </row>
    <row r="44" spans="1:6" ht="15" customHeight="1">
      <c r="A44" s="179" t="s">
        <v>593</v>
      </c>
      <c r="B44" s="212"/>
      <c r="C44" s="213"/>
      <c r="D44" s="213"/>
      <c r="E44" s="213"/>
      <c r="F44" s="213"/>
    </row>
    <row r="45" spans="1:6" ht="15" customHeight="1">
      <c r="A45" s="179" t="s">
        <v>594</v>
      </c>
      <c r="B45" s="212"/>
      <c r="C45" s="213"/>
      <c r="D45" s="213"/>
      <c r="E45" s="213"/>
      <c r="F45" s="213"/>
    </row>
    <row r="46" spans="1:6" ht="15" customHeight="1">
      <c r="A46" s="179" t="s">
        <v>595</v>
      </c>
      <c r="B46" s="212"/>
      <c r="C46" s="213"/>
      <c r="D46" s="213"/>
      <c r="E46" s="213"/>
      <c r="F46" s="213"/>
    </row>
    <row r="47" spans="1:6" ht="15" customHeight="1">
      <c r="A47" s="215"/>
      <c r="B47" s="212"/>
      <c r="C47" s="213"/>
      <c r="D47" s="213"/>
      <c r="E47" s="213"/>
      <c r="F47" s="213"/>
    </row>
    <row r="48" spans="1:6" ht="15" customHeight="1">
      <c r="A48" s="216" t="s">
        <v>596</v>
      </c>
      <c r="B48" s="212"/>
      <c r="C48" s="213"/>
      <c r="D48" s="213"/>
      <c r="E48" s="213"/>
      <c r="F48" s="213"/>
    </row>
    <row r="49" spans="1:6" ht="15" customHeight="1">
      <c r="A49" s="179" t="s">
        <v>594</v>
      </c>
      <c r="B49" s="212"/>
      <c r="C49" s="213"/>
      <c r="D49" s="213"/>
      <c r="E49" s="213"/>
      <c r="F49" s="213"/>
    </row>
    <row r="50" spans="1:6" ht="15" customHeight="1">
      <c r="A50" s="179" t="s">
        <v>595</v>
      </c>
      <c r="B50" s="212"/>
      <c r="C50" s="213"/>
      <c r="D50" s="213"/>
      <c r="E50" s="213"/>
      <c r="F50" s="213"/>
    </row>
    <row r="51" spans="1:6" ht="15" customHeight="1">
      <c r="A51" s="215"/>
      <c r="B51" s="212"/>
      <c r="C51" s="213"/>
      <c r="D51" s="213"/>
      <c r="E51" s="213"/>
      <c r="F51" s="213"/>
    </row>
    <row r="52" spans="1:6" ht="15" customHeight="1">
      <c r="A52" s="209" t="s">
        <v>597</v>
      </c>
      <c r="B52" s="212"/>
      <c r="C52" s="213"/>
      <c r="D52" s="213"/>
      <c r="E52" s="213"/>
      <c r="F52" s="213"/>
    </row>
    <row r="53" spans="1:6" ht="15" customHeight="1">
      <c r="A53" s="179" t="s">
        <v>594</v>
      </c>
      <c r="B53" s="212"/>
      <c r="C53" s="213"/>
      <c r="D53" s="213"/>
      <c r="E53" s="213"/>
      <c r="F53" s="213"/>
    </row>
    <row r="54" spans="1:6" ht="15" customHeight="1">
      <c r="A54" s="179" t="s">
        <v>595</v>
      </c>
      <c r="B54" s="212"/>
      <c r="C54" s="213"/>
      <c r="D54" s="213"/>
      <c r="E54" s="213"/>
      <c r="F54" s="213"/>
    </row>
    <row r="55" spans="1:6" ht="15" customHeight="1">
      <c r="A55" s="179" t="s">
        <v>598</v>
      </c>
      <c r="B55" s="212"/>
      <c r="C55" s="213"/>
      <c r="D55" s="213"/>
      <c r="E55" s="213"/>
      <c r="F55" s="213"/>
    </row>
    <row r="56" spans="1:6" ht="15" customHeight="1">
      <c r="A56" s="215"/>
      <c r="B56" s="212"/>
      <c r="C56" s="213"/>
      <c r="D56" s="213"/>
      <c r="E56" s="213"/>
      <c r="F56" s="213"/>
    </row>
    <row r="57" spans="1:6" ht="15" customHeight="1">
      <c r="A57" s="209" t="s">
        <v>599</v>
      </c>
      <c r="B57" s="212"/>
      <c r="C57" s="213"/>
      <c r="D57" s="213"/>
      <c r="E57" s="213"/>
      <c r="F57" s="213"/>
    </row>
    <row r="58" spans="1:6" ht="15" customHeight="1">
      <c r="A58" s="179" t="s">
        <v>594</v>
      </c>
      <c r="B58" s="212"/>
      <c r="C58" s="213"/>
      <c r="D58" s="213"/>
      <c r="E58" s="213"/>
      <c r="F58" s="213"/>
    </row>
    <row r="59" spans="1:6" ht="15" customHeight="1">
      <c r="A59" s="179" t="s">
        <v>595</v>
      </c>
      <c r="B59" s="212"/>
      <c r="C59" s="213"/>
      <c r="D59" s="213"/>
      <c r="E59" s="213"/>
      <c r="F59" s="213"/>
    </row>
    <row r="60" spans="1:6" ht="15" customHeight="1">
      <c r="A60" s="215"/>
      <c r="B60" s="212"/>
      <c r="C60" s="213"/>
      <c r="D60" s="213"/>
      <c r="E60" s="213"/>
      <c r="F60" s="213"/>
    </row>
    <row r="61" spans="1:6" ht="15" customHeight="1">
      <c r="A61" s="209" t="s">
        <v>600</v>
      </c>
      <c r="B61" s="212"/>
      <c r="C61" s="213"/>
      <c r="D61" s="213"/>
      <c r="E61" s="213"/>
      <c r="F61" s="213"/>
    </row>
    <row r="62" spans="1:6" ht="15" customHeight="1">
      <c r="A62" s="179" t="s">
        <v>601</v>
      </c>
      <c r="B62" s="212"/>
      <c r="C62" s="213"/>
      <c r="D62" s="213"/>
      <c r="E62" s="213"/>
      <c r="F62" s="213"/>
    </row>
    <row r="63" spans="1:6" ht="15" customHeight="1">
      <c r="A63" s="179" t="s">
        <v>602</v>
      </c>
      <c r="B63" s="212"/>
      <c r="C63" s="213"/>
      <c r="D63" s="213"/>
      <c r="E63" s="213"/>
      <c r="F63" s="213"/>
    </row>
    <row r="64" spans="1:6" ht="15" customHeight="1">
      <c r="A64" s="215"/>
      <c r="B64" s="212"/>
      <c r="C64" s="213"/>
      <c r="D64" s="213"/>
      <c r="E64" s="213"/>
      <c r="F64" s="213"/>
    </row>
    <row r="65" spans="1:6" ht="15" customHeight="1">
      <c r="A65" s="209" t="s">
        <v>603</v>
      </c>
      <c r="B65" s="212"/>
      <c r="C65" s="213"/>
      <c r="D65" s="213"/>
      <c r="E65" s="213"/>
      <c r="F65" s="213"/>
    </row>
    <row r="66" spans="1:6" ht="15" customHeight="1">
      <c r="A66" s="179" t="s">
        <v>604</v>
      </c>
      <c r="B66" s="212"/>
      <c r="C66" s="213"/>
      <c r="D66" s="213"/>
      <c r="E66" s="213"/>
      <c r="F66" s="213"/>
    </row>
    <row r="67" spans="1:6" ht="15" customHeight="1">
      <c r="A67" s="179" t="s">
        <v>605</v>
      </c>
      <c r="B67" s="212"/>
      <c r="C67" s="213"/>
      <c r="D67" s="213"/>
      <c r="E67" s="213"/>
      <c r="F67" s="213"/>
    </row>
    <row r="68" spans="1:6" ht="15" customHeight="1" thickBot="1">
      <c r="A68" s="217"/>
      <c r="B68" s="218"/>
      <c r="C68" s="219"/>
      <c r="D68" s="219"/>
      <c r="E68" s="219"/>
      <c r="F68" s="219"/>
    </row>
  </sheetData>
  <sheetProtection/>
  <mergeCells count="2">
    <mergeCell ref="A3:F3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view="pageBreakPreview" zoomScale="145" zoomScaleNormal="130" zoomScaleSheetLayoutView="145" zoomScalePageLayoutView="0" workbookViewId="0" topLeftCell="A7">
      <selection activeCell="G20" sqref="G20"/>
    </sheetView>
  </sheetViews>
  <sheetFormatPr defaultColWidth="11.421875" defaultRowHeight="15"/>
  <sheetData>
    <row r="2" ht="15">
      <c r="A2" s="30" t="s">
        <v>121</v>
      </c>
    </row>
    <row r="3" ht="15.75" thickBot="1"/>
    <row r="4" spans="1:9" ht="15.75" thickBot="1">
      <c r="A4" s="292" t="s">
        <v>441</v>
      </c>
      <c r="B4" s="293"/>
      <c r="C4" s="293"/>
      <c r="D4" s="293"/>
      <c r="E4" s="293"/>
      <c r="F4" s="293"/>
      <c r="G4" s="293"/>
      <c r="H4" s="293"/>
      <c r="I4" s="294"/>
    </row>
    <row r="5" spans="1:9" ht="15.75" thickBot="1">
      <c r="A5" s="295" t="s">
        <v>122</v>
      </c>
      <c r="B5" s="296"/>
      <c r="C5" s="296"/>
      <c r="D5" s="296"/>
      <c r="E5" s="296"/>
      <c r="F5" s="296"/>
      <c r="G5" s="296"/>
      <c r="H5" s="296"/>
      <c r="I5" s="297"/>
    </row>
    <row r="6" spans="1:9" ht="15.75" thickBot="1">
      <c r="A6" s="295" t="s">
        <v>678</v>
      </c>
      <c r="B6" s="296"/>
      <c r="C6" s="296"/>
      <c r="D6" s="296"/>
      <c r="E6" s="296"/>
      <c r="F6" s="296"/>
      <c r="G6" s="296"/>
      <c r="H6" s="296"/>
      <c r="I6" s="297"/>
    </row>
    <row r="7" spans="1:9" ht="15.75" thickBot="1">
      <c r="A7" s="295" t="s">
        <v>1</v>
      </c>
      <c r="B7" s="296"/>
      <c r="C7" s="296"/>
      <c r="D7" s="296"/>
      <c r="E7" s="296"/>
      <c r="F7" s="296"/>
      <c r="G7" s="296"/>
      <c r="H7" s="296"/>
      <c r="I7" s="297"/>
    </row>
    <row r="8" spans="1:9" ht="24" customHeight="1">
      <c r="A8" s="298" t="s">
        <v>123</v>
      </c>
      <c r="B8" s="299"/>
      <c r="C8" s="15" t="s">
        <v>124</v>
      </c>
      <c r="D8" s="288" t="s">
        <v>125</v>
      </c>
      <c r="E8" s="288" t="s">
        <v>126</v>
      </c>
      <c r="F8" s="288" t="s">
        <v>127</v>
      </c>
      <c r="G8" s="15" t="s">
        <v>128</v>
      </c>
      <c r="H8" s="288" t="s">
        <v>130</v>
      </c>
      <c r="I8" s="288" t="s">
        <v>131</v>
      </c>
    </row>
    <row r="9" spans="1:9" ht="25.5" thickBot="1">
      <c r="A9" s="300"/>
      <c r="B9" s="301"/>
      <c r="C9" s="16" t="s">
        <v>607</v>
      </c>
      <c r="D9" s="289"/>
      <c r="E9" s="289"/>
      <c r="F9" s="289"/>
      <c r="G9" s="16" t="s">
        <v>129</v>
      </c>
      <c r="H9" s="289"/>
      <c r="I9" s="289"/>
    </row>
    <row r="10" spans="1:9" ht="15">
      <c r="A10" s="304"/>
      <c r="B10" s="305"/>
      <c r="C10" s="71"/>
      <c r="D10" s="71"/>
      <c r="E10" s="71"/>
      <c r="F10" s="71"/>
      <c r="G10" s="71"/>
      <c r="H10" s="71"/>
      <c r="I10" s="71"/>
    </row>
    <row r="11" spans="1:9" ht="15">
      <c r="A11" s="306" t="s">
        <v>132</v>
      </c>
      <c r="B11" s="307"/>
      <c r="C11" s="110">
        <f aca="true" t="shared" si="0" ref="C11:I11">C12+C13+C14</f>
        <v>0</v>
      </c>
      <c r="D11" s="110">
        <f t="shared" si="0"/>
        <v>0</v>
      </c>
      <c r="E11" s="110">
        <f t="shared" si="0"/>
        <v>0</v>
      </c>
      <c r="F11" s="110">
        <f t="shared" si="0"/>
        <v>0</v>
      </c>
      <c r="G11" s="110">
        <f t="shared" si="0"/>
        <v>0</v>
      </c>
      <c r="H11" s="110">
        <f t="shared" si="0"/>
        <v>0</v>
      </c>
      <c r="I11" s="110">
        <f t="shared" si="0"/>
        <v>0</v>
      </c>
    </row>
    <row r="12" spans="1:9" ht="15">
      <c r="A12" s="306" t="s">
        <v>133</v>
      </c>
      <c r="B12" s="307"/>
      <c r="C12" s="110">
        <f>C13+C14+C15</f>
        <v>0</v>
      </c>
      <c r="D12" s="110">
        <f aca="true" t="shared" si="1" ref="D12:I12">D13+D14+D15</f>
        <v>0</v>
      </c>
      <c r="E12" s="110">
        <f t="shared" si="1"/>
        <v>0</v>
      </c>
      <c r="F12" s="110">
        <f t="shared" si="1"/>
        <v>0</v>
      </c>
      <c r="G12" s="110">
        <f t="shared" si="1"/>
        <v>0</v>
      </c>
      <c r="H12" s="110">
        <f t="shared" si="1"/>
        <v>0</v>
      </c>
      <c r="I12" s="110">
        <f t="shared" si="1"/>
        <v>0</v>
      </c>
    </row>
    <row r="13" spans="1:9" ht="16.5">
      <c r="A13" s="150"/>
      <c r="B13" s="134" t="s">
        <v>134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</row>
    <row r="14" spans="1:9" ht="16.5">
      <c r="A14" s="151"/>
      <c r="B14" s="134" t="s">
        <v>135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</row>
    <row r="15" spans="1:9" ht="16.5">
      <c r="A15" s="151"/>
      <c r="B15" s="134" t="s">
        <v>136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</row>
    <row r="16" spans="1:9" ht="15">
      <c r="A16" s="306" t="s">
        <v>137</v>
      </c>
      <c r="B16" s="307"/>
      <c r="C16" s="110">
        <f>C17+C18+C19</f>
        <v>0</v>
      </c>
      <c r="D16" s="110">
        <f aca="true" t="shared" si="2" ref="D16:I16">D17+D18+D19</f>
        <v>0</v>
      </c>
      <c r="E16" s="110">
        <f t="shared" si="2"/>
        <v>0</v>
      </c>
      <c r="F16" s="110">
        <f t="shared" si="2"/>
        <v>0</v>
      </c>
      <c r="G16" s="110">
        <f t="shared" si="2"/>
        <v>0</v>
      </c>
      <c r="H16" s="110">
        <f t="shared" si="2"/>
        <v>0</v>
      </c>
      <c r="I16" s="110">
        <f t="shared" si="2"/>
        <v>0</v>
      </c>
    </row>
    <row r="17" spans="1:9" ht="16.5">
      <c r="A17" s="150"/>
      <c r="B17" s="134" t="s">
        <v>138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</row>
    <row r="18" spans="1:9" ht="16.5">
      <c r="A18" s="151"/>
      <c r="B18" s="134" t="s">
        <v>139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</row>
    <row r="19" spans="1:9" ht="16.5">
      <c r="A19" s="151"/>
      <c r="B19" s="134" t="s">
        <v>140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</row>
    <row r="20" spans="1:9" ht="15">
      <c r="A20" s="306" t="s">
        <v>141</v>
      </c>
      <c r="B20" s="307"/>
      <c r="C20" s="111">
        <v>105209458</v>
      </c>
      <c r="D20" s="261"/>
      <c r="E20" s="261"/>
      <c r="F20" s="261"/>
      <c r="G20" s="111">
        <f>+1!F11</f>
        <v>38543282</v>
      </c>
      <c r="H20" s="261"/>
      <c r="I20" s="261"/>
    </row>
    <row r="21" spans="1:9" ht="15">
      <c r="A21" s="151"/>
      <c r="B21" s="134"/>
      <c r="C21" s="111"/>
      <c r="D21" s="111"/>
      <c r="E21" s="111"/>
      <c r="F21" s="111"/>
      <c r="G21" s="111"/>
      <c r="H21" s="111"/>
      <c r="I21" s="111"/>
    </row>
    <row r="22" spans="1:9" ht="16.5" customHeight="1">
      <c r="A22" s="306" t="s">
        <v>142</v>
      </c>
      <c r="B22" s="307"/>
      <c r="C22" s="111">
        <f>C11+C20</f>
        <v>105209458</v>
      </c>
      <c r="D22" s="111">
        <v>0</v>
      </c>
      <c r="E22" s="111">
        <v>0</v>
      </c>
      <c r="F22" s="111">
        <v>0</v>
      </c>
      <c r="G22" s="111">
        <f>G11+G20</f>
        <v>38543282</v>
      </c>
      <c r="H22" s="111">
        <v>0</v>
      </c>
      <c r="I22" s="111">
        <v>0</v>
      </c>
    </row>
    <row r="23" spans="1:9" ht="15">
      <c r="A23" s="306"/>
      <c r="B23" s="307"/>
      <c r="C23" s="111"/>
      <c r="D23" s="111"/>
      <c r="E23" s="111"/>
      <c r="F23" s="111"/>
      <c r="G23" s="111"/>
      <c r="H23" s="111"/>
      <c r="I23" s="111"/>
    </row>
    <row r="24" spans="1:9" ht="16.5" customHeight="1">
      <c r="A24" s="306" t="s">
        <v>467</v>
      </c>
      <c r="B24" s="307"/>
      <c r="C24" s="111"/>
      <c r="D24" s="111"/>
      <c r="E24" s="111"/>
      <c r="F24" s="111"/>
      <c r="G24" s="111"/>
      <c r="H24" s="111"/>
      <c r="I24" s="111"/>
    </row>
    <row r="25" spans="1:9" ht="15">
      <c r="A25" s="290" t="s">
        <v>143</v>
      </c>
      <c r="B25" s="291"/>
      <c r="C25" s="111">
        <v>0</v>
      </c>
      <c r="D25" s="111">
        <v>0</v>
      </c>
      <c r="E25" s="111">
        <v>0</v>
      </c>
      <c r="F25" s="111">
        <v>0</v>
      </c>
      <c r="G25" s="111">
        <f>+C25+D25-E25+F25</f>
        <v>0</v>
      </c>
      <c r="H25" s="111">
        <v>0</v>
      </c>
      <c r="I25" s="111">
        <v>0</v>
      </c>
    </row>
    <row r="26" spans="1:9" ht="15">
      <c r="A26" s="290" t="s">
        <v>144</v>
      </c>
      <c r="B26" s="291"/>
      <c r="C26" s="111">
        <v>0</v>
      </c>
      <c r="D26" s="111">
        <v>0</v>
      </c>
      <c r="E26" s="111">
        <v>0</v>
      </c>
      <c r="F26" s="111">
        <v>0</v>
      </c>
      <c r="G26" s="111">
        <f>+C26+D26-E26+F26</f>
        <v>0</v>
      </c>
      <c r="H26" s="111">
        <v>0</v>
      </c>
      <c r="I26" s="111">
        <v>0</v>
      </c>
    </row>
    <row r="27" spans="1:9" ht="15">
      <c r="A27" s="290" t="s">
        <v>145</v>
      </c>
      <c r="B27" s="291"/>
      <c r="C27" s="111">
        <v>0</v>
      </c>
      <c r="D27" s="111">
        <v>0</v>
      </c>
      <c r="E27" s="111">
        <v>0</v>
      </c>
      <c r="F27" s="111">
        <v>0</v>
      </c>
      <c r="G27" s="111">
        <f>+C27+D27-E27+F27</f>
        <v>0</v>
      </c>
      <c r="H27" s="111">
        <v>0</v>
      </c>
      <c r="I27" s="111">
        <v>0</v>
      </c>
    </row>
    <row r="28" spans="1:9" ht="15">
      <c r="A28" s="302"/>
      <c r="B28" s="303"/>
      <c r="C28" s="111"/>
      <c r="D28" s="111"/>
      <c r="E28" s="111"/>
      <c r="F28" s="111"/>
      <c r="G28" s="111"/>
      <c r="H28" s="111"/>
      <c r="I28" s="111"/>
    </row>
    <row r="29" spans="1:9" ht="16.5" customHeight="1">
      <c r="A29" s="306" t="s">
        <v>146</v>
      </c>
      <c r="B29" s="307"/>
      <c r="C29" s="111"/>
      <c r="D29" s="111"/>
      <c r="E29" s="111"/>
      <c r="F29" s="111"/>
      <c r="G29" s="111"/>
      <c r="H29" s="111"/>
      <c r="I29" s="111"/>
    </row>
    <row r="30" spans="1:9" ht="15">
      <c r="A30" s="290" t="s">
        <v>147</v>
      </c>
      <c r="B30" s="291"/>
      <c r="C30" s="111">
        <v>0</v>
      </c>
      <c r="D30" s="111">
        <v>0</v>
      </c>
      <c r="E30" s="111">
        <v>0</v>
      </c>
      <c r="F30" s="111">
        <v>0</v>
      </c>
      <c r="G30" s="111">
        <f>+C30+D30-E30+F30</f>
        <v>0</v>
      </c>
      <c r="H30" s="111">
        <v>0</v>
      </c>
      <c r="I30" s="111">
        <v>0</v>
      </c>
    </row>
    <row r="31" spans="1:9" ht="15">
      <c r="A31" s="290" t="s">
        <v>148</v>
      </c>
      <c r="B31" s="291"/>
      <c r="C31" s="111">
        <v>0</v>
      </c>
      <c r="D31" s="111">
        <v>0</v>
      </c>
      <c r="E31" s="111">
        <v>0</v>
      </c>
      <c r="F31" s="111">
        <v>0</v>
      </c>
      <c r="G31" s="111">
        <f>+C31+D31-E31+F31</f>
        <v>0</v>
      </c>
      <c r="H31" s="111">
        <v>0</v>
      </c>
      <c r="I31" s="111">
        <v>0</v>
      </c>
    </row>
    <row r="32" spans="1:9" ht="15">
      <c r="A32" s="290" t="s">
        <v>149</v>
      </c>
      <c r="B32" s="291"/>
      <c r="C32" s="111">
        <v>0</v>
      </c>
      <c r="D32" s="111">
        <v>0</v>
      </c>
      <c r="E32" s="111">
        <v>0</v>
      </c>
      <c r="F32" s="111">
        <v>0</v>
      </c>
      <c r="G32" s="111">
        <f>+C32+D32-E32+F32</f>
        <v>0</v>
      </c>
      <c r="H32" s="111">
        <v>0</v>
      </c>
      <c r="I32" s="111">
        <v>0</v>
      </c>
    </row>
    <row r="33" spans="1:9" ht="15.75" thickBot="1">
      <c r="A33" s="312"/>
      <c r="B33" s="313"/>
      <c r="C33" s="152"/>
      <c r="D33" s="152"/>
      <c r="E33" s="152"/>
      <c r="F33" s="152"/>
      <c r="G33" s="152"/>
      <c r="H33" s="152"/>
      <c r="I33" s="152"/>
    </row>
    <row r="36" spans="1:9" ht="89.25" customHeight="1">
      <c r="A36" s="17">
        <v>1</v>
      </c>
      <c r="B36" s="308" t="s">
        <v>151</v>
      </c>
      <c r="C36" s="308"/>
      <c r="D36" s="308"/>
      <c r="E36" s="308"/>
      <c r="F36" s="308"/>
      <c r="G36" s="308"/>
      <c r="H36" s="308"/>
      <c r="I36" s="308"/>
    </row>
    <row r="37" spans="1:2" ht="15">
      <c r="A37" s="17">
        <v>2</v>
      </c>
      <c r="B37" t="s">
        <v>150</v>
      </c>
    </row>
    <row r="38" ht="15.75" thickBot="1"/>
    <row r="39" spans="1:6" ht="15">
      <c r="A39" s="288" t="s">
        <v>166</v>
      </c>
      <c r="B39" s="18" t="s">
        <v>152</v>
      </c>
      <c r="C39" s="18" t="s">
        <v>154</v>
      </c>
      <c r="D39" s="18" t="s">
        <v>157</v>
      </c>
      <c r="E39" s="288" t="s">
        <v>159</v>
      </c>
      <c r="F39" s="18" t="s">
        <v>160</v>
      </c>
    </row>
    <row r="40" spans="1:6" ht="15">
      <c r="A40" s="309"/>
      <c r="B40" s="15" t="s">
        <v>153</v>
      </c>
      <c r="C40" s="15" t="s">
        <v>155</v>
      </c>
      <c r="D40" s="15" t="s">
        <v>158</v>
      </c>
      <c r="E40" s="311"/>
      <c r="F40" s="15" t="s">
        <v>161</v>
      </c>
    </row>
    <row r="41" spans="1:6" ht="15.75" thickBot="1">
      <c r="A41" s="310"/>
      <c r="B41" s="19"/>
      <c r="C41" s="16" t="s">
        <v>156</v>
      </c>
      <c r="D41" s="19"/>
      <c r="E41" s="289"/>
      <c r="F41" s="19"/>
    </row>
    <row r="42" spans="1:6" ht="24.75">
      <c r="A42" s="24" t="s">
        <v>162</v>
      </c>
      <c r="B42" s="8"/>
      <c r="C42" s="8"/>
      <c r="D42" s="8"/>
      <c r="E42" s="8"/>
      <c r="F42" s="8"/>
    </row>
    <row r="43" spans="1:6" ht="15">
      <c r="A43" s="59" t="s">
        <v>163</v>
      </c>
      <c r="B43" s="8"/>
      <c r="C43" s="8"/>
      <c r="D43" s="8"/>
      <c r="E43" s="8"/>
      <c r="F43" s="8"/>
    </row>
    <row r="44" spans="1:6" ht="15">
      <c r="A44" s="59" t="s">
        <v>164</v>
      </c>
      <c r="B44" s="8"/>
      <c r="C44" s="8"/>
      <c r="D44" s="8"/>
      <c r="E44" s="8"/>
      <c r="F44" s="8"/>
    </row>
    <row r="45" spans="1:6" ht="15.75" thickBot="1">
      <c r="A45" s="27" t="s">
        <v>165</v>
      </c>
      <c r="B45" s="10"/>
      <c r="C45" s="10"/>
      <c r="D45" s="10"/>
      <c r="E45" s="10"/>
      <c r="F45" s="10"/>
    </row>
    <row r="52" spans="1:7" ht="15">
      <c r="A52" s="125"/>
      <c r="B52" s="125"/>
      <c r="F52" s="125"/>
      <c r="G52" s="125"/>
    </row>
    <row r="53" spans="1:7" ht="15">
      <c r="A53" s="128"/>
      <c r="B53" s="128"/>
      <c r="F53" s="128"/>
      <c r="G53" s="128"/>
    </row>
    <row r="54" spans="1:7" ht="15">
      <c r="A54" s="128"/>
      <c r="B54" s="128"/>
      <c r="F54" s="128"/>
      <c r="G54" s="128"/>
    </row>
  </sheetData>
  <sheetProtection/>
  <mergeCells count="30">
    <mergeCell ref="A24:B24"/>
    <mergeCell ref="A25:B25"/>
    <mergeCell ref="B36:I36"/>
    <mergeCell ref="A39:A41"/>
    <mergeCell ref="E39:E41"/>
    <mergeCell ref="A29:B29"/>
    <mergeCell ref="A30:B30"/>
    <mergeCell ref="A31:B31"/>
    <mergeCell ref="A32:B32"/>
    <mergeCell ref="A33:B33"/>
    <mergeCell ref="E8:E9"/>
    <mergeCell ref="F8:F9"/>
    <mergeCell ref="A28:B28"/>
    <mergeCell ref="A10:B10"/>
    <mergeCell ref="A11:B11"/>
    <mergeCell ref="A12:B12"/>
    <mergeCell ref="A16:B16"/>
    <mergeCell ref="A20:B20"/>
    <mergeCell ref="A22:B22"/>
    <mergeCell ref="A23:B23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</mergeCells>
  <printOptions horizontalCentered="1"/>
  <pageMargins left="0.3937007874015748" right="0.5118110236220472" top="0.5511811023622047" bottom="0.5511811023622047" header="0.31496062992125984" footer="0.31496062992125984"/>
  <pageSetup fitToHeight="1" fitToWidth="1" horizontalDpi="600" verticalDpi="600" orientation="portrait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="130" zoomScaleSheetLayoutView="130" zoomScalePageLayoutView="0" workbookViewId="0" topLeftCell="A1">
      <selection activeCell="A5" sqref="A5:K5"/>
    </sheetView>
  </sheetViews>
  <sheetFormatPr defaultColWidth="11.421875" defaultRowHeight="15"/>
  <cols>
    <col min="1" max="1" width="15.57421875" style="0" customWidth="1"/>
  </cols>
  <sheetData>
    <row r="1" ht="15">
      <c r="A1" t="s">
        <v>167</v>
      </c>
    </row>
    <row r="2" ht="15.75" thickBot="1"/>
    <row r="3" spans="1:11" ht="15.75" thickBot="1">
      <c r="A3" s="314" t="s">
        <v>441</v>
      </c>
      <c r="B3" s="315"/>
      <c r="C3" s="315"/>
      <c r="D3" s="315"/>
      <c r="E3" s="315"/>
      <c r="F3" s="315"/>
      <c r="G3" s="315"/>
      <c r="H3" s="315"/>
      <c r="I3" s="315"/>
      <c r="J3" s="315"/>
      <c r="K3" s="316"/>
    </row>
    <row r="4" spans="1:11" ht="15.75" thickBot="1">
      <c r="A4" s="317" t="s">
        <v>168</v>
      </c>
      <c r="B4" s="318"/>
      <c r="C4" s="318"/>
      <c r="D4" s="318"/>
      <c r="E4" s="318"/>
      <c r="F4" s="318"/>
      <c r="G4" s="318"/>
      <c r="H4" s="318"/>
      <c r="I4" s="318"/>
      <c r="J4" s="318"/>
      <c r="K4" s="319"/>
    </row>
    <row r="5" spans="1:11" ht="15.75" thickBot="1">
      <c r="A5" s="317" t="s">
        <v>678</v>
      </c>
      <c r="B5" s="318"/>
      <c r="C5" s="318"/>
      <c r="D5" s="318"/>
      <c r="E5" s="318"/>
      <c r="F5" s="318"/>
      <c r="G5" s="318"/>
      <c r="H5" s="318"/>
      <c r="I5" s="318"/>
      <c r="J5" s="318"/>
      <c r="K5" s="319"/>
    </row>
    <row r="6" spans="1:11" ht="15.75" thickBot="1">
      <c r="A6" s="317" t="s">
        <v>1</v>
      </c>
      <c r="B6" s="318"/>
      <c r="C6" s="318"/>
      <c r="D6" s="318"/>
      <c r="E6" s="318"/>
      <c r="F6" s="318"/>
      <c r="G6" s="318"/>
      <c r="H6" s="318"/>
      <c r="I6" s="318"/>
      <c r="J6" s="318"/>
      <c r="K6" s="319"/>
    </row>
    <row r="7" spans="1:11" ht="75" thickBot="1">
      <c r="A7" s="20" t="s">
        <v>169</v>
      </c>
      <c r="B7" s="21" t="s">
        <v>170</v>
      </c>
      <c r="C7" s="21" t="s">
        <v>171</v>
      </c>
      <c r="D7" s="21" t="s">
        <v>172</v>
      </c>
      <c r="E7" s="21" t="s">
        <v>173</v>
      </c>
      <c r="F7" s="21" t="s">
        <v>174</v>
      </c>
      <c r="G7" s="21" t="s">
        <v>175</v>
      </c>
      <c r="H7" s="21" t="s">
        <v>176</v>
      </c>
      <c r="I7" s="21" t="s">
        <v>443</v>
      </c>
      <c r="J7" s="21" t="s">
        <v>444</v>
      </c>
      <c r="K7" s="21" t="s">
        <v>442</v>
      </c>
    </row>
    <row r="8" spans="1:11" ht="1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24.75">
      <c r="A9" s="24" t="s">
        <v>177</v>
      </c>
      <c r="B9" s="110"/>
      <c r="C9" s="110"/>
      <c r="D9" s="110"/>
      <c r="E9" s="110">
        <f aca="true" t="shared" si="0" ref="E9:K9">E10+E11+E12+E13</f>
        <v>0</v>
      </c>
      <c r="F9" s="110"/>
      <c r="G9" s="110">
        <f t="shared" si="0"/>
        <v>0</v>
      </c>
      <c r="H9" s="110">
        <f t="shared" si="0"/>
        <v>0</v>
      </c>
      <c r="I9" s="110">
        <f t="shared" si="0"/>
        <v>0</v>
      </c>
      <c r="J9" s="110">
        <f t="shared" si="0"/>
        <v>0</v>
      </c>
      <c r="K9" s="110">
        <f t="shared" si="0"/>
        <v>0</v>
      </c>
    </row>
    <row r="10" spans="1:11" ht="15">
      <c r="A10" s="25" t="s">
        <v>178</v>
      </c>
      <c r="B10" s="111"/>
      <c r="C10" s="111"/>
      <c r="D10" s="111"/>
      <c r="E10" s="111">
        <v>0</v>
      </c>
      <c r="F10" s="111"/>
      <c r="G10" s="111">
        <v>0</v>
      </c>
      <c r="H10" s="111">
        <v>0</v>
      </c>
      <c r="I10" s="111">
        <v>0</v>
      </c>
      <c r="J10" s="111">
        <v>0</v>
      </c>
      <c r="K10" s="111">
        <f>E10-J10</f>
        <v>0</v>
      </c>
    </row>
    <row r="11" spans="1:11" ht="15">
      <c r="A11" s="25" t="s">
        <v>179</v>
      </c>
      <c r="B11" s="111"/>
      <c r="C11" s="111"/>
      <c r="D11" s="111"/>
      <c r="E11" s="111">
        <v>0</v>
      </c>
      <c r="F11" s="111"/>
      <c r="G11" s="111">
        <v>0</v>
      </c>
      <c r="H11" s="111">
        <v>0</v>
      </c>
      <c r="I11" s="111">
        <v>0</v>
      </c>
      <c r="J11" s="111">
        <v>0</v>
      </c>
      <c r="K11" s="111">
        <f>E11-J11</f>
        <v>0</v>
      </c>
    </row>
    <row r="12" spans="1:11" ht="15">
      <c r="A12" s="25" t="s">
        <v>180</v>
      </c>
      <c r="B12" s="111"/>
      <c r="C12" s="111"/>
      <c r="D12" s="111"/>
      <c r="E12" s="111">
        <v>0</v>
      </c>
      <c r="F12" s="111"/>
      <c r="G12" s="111">
        <v>0</v>
      </c>
      <c r="H12" s="111">
        <v>0</v>
      </c>
      <c r="I12" s="111">
        <v>0</v>
      </c>
      <c r="J12" s="111">
        <v>0</v>
      </c>
      <c r="K12" s="111">
        <f>E12-J12</f>
        <v>0</v>
      </c>
    </row>
    <row r="13" spans="1:11" ht="15">
      <c r="A13" s="25" t="s">
        <v>181</v>
      </c>
      <c r="B13" s="111"/>
      <c r="C13" s="111"/>
      <c r="D13" s="111"/>
      <c r="E13" s="111">
        <v>0</v>
      </c>
      <c r="F13" s="111"/>
      <c r="G13" s="111">
        <v>0</v>
      </c>
      <c r="H13" s="111">
        <v>0</v>
      </c>
      <c r="I13" s="111">
        <v>0</v>
      </c>
      <c r="J13" s="111">
        <v>0</v>
      </c>
      <c r="K13" s="111">
        <f>E13-J13</f>
        <v>0</v>
      </c>
    </row>
    <row r="14" spans="1:11" ht="15">
      <c r="A14" s="26"/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6.5">
      <c r="A15" s="24" t="s">
        <v>182</v>
      </c>
      <c r="B15" s="110"/>
      <c r="C15" s="110"/>
      <c r="D15" s="110"/>
      <c r="E15" s="110">
        <f>E16+E17+E18+E19</f>
        <v>0</v>
      </c>
      <c r="F15" s="110"/>
      <c r="G15" s="110">
        <f>G16+G17+G18+G19</f>
        <v>0</v>
      </c>
      <c r="H15" s="110">
        <f>H16+H17+H18+H19</f>
        <v>0</v>
      </c>
      <c r="I15" s="110">
        <f>I16+I17+I18+I19</f>
        <v>0</v>
      </c>
      <c r="J15" s="110">
        <f>J16+J17+J18+J19</f>
        <v>0</v>
      </c>
      <c r="K15" s="110">
        <f>K16+K17+K18+K19</f>
        <v>0</v>
      </c>
    </row>
    <row r="16" spans="1:11" ht="15">
      <c r="A16" s="25" t="s">
        <v>183</v>
      </c>
      <c r="B16" s="111"/>
      <c r="C16" s="111"/>
      <c r="D16" s="111"/>
      <c r="E16" s="111">
        <v>0</v>
      </c>
      <c r="F16" s="111"/>
      <c r="G16" s="111">
        <v>0</v>
      </c>
      <c r="H16" s="111">
        <v>0</v>
      </c>
      <c r="I16" s="111">
        <v>0</v>
      </c>
      <c r="J16" s="111">
        <v>0</v>
      </c>
      <c r="K16" s="111">
        <f>E16-J16</f>
        <v>0</v>
      </c>
    </row>
    <row r="17" spans="1:11" ht="15">
      <c r="A17" s="25" t="s">
        <v>184</v>
      </c>
      <c r="B17" s="111"/>
      <c r="C17" s="111"/>
      <c r="D17" s="111"/>
      <c r="E17" s="111">
        <v>0</v>
      </c>
      <c r="F17" s="111"/>
      <c r="G17" s="111">
        <v>0</v>
      </c>
      <c r="H17" s="111">
        <v>0</v>
      </c>
      <c r="I17" s="111">
        <v>0</v>
      </c>
      <c r="J17" s="111">
        <v>0</v>
      </c>
      <c r="K17" s="111">
        <f>E17-J17</f>
        <v>0</v>
      </c>
    </row>
    <row r="18" spans="1:11" ht="15">
      <c r="A18" s="25" t="s">
        <v>185</v>
      </c>
      <c r="B18" s="111"/>
      <c r="C18" s="111"/>
      <c r="D18" s="111"/>
      <c r="E18" s="111">
        <v>0</v>
      </c>
      <c r="F18" s="111"/>
      <c r="G18" s="111">
        <v>0</v>
      </c>
      <c r="H18" s="111">
        <v>0</v>
      </c>
      <c r="I18" s="111">
        <v>0</v>
      </c>
      <c r="J18" s="111">
        <v>0</v>
      </c>
      <c r="K18" s="111">
        <f>E18-J18</f>
        <v>0</v>
      </c>
    </row>
    <row r="19" spans="1:11" ht="15">
      <c r="A19" s="25" t="s">
        <v>186</v>
      </c>
      <c r="B19" s="111"/>
      <c r="C19" s="111"/>
      <c r="D19" s="111"/>
      <c r="E19" s="111">
        <v>0</v>
      </c>
      <c r="F19" s="111"/>
      <c r="G19" s="111">
        <v>0</v>
      </c>
      <c r="H19" s="111">
        <v>0</v>
      </c>
      <c r="I19" s="111">
        <v>0</v>
      </c>
      <c r="J19" s="111">
        <v>0</v>
      </c>
      <c r="K19" s="111">
        <f>E19-J19</f>
        <v>0</v>
      </c>
    </row>
    <row r="20" spans="1:11" ht="15">
      <c r="A20" s="26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41.25">
      <c r="A21" s="24" t="s">
        <v>187</v>
      </c>
      <c r="B21" s="110"/>
      <c r="C21" s="72"/>
      <c r="D21" s="72"/>
      <c r="E21" s="110">
        <f>E9+E15</f>
        <v>0</v>
      </c>
      <c r="F21" s="72"/>
      <c r="G21" s="110">
        <f>G9+G15</f>
        <v>0</v>
      </c>
      <c r="H21" s="110">
        <f>H9+H15</f>
        <v>0</v>
      </c>
      <c r="I21" s="110">
        <f>I9+I15</f>
        <v>0</v>
      </c>
      <c r="J21" s="110">
        <f>J9+J15</f>
        <v>0</v>
      </c>
      <c r="K21" s="110">
        <f>K9+K15</f>
        <v>0</v>
      </c>
    </row>
    <row r="22" spans="1:11" ht="15.75" thickBot="1">
      <c r="A22" s="27"/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ht="15">
      <c r="A23" s="147"/>
      <c r="B23" s="223"/>
      <c r="C23" s="223"/>
      <c r="D23" s="223"/>
      <c r="E23" s="223"/>
      <c r="F23" s="223"/>
      <c r="G23" s="223"/>
      <c r="H23" s="223"/>
      <c r="I23" s="223"/>
      <c r="J23" s="223"/>
      <c r="K23" s="223"/>
    </row>
    <row r="24" spans="1:11" ht="15">
      <c r="A24" s="147"/>
      <c r="B24" s="223"/>
      <c r="C24" s="223"/>
      <c r="D24" s="223"/>
      <c r="E24" s="223"/>
      <c r="F24" s="223"/>
      <c r="G24" s="223"/>
      <c r="H24" s="223"/>
      <c r="I24" s="223"/>
      <c r="J24" s="223"/>
      <c r="K24" s="223"/>
    </row>
    <row r="25" spans="1:11" ht="15">
      <c r="A25" s="147"/>
      <c r="B25" s="223"/>
      <c r="C25" s="223"/>
      <c r="D25" s="223"/>
      <c r="E25" s="223"/>
      <c r="F25" s="223"/>
      <c r="G25" s="223"/>
      <c r="H25" s="223"/>
      <c r="I25" s="223"/>
      <c r="J25" s="223"/>
      <c r="K25" s="223"/>
    </row>
    <row r="30" spans="3:9" ht="15">
      <c r="C30" s="125"/>
      <c r="I30" s="125"/>
    </row>
    <row r="31" spans="3:9" ht="15">
      <c r="C31" s="128"/>
      <c r="I31" s="128"/>
    </row>
    <row r="32" spans="3:9" ht="15">
      <c r="C32" s="128"/>
      <c r="I32" s="128"/>
    </row>
  </sheetData>
  <sheetProtection/>
  <mergeCells count="4">
    <mergeCell ref="A3:K3"/>
    <mergeCell ref="A4:K4"/>
    <mergeCell ref="A5:K5"/>
    <mergeCell ref="A6:K6"/>
  </mergeCells>
  <printOptions horizontalCentered="1"/>
  <pageMargins left="0.3937007874015748" right="0.5118110236220472" top="0.5511811023622047" bottom="0.5511811023622047" header="0.31496062992125984" footer="0.31496062992125984"/>
  <pageSetup fitToHeight="1" fitToWidth="1" horizontalDpi="600" verticalDpi="600" orientation="landscape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view="pageBreakPreview" zoomScale="110" zoomScaleSheetLayoutView="110" zoomScalePageLayoutView="0" workbookViewId="0" topLeftCell="A1">
      <selection activeCell="C13" sqref="C13"/>
    </sheetView>
  </sheetViews>
  <sheetFormatPr defaultColWidth="11.421875" defaultRowHeight="15"/>
  <cols>
    <col min="1" max="1" width="3.7109375" style="0" customWidth="1"/>
    <col min="2" max="2" width="56.57421875" style="0" customWidth="1"/>
    <col min="3" max="3" width="14.8515625" style="0" bestFit="1" customWidth="1"/>
    <col min="4" max="4" width="10.57421875" style="0" customWidth="1"/>
    <col min="5" max="5" width="11.421875" style="0" customWidth="1"/>
    <col min="6" max="6" width="17.8515625" style="0" bestFit="1" customWidth="1"/>
    <col min="7" max="7" width="12.8515625" style="0" bestFit="1" customWidth="1"/>
  </cols>
  <sheetData>
    <row r="1" ht="15">
      <c r="A1" s="30" t="s">
        <v>188</v>
      </c>
    </row>
    <row r="2" ht="15.75" thickBot="1"/>
    <row r="3" spans="1:5" ht="15">
      <c r="A3" s="278" t="s">
        <v>441</v>
      </c>
      <c r="B3" s="279"/>
      <c r="C3" s="279"/>
      <c r="D3" s="279"/>
      <c r="E3" s="280"/>
    </row>
    <row r="4" spans="1:5" ht="15">
      <c r="A4" s="332" t="s">
        <v>189</v>
      </c>
      <c r="B4" s="333"/>
      <c r="C4" s="333"/>
      <c r="D4" s="333"/>
      <c r="E4" s="334"/>
    </row>
    <row r="5" spans="1:5" ht="15">
      <c r="A5" s="332" t="s">
        <v>678</v>
      </c>
      <c r="B5" s="333"/>
      <c r="C5" s="333"/>
      <c r="D5" s="333"/>
      <c r="E5" s="334"/>
    </row>
    <row r="6" spans="1:5" ht="15.75" thickBot="1">
      <c r="A6" s="335" t="s">
        <v>1</v>
      </c>
      <c r="B6" s="336"/>
      <c r="C6" s="336"/>
      <c r="D6" s="336"/>
      <c r="E6" s="337"/>
    </row>
    <row r="7" spans="1:5" ht="6.75" customHeight="1" thickBot="1">
      <c r="A7" s="31"/>
      <c r="B7" s="31"/>
      <c r="C7" s="31"/>
      <c r="D7" s="31"/>
      <c r="E7" s="31"/>
    </row>
    <row r="8" spans="1:5" ht="15">
      <c r="A8" s="322" t="s">
        <v>2</v>
      </c>
      <c r="B8" s="323"/>
      <c r="C8" s="13" t="s">
        <v>190</v>
      </c>
      <c r="D8" s="340" t="s">
        <v>192</v>
      </c>
      <c r="E8" s="13" t="s">
        <v>193</v>
      </c>
    </row>
    <row r="9" spans="1:5" ht="15.75" thickBot="1">
      <c r="A9" s="324"/>
      <c r="B9" s="325"/>
      <c r="C9" s="21" t="s">
        <v>191</v>
      </c>
      <c r="D9" s="341"/>
      <c r="E9" s="21" t="s">
        <v>194</v>
      </c>
    </row>
    <row r="10" spans="1:5" ht="15">
      <c r="A10" s="32"/>
      <c r="B10" s="33"/>
      <c r="C10" s="33"/>
      <c r="D10" s="33"/>
      <c r="E10" s="33"/>
    </row>
    <row r="11" spans="1:7" ht="15">
      <c r="A11" s="32"/>
      <c r="B11" s="34" t="s">
        <v>195</v>
      </c>
      <c r="C11" s="112">
        <f>SUM(C12:C14)</f>
        <v>5484178285</v>
      </c>
      <c r="D11" s="112">
        <f>D12+D13+D14</f>
        <v>3308090159.5</v>
      </c>
      <c r="E11" s="112">
        <f>E12+E13+E14</f>
        <v>3308090159</v>
      </c>
      <c r="G11" s="161"/>
    </row>
    <row r="12" spans="1:5" ht="15">
      <c r="A12" s="32"/>
      <c r="B12" s="35" t="s">
        <v>196</v>
      </c>
      <c r="C12" s="113">
        <f>5!D45</f>
        <v>134221000</v>
      </c>
      <c r="D12" s="113">
        <f>5!G45</f>
        <v>117734454.5</v>
      </c>
      <c r="E12" s="113">
        <f>5!H45</f>
        <v>117734454</v>
      </c>
    </row>
    <row r="13" spans="1:7" ht="15">
      <c r="A13" s="32"/>
      <c r="B13" s="35" t="s">
        <v>197</v>
      </c>
      <c r="C13" s="113">
        <f>5!D70</f>
        <v>5349957285</v>
      </c>
      <c r="D13" s="113">
        <f>5!G70</f>
        <v>3190355705</v>
      </c>
      <c r="E13" s="113">
        <f>5!H70</f>
        <v>3190355705</v>
      </c>
      <c r="G13" s="161"/>
    </row>
    <row r="14" spans="1:5" ht="15">
      <c r="A14" s="32"/>
      <c r="B14" s="35" t="s">
        <v>198</v>
      </c>
      <c r="C14" s="113">
        <v>0</v>
      </c>
      <c r="D14" s="113">
        <v>0</v>
      </c>
      <c r="E14" s="113">
        <v>0</v>
      </c>
    </row>
    <row r="15" spans="1:7" ht="15">
      <c r="A15" s="36"/>
      <c r="B15" s="34" t="s">
        <v>199</v>
      </c>
      <c r="C15" s="112">
        <f>C16+C17</f>
        <v>134221000</v>
      </c>
      <c r="D15" s="112">
        <f>D16+D17</f>
        <v>58445296.94</v>
      </c>
      <c r="E15" s="112">
        <f>E16+E17</f>
        <v>48286874.38999999</v>
      </c>
      <c r="F15" s="173"/>
      <c r="G15" s="161"/>
    </row>
    <row r="16" spans="1:6" ht="15">
      <c r="A16" s="32"/>
      <c r="B16" s="35" t="s">
        <v>200</v>
      </c>
      <c r="C16" s="113">
        <f>6a!C10</f>
        <v>134221000</v>
      </c>
      <c r="D16" s="113">
        <f>6a!F10</f>
        <v>58445296.94</v>
      </c>
      <c r="E16" s="113">
        <f>6a!G10</f>
        <v>48286874.38999999</v>
      </c>
      <c r="F16" s="161"/>
    </row>
    <row r="17" spans="1:5" ht="15">
      <c r="A17" s="32"/>
      <c r="B17" s="35" t="s">
        <v>201</v>
      </c>
      <c r="C17" s="113">
        <v>0</v>
      </c>
      <c r="D17" s="113">
        <v>0</v>
      </c>
      <c r="E17" s="113">
        <v>0</v>
      </c>
    </row>
    <row r="18" spans="1:5" ht="15">
      <c r="A18" s="32"/>
      <c r="B18" s="34" t="s">
        <v>202</v>
      </c>
      <c r="C18" s="112">
        <f>C19+C20</f>
        <v>0</v>
      </c>
      <c r="D18" s="112">
        <f>D19+D20</f>
        <v>0</v>
      </c>
      <c r="E18" s="112">
        <f>E19+E20</f>
        <v>0</v>
      </c>
    </row>
    <row r="19" spans="1:5" ht="15">
      <c r="A19" s="32"/>
      <c r="B19" s="35" t="s">
        <v>203</v>
      </c>
      <c r="C19" s="114">
        <v>0</v>
      </c>
      <c r="D19" s="114">
        <v>0</v>
      </c>
      <c r="E19" s="114">
        <v>0</v>
      </c>
    </row>
    <row r="20" spans="1:5" ht="15">
      <c r="A20" s="32"/>
      <c r="B20" s="35" t="s">
        <v>204</v>
      </c>
      <c r="C20" s="114">
        <v>0</v>
      </c>
      <c r="D20" s="114">
        <v>0</v>
      </c>
      <c r="E20" s="114">
        <v>0</v>
      </c>
    </row>
    <row r="21" spans="1:5" ht="15">
      <c r="A21" s="76"/>
      <c r="B21" s="34" t="s">
        <v>205</v>
      </c>
      <c r="C21" s="114">
        <f>C11-C15+C18</f>
        <v>5349957285</v>
      </c>
      <c r="D21" s="115">
        <f>D11-D15+D18</f>
        <v>3249644862.56</v>
      </c>
      <c r="E21" s="115">
        <f>E11-E15+E18</f>
        <v>3259803284.61</v>
      </c>
    </row>
    <row r="22" spans="1:5" ht="15">
      <c r="A22" s="76"/>
      <c r="B22" s="224" t="s">
        <v>206</v>
      </c>
      <c r="C22" s="114">
        <f>C21-C14</f>
        <v>5349957285</v>
      </c>
      <c r="D22" s="115">
        <f>D21-D14</f>
        <v>3249644862.56</v>
      </c>
      <c r="E22" s="115">
        <f>E21-E14</f>
        <v>3259803284.61</v>
      </c>
    </row>
    <row r="23" spans="1:5" ht="16.5">
      <c r="A23" s="32"/>
      <c r="B23" s="34" t="s">
        <v>207</v>
      </c>
      <c r="C23" s="114">
        <f>C22-C18</f>
        <v>5349957285</v>
      </c>
      <c r="D23" s="115">
        <f>D22-D18</f>
        <v>3249644862.56</v>
      </c>
      <c r="E23" s="115">
        <f>E22-E18</f>
        <v>3259803284.61</v>
      </c>
    </row>
    <row r="24" spans="1:5" ht="15.75" thickBot="1">
      <c r="A24" s="37"/>
      <c r="B24" s="38"/>
      <c r="C24" s="39"/>
      <c r="D24" s="39"/>
      <c r="E24" s="39"/>
    </row>
    <row r="25" spans="1:5" ht="6.75" customHeight="1" thickBot="1">
      <c r="A25" s="342"/>
      <c r="B25" s="342"/>
      <c r="C25" s="342"/>
      <c r="D25" s="342"/>
      <c r="E25" s="342"/>
    </row>
    <row r="26" spans="1:5" ht="15.75" thickBot="1">
      <c r="A26" s="338" t="s">
        <v>208</v>
      </c>
      <c r="B26" s="339"/>
      <c r="C26" s="28" t="s">
        <v>209</v>
      </c>
      <c r="D26" s="28" t="s">
        <v>192</v>
      </c>
      <c r="E26" s="28" t="s">
        <v>210</v>
      </c>
    </row>
    <row r="27" spans="1:5" ht="15">
      <c r="A27" s="32"/>
      <c r="B27" s="33"/>
      <c r="C27" s="33"/>
      <c r="D27" s="33"/>
      <c r="E27" s="33"/>
    </row>
    <row r="28" spans="1:5" ht="15">
      <c r="A28" s="105"/>
      <c r="B28" s="34" t="s">
        <v>211</v>
      </c>
      <c r="C28" s="34">
        <f>C29+C30</f>
        <v>0</v>
      </c>
      <c r="D28" s="34">
        <f>D29+D30</f>
        <v>0</v>
      </c>
      <c r="E28" s="34">
        <f>E29+E30</f>
        <v>0</v>
      </c>
    </row>
    <row r="29" spans="1:5" ht="15">
      <c r="A29" s="105"/>
      <c r="B29" s="35" t="s">
        <v>212</v>
      </c>
      <c r="C29" s="33">
        <v>0</v>
      </c>
      <c r="D29" s="33">
        <v>0</v>
      </c>
      <c r="E29" s="33">
        <v>0</v>
      </c>
    </row>
    <row r="30" spans="1:5" ht="15">
      <c r="A30" s="105"/>
      <c r="B30" s="35" t="s">
        <v>213</v>
      </c>
      <c r="C30" s="33">
        <v>0</v>
      </c>
      <c r="D30" s="33">
        <v>0</v>
      </c>
      <c r="E30" s="33">
        <v>0</v>
      </c>
    </row>
    <row r="31" spans="1:5" ht="15">
      <c r="A31" s="36"/>
      <c r="B31" s="34" t="s">
        <v>214</v>
      </c>
      <c r="C31" s="115">
        <f>C23+C28</f>
        <v>5349957285</v>
      </c>
      <c r="D31" s="115">
        <f>D23+D28</f>
        <v>3249644862.56</v>
      </c>
      <c r="E31" s="115">
        <f>E23+E28</f>
        <v>3259803284.61</v>
      </c>
    </row>
    <row r="32" spans="1:5" ht="15.75" thickBot="1">
      <c r="A32" s="40"/>
      <c r="B32" s="38"/>
      <c r="C32" s="38"/>
      <c r="D32" s="38"/>
      <c r="E32" s="38"/>
    </row>
    <row r="33" ht="6.75" customHeight="1" thickBot="1"/>
    <row r="34" spans="1:5" ht="15">
      <c r="A34" s="322" t="s">
        <v>208</v>
      </c>
      <c r="B34" s="323"/>
      <c r="C34" s="326" t="s">
        <v>215</v>
      </c>
      <c r="D34" s="326" t="s">
        <v>192</v>
      </c>
      <c r="E34" s="12" t="s">
        <v>193</v>
      </c>
    </row>
    <row r="35" spans="1:5" ht="15.75" thickBot="1">
      <c r="A35" s="324"/>
      <c r="B35" s="325"/>
      <c r="C35" s="327"/>
      <c r="D35" s="327"/>
      <c r="E35" s="41" t="s">
        <v>210</v>
      </c>
    </row>
    <row r="36" spans="1:5" ht="15">
      <c r="A36" s="42"/>
      <c r="B36" s="43"/>
      <c r="C36" s="43"/>
      <c r="D36" s="43"/>
      <c r="E36" s="43"/>
    </row>
    <row r="37" spans="1:5" ht="15">
      <c r="A37" s="44"/>
      <c r="B37" s="45" t="s">
        <v>216</v>
      </c>
      <c r="C37" s="104">
        <f>C38+C39</f>
        <v>0</v>
      </c>
      <c r="D37" s="104">
        <f>D38+D39</f>
        <v>0</v>
      </c>
      <c r="E37" s="104">
        <f>E38+E39</f>
        <v>0</v>
      </c>
    </row>
    <row r="38" spans="1:5" ht="15">
      <c r="A38" s="100"/>
      <c r="B38" s="46" t="s">
        <v>217</v>
      </c>
      <c r="C38" s="101">
        <v>0</v>
      </c>
      <c r="D38" s="101">
        <v>0</v>
      </c>
      <c r="E38" s="101">
        <v>0</v>
      </c>
    </row>
    <row r="39" spans="1:5" ht="15">
      <c r="A39" s="100"/>
      <c r="B39" s="46" t="s">
        <v>218</v>
      </c>
      <c r="C39" s="101">
        <v>0</v>
      </c>
      <c r="D39" s="101">
        <v>0</v>
      </c>
      <c r="E39" s="101">
        <v>0</v>
      </c>
    </row>
    <row r="40" spans="1:5" ht="15">
      <c r="A40" s="102"/>
      <c r="B40" s="45" t="s">
        <v>219</v>
      </c>
      <c r="C40" s="103">
        <f>C41+C42</f>
        <v>0</v>
      </c>
      <c r="D40" s="103">
        <f>D41+D42</f>
        <v>0</v>
      </c>
      <c r="E40" s="103">
        <f>E41+E42</f>
        <v>0</v>
      </c>
    </row>
    <row r="41" spans="1:5" ht="15">
      <c r="A41" s="102"/>
      <c r="B41" s="46" t="s">
        <v>220</v>
      </c>
      <c r="C41" s="43">
        <v>0</v>
      </c>
      <c r="D41" s="43">
        <v>0</v>
      </c>
      <c r="E41" s="43">
        <v>0</v>
      </c>
    </row>
    <row r="42" spans="1:5" ht="15">
      <c r="A42" s="102"/>
      <c r="B42" s="46" t="s">
        <v>221</v>
      </c>
      <c r="C42" s="43">
        <v>0</v>
      </c>
      <c r="D42" s="43">
        <v>0</v>
      </c>
      <c r="E42" s="43">
        <v>0</v>
      </c>
    </row>
    <row r="43" spans="1:5" ht="15">
      <c r="A43" s="44"/>
      <c r="B43" s="45" t="s">
        <v>222</v>
      </c>
      <c r="C43" s="104">
        <f>C37-C40</f>
        <v>0</v>
      </c>
      <c r="D43" s="104">
        <f>D37-D40</f>
        <v>0</v>
      </c>
      <c r="E43" s="104">
        <f>E37-E40</f>
        <v>0</v>
      </c>
    </row>
    <row r="44" spans="1:5" ht="15.75" thickBot="1">
      <c r="A44" s="116"/>
      <c r="B44" s="117"/>
      <c r="C44" s="118"/>
      <c r="D44" s="118"/>
      <c r="E44" s="118"/>
    </row>
    <row r="45" spans="1:5" ht="6.75" customHeight="1" thickBot="1">
      <c r="A45" s="120"/>
      <c r="B45" s="225"/>
      <c r="C45" s="225"/>
      <c r="D45" s="226"/>
      <c r="E45" s="225"/>
    </row>
    <row r="46" spans="1:5" ht="15">
      <c r="A46" s="322" t="s">
        <v>208</v>
      </c>
      <c r="B46" s="323"/>
      <c r="C46" s="12" t="s">
        <v>190</v>
      </c>
      <c r="D46" s="326" t="s">
        <v>192</v>
      </c>
      <c r="E46" s="12" t="s">
        <v>193</v>
      </c>
    </row>
    <row r="47" spans="1:5" ht="12" customHeight="1" thickBot="1">
      <c r="A47" s="324"/>
      <c r="B47" s="325"/>
      <c r="C47" s="41" t="s">
        <v>209</v>
      </c>
      <c r="D47" s="327"/>
      <c r="E47" s="41" t="s">
        <v>210</v>
      </c>
    </row>
    <row r="48" spans="1:5" ht="15">
      <c r="A48" s="328"/>
      <c r="B48" s="329"/>
      <c r="C48" s="43"/>
      <c r="D48" s="43"/>
      <c r="E48" s="43"/>
    </row>
    <row r="49" spans="1:5" ht="15">
      <c r="A49" s="330"/>
      <c r="B49" s="331" t="s">
        <v>223</v>
      </c>
      <c r="C49" s="320">
        <f>C12</f>
        <v>134221000</v>
      </c>
      <c r="D49" s="320">
        <f>D12</f>
        <v>117734454.5</v>
      </c>
      <c r="E49" s="320">
        <f>E12</f>
        <v>117734454</v>
      </c>
    </row>
    <row r="50" spans="1:5" ht="15">
      <c r="A50" s="330"/>
      <c r="B50" s="331"/>
      <c r="C50" s="321"/>
      <c r="D50" s="321"/>
      <c r="E50" s="321"/>
    </row>
    <row r="51" spans="1:5" ht="15">
      <c r="A51" s="100"/>
      <c r="B51" s="48" t="s">
        <v>224</v>
      </c>
      <c r="C51" s="103">
        <f>C52-C53</f>
        <v>0</v>
      </c>
      <c r="D51" s="103">
        <f>D52-D53</f>
        <v>0</v>
      </c>
      <c r="E51" s="103">
        <f>E52-E53</f>
        <v>0</v>
      </c>
    </row>
    <row r="52" spans="1:5" ht="15">
      <c r="A52" s="100"/>
      <c r="B52" s="46" t="s">
        <v>217</v>
      </c>
      <c r="C52" s="43">
        <v>0</v>
      </c>
      <c r="D52" s="43">
        <v>0</v>
      </c>
      <c r="E52" s="43">
        <v>0</v>
      </c>
    </row>
    <row r="53" spans="1:5" ht="15">
      <c r="A53" s="100"/>
      <c r="B53" s="46" t="s">
        <v>220</v>
      </c>
      <c r="C53" s="43">
        <v>0</v>
      </c>
      <c r="D53" s="43">
        <v>0</v>
      </c>
      <c r="E53" s="43">
        <v>0</v>
      </c>
    </row>
    <row r="54" spans="1:5" ht="15">
      <c r="A54" s="42"/>
      <c r="B54" s="47" t="s">
        <v>200</v>
      </c>
      <c r="C54" s="131">
        <f>6a!C10</f>
        <v>134221000</v>
      </c>
      <c r="D54" s="131">
        <f>6a!F10</f>
        <v>58445296.94</v>
      </c>
      <c r="E54" s="131">
        <f>6a!G10</f>
        <v>48286874.38999999</v>
      </c>
    </row>
    <row r="55" spans="1:5" ht="15">
      <c r="A55" s="42"/>
      <c r="B55" s="47" t="s">
        <v>203</v>
      </c>
      <c r="C55" s="43"/>
      <c r="D55" s="43">
        <v>0</v>
      </c>
      <c r="E55" s="43">
        <v>0</v>
      </c>
    </row>
    <row r="56" spans="1:5" ht="15">
      <c r="A56" s="102"/>
      <c r="B56" s="121" t="s">
        <v>225</v>
      </c>
      <c r="C56" s="122">
        <f>C49+C51-C54+C55</f>
        <v>0</v>
      </c>
      <c r="D56" s="122">
        <f>D49+D51-D54+D55</f>
        <v>59289157.56</v>
      </c>
      <c r="E56" s="122">
        <f>E49+E51-E54+E55</f>
        <v>69447579.61000001</v>
      </c>
    </row>
    <row r="57" spans="1:5" ht="16.5">
      <c r="A57" s="120"/>
      <c r="B57" s="119" t="s">
        <v>226</v>
      </c>
      <c r="C57" s="232">
        <f>C56-C51</f>
        <v>0</v>
      </c>
      <c r="D57" s="232">
        <f>D56-D51</f>
        <v>59289157.56</v>
      </c>
      <c r="E57" s="232">
        <f>E56-E51</f>
        <v>69447579.61000001</v>
      </c>
    </row>
    <row r="58" spans="1:5" ht="15.75" thickBot="1">
      <c r="A58" s="116"/>
      <c r="B58" s="227"/>
      <c r="C58" s="228"/>
      <c r="D58" s="228"/>
      <c r="E58" s="228"/>
    </row>
    <row r="59" spans="1:5" ht="6.75" customHeight="1" thickBot="1">
      <c r="A59" s="116"/>
      <c r="C59" s="118"/>
      <c r="D59" s="118"/>
      <c r="E59" s="118"/>
    </row>
    <row r="60" spans="1:5" ht="15">
      <c r="A60" s="322" t="s">
        <v>208</v>
      </c>
      <c r="B60" s="323"/>
      <c r="C60" s="326" t="s">
        <v>215</v>
      </c>
      <c r="D60" s="326" t="s">
        <v>192</v>
      </c>
      <c r="E60" s="12" t="s">
        <v>193</v>
      </c>
    </row>
    <row r="61" spans="1:5" ht="15.75" thickBot="1">
      <c r="A61" s="324"/>
      <c r="B61" s="325"/>
      <c r="C61" s="327"/>
      <c r="D61" s="327"/>
      <c r="E61" s="41" t="s">
        <v>210</v>
      </c>
    </row>
    <row r="62" spans="1:5" ht="15">
      <c r="A62" s="328"/>
      <c r="B62" s="329"/>
      <c r="C62" s="43"/>
      <c r="D62" s="43"/>
      <c r="E62" s="43"/>
    </row>
    <row r="63" spans="1:5" ht="15">
      <c r="A63" s="330"/>
      <c r="B63" s="331" t="s">
        <v>197</v>
      </c>
      <c r="C63" s="320">
        <f>C13</f>
        <v>5349957285</v>
      </c>
      <c r="D63" s="320">
        <f>D13</f>
        <v>3190355705</v>
      </c>
      <c r="E63" s="320">
        <f>E13</f>
        <v>3190355705</v>
      </c>
    </row>
    <row r="64" spans="1:5" ht="15">
      <c r="A64" s="330"/>
      <c r="B64" s="331"/>
      <c r="C64" s="321"/>
      <c r="D64" s="321"/>
      <c r="E64" s="321"/>
    </row>
    <row r="65" spans="1:5" ht="15">
      <c r="A65" s="74"/>
      <c r="B65" s="75" t="s">
        <v>227</v>
      </c>
      <c r="C65" s="43">
        <f>C66-C67</f>
        <v>0</v>
      </c>
      <c r="D65" s="43">
        <f>D66-D67</f>
        <v>0</v>
      </c>
      <c r="E65" s="43">
        <f>E66-E67</f>
        <v>0</v>
      </c>
    </row>
    <row r="66" spans="1:5" ht="15">
      <c r="A66" s="74"/>
      <c r="B66" s="46" t="s">
        <v>218</v>
      </c>
      <c r="C66" s="43">
        <v>0</v>
      </c>
      <c r="D66" s="43">
        <v>0</v>
      </c>
      <c r="E66" s="43">
        <v>0</v>
      </c>
    </row>
    <row r="67" spans="1:5" ht="15">
      <c r="A67" s="74"/>
      <c r="B67" s="46" t="s">
        <v>221</v>
      </c>
      <c r="C67" s="43">
        <v>0</v>
      </c>
      <c r="D67" s="43">
        <v>0</v>
      </c>
      <c r="E67" s="43">
        <v>0</v>
      </c>
    </row>
    <row r="68" spans="1:5" ht="15">
      <c r="A68" s="42"/>
      <c r="B68" s="47" t="s">
        <v>228</v>
      </c>
      <c r="C68" s="131">
        <f>6a!C83</f>
        <v>0</v>
      </c>
      <c r="D68" s="131">
        <f>6a!F83</f>
        <v>0</v>
      </c>
      <c r="E68" s="131">
        <f>6a!G83</f>
        <v>0</v>
      </c>
    </row>
    <row r="69" spans="1:5" ht="15">
      <c r="A69" s="42"/>
      <c r="B69" s="47" t="s">
        <v>204</v>
      </c>
      <c r="C69" s="43"/>
      <c r="D69" s="43">
        <v>0</v>
      </c>
      <c r="E69" s="43">
        <v>0</v>
      </c>
    </row>
    <row r="70" spans="1:5" ht="15">
      <c r="A70" s="74"/>
      <c r="B70" s="49" t="s">
        <v>229</v>
      </c>
      <c r="C70" s="231">
        <f>C63+C65-C68+C69</f>
        <v>5349957285</v>
      </c>
      <c r="D70" s="123">
        <f>D63+D65-D68+D69</f>
        <v>3190355705</v>
      </c>
      <c r="E70" s="123">
        <f>E63+E65-E68+E69</f>
        <v>3190355705</v>
      </c>
    </row>
    <row r="71" spans="1:5" ht="15">
      <c r="A71" s="74"/>
      <c r="B71" s="49" t="s">
        <v>230</v>
      </c>
      <c r="C71" s="231">
        <f>C70-C65</f>
        <v>5349957285</v>
      </c>
      <c r="D71" s="123">
        <f>D70-D65</f>
        <v>3190355705</v>
      </c>
      <c r="E71" s="123">
        <f>E70-E65</f>
        <v>3190355705</v>
      </c>
    </row>
    <row r="72" spans="1:5" ht="15.75" thickBot="1">
      <c r="A72" s="78"/>
      <c r="B72" s="50"/>
      <c r="C72" s="79"/>
      <c r="D72" s="79"/>
      <c r="E72" s="79"/>
    </row>
    <row r="73" spans="1:5" ht="15">
      <c r="A73" s="129"/>
      <c r="B73" s="130"/>
      <c r="C73" s="129"/>
      <c r="D73" s="129"/>
      <c r="E73" s="129"/>
    </row>
    <row r="74" spans="1:5" ht="15">
      <c r="A74" s="129"/>
      <c r="B74" s="130"/>
      <c r="C74" s="129"/>
      <c r="D74" s="129"/>
      <c r="E74" s="129"/>
    </row>
    <row r="77" ht="15">
      <c r="G77">
        <f>+3!A5:K5</f>
        <v>0</v>
      </c>
    </row>
  </sheetData>
  <sheetProtection/>
  <mergeCells count="28">
    <mergeCell ref="A63:A64"/>
    <mergeCell ref="B63:B64"/>
    <mergeCell ref="C63:C64"/>
    <mergeCell ref="A46:B47"/>
    <mergeCell ref="D46:D47"/>
    <mergeCell ref="D8:D9"/>
    <mergeCell ref="A34:B35"/>
    <mergeCell ref="C34:C35"/>
    <mergeCell ref="D34:D35"/>
    <mergeCell ref="A25:E25"/>
    <mergeCell ref="D49:D50"/>
    <mergeCell ref="A3:E3"/>
    <mergeCell ref="A4:E4"/>
    <mergeCell ref="A5:E5"/>
    <mergeCell ref="A6:E6"/>
    <mergeCell ref="A8:B9"/>
    <mergeCell ref="A26:B26"/>
    <mergeCell ref="E49:E50"/>
    <mergeCell ref="E63:E64"/>
    <mergeCell ref="A60:B61"/>
    <mergeCell ref="C60:C61"/>
    <mergeCell ref="A62:B62"/>
    <mergeCell ref="A48:B48"/>
    <mergeCell ref="C49:C50"/>
    <mergeCell ref="D63:D64"/>
    <mergeCell ref="A49:A50"/>
    <mergeCell ref="B49:B50"/>
    <mergeCell ref="D60:D61"/>
  </mergeCells>
  <printOptions horizontalCentered="1" verticalCentered="1"/>
  <pageMargins left="0.3937007874015748" right="0.5118110236220472" top="0.15748031496062992" bottom="0.11811023622047245" header="0.31496062992125984" footer="0.31496062992125984"/>
  <pageSetup fitToHeight="1" fitToWidth="1" horizontalDpi="600" verticalDpi="600" orientation="portrait" scale="66" r:id="rId2"/>
  <rowBreaks count="1" manualBreakCount="1">
    <brk id="45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="115" zoomScaleSheetLayoutView="115" zoomScalePageLayoutView="0" workbookViewId="0" topLeftCell="A1">
      <pane ySplit="9" topLeftCell="A70" activePane="bottomLeft" state="frozen"/>
      <selection pane="topLeft" activeCell="C12" sqref="C12"/>
      <selection pane="bottomLeft" activeCell="G78" sqref="G76:G78"/>
    </sheetView>
  </sheetViews>
  <sheetFormatPr defaultColWidth="11.421875" defaultRowHeight="15"/>
  <cols>
    <col min="3" max="3" width="31.140625" style="53" customWidth="1"/>
    <col min="4" max="4" width="11.421875" style="0" customWidth="1"/>
    <col min="5" max="5" width="16.140625" style="0" bestFit="1" customWidth="1"/>
    <col min="9" max="9" width="11.7109375" style="0" bestFit="1" customWidth="1"/>
    <col min="11" max="11" width="17.7109375" style="0" bestFit="1" customWidth="1"/>
    <col min="12" max="12" width="15.00390625" style="0" bestFit="1" customWidth="1"/>
  </cols>
  <sheetData>
    <row r="1" ht="15">
      <c r="A1" s="30" t="s">
        <v>232</v>
      </c>
    </row>
    <row r="2" ht="15.75" thickBot="1"/>
    <row r="3" spans="1:9" ht="15">
      <c r="A3" s="278" t="s">
        <v>441</v>
      </c>
      <c r="B3" s="279"/>
      <c r="C3" s="279"/>
      <c r="D3" s="279"/>
      <c r="E3" s="279"/>
      <c r="F3" s="279"/>
      <c r="G3" s="279"/>
      <c r="H3" s="279"/>
      <c r="I3" s="280"/>
    </row>
    <row r="4" spans="1:9" ht="15">
      <c r="A4" s="332" t="s">
        <v>231</v>
      </c>
      <c r="B4" s="333"/>
      <c r="C4" s="333"/>
      <c r="D4" s="333"/>
      <c r="E4" s="333"/>
      <c r="F4" s="333"/>
      <c r="G4" s="333"/>
      <c r="H4" s="333"/>
      <c r="I4" s="334"/>
    </row>
    <row r="5" spans="1:9" ht="15">
      <c r="A5" s="332" t="str">
        <f>+2!A6:I6</f>
        <v>Del 1 de Enero al 30 de Septiembre de 2018</v>
      </c>
      <c r="B5" s="333"/>
      <c r="C5" s="333"/>
      <c r="D5" s="333"/>
      <c r="E5" s="333"/>
      <c r="F5" s="333"/>
      <c r="G5" s="333"/>
      <c r="H5" s="333"/>
      <c r="I5" s="334"/>
    </row>
    <row r="6" spans="1:9" ht="15.75" thickBot="1">
      <c r="A6" s="335" t="s">
        <v>1</v>
      </c>
      <c r="B6" s="336"/>
      <c r="C6" s="336"/>
      <c r="D6" s="336"/>
      <c r="E6" s="336"/>
      <c r="F6" s="336"/>
      <c r="G6" s="336"/>
      <c r="H6" s="336"/>
      <c r="I6" s="337"/>
    </row>
    <row r="7" spans="1:9" ht="15.75" thickBot="1">
      <c r="A7" s="278"/>
      <c r="B7" s="279"/>
      <c r="C7" s="280"/>
      <c r="D7" s="314" t="s">
        <v>233</v>
      </c>
      <c r="E7" s="315"/>
      <c r="F7" s="315"/>
      <c r="G7" s="315"/>
      <c r="H7" s="316"/>
      <c r="I7" s="326" t="s">
        <v>234</v>
      </c>
    </row>
    <row r="8" spans="1:9" ht="15">
      <c r="A8" s="332" t="s">
        <v>208</v>
      </c>
      <c r="B8" s="333"/>
      <c r="C8" s="334"/>
      <c r="D8" s="326" t="s">
        <v>236</v>
      </c>
      <c r="E8" s="340" t="s">
        <v>237</v>
      </c>
      <c r="F8" s="326" t="s">
        <v>238</v>
      </c>
      <c r="G8" s="326" t="s">
        <v>192</v>
      </c>
      <c r="H8" s="326" t="s">
        <v>239</v>
      </c>
      <c r="I8" s="356"/>
    </row>
    <row r="9" spans="1:9" ht="15.75" thickBot="1">
      <c r="A9" s="335" t="s">
        <v>235</v>
      </c>
      <c r="B9" s="336"/>
      <c r="C9" s="337"/>
      <c r="D9" s="327"/>
      <c r="E9" s="341"/>
      <c r="F9" s="327"/>
      <c r="G9" s="327"/>
      <c r="H9" s="327"/>
      <c r="I9" s="327"/>
    </row>
    <row r="10" spans="1:9" ht="15">
      <c r="A10" s="357"/>
      <c r="B10" s="358"/>
      <c r="C10" s="359"/>
      <c r="D10" s="90"/>
      <c r="E10" s="90"/>
      <c r="F10" s="90"/>
      <c r="G10" s="90"/>
      <c r="H10" s="90"/>
      <c r="I10" s="92"/>
    </row>
    <row r="11" spans="1:9" ht="15">
      <c r="A11" s="349" t="s">
        <v>240</v>
      </c>
      <c r="B11" s="350"/>
      <c r="C11" s="360"/>
      <c r="D11" s="153"/>
      <c r="E11" s="153"/>
      <c r="F11" s="153"/>
      <c r="G11" s="153"/>
      <c r="H11" s="153"/>
      <c r="I11" s="154"/>
    </row>
    <row r="12" spans="1:9" ht="15">
      <c r="A12" s="155"/>
      <c r="B12" s="347" t="s">
        <v>241</v>
      </c>
      <c r="C12" s="348"/>
      <c r="D12" s="153">
        <v>0</v>
      </c>
      <c r="E12" s="153">
        <v>0</v>
      </c>
      <c r="F12" s="153">
        <f aca="true" t="shared" si="0" ref="F12:F18">D12+E12</f>
        <v>0</v>
      </c>
      <c r="G12" s="153">
        <v>0</v>
      </c>
      <c r="H12" s="153">
        <v>0</v>
      </c>
      <c r="I12" s="156">
        <f>+H12-D12</f>
        <v>0</v>
      </c>
    </row>
    <row r="13" spans="1:9" ht="15">
      <c r="A13" s="155"/>
      <c r="B13" s="347" t="s">
        <v>242</v>
      </c>
      <c r="C13" s="348"/>
      <c r="D13" s="153">
        <v>0</v>
      </c>
      <c r="E13" s="153">
        <v>0</v>
      </c>
      <c r="F13" s="153">
        <f t="shared" si="0"/>
        <v>0</v>
      </c>
      <c r="G13" s="153">
        <v>0</v>
      </c>
      <c r="H13" s="153">
        <v>0</v>
      </c>
      <c r="I13" s="162">
        <f aca="true" t="shared" si="1" ref="I13:I47">+H13-D13</f>
        <v>0</v>
      </c>
    </row>
    <row r="14" spans="1:9" ht="15">
      <c r="A14" s="155"/>
      <c r="B14" s="347" t="s">
        <v>243</v>
      </c>
      <c r="C14" s="348"/>
      <c r="D14" s="153">
        <v>0</v>
      </c>
      <c r="E14" s="153">
        <v>0</v>
      </c>
      <c r="F14" s="153">
        <f t="shared" si="0"/>
        <v>0</v>
      </c>
      <c r="G14" s="153">
        <v>0</v>
      </c>
      <c r="H14" s="153">
        <v>0</v>
      </c>
      <c r="I14" s="162">
        <f t="shared" si="1"/>
        <v>0</v>
      </c>
    </row>
    <row r="15" spans="1:9" ht="15">
      <c r="A15" s="155"/>
      <c r="B15" s="347" t="s">
        <v>244</v>
      </c>
      <c r="C15" s="348"/>
      <c r="D15" s="153">
        <v>0</v>
      </c>
      <c r="E15" s="153">
        <v>0</v>
      </c>
      <c r="F15" s="153">
        <f t="shared" si="0"/>
        <v>0</v>
      </c>
      <c r="G15" s="153">
        <v>0</v>
      </c>
      <c r="H15" s="153">
        <v>0</v>
      </c>
      <c r="I15" s="162">
        <f t="shared" si="1"/>
        <v>0</v>
      </c>
    </row>
    <row r="16" spans="1:9" ht="15">
      <c r="A16" s="155"/>
      <c r="B16" s="347" t="s">
        <v>245</v>
      </c>
      <c r="C16" s="348"/>
      <c r="D16" s="153">
        <v>0</v>
      </c>
      <c r="E16" s="153">
        <v>0</v>
      </c>
      <c r="F16" s="153">
        <f t="shared" si="0"/>
        <v>0</v>
      </c>
      <c r="G16" s="153">
        <v>154749</v>
      </c>
      <c r="H16" s="153">
        <v>154749</v>
      </c>
      <c r="I16" s="164">
        <f>+H16-D16</f>
        <v>154749</v>
      </c>
    </row>
    <row r="17" spans="1:9" ht="15">
      <c r="A17" s="155"/>
      <c r="B17" s="347" t="s">
        <v>246</v>
      </c>
      <c r="C17" s="348"/>
      <c r="D17" s="153">
        <v>0</v>
      </c>
      <c r="E17" s="153">
        <v>0</v>
      </c>
      <c r="F17" s="153">
        <f t="shared" si="0"/>
        <v>0</v>
      </c>
      <c r="G17" s="153">
        <v>0</v>
      </c>
      <c r="H17" s="153">
        <v>0</v>
      </c>
      <c r="I17" s="162">
        <f t="shared" si="1"/>
        <v>0</v>
      </c>
    </row>
    <row r="18" spans="1:9" ht="15">
      <c r="A18" s="155"/>
      <c r="B18" s="347" t="s">
        <v>247</v>
      </c>
      <c r="C18" s="348"/>
      <c r="D18" s="153">
        <v>0</v>
      </c>
      <c r="E18" s="153">
        <v>0</v>
      </c>
      <c r="F18" s="153">
        <f t="shared" si="0"/>
        <v>0</v>
      </c>
      <c r="G18" s="153">
        <v>0</v>
      </c>
      <c r="H18" s="153">
        <v>0</v>
      </c>
      <c r="I18" s="162">
        <f t="shared" si="1"/>
        <v>0</v>
      </c>
    </row>
    <row r="19" spans="1:9" ht="15">
      <c r="A19" s="155"/>
      <c r="B19" s="347" t="s">
        <v>248</v>
      </c>
      <c r="C19" s="348"/>
      <c r="D19" s="345">
        <f>D21+D22+D23+D24+D25+D26+D27+D28+D29+D30+D31</f>
        <v>134221000</v>
      </c>
      <c r="E19" s="345">
        <f>E21+E22+E23+E24+E25+E26+E27+E28+E29+E30+E31</f>
        <v>10883206</v>
      </c>
      <c r="F19" s="344">
        <f>F21+F22+F23+F24+F25+F26+F27+F28+F29+F30+F31</f>
        <v>145104206.45</v>
      </c>
      <c r="G19" s="345">
        <f>G21+G22+G23+G24+G25+G26+G27+G28+G29+G30+G31</f>
        <v>117579705.5</v>
      </c>
      <c r="H19" s="345">
        <f>H21+H22+H23+H24+H25+H26+H27+H28+H29+H30+H31</f>
        <v>117579705</v>
      </c>
      <c r="I19" s="346">
        <v>-4762905765</v>
      </c>
    </row>
    <row r="20" spans="1:9" ht="15">
      <c r="A20" s="155"/>
      <c r="B20" s="347" t="s">
        <v>249</v>
      </c>
      <c r="C20" s="348"/>
      <c r="D20" s="345"/>
      <c r="E20" s="345"/>
      <c r="F20" s="344"/>
      <c r="G20" s="345"/>
      <c r="H20" s="345"/>
      <c r="I20" s="346"/>
    </row>
    <row r="21" spans="1:9" ht="15">
      <c r="A21" s="155"/>
      <c r="B21" s="157"/>
      <c r="C21" s="158" t="s">
        <v>250</v>
      </c>
      <c r="D21" s="153">
        <v>134221000</v>
      </c>
      <c r="E21" s="153">
        <v>10883206</v>
      </c>
      <c r="F21" s="153">
        <v>145104206.45</v>
      </c>
      <c r="G21" s="153">
        <v>117579705.5</v>
      </c>
      <c r="H21" s="153">
        <v>117579705</v>
      </c>
      <c r="I21" s="164">
        <f>+H21-D21</f>
        <v>-16641295</v>
      </c>
    </row>
    <row r="22" spans="1:9" ht="15">
      <c r="A22" s="155"/>
      <c r="B22" s="157"/>
      <c r="C22" s="158" t="s">
        <v>251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62">
        <f t="shared" si="1"/>
        <v>0</v>
      </c>
    </row>
    <row r="23" spans="1:9" ht="15">
      <c r="A23" s="155"/>
      <c r="B23" s="157"/>
      <c r="C23" s="158" t="s">
        <v>252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62">
        <f t="shared" si="1"/>
        <v>0</v>
      </c>
    </row>
    <row r="24" spans="1:9" ht="15">
      <c r="A24" s="155"/>
      <c r="B24" s="157"/>
      <c r="C24" s="158" t="s">
        <v>253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62">
        <f t="shared" si="1"/>
        <v>0</v>
      </c>
    </row>
    <row r="25" spans="1:9" ht="15">
      <c r="A25" s="155"/>
      <c r="B25" s="157"/>
      <c r="C25" s="158" t="s">
        <v>254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62">
        <f t="shared" si="1"/>
        <v>0</v>
      </c>
    </row>
    <row r="26" spans="1:9" ht="18">
      <c r="A26" s="155"/>
      <c r="B26" s="157"/>
      <c r="C26" s="158" t="s">
        <v>255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62">
        <f t="shared" si="1"/>
        <v>0</v>
      </c>
    </row>
    <row r="27" spans="1:9" ht="15">
      <c r="A27" s="155"/>
      <c r="B27" s="157"/>
      <c r="C27" s="158" t="s">
        <v>256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62">
        <f t="shared" si="1"/>
        <v>0</v>
      </c>
    </row>
    <row r="28" spans="1:9" ht="15">
      <c r="A28" s="155"/>
      <c r="B28" s="157"/>
      <c r="C28" s="158" t="s">
        <v>257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62">
        <f t="shared" si="1"/>
        <v>0</v>
      </c>
    </row>
    <row r="29" spans="1:9" ht="15">
      <c r="A29" s="155"/>
      <c r="B29" s="157"/>
      <c r="C29" s="158" t="s">
        <v>258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62">
        <f t="shared" si="1"/>
        <v>0</v>
      </c>
    </row>
    <row r="30" spans="1:9" ht="15">
      <c r="A30" s="155"/>
      <c r="B30" s="157"/>
      <c r="C30" s="158" t="s">
        <v>259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62">
        <f t="shared" si="1"/>
        <v>0</v>
      </c>
    </row>
    <row r="31" spans="1:9" ht="18">
      <c r="A31" s="155"/>
      <c r="B31" s="157"/>
      <c r="C31" s="158" t="s">
        <v>260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62">
        <f t="shared" si="1"/>
        <v>0</v>
      </c>
    </row>
    <row r="32" spans="1:9" ht="15">
      <c r="A32" s="155"/>
      <c r="B32" s="347" t="s">
        <v>261</v>
      </c>
      <c r="C32" s="348"/>
      <c r="D32" s="153">
        <f>D33+D34+D35+D36+D37</f>
        <v>0</v>
      </c>
      <c r="E32" s="153">
        <f>E33+E34+E35+E36+E37</f>
        <v>0</v>
      </c>
      <c r="F32" s="153">
        <f>F33+F34+F35+F36+F37</f>
        <v>0</v>
      </c>
      <c r="G32" s="153">
        <f>G33+G34+G35+G36+G37</f>
        <v>0</v>
      </c>
      <c r="H32" s="153">
        <f>H33+H34+H35+H36+H37</f>
        <v>0</v>
      </c>
      <c r="I32" s="162">
        <f t="shared" si="1"/>
        <v>0</v>
      </c>
    </row>
    <row r="33" spans="1:9" ht="15">
      <c r="A33" s="155"/>
      <c r="B33" s="157"/>
      <c r="C33" s="158" t="s">
        <v>262</v>
      </c>
      <c r="D33" s="153">
        <v>0</v>
      </c>
      <c r="E33" s="153">
        <v>0</v>
      </c>
      <c r="F33" s="153">
        <v>0</v>
      </c>
      <c r="G33" s="153">
        <v>0</v>
      </c>
      <c r="H33" s="153">
        <v>0</v>
      </c>
      <c r="I33" s="162">
        <f t="shared" si="1"/>
        <v>0</v>
      </c>
    </row>
    <row r="34" spans="1:9" ht="15">
      <c r="A34" s="155"/>
      <c r="B34" s="157"/>
      <c r="C34" s="158" t="s">
        <v>263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62">
        <f t="shared" si="1"/>
        <v>0</v>
      </c>
    </row>
    <row r="35" spans="1:9" ht="15">
      <c r="A35" s="155"/>
      <c r="B35" s="157"/>
      <c r="C35" s="158" t="s">
        <v>264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62">
        <f t="shared" si="1"/>
        <v>0</v>
      </c>
    </row>
    <row r="36" spans="1:9" ht="18">
      <c r="A36" s="155"/>
      <c r="B36" s="157"/>
      <c r="C36" s="158" t="s">
        <v>265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62">
        <f t="shared" si="1"/>
        <v>0</v>
      </c>
    </row>
    <row r="37" spans="1:9" ht="15">
      <c r="A37" s="155"/>
      <c r="B37" s="157"/>
      <c r="C37" s="158" t="s">
        <v>266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62">
        <f t="shared" si="1"/>
        <v>0</v>
      </c>
    </row>
    <row r="38" spans="1:9" ht="15">
      <c r="A38" s="155"/>
      <c r="B38" s="355" t="s">
        <v>267</v>
      </c>
      <c r="C38" s="348"/>
      <c r="D38" s="153">
        <v>0</v>
      </c>
      <c r="E38" s="153">
        <v>0</v>
      </c>
      <c r="F38" s="153">
        <v>0</v>
      </c>
      <c r="G38" s="153">
        <v>0</v>
      </c>
      <c r="H38" s="153">
        <v>0</v>
      </c>
      <c r="I38" s="162">
        <f t="shared" si="1"/>
        <v>0</v>
      </c>
    </row>
    <row r="39" spans="1:9" ht="15">
      <c r="A39" s="155"/>
      <c r="B39" s="355" t="s">
        <v>268</v>
      </c>
      <c r="C39" s="348"/>
      <c r="D39" s="153">
        <f>D40</f>
        <v>0</v>
      </c>
      <c r="E39" s="153">
        <f>E40</f>
        <v>0</v>
      </c>
      <c r="F39" s="153">
        <f aca="true" t="shared" si="2" ref="F39:G41">D39+E39</f>
        <v>0</v>
      </c>
      <c r="G39" s="153">
        <f t="shared" si="2"/>
        <v>0</v>
      </c>
      <c r="H39" s="153">
        <f>H40</f>
        <v>0</v>
      </c>
      <c r="I39" s="162">
        <f t="shared" si="1"/>
        <v>0</v>
      </c>
    </row>
    <row r="40" spans="1:9" ht="15">
      <c r="A40" s="155"/>
      <c r="B40" s="157"/>
      <c r="C40" s="158" t="s">
        <v>269</v>
      </c>
      <c r="D40" s="153">
        <v>0</v>
      </c>
      <c r="E40" s="153">
        <v>0</v>
      </c>
      <c r="F40" s="153">
        <f t="shared" si="2"/>
        <v>0</v>
      </c>
      <c r="G40" s="153">
        <v>0</v>
      </c>
      <c r="H40" s="153">
        <v>0</v>
      </c>
      <c r="I40" s="162">
        <f t="shared" si="1"/>
        <v>0</v>
      </c>
    </row>
    <row r="41" spans="1:9" ht="15">
      <c r="A41" s="155"/>
      <c r="B41" s="347" t="s">
        <v>270</v>
      </c>
      <c r="C41" s="348"/>
      <c r="D41" s="153">
        <f>D42+D43</f>
        <v>0</v>
      </c>
      <c r="E41" s="153">
        <f>E42+E43</f>
        <v>0</v>
      </c>
      <c r="F41" s="153">
        <f t="shared" si="2"/>
        <v>0</v>
      </c>
      <c r="G41" s="153">
        <f>G42+G43</f>
        <v>0</v>
      </c>
      <c r="H41" s="153">
        <f>H42+H43</f>
        <v>0</v>
      </c>
      <c r="I41" s="162">
        <f t="shared" si="1"/>
        <v>0</v>
      </c>
    </row>
    <row r="42" spans="1:9" ht="15">
      <c r="A42" s="155"/>
      <c r="B42" s="157"/>
      <c r="C42" s="158" t="s">
        <v>271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62">
        <f t="shared" si="1"/>
        <v>0</v>
      </c>
    </row>
    <row r="43" spans="1:9" ht="15">
      <c r="A43" s="155"/>
      <c r="B43" s="157"/>
      <c r="C43" s="158" t="s">
        <v>272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62">
        <f t="shared" si="1"/>
        <v>0</v>
      </c>
    </row>
    <row r="44" spans="1:9" ht="15">
      <c r="A44" s="155"/>
      <c r="B44" s="157"/>
      <c r="C44" s="158"/>
      <c r="D44" s="153"/>
      <c r="E44" s="153"/>
      <c r="F44" s="153"/>
      <c r="G44" s="153"/>
      <c r="H44" s="153"/>
      <c r="I44" s="162">
        <f t="shared" si="1"/>
        <v>0</v>
      </c>
    </row>
    <row r="45" spans="1:9" ht="15">
      <c r="A45" s="349" t="s">
        <v>273</v>
      </c>
      <c r="B45" s="350"/>
      <c r="C45" s="351"/>
      <c r="D45" s="343">
        <f>D12+D13+D14+D15+D16+D17+D18+D19+D32+D38+D39+D41</f>
        <v>134221000</v>
      </c>
      <c r="E45" s="343">
        <v>10883207</v>
      </c>
      <c r="F45" s="343">
        <f>F12+F13+F14+F15+F16+F17+F18+F19+F32+F38+F39+F41</f>
        <v>145104206.45</v>
      </c>
      <c r="G45" s="343">
        <f>G12+G13+G14+G15+G16+G17+G18+G19+G32+G38+G39+G41</f>
        <v>117734454.5</v>
      </c>
      <c r="H45" s="343">
        <f>H12+H13+H14+H15+H16+H17+H18+H19+H32+H38+H39+H41</f>
        <v>117734454</v>
      </c>
      <c r="I45" s="343">
        <v>-4779036060</v>
      </c>
    </row>
    <row r="46" spans="1:9" ht="15">
      <c r="A46" s="349" t="s">
        <v>274</v>
      </c>
      <c r="B46" s="350"/>
      <c r="C46" s="351"/>
      <c r="D46" s="343"/>
      <c r="E46" s="343"/>
      <c r="F46" s="343"/>
      <c r="G46" s="343"/>
      <c r="H46" s="343"/>
      <c r="I46" s="343"/>
    </row>
    <row r="47" spans="1:9" ht="15">
      <c r="A47" s="349" t="s">
        <v>275</v>
      </c>
      <c r="B47" s="350"/>
      <c r="C47" s="351"/>
      <c r="D47" s="242"/>
      <c r="E47" s="242"/>
      <c r="F47" s="242"/>
      <c r="G47" s="242"/>
      <c r="H47" s="242"/>
      <c r="I47" s="162">
        <f t="shared" si="1"/>
        <v>0</v>
      </c>
    </row>
    <row r="48" spans="1:9" ht="15">
      <c r="A48" s="155"/>
      <c r="B48" s="157"/>
      <c r="C48" s="158"/>
      <c r="D48" s="153"/>
      <c r="E48" s="153"/>
      <c r="F48" s="153"/>
      <c r="G48" s="153"/>
      <c r="H48" s="153"/>
      <c r="I48" s="154"/>
    </row>
    <row r="49" spans="1:9" ht="15">
      <c r="A49" s="349" t="s">
        <v>276</v>
      </c>
      <c r="B49" s="350"/>
      <c r="C49" s="351"/>
      <c r="D49" s="153"/>
      <c r="E49" s="153"/>
      <c r="F49" s="153"/>
      <c r="G49" s="153"/>
      <c r="H49" s="153"/>
      <c r="I49" s="154"/>
    </row>
    <row r="50" spans="1:9" ht="15">
      <c r="A50" s="155"/>
      <c r="B50" s="347" t="s">
        <v>277</v>
      </c>
      <c r="C50" s="348"/>
      <c r="D50" s="153">
        <f>D51+D52+D53+D54+D55+D56+D57+D58</f>
        <v>5349957285</v>
      </c>
      <c r="E50" s="153">
        <f>E51+E52+E53+E54+E55+E56+E57+E58</f>
        <v>0</v>
      </c>
      <c r="F50" s="153">
        <f>F51+F52+F53+F54+F55+F56+F57+F58</f>
        <v>5349957285</v>
      </c>
      <c r="G50" s="153">
        <f>G51+G52+G53+G54+G55+G56+G57+G58</f>
        <v>2920045733</v>
      </c>
      <c r="H50" s="153">
        <f>H51+H52+H53+H54+H55+H56+H57+H58</f>
        <v>2920045733</v>
      </c>
      <c r="I50" s="164">
        <f>+H50-D50</f>
        <v>-2429911552</v>
      </c>
    </row>
    <row r="51" spans="1:9" ht="18">
      <c r="A51" s="155"/>
      <c r="B51" s="157"/>
      <c r="C51" s="158" t="s">
        <v>278</v>
      </c>
      <c r="D51" s="153">
        <v>5349957285</v>
      </c>
      <c r="E51" s="153">
        <v>0</v>
      </c>
      <c r="F51" s="153">
        <f>+D51+E51</f>
        <v>5349957285</v>
      </c>
      <c r="G51" s="153">
        <v>2920045733</v>
      </c>
      <c r="H51" s="153">
        <v>2920045733</v>
      </c>
      <c r="I51" s="164">
        <f>+H51-D51</f>
        <v>-2429911552</v>
      </c>
    </row>
    <row r="52" spans="1:9" ht="18">
      <c r="A52" s="155"/>
      <c r="B52" s="157"/>
      <c r="C52" s="158" t="s">
        <v>279</v>
      </c>
      <c r="D52" s="153">
        <v>0</v>
      </c>
      <c r="E52" s="153">
        <v>0</v>
      </c>
      <c r="F52" s="153">
        <v>0</v>
      </c>
      <c r="G52" s="153">
        <v>0</v>
      </c>
      <c r="H52" s="153">
        <v>0</v>
      </c>
      <c r="I52" s="162">
        <f aca="true" t="shared" si="3" ref="I52:I68">+H52-D52</f>
        <v>0</v>
      </c>
    </row>
    <row r="53" spans="1:9" ht="18">
      <c r="A53" s="155"/>
      <c r="B53" s="157"/>
      <c r="C53" s="158" t="s">
        <v>280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62">
        <f t="shared" si="3"/>
        <v>0</v>
      </c>
    </row>
    <row r="54" spans="1:9" ht="27">
      <c r="A54" s="155"/>
      <c r="B54" s="157"/>
      <c r="C54" s="158" t="s">
        <v>281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62">
        <f t="shared" si="3"/>
        <v>0</v>
      </c>
    </row>
    <row r="55" spans="1:9" ht="15">
      <c r="A55" s="155"/>
      <c r="B55" s="157"/>
      <c r="C55" s="158" t="s">
        <v>282</v>
      </c>
      <c r="D55" s="153">
        <v>0</v>
      </c>
      <c r="E55" s="153">
        <v>0</v>
      </c>
      <c r="F55" s="153">
        <v>0</v>
      </c>
      <c r="G55" s="153">
        <v>0</v>
      </c>
      <c r="H55" s="153">
        <v>0</v>
      </c>
      <c r="I55" s="162">
        <f t="shared" si="3"/>
        <v>0</v>
      </c>
    </row>
    <row r="56" spans="1:9" ht="18">
      <c r="A56" s="155"/>
      <c r="B56" s="157"/>
      <c r="C56" s="158" t="s">
        <v>283</v>
      </c>
      <c r="D56" s="153">
        <v>0</v>
      </c>
      <c r="E56" s="153">
        <v>0</v>
      </c>
      <c r="F56" s="153">
        <v>0</v>
      </c>
      <c r="G56" s="153">
        <v>0</v>
      </c>
      <c r="H56" s="153">
        <v>0</v>
      </c>
      <c r="I56" s="162">
        <f t="shared" si="3"/>
        <v>0</v>
      </c>
    </row>
    <row r="57" spans="1:9" ht="18">
      <c r="A57" s="155"/>
      <c r="B57" s="157"/>
      <c r="C57" s="158" t="s">
        <v>284</v>
      </c>
      <c r="D57" s="153">
        <v>0</v>
      </c>
      <c r="E57" s="153">
        <v>0</v>
      </c>
      <c r="F57" s="153">
        <v>0</v>
      </c>
      <c r="G57" s="153">
        <v>0</v>
      </c>
      <c r="H57" s="153">
        <v>0</v>
      </c>
      <c r="I57" s="162">
        <f t="shared" si="3"/>
        <v>0</v>
      </c>
    </row>
    <row r="58" spans="1:9" ht="18">
      <c r="A58" s="155"/>
      <c r="B58" s="157"/>
      <c r="C58" s="159" t="s">
        <v>285</v>
      </c>
      <c r="D58" s="153">
        <v>0</v>
      </c>
      <c r="E58" s="153">
        <v>0</v>
      </c>
      <c r="F58" s="153">
        <v>0</v>
      </c>
      <c r="G58" s="153">
        <v>0</v>
      </c>
      <c r="H58" s="153">
        <v>0</v>
      </c>
      <c r="I58" s="162">
        <f t="shared" si="3"/>
        <v>0</v>
      </c>
    </row>
    <row r="59" spans="1:9" ht="15">
      <c r="A59" s="155"/>
      <c r="B59" s="347" t="s">
        <v>286</v>
      </c>
      <c r="C59" s="348"/>
      <c r="D59" s="153">
        <f>D60+D61+D62+D63</f>
        <v>0</v>
      </c>
      <c r="E59" s="153">
        <v>278109915</v>
      </c>
      <c r="F59" s="153">
        <v>278109915</v>
      </c>
      <c r="G59" s="153">
        <v>270309972</v>
      </c>
      <c r="H59" s="153">
        <v>270309972</v>
      </c>
      <c r="I59" s="236">
        <f>+H59-D59</f>
        <v>270309972</v>
      </c>
    </row>
    <row r="60" spans="1:9" ht="15">
      <c r="A60" s="155"/>
      <c r="B60" s="163"/>
      <c r="C60" s="158" t="s">
        <v>287</v>
      </c>
      <c r="D60" s="153">
        <v>0</v>
      </c>
      <c r="E60" s="153">
        <v>0</v>
      </c>
      <c r="F60" s="153">
        <v>0</v>
      </c>
      <c r="G60" s="153">
        <v>0</v>
      </c>
      <c r="H60" s="153">
        <v>0</v>
      </c>
      <c r="I60" s="162">
        <f t="shared" si="3"/>
        <v>0</v>
      </c>
    </row>
    <row r="61" spans="1:9" ht="15">
      <c r="A61" s="155"/>
      <c r="B61" s="157"/>
      <c r="C61" s="158" t="s">
        <v>288</v>
      </c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62">
        <f t="shared" si="3"/>
        <v>0</v>
      </c>
    </row>
    <row r="62" spans="1:9" ht="15">
      <c r="A62" s="155"/>
      <c r="B62" s="157"/>
      <c r="C62" s="158" t="s">
        <v>289</v>
      </c>
      <c r="D62" s="153">
        <v>0</v>
      </c>
      <c r="E62" s="153">
        <v>0</v>
      </c>
      <c r="F62" s="153">
        <v>0</v>
      </c>
      <c r="G62" s="153">
        <v>0</v>
      </c>
      <c r="H62" s="153">
        <v>0</v>
      </c>
      <c r="I62" s="162">
        <f t="shared" si="3"/>
        <v>0</v>
      </c>
    </row>
    <row r="63" spans="1:9" ht="15">
      <c r="A63" s="155"/>
      <c r="B63" s="157"/>
      <c r="C63" s="158" t="s">
        <v>290</v>
      </c>
      <c r="D63" s="153"/>
      <c r="E63" s="153">
        <v>278109915.47</v>
      </c>
      <c r="F63" s="153">
        <f>+E63</f>
        <v>278109915.47</v>
      </c>
      <c r="G63" s="153">
        <v>270309972</v>
      </c>
      <c r="H63" s="153">
        <v>270309972</v>
      </c>
      <c r="I63" s="164">
        <f>+H63-D63</f>
        <v>270309972</v>
      </c>
    </row>
    <row r="64" spans="1:9" ht="15">
      <c r="A64" s="155"/>
      <c r="B64" s="347" t="s">
        <v>291</v>
      </c>
      <c r="C64" s="348"/>
      <c r="D64" s="153">
        <f>D65+D66</f>
        <v>0</v>
      </c>
      <c r="E64" s="153">
        <f>E65+E66</f>
        <v>0</v>
      </c>
      <c r="F64" s="153">
        <f>F65+F66</f>
        <v>0</v>
      </c>
      <c r="G64" s="153">
        <f>G65+G66</f>
        <v>0</v>
      </c>
      <c r="H64" s="153">
        <f>H65+H66</f>
        <v>0</v>
      </c>
      <c r="I64" s="162">
        <f t="shared" si="3"/>
        <v>0</v>
      </c>
    </row>
    <row r="65" spans="1:9" ht="18">
      <c r="A65" s="155"/>
      <c r="B65" s="157"/>
      <c r="C65" s="158" t="s">
        <v>292</v>
      </c>
      <c r="D65" s="153">
        <v>0</v>
      </c>
      <c r="E65" s="153">
        <v>0</v>
      </c>
      <c r="F65" s="153">
        <v>0</v>
      </c>
      <c r="G65" s="153">
        <v>0</v>
      </c>
      <c r="H65" s="153">
        <v>0</v>
      </c>
      <c r="I65" s="162">
        <f t="shared" si="3"/>
        <v>0</v>
      </c>
    </row>
    <row r="66" spans="1:9" ht="15">
      <c r="A66" s="155"/>
      <c r="B66" s="157"/>
      <c r="C66" s="158" t="s">
        <v>293</v>
      </c>
      <c r="D66" s="153">
        <v>0</v>
      </c>
      <c r="E66" s="153">
        <v>0</v>
      </c>
      <c r="F66" s="153">
        <v>0</v>
      </c>
      <c r="G66" s="153">
        <v>0</v>
      </c>
      <c r="H66" s="153">
        <v>0</v>
      </c>
      <c r="I66" s="162">
        <f t="shared" si="3"/>
        <v>0</v>
      </c>
    </row>
    <row r="67" spans="1:9" ht="15">
      <c r="A67" s="155"/>
      <c r="B67" s="347" t="s">
        <v>294</v>
      </c>
      <c r="C67" s="348"/>
      <c r="D67" s="153"/>
      <c r="E67" s="153"/>
      <c r="F67" s="153"/>
      <c r="G67" s="153"/>
      <c r="H67" s="153"/>
      <c r="I67" s="162">
        <f t="shared" si="3"/>
        <v>0</v>
      </c>
    </row>
    <row r="68" spans="1:9" ht="15">
      <c r="A68" s="155"/>
      <c r="B68" s="347" t="s">
        <v>295</v>
      </c>
      <c r="C68" s="348"/>
      <c r="D68" s="153"/>
      <c r="E68" s="153"/>
      <c r="F68" s="153"/>
      <c r="G68" s="153"/>
      <c r="H68" s="153"/>
      <c r="I68" s="162">
        <f t="shared" si="3"/>
        <v>0</v>
      </c>
    </row>
    <row r="69" spans="1:9" ht="15">
      <c r="A69" s="155"/>
      <c r="B69" s="347"/>
      <c r="C69" s="348"/>
      <c r="D69" s="153"/>
      <c r="E69" s="153"/>
      <c r="F69" s="153"/>
      <c r="G69" s="153"/>
      <c r="H69" s="153"/>
      <c r="I69" s="154"/>
    </row>
    <row r="70" spans="1:9" ht="15">
      <c r="A70" s="349" t="s">
        <v>296</v>
      </c>
      <c r="B70" s="350"/>
      <c r="C70" s="351"/>
      <c r="D70" s="160">
        <f>D50+D59+D64+D67+D68</f>
        <v>5349957285</v>
      </c>
      <c r="E70" s="160">
        <f>E50+E59+E64+E67+E68</f>
        <v>278109915</v>
      </c>
      <c r="F70" s="160">
        <f>F50+F59+F64+F67+F68</f>
        <v>5628067200</v>
      </c>
      <c r="G70" s="160">
        <f>G50+G59+G64+G67+G68</f>
        <v>3190355705</v>
      </c>
      <c r="H70" s="160">
        <f>H50+H59+H64+H67+H68</f>
        <v>3190355705</v>
      </c>
      <c r="I70" s="164">
        <f>+H70-D70</f>
        <v>-2159601580</v>
      </c>
    </row>
    <row r="71" spans="1:9" ht="15">
      <c r="A71" s="155"/>
      <c r="B71" s="347"/>
      <c r="C71" s="348"/>
      <c r="D71" s="153"/>
      <c r="E71" s="153"/>
      <c r="F71" s="153"/>
      <c r="G71" s="153"/>
      <c r="H71" s="153"/>
      <c r="I71" s="154"/>
    </row>
    <row r="72" spans="1:9" ht="15">
      <c r="A72" s="349" t="s">
        <v>297</v>
      </c>
      <c r="B72" s="350"/>
      <c r="C72" s="351"/>
      <c r="D72" s="160">
        <f>D73</f>
        <v>0</v>
      </c>
      <c r="E72" s="160">
        <f>E73</f>
        <v>0</v>
      </c>
      <c r="F72" s="160">
        <f>F73</f>
        <v>0</v>
      </c>
      <c r="G72" s="160">
        <f>G73</f>
        <v>0</v>
      </c>
      <c r="H72" s="160">
        <f>H73</f>
        <v>0</v>
      </c>
      <c r="I72" s="162">
        <f>+H72-D72</f>
        <v>0</v>
      </c>
    </row>
    <row r="73" spans="1:9" ht="15">
      <c r="A73" s="155"/>
      <c r="B73" s="347" t="s">
        <v>298</v>
      </c>
      <c r="C73" s="348"/>
      <c r="D73" s="153">
        <v>0</v>
      </c>
      <c r="E73" s="153">
        <v>0</v>
      </c>
      <c r="F73" s="153">
        <v>0</v>
      </c>
      <c r="G73" s="153">
        <v>0</v>
      </c>
      <c r="H73" s="153">
        <v>0</v>
      </c>
      <c r="I73" s="162">
        <f>+H73-D73</f>
        <v>0</v>
      </c>
    </row>
    <row r="74" spans="1:9" ht="15">
      <c r="A74" s="155"/>
      <c r="B74" s="347"/>
      <c r="C74" s="348"/>
      <c r="D74" s="153"/>
      <c r="E74" s="153"/>
      <c r="F74" s="153"/>
      <c r="G74" s="153"/>
      <c r="H74" s="153"/>
      <c r="I74" s="154"/>
    </row>
    <row r="75" spans="1:12" ht="15">
      <c r="A75" s="349" t="s">
        <v>299</v>
      </c>
      <c r="B75" s="350"/>
      <c r="C75" s="351"/>
      <c r="D75" s="160">
        <f>D45+D70+D72</f>
        <v>5484178285</v>
      </c>
      <c r="E75" s="160">
        <f>E45+E70+E72</f>
        <v>288993122</v>
      </c>
      <c r="F75" s="160">
        <f>F45+F70+F72</f>
        <v>5773171406.45</v>
      </c>
      <c r="G75" s="160">
        <f>G45+G70+G72</f>
        <v>3308090159.5</v>
      </c>
      <c r="H75" s="160">
        <f>H45+H70+H72</f>
        <v>3308090159</v>
      </c>
      <c r="I75" s="164">
        <f>+H75-D75</f>
        <v>-2176088126</v>
      </c>
      <c r="K75" s="77"/>
      <c r="L75" s="77"/>
    </row>
    <row r="76" spans="1:9" ht="15">
      <c r="A76" s="155"/>
      <c r="B76" s="347"/>
      <c r="C76" s="348"/>
      <c r="D76" s="153"/>
      <c r="E76" s="153"/>
      <c r="F76" s="153"/>
      <c r="G76" s="153"/>
      <c r="H76" s="153"/>
      <c r="I76" s="154"/>
    </row>
    <row r="77" spans="1:11" ht="15">
      <c r="A77" s="155"/>
      <c r="B77" s="354" t="s">
        <v>300</v>
      </c>
      <c r="C77" s="351"/>
      <c r="D77" s="153"/>
      <c r="E77" s="153"/>
      <c r="F77" s="153"/>
      <c r="G77" s="153"/>
      <c r="H77" s="153"/>
      <c r="I77" s="154"/>
      <c r="K77" s="161"/>
    </row>
    <row r="78" spans="1:9" ht="15">
      <c r="A78" s="155"/>
      <c r="B78" s="347" t="s">
        <v>301</v>
      </c>
      <c r="C78" s="348"/>
      <c r="D78" s="153">
        <v>0</v>
      </c>
      <c r="E78" s="153">
        <v>0</v>
      </c>
      <c r="F78" s="153">
        <v>0</v>
      </c>
      <c r="G78" s="153"/>
      <c r="H78" s="153">
        <v>0</v>
      </c>
      <c r="I78" s="162">
        <f>+H78-D78</f>
        <v>0</v>
      </c>
    </row>
    <row r="79" spans="1:9" ht="15">
      <c r="A79" s="155"/>
      <c r="B79" s="347" t="s">
        <v>302</v>
      </c>
      <c r="C79" s="348"/>
      <c r="D79" s="153">
        <v>0</v>
      </c>
      <c r="E79" s="153">
        <v>0</v>
      </c>
      <c r="F79" s="153">
        <v>0</v>
      </c>
      <c r="G79" s="153">
        <v>0</v>
      </c>
      <c r="H79" s="153">
        <v>0</v>
      </c>
      <c r="I79" s="162">
        <f>+H79-D79</f>
        <v>0</v>
      </c>
    </row>
    <row r="80" spans="1:9" ht="15">
      <c r="A80" s="155"/>
      <c r="B80" s="354" t="s">
        <v>303</v>
      </c>
      <c r="C80" s="351"/>
      <c r="D80" s="160">
        <f>D78+D79</f>
        <v>0</v>
      </c>
      <c r="E80" s="160">
        <f>E78+E79</f>
        <v>0</v>
      </c>
      <c r="F80" s="160">
        <f>F78+F79</f>
        <v>0</v>
      </c>
      <c r="G80" s="160">
        <f>G78+G79</f>
        <v>0</v>
      </c>
      <c r="H80" s="160">
        <f>H78+H79</f>
        <v>0</v>
      </c>
      <c r="I80" s="164">
        <f>+H80-D80</f>
        <v>0</v>
      </c>
    </row>
    <row r="81" spans="1:9" ht="15.75" thickBot="1">
      <c r="A81" s="51"/>
      <c r="B81" s="352"/>
      <c r="C81" s="353"/>
      <c r="D81" s="91"/>
      <c r="E81" s="91"/>
      <c r="F81" s="91"/>
      <c r="G81" s="91"/>
      <c r="H81" s="91"/>
      <c r="I81" s="93"/>
    </row>
    <row r="83" ht="15">
      <c r="E83" s="77"/>
    </row>
    <row r="84" ht="15">
      <c r="E84" s="77"/>
    </row>
    <row r="85" ht="15"/>
    <row r="86" ht="15"/>
    <row r="88" ht="15">
      <c r="E88" s="241"/>
    </row>
  </sheetData>
  <sheetProtection/>
  <mergeCells count="63">
    <mergeCell ref="D7:H7"/>
    <mergeCell ref="I7:I9"/>
    <mergeCell ref="G8:G9"/>
    <mergeCell ref="H8:H9"/>
    <mergeCell ref="F8:F9"/>
    <mergeCell ref="B14:C14"/>
    <mergeCell ref="A10:C10"/>
    <mergeCell ref="A11:C11"/>
    <mergeCell ref="A8:C8"/>
    <mergeCell ref="A9:C9"/>
    <mergeCell ref="D19:D20"/>
    <mergeCell ref="D45:D46"/>
    <mergeCell ref="B38:C38"/>
    <mergeCell ref="B39:C39"/>
    <mergeCell ref="A3:I3"/>
    <mergeCell ref="A4:I4"/>
    <mergeCell ref="A5:I5"/>
    <mergeCell ref="A6:I6"/>
    <mergeCell ref="A7:C7"/>
    <mergeCell ref="D8:D9"/>
    <mergeCell ref="B59:C59"/>
    <mergeCell ref="B64:C64"/>
    <mergeCell ref="B16:C16"/>
    <mergeCell ref="B18:C18"/>
    <mergeCell ref="B17:C17"/>
    <mergeCell ref="B20:C20"/>
    <mergeCell ref="B12:C12"/>
    <mergeCell ref="B13:C13"/>
    <mergeCell ref="E8:E9"/>
    <mergeCell ref="B15:C15"/>
    <mergeCell ref="B19:C19"/>
    <mergeCell ref="A47:C47"/>
    <mergeCell ref="B41:C41"/>
    <mergeCell ref="A45:C45"/>
    <mergeCell ref="A46:C46"/>
    <mergeCell ref="B32:C32"/>
    <mergeCell ref="B81:C81"/>
    <mergeCell ref="A75:C75"/>
    <mergeCell ref="B76:C76"/>
    <mergeCell ref="B77:C77"/>
    <mergeCell ref="B78:C78"/>
    <mergeCell ref="B79:C79"/>
    <mergeCell ref="B80:C80"/>
    <mergeCell ref="B74:C74"/>
    <mergeCell ref="A49:C49"/>
    <mergeCell ref="B50:C50"/>
    <mergeCell ref="B67:C67"/>
    <mergeCell ref="B68:C68"/>
    <mergeCell ref="B69:C69"/>
    <mergeCell ref="A70:C70"/>
    <mergeCell ref="B71:C71"/>
    <mergeCell ref="A72:C72"/>
    <mergeCell ref="B73:C73"/>
    <mergeCell ref="I45:I46"/>
    <mergeCell ref="H45:H46"/>
    <mergeCell ref="F19:F20"/>
    <mergeCell ref="G19:G20"/>
    <mergeCell ref="H19:H20"/>
    <mergeCell ref="E19:E20"/>
    <mergeCell ref="E45:E46"/>
    <mergeCell ref="F45:F46"/>
    <mergeCell ref="G45:G46"/>
    <mergeCell ref="I19:I20"/>
  </mergeCells>
  <printOptions horizontalCentered="1" verticalCentered="1"/>
  <pageMargins left="0.3937007874015748" right="0.5118110236220472" top="0.15748031496062992" bottom="0.11811023622047245" header="0.31496062992125984" footer="0.31496062992125984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2"/>
  <sheetViews>
    <sheetView view="pageBreakPreview" zoomScale="145" zoomScaleSheetLayoutView="145" zoomScalePageLayoutView="0" workbookViewId="0" topLeftCell="A1">
      <pane ySplit="9" topLeftCell="A55" activePane="bottomLeft" state="frozen"/>
      <selection pane="topLeft" activeCell="C12" sqref="C12"/>
      <selection pane="bottomLeft" activeCell="C95" sqref="C95"/>
    </sheetView>
  </sheetViews>
  <sheetFormatPr defaultColWidth="11.421875" defaultRowHeight="15"/>
  <cols>
    <col min="1" max="1" width="4.421875" style="55" customWidth="1"/>
    <col min="2" max="2" width="43.421875" style="53" customWidth="1"/>
    <col min="3" max="3" width="10.8515625" style="0" customWidth="1"/>
    <col min="4" max="4" width="10.140625" style="0" customWidth="1"/>
    <col min="5" max="5" width="9.7109375" style="0" customWidth="1"/>
    <col min="6" max="6" width="9.8515625" style="0" customWidth="1"/>
    <col min="7" max="7" width="11.00390625" style="0" customWidth="1"/>
    <col min="8" max="8" width="10.57421875" style="0" customWidth="1"/>
    <col min="9" max="9" width="15.00390625" style="0" bestFit="1" customWidth="1"/>
  </cols>
  <sheetData>
    <row r="1" spans="1:8" ht="27.75" customHeight="1">
      <c r="A1" s="361" t="s">
        <v>305</v>
      </c>
      <c r="B1" s="361"/>
      <c r="C1" s="361"/>
      <c r="D1" s="361"/>
      <c r="E1" s="361"/>
      <c r="F1" s="361"/>
      <c r="G1" s="361"/>
      <c r="H1" s="361"/>
    </row>
    <row r="2" ht="8.25" customHeight="1" thickBot="1"/>
    <row r="3" spans="1:8" ht="13.5" customHeight="1">
      <c r="A3" s="368" t="s">
        <v>441</v>
      </c>
      <c r="B3" s="369"/>
      <c r="C3" s="369"/>
      <c r="D3" s="369"/>
      <c r="E3" s="369"/>
      <c r="F3" s="369"/>
      <c r="G3" s="369"/>
      <c r="H3" s="370"/>
    </row>
    <row r="4" spans="1:8" ht="12.75" customHeight="1">
      <c r="A4" s="365" t="s">
        <v>304</v>
      </c>
      <c r="B4" s="366"/>
      <c r="C4" s="366"/>
      <c r="D4" s="366"/>
      <c r="E4" s="366"/>
      <c r="F4" s="366"/>
      <c r="G4" s="366"/>
      <c r="H4" s="367"/>
    </row>
    <row r="5" spans="1:8" ht="9.75" customHeight="1">
      <c r="A5" s="365" t="s">
        <v>306</v>
      </c>
      <c r="B5" s="366"/>
      <c r="C5" s="366"/>
      <c r="D5" s="366"/>
      <c r="E5" s="366"/>
      <c r="F5" s="366"/>
      <c r="G5" s="366"/>
      <c r="H5" s="367"/>
    </row>
    <row r="6" spans="1:8" ht="9.75" customHeight="1">
      <c r="A6" s="365" t="s">
        <v>678</v>
      </c>
      <c r="B6" s="366"/>
      <c r="C6" s="366"/>
      <c r="D6" s="366"/>
      <c r="E6" s="366"/>
      <c r="F6" s="366"/>
      <c r="G6" s="366"/>
      <c r="H6" s="367"/>
    </row>
    <row r="7" spans="1:8" ht="10.5" customHeight="1" thickBot="1">
      <c r="A7" s="362" t="s">
        <v>1</v>
      </c>
      <c r="B7" s="363"/>
      <c r="C7" s="363"/>
      <c r="D7" s="363"/>
      <c r="E7" s="363"/>
      <c r="F7" s="363"/>
      <c r="G7" s="363"/>
      <c r="H7" s="364"/>
    </row>
    <row r="8" spans="1:8" ht="10.5" customHeight="1" thickBot="1">
      <c r="A8" s="368" t="s">
        <v>2</v>
      </c>
      <c r="B8" s="376"/>
      <c r="C8" s="371" t="s">
        <v>307</v>
      </c>
      <c r="D8" s="372"/>
      <c r="E8" s="372"/>
      <c r="F8" s="372"/>
      <c r="G8" s="373"/>
      <c r="H8" s="374" t="s">
        <v>308</v>
      </c>
    </row>
    <row r="9" spans="1:8" ht="17.25" thickBot="1">
      <c r="A9" s="362"/>
      <c r="B9" s="377"/>
      <c r="C9" s="234" t="s">
        <v>191</v>
      </c>
      <c r="D9" s="56" t="s">
        <v>309</v>
      </c>
      <c r="E9" s="234" t="s">
        <v>310</v>
      </c>
      <c r="F9" s="234" t="s">
        <v>192</v>
      </c>
      <c r="G9" s="234" t="s">
        <v>194</v>
      </c>
      <c r="H9" s="375"/>
    </row>
    <row r="10" spans="1:9" ht="13.5" customHeight="1">
      <c r="A10" s="382" t="s">
        <v>311</v>
      </c>
      <c r="B10" s="383"/>
      <c r="C10" s="243">
        <f aca="true" t="shared" si="0" ref="C10:H10">C11+C19+C29+C39+C49+C59+C72+C76+C63</f>
        <v>134221000</v>
      </c>
      <c r="D10" s="243">
        <f t="shared" si="0"/>
        <v>10883206.45</v>
      </c>
      <c r="E10" s="243">
        <f t="shared" si="0"/>
        <v>145104206.45</v>
      </c>
      <c r="F10" s="243">
        <f t="shared" si="0"/>
        <v>58445296.94</v>
      </c>
      <c r="G10" s="243">
        <f t="shared" si="0"/>
        <v>48286874.38999999</v>
      </c>
      <c r="H10" s="243">
        <f t="shared" si="0"/>
        <v>86658909.51</v>
      </c>
      <c r="I10" s="173"/>
    </row>
    <row r="11" spans="1:9" ht="13.5" customHeight="1">
      <c r="A11" s="378" t="s">
        <v>312</v>
      </c>
      <c r="B11" s="379"/>
      <c r="C11" s="244">
        <f aca="true" t="shared" si="1" ref="C11:H11">SUM(C12:C18)</f>
        <v>35908600</v>
      </c>
      <c r="D11" s="263">
        <f t="shared" si="1"/>
        <v>15887575.899999999</v>
      </c>
      <c r="E11" s="244">
        <f t="shared" si="1"/>
        <v>51796175.900000006</v>
      </c>
      <c r="F11" s="244">
        <f t="shared" si="1"/>
        <v>30491049.2</v>
      </c>
      <c r="G11" s="244">
        <f t="shared" si="1"/>
        <v>26101395.14</v>
      </c>
      <c r="H11" s="244">
        <f t="shared" si="1"/>
        <v>21305126.700000003</v>
      </c>
      <c r="I11" s="173"/>
    </row>
    <row r="12" spans="1:9" ht="13.5" customHeight="1">
      <c r="A12" s="89"/>
      <c r="B12" s="57" t="s">
        <v>313</v>
      </c>
      <c r="C12" s="244">
        <v>0</v>
      </c>
      <c r="D12" s="264">
        <v>129213.43</v>
      </c>
      <c r="E12" s="245">
        <f>C12+D12</f>
        <v>129213.43</v>
      </c>
      <c r="F12" s="245">
        <v>129213.43</v>
      </c>
      <c r="G12" s="245">
        <v>129213.43</v>
      </c>
      <c r="H12" s="245">
        <f>E12-F12</f>
        <v>0</v>
      </c>
      <c r="I12" s="173"/>
    </row>
    <row r="13" spans="1:9" ht="13.5" customHeight="1">
      <c r="A13" s="89"/>
      <c r="B13" s="57" t="s">
        <v>314</v>
      </c>
      <c r="C13" s="244">
        <v>1178400</v>
      </c>
      <c r="D13" s="264">
        <v>10965506.16</v>
      </c>
      <c r="E13" s="245">
        <f aca="true" t="shared" si="2" ref="E13:E18">C13+D13</f>
        <v>12143906.16</v>
      </c>
      <c r="F13" s="245">
        <v>10964709.48</v>
      </c>
      <c r="G13" s="245">
        <v>10964709.48</v>
      </c>
      <c r="H13" s="245">
        <f aca="true" t="shared" si="3" ref="H13:H18">E13-F13</f>
        <v>1179196.6799999997</v>
      </c>
      <c r="I13" s="173"/>
    </row>
    <row r="14" spans="1:9" ht="13.5" customHeight="1">
      <c r="A14" s="89"/>
      <c r="B14" s="57" t="s">
        <v>315</v>
      </c>
      <c r="C14" s="244">
        <v>0</v>
      </c>
      <c r="D14" s="264">
        <v>3860443.86</v>
      </c>
      <c r="E14" s="245">
        <f t="shared" si="2"/>
        <v>3860443.86</v>
      </c>
      <c r="F14" s="245">
        <v>3853942.51</v>
      </c>
      <c r="G14" s="245">
        <v>3853942.51</v>
      </c>
      <c r="H14" s="245">
        <f t="shared" si="3"/>
        <v>6501.350000000093</v>
      </c>
      <c r="I14" s="173"/>
    </row>
    <row r="15" spans="1:9" ht="13.5" customHeight="1">
      <c r="A15" s="89"/>
      <c r="B15" s="57" t="s">
        <v>316</v>
      </c>
      <c r="C15" s="244"/>
      <c r="D15" s="264"/>
      <c r="E15" s="245">
        <f t="shared" si="2"/>
        <v>0</v>
      </c>
      <c r="F15" s="245"/>
      <c r="G15" s="245"/>
      <c r="H15" s="245">
        <f t="shared" si="3"/>
        <v>0</v>
      </c>
      <c r="I15" s="173"/>
    </row>
    <row r="16" spans="1:9" ht="13.5" customHeight="1">
      <c r="A16" s="89"/>
      <c r="B16" s="57" t="s">
        <v>317</v>
      </c>
      <c r="C16" s="244">
        <v>34730200</v>
      </c>
      <c r="D16" s="264">
        <v>932412.45</v>
      </c>
      <c r="E16" s="245">
        <f t="shared" si="2"/>
        <v>35662612.45</v>
      </c>
      <c r="F16" s="245">
        <v>15543183.78</v>
      </c>
      <c r="G16" s="245">
        <v>11153529.72</v>
      </c>
      <c r="H16" s="245">
        <f t="shared" si="3"/>
        <v>20119428.67</v>
      </c>
      <c r="I16" s="173"/>
    </row>
    <row r="17" spans="1:9" ht="13.5" customHeight="1">
      <c r="A17" s="89"/>
      <c r="B17" s="57" t="s">
        <v>318</v>
      </c>
      <c r="C17" s="244"/>
      <c r="D17" s="264"/>
      <c r="E17" s="245">
        <f t="shared" si="2"/>
        <v>0</v>
      </c>
      <c r="F17" s="245"/>
      <c r="G17" s="245"/>
      <c r="H17" s="245">
        <f t="shared" si="3"/>
        <v>0</v>
      </c>
      <c r="I17" s="173"/>
    </row>
    <row r="18" spans="1:9" ht="13.5" customHeight="1">
      <c r="A18" s="89"/>
      <c r="B18" s="57" t="s">
        <v>319</v>
      </c>
      <c r="C18" s="244"/>
      <c r="D18" s="264"/>
      <c r="E18" s="245">
        <f t="shared" si="2"/>
        <v>0</v>
      </c>
      <c r="F18" s="245"/>
      <c r="G18" s="245"/>
      <c r="H18" s="245">
        <f t="shared" si="3"/>
        <v>0</v>
      </c>
      <c r="I18" s="173"/>
    </row>
    <row r="19" spans="1:9" ht="13.5" customHeight="1">
      <c r="A19" s="378" t="s">
        <v>320</v>
      </c>
      <c r="B19" s="379"/>
      <c r="C19" s="244">
        <f aca="true" t="shared" si="4" ref="C19:H19">SUM(C20:C28)</f>
        <v>21359100</v>
      </c>
      <c r="D19" s="263">
        <f t="shared" si="4"/>
        <v>1391779.38</v>
      </c>
      <c r="E19" s="244">
        <f t="shared" si="4"/>
        <v>22750879.38</v>
      </c>
      <c r="F19" s="244">
        <f t="shared" si="4"/>
        <v>7570260.850000001</v>
      </c>
      <c r="G19" s="244">
        <f t="shared" si="4"/>
        <v>6537108.829999999</v>
      </c>
      <c r="H19" s="244">
        <f t="shared" si="4"/>
        <v>15180618.53</v>
      </c>
      <c r="I19" s="173"/>
    </row>
    <row r="20" spans="1:9" ht="13.5" customHeight="1">
      <c r="A20" s="89"/>
      <c r="B20" s="57" t="s">
        <v>321</v>
      </c>
      <c r="C20" s="244">
        <v>12140900</v>
      </c>
      <c r="D20" s="264">
        <v>-208083.36</v>
      </c>
      <c r="E20" s="244">
        <f aca="true" t="shared" si="5" ref="E20:E28">C20+D20</f>
        <v>11932816.64</v>
      </c>
      <c r="F20" s="245">
        <v>1998303.89</v>
      </c>
      <c r="G20" s="245">
        <v>1961401.69</v>
      </c>
      <c r="H20" s="245">
        <f>E20-F20</f>
        <v>9934512.75</v>
      </c>
      <c r="I20" s="173"/>
    </row>
    <row r="21" spans="1:9" ht="13.5" customHeight="1">
      <c r="A21" s="89"/>
      <c r="B21" s="57" t="s">
        <v>322</v>
      </c>
      <c r="C21" s="244">
        <v>5307900</v>
      </c>
      <c r="D21" s="264">
        <v>831868.09</v>
      </c>
      <c r="E21" s="244">
        <f t="shared" si="5"/>
        <v>6139768.09</v>
      </c>
      <c r="F21" s="245">
        <v>3827614.25</v>
      </c>
      <c r="G21" s="245">
        <v>3162187.65</v>
      </c>
      <c r="H21" s="245">
        <f aca="true" t="shared" si="6" ref="H21:H83">E21-F21</f>
        <v>2312153.84</v>
      </c>
      <c r="I21" s="173"/>
    </row>
    <row r="22" spans="1:9" ht="13.5" customHeight="1">
      <c r="A22" s="89"/>
      <c r="B22" s="57" t="s">
        <v>323</v>
      </c>
      <c r="C22" s="244">
        <v>2700</v>
      </c>
      <c r="D22" s="264">
        <v>14218.38</v>
      </c>
      <c r="E22" s="244">
        <f t="shared" si="5"/>
        <v>16918.379999999997</v>
      </c>
      <c r="F22" s="245">
        <v>16738.38</v>
      </c>
      <c r="G22" s="245">
        <v>16738.38</v>
      </c>
      <c r="H22" s="245">
        <f t="shared" si="6"/>
        <v>179.99999999999636</v>
      </c>
      <c r="I22" s="173"/>
    </row>
    <row r="23" spans="1:9" ht="13.5" customHeight="1">
      <c r="A23" s="89"/>
      <c r="B23" s="57" t="s">
        <v>324</v>
      </c>
      <c r="C23" s="244">
        <v>369200</v>
      </c>
      <c r="D23" s="264">
        <v>24726.52</v>
      </c>
      <c r="E23" s="244">
        <f t="shared" si="5"/>
        <v>393926.52</v>
      </c>
      <c r="F23" s="245">
        <v>88118.4</v>
      </c>
      <c r="G23" s="245">
        <v>88118.4</v>
      </c>
      <c r="H23" s="245">
        <f t="shared" si="6"/>
        <v>305808.12</v>
      </c>
      <c r="I23" s="173"/>
    </row>
    <row r="24" spans="1:9" ht="13.5" customHeight="1">
      <c r="A24" s="89"/>
      <c r="B24" s="57" t="s">
        <v>325</v>
      </c>
      <c r="C24" s="244">
        <v>63000</v>
      </c>
      <c r="D24" s="264">
        <v>16077.89</v>
      </c>
      <c r="E24" s="244">
        <f t="shared" si="5"/>
        <v>79077.89</v>
      </c>
      <c r="F24" s="245">
        <v>30065.25</v>
      </c>
      <c r="G24" s="245">
        <v>18879.51</v>
      </c>
      <c r="H24" s="245">
        <f t="shared" si="6"/>
        <v>49012.64</v>
      </c>
      <c r="I24" s="173"/>
    </row>
    <row r="25" spans="1:9" ht="13.5" customHeight="1">
      <c r="A25" s="89"/>
      <c r="B25" s="57" t="s">
        <v>326</v>
      </c>
      <c r="C25" s="244">
        <v>1003500</v>
      </c>
      <c r="D25" s="264">
        <v>120680</v>
      </c>
      <c r="E25" s="244">
        <f t="shared" si="5"/>
        <v>1124180</v>
      </c>
      <c r="F25" s="245">
        <v>275897.58</v>
      </c>
      <c r="G25" s="245">
        <v>255897.24</v>
      </c>
      <c r="H25" s="245">
        <f t="shared" si="6"/>
        <v>848282.4199999999</v>
      </c>
      <c r="I25" s="173"/>
    </row>
    <row r="26" spans="1:9" ht="13.5" customHeight="1">
      <c r="A26" s="89"/>
      <c r="B26" s="57" t="s">
        <v>327</v>
      </c>
      <c r="C26" s="244">
        <v>2322300</v>
      </c>
      <c r="D26" s="264">
        <v>583206.69</v>
      </c>
      <c r="E26" s="244">
        <f t="shared" si="5"/>
        <v>2905506.69</v>
      </c>
      <c r="F26" s="245">
        <v>1305739.65</v>
      </c>
      <c r="G26" s="245">
        <v>1013569.43</v>
      </c>
      <c r="H26" s="245">
        <f t="shared" si="6"/>
        <v>1599767.04</v>
      </c>
      <c r="I26" s="173"/>
    </row>
    <row r="27" spans="1:9" ht="13.5" customHeight="1">
      <c r="A27" s="89"/>
      <c r="B27" s="57" t="s">
        <v>328</v>
      </c>
      <c r="C27" s="244">
        <v>0</v>
      </c>
      <c r="D27" s="264">
        <v>6617.77</v>
      </c>
      <c r="E27" s="244">
        <f t="shared" si="5"/>
        <v>6617.77</v>
      </c>
      <c r="F27" s="245">
        <v>6617.76</v>
      </c>
      <c r="G27" s="245">
        <v>6617.76</v>
      </c>
      <c r="H27" s="245">
        <f t="shared" si="6"/>
        <v>0.010000000000218279</v>
      </c>
      <c r="I27" s="173"/>
    </row>
    <row r="28" spans="1:9" ht="13.5" customHeight="1">
      <c r="A28" s="89"/>
      <c r="B28" s="57" t="s">
        <v>329</v>
      </c>
      <c r="C28" s="244">
        <v>149600</v>
      </c>
      <c r="D28" s="264">
        <v>2467.4</v>
      </c>
      <c r="E28" s="244">
        <f t="shared" si="5"/>
        <v>152067.4</v>
      </c>
      <c r="F28" s="245">
        <v>21165.69</v>
      </c>
      <c r="G28" s="245">
        <v>13698.77</v>
      </c>
      <c r="H28" s="245">
        <f t="shared" si="6"/>
        <v>130901.70999999999</v>
      </c>
      <c r="I28" s="173"/>
    </row>
    <row r="29" spans="1:9" ht="13.5" customHeight="1">
      <c r="A29" s="378" t="s">
        <v>330</v>
      </c>
      <c r="B29" s="379"/>
      <c r="C29" s="244">
        <f aca="true" t="shared" si="7" ref="C29:H29">SUM(C30:C38)</f>
        <v>60495300</v>
      </c>
      <c r="D29" s="264">
        <f t="shared" si="7"/>
        <v>-5891948.38</v>
      </c>
      <c r="E29" s="244">
        <f t="shared" si="7"/>
        <v>54603351.62</v>
      </c>
      <c r="F29" s="244">
        <f t="shared" si="7"/>
        <v>16732728.180000002</v>
      </c>
      <c r="G29" s="244">
        <f t="shared" si="7"/>
        <v>12467382.129999999</v>
      </c>
      <c r="H29" s="244">
        <f t="shared" si="7"/>
        <v>37870623.44</v>
      </c>
      <c r="I29" s="173"/>
    </row>
    <row r="30" spans="1:9" ht="13.5" customHeight="1">
      <c r="A30" s="89"/>
      <c r="B30" s="57" t="s">
        <v>331</v>
      </c>
      <c r="C30" s="244">
        <v>45300</v>
      </c>
      <c r="D30" s="264">
        <v>8716</v>
      </c>
      <c r="E30" s="244">
        <f aca="true" t="shared" si="8" ref="E30:E38">C30+D30</f>
        <v>54016</v>
      </c>
      <c r="F30" s="245">
        <v>12529</v>
      </c>
      <c r="G30" s="245">
        <v>12529</v>
      </c>
      <c r="H30" s="245">
        <f t="shared" si="6"/>
        <v>41487</v>
      </c>
      <c r="I30" s="173"/>
    </row>
    <row r="31" spans="1:9" ht="13.5" customHeight="1">
      <c r="A31" s="89"/>
      <c r="B31" s="57" t="s">
        <v>332</v>
      </c>
      <c r="C31" s="244">
        <v>14968600</v>
      </c>
      <c r="D31" s="264">
        <v>153611.62</v>
      </c>
      <c r="E31" s="244">
        <f t="shared" si="8"/>
        <v>15122211.62</v>
      </c>
      <c r="F31" s="245">
        <v>12102461.98</v>
      </c>
      <c r="G31" s="245">
        <v>8084461.68</v>
      </c>
      <c r="H31" s="245">
        <f t="shared" si="6"/>
        <v>3019749.6399999987</v>
      </c>
      <c r="I31" s="173"/>
    </row>
    <row r="32" spans="1:9" ht="13.5" customHeight="1">
      <c r="A32" s="89"/>
      <c r="B32" s="57" t="s">
        <v>333</v>
      </c>
      <c r="C32" s="244">
        <v>1130600</v>
      </c>
      <c r="D32" s="264">
        <v>-180994.72</v>
      </c>
      <c r="E32" s="244">
        <f t="shared" si="8"/>
        <v>949605.28</v>
      </c>
      <c r="F32" s="245">
        <v>347341</v>
      </c>
      <c r="G32" s="245">
        <v>337341</v>
      </c>
      <c r="H32" s="245">
        <f t="shared" si="6"/>
        <v>602264.28</v>
      </c>
      <c r="I32" s="173"/>
    </row>
    <row r="33" spans="1:9" ht="13.5" customHeight="1">
      <c r="A33" s="89"/>
      <c r="B33" s="57" t="s">
        <v>334</v>
      </c>
      <c r="C33" s="244">
        <v>1156400</v>
      </c>
      <c r="D33" s="264">
        <v>721509.99</v>
      </c>
      <c r="E33" s="244">
        <f t="shared" si="8"/>
        <v>1877909.99</v>
      </c>
      <c r="F33" s="245">
        <v>1427995.99</v>
      </c>
      <c r="G33" s="245">
        <v>1425997.99</v>
      </c>
      <c r="H33" s="245">
        <f t="shared" si="6"/>
        <v>449914</v>
      </c>
      <c r="I33" s="173"/>
    </row>
    <row r="34" spans="1:9" ht="13.5" customHeight="1">
      <c r="A34" s="89"/>
      <c r="B34" s="57" t="s">
        <v>335</v>
      </c>
      <c r="C34" s="244">
        <v>2091100</v>
      </c>
      <c r="D34" s="264">
        <v>-9904.49</v>
      </c>
      <c r="E34" s="244">
        <f t="shared" si="8"/>
        <v>2081195.51</v>
      </c>
      <c r="F34" s="245">
        <v>637834.44</v>
      </c>
      <c r="G34" s="245">
        <v>462604.61</v>
      </c>
      <c r="H34" s="245">
        <f t="shared" si="6"/>
        <v>1443361.07</v>
      </c>
      <c r="I34" s="173"/>
    </row>
    <row r="35" spans="1:9" ht="13.5" customHeight="1">
      <c r="A35" s="89"/>
      <c r="B35" s="57" t="s">
        <v>336</v>
      </c>
      <c r="C35" s="244">
        <v>308900</v>
      </c>
      <c r="D35" s="264">
        <v>87971.15</v>
      </c>
      <c r="E35" s="244">
        <f t="shared" si="8"/>
        <v>396871.15</v>
      </c>
      <c r="F35" s="245">
        <v>135733.15</v>
      </c>
      <c r="G35" s="245">
        <v>111972.02</v>
      </c>
      <c r="H35" s="245">
        <f t="shared" si="6"/>
        <v>261138.00000000003</v>
      </c>
      <c r="I35" s="173"/>
    </row>
    <row r="36" spans="1:9" ht="13.5" customHeight="1">
      <c r="A36" s="89"/>
      <c r="B36" s="57" t="s">
        <v>337</v>
      </c>
      <c r="C36" s="244">
        <v>711000</v>
      </c>
      <c r="D36" s="264">
        <v>167447.18</v>
      </c>
      <c r="E36" s="244">
        <f t="shared" si="8"/>
        <v>878447.1799999999</v>
      </c>
      <c r="F36" s="245">
        <v>431325.23</v>
      </c>
      <c r="G36" s="245">
        <v>420688.52</v>
      </c>
      <c r="H36" s="245">
        <f t="shared" si="6"/>
        <v>447121.94999999995</v>
      </c>
      <c r="I36" s="173"/>
    </row>
    <row r="37" spans="1:9" ht="13.5" customHeight="1">
      <c r="A37" s="89"/>
      <c r="B37" s="57" t="s">
        <v>338</v>
      </c>
      <c r="C37" s="244">
        <v>4371800</v>
      </c>
      <c r="D37" s="264">
        <v>-245407.9</v>
      </c>
      <c r="E37" s="244">
        <f t="shared" si="8"/>
        <v>4126392.1</v>
      </c>
      <c r="F37" s="245">
        <v>1332686.32</v>
      </c>
      <c r="G37" s="245">
        <v>1306966.24</v>
      </c>
      <c r="H37" s="245">
        <f t="shared" si="6"/>
        <v>2793705.7800000003</v>
      </c>
      <c r="I37" s="173"/>
    </row>
    <row r="38" spans="1:9" ht="13.5" customHeight="1">
      <c r="A38" s="89"/>
      <c r="B38" s="57" t="s">
        <v>339</v>
      </c>
      <c r="C38" s="244">
        <v>35711600</v>
      </c>
      <c r="D38" s="264">
        <v>-6594897.21</v>
      </c>
      <c r="E38" s="244">
        <f t="shared" si="8"/>
        <v>29116702.79</v>
      </c>
      <c r="F38" s="245">
        <v>304821.07</v>
      </c>
      <c r="G38" s="245">
        <v>304821.07</v>
      </c>
      <c r="H38" s="245">
        <f t="shared" si="6"/>
        <v>28811881.72</v>
      </c>
      <c r="I38" s="173"/>
    </row>
    <row r="39" spans="1:9" ht="13.5" customHeight="1">
      <c r="A39" s="380" t="s">
        <v>340</v>
      </c>
      <c r="B39" s="381"/>
      <c r="C39" s="244">
        <f aca="true" t="shared" si="9" ref="C39:H39">SUM(C40:C48)</f>
        <v>5070400</v>
      </c>
      <c r="D39" s="263">
        <f t="shared" si="9"/>
        <v>212691.64</v>
      </c>
      <c r="E39" s="244">
        <f>SUM(E40:E48)</f>
        <v>5283091.64</v>
      </c>
      <c r="F39" s="244">
        <f t="shared" si="9"/>
        <v>2805405.03</v>
      </c>
      <c r="G39" s="244">
        <f t="shared" si="9"/>
        <v>2807660.03</v>
      </c>
      <c r="H39" s="244">
        <f t="shared" si="9"/>
        <v>2477686.61</v>
      </c>
      <c r="I39" s="173"/>
    </row>
    <row r="40" spans="1:9" ht="13.5" customHeight="1">
      <c r="A40" s="89"/>
      <c r="B40" s="57" t="s">
        <v>341</v>
      </c>
      <c r="C40" s="244"/>
      <c r="D40" s="264"/>
      <c r="E40" s="244">
        <f>C40+D40</f>
        <v>0</v>
      </c>
      <c r="F40" s="245"/>
      <c r="G40" s="245"/>
      <c r="H40" s="245">
        <f t="shared" si="6"/>
        <v>0</v>
      </c>
      <c r="I40" s="173"/>
    </row>
    <row r="41" spans="1:9" ht="13.5" customHeight="1">
      <c r="A41" s="89"/>
      <c r="B41" s="57" t="s">
        <v>342</v>
      </c>
      <c r="C41" s="244"/>
      <c r="D41" s="264"/>
      <c r="E41" s="244">
        <f aca="true" t="shared" si="10" ref="E41:E83">C41+D41</f>
        <v>0</v>
      </c>
      <c r="F41" s="245"/>
      <c r="G41" s="245"/>
      <c r="H41" s="245">
        <f t="shared" si="6"/>
        <v>0</v>
      </c>
      <c r="I41" s="173"/>
    </row>
    <row r="42" spans="1:9" ht="13.5" customHeight="1">
      <c r="A42" s="89"/>
      <c r="B42" s="57" t="s">
        <v>343</v>
      </c>
      <c r="C42" s="244"/>
      <c r="D42" s="264"/>
      <c r="E42" s="244">
        <f t="shared" si="10"/>
        <v>0</v>
      </c>
      <c r="F42" s="245"/>
      <c r="G42" s="245"/>
      <c r="H42" s="245">
        <f t="shared" si="6"/>
        <v>0</v>
      </c>
      <c r="I42" s="173"/>
    </row>
    <row r="43" spans="1:9" ht="13.5" customHeight="1">
      <c r="A43" s="89"/>
      <c r="B43" s="57" t="s">
        <v>344</v>
      </c>
      <c r="C43" s="244">
        <v>5070400</v>
      </c>
      <c r="D43" s="264">
        <v>212691.64</v>
      </c>
      <c r="E43" s="244">
        <f t="shared" si="10"/>
        <v>5283091.64</v>
      </c>
      <c r="F43" s="245">
        <v>2805405.03</v>
      </c>
      <c r="G43" s="245">
        <v>2807660.03</v>
      </c>
      <c r="H43" s="245">
        <f t="shared" si="6"/>
        <v>2477686.61</v>
      </c>
      <c r="I43" s="173"/>
    </row>
    <row r="44" spans="1:9" ht="13.5" customHeight="1">
      <c r="A44" s="89"/>
      <c r="B44" s="57" t="s">
        <v>345</v>
      </c>
      <c r="C44" s="244"/>
      <c r="D44" s="264"/>
      <c r="E44" s="244">
        <f t="shared" si="10"/>
        <v>0</v>
      </c>
      <c r="F44" s="245"/>
      <c r="G44" s="245"/>
      <c r="H44" s="245">
        <f t="shared" si="6"/>
        <v>0</v>
      </c>
      <c r="I44" s="173"/>
    </row>
    <row r="45" spans="1:9" ht="13.5" customHeight="1">
      <c r="A45" s="89"/>
      <c r="B45" s="57" t="s">
        <v>346</v>
      </c>
      <c r="C45" s="244"/>
      <c r="D45" s="264"/>
      <c r="E45" s="244">
        <f t="shared" si="10"/>
        <v>0</v>
      </c>
      <c r="F45" s="245"/>
      <c r="G45" s="245"/>
      <c r="H45" s="245">
        <f t="shared" si="6"/>
        <v>0</v>
      </c>
      <c r="I45" s="173"/>
    </row>
    <row r="46" spans="1:9" ht="13.5" customHeight="1">
      <c r="A46" s="89"/>
      <c r="B46" s="57" t="s">
        <v>347</v>
      </c>
      <c r="C46" s="244"/>
      <c r="D46" s="264"/>
      <c r="E46" s="244">
        <f t="shared" si="10"/>
        <v>0</v>
      </c>
      <c r="F46" s="245"/>
      <c r="G46" s="245"/>
      <c r="H46" s="245">
        <f t="shared" si="6"/>
        <v>0</v>
      </c>
      <c r="I46" s="173"/>
    </row>
    <row r="47" spans="1:9" ht="13.5" customHeight="1">
      <c r="A47" s="89"/>
      <c r="B47" s="57" t="s">
        <v>348</v>
      </c>
      <c r="C47" s="244"/>
      <c r="D47" s="264"/>
      <c r="E47" s="244">
        <f t="shared" si="10"/>
        <v>0</v>
      </c>
      <c r="F47" s="245"/>
      <c r="G47" s="245"/>
      <c r="H47" s="245">
        <f t="shared" si="6"/>
        <v>0</v>
      </c>
      <c r="I47" s="173"/>
    </row>
    <row r="48" spans="1:9" ht="13.5" customHeight="1">
      <c r="A48" s="89"/>
      <c r="B48" s="57" t="s">
        <v>349</v>
      </c>
      <c r="C48" s="244"/>
      <c r="D48" s="264"/>
      <c r="E48" s="244">
        <f t="shared" si="10"/>
        <v>0</v>
      </c>
      <c r="F48" s="245"/>
      <c r="G48" s="245"/>
      <c r="H48" s="245">
        <f t="shared" si="6"/>
        <v>0</v>
      </c>
      <c r="I48" s="173"/>
    </row>
    <row r="49" spans="1:9" ht="13.5" customHeight="1">
      <c r="A49" s="378" t="s">
        <v>350</v>
      </c>
      <c r="B49" s="379"/>
      <c r="C49" s="244">
        <f aca="true" t="shared" si="11" ref="C49:H49">SUM(C50:C58)</f>
        <v>11387600</v>
      </c>
      <c r="D49" s="263">
        <f t="shared" si="11"/>
        <v>-716892.09</v>
      </c>
      <c r="E49" s="244">
        <f t="shared" si="11"/>
        <v>10670707.91</v>
      </c>
      <c r="F49" s="244">
        <f t="shared" si="11"/>
        <v>845853.68</v>
      </c>
      <c r="G49" s="244">
        <f t="shared" si="11"/>
        <v>373328.26</v>
      </c>
      <c r="H49" s="244">
        <f t="shared" si="11"/>
        <v>9824854.23</v>
      </c>
      <c r="I49" s="173"/>
    </row>
    <row r="50" spans="1:9" ht="13.5" customHeight="1">
      <c r="A50" s="89"/>
      <c r="B50" s="57" t="s">
        <v>351</v>
      </c>
      <c r="C50" s="244">
        <v>8450500</v>
      </c>
      <c r="D50" s="264">
        <v>-516589.62</v>
      </c>
      <c r="E50" s="244">
        <f t="shared" si="10"/>
        <v>7933910.38</v>
      </c>
      <c r="F50" s="245">
        <v>613215.68</v>
      </c>
      <c r="G50" s="245">
        <v>140690.26</v>
      </c>
      <c r="H50" s="245">
        <f t="shared" si="6"/>
        <v>7320694.7</v>
      </c>
      <c r="I50" s="173"/>
    </row>
    <row r="51" spans="1:9" ht="13.5" customHeight="1">
      <c r="A51" s="89"/>
      <c r="B51" s="57" t="s">
        <v>352</v>
      </c>
      <c r="C51" s="244">
        <v>706700</v>
      </c>
      <c r="D51" s="264">
        <v>-166935.48</v>
      </c>
      <c r="E51" s="244">
        <f t="shared" si="10"/>
        <v>539764.52</v>
      </c>
      <c r="F51" s="245">
        <v>34800</v>
      </c>
      <c r="G51" s="245">
        <v>34800</v>
      </c>
      <c r="H51" s="245">
        <f t="shared" si="6"/>
        <v>504964.52</v>
      </c>
      <c r="I51" s="173"/>
    </row>
    <row r="52" spans="1:9" ht="13.5" customHeight="1">
      <c r="A52" s="89"/>
      <c r="B52" s="57" t="s">
        <v>353</v>
      </c>
      <c r="C52" s="244"/>
      <c r="D52" s="264"/>
      <c r="E52" s="244">
        <f t="shared" si="10"/>
        <v>0</v>
      </c>
      <c r="F52" s="245"/>
      <c r="G52" s="245"/>
      <c r="H52" s="245">
        <f t="shared" si="6"/>
        <v>0</v>
      </c>
      <c r="I52" s="173"/>
    </row>
    <row r="53" spans="1:9" ht="13.5" customHeight="1">
      <c r="A53" s="89"/>
      <c r="B53" s="57" t="s">
        <v>354</v>
      </c>
      <c r="C53" s="244">
        <v>869900</v>
      </c>
      <c r="D53" s="264">
        <v>-19126.08</v>
      </c>
      <c r="E53" s="244">
        <f t="shared" si="10"/>
        <v>850773.92</v>
      </c>
      <c r="F53" s="245">
        <v>0</v>
      </c>
      <c r="G53" s="245">
        <v>0</v>
      </c>
      <c r="H53" s="245">
        <f t="shared" si="6"/>
        <v>850773.92</v>
      </c>
      <c r="I53" s="173"/>
    </row>
    <row r="54" spans="1:9" ht="13.5" customHeight="1">
      <c r="A54" s="89"/>
      <c r="B54" s="57" t="s">
        <v>355</v>
      </c>
      <c r="C54" s="244"/>
      <c r="D54" s="264"/>
      <c r="E54" s="244">
        <f t="shared" si="10"/>
        <v>0</v>
      </c>
      <c r="F54" s="245"/>
      <c r="G54" s="245"/>
      <c r="H54" s="245">
        <f t="shared" si="6"/>
        <v>0</v>
      </c>
      <c r="I54" s="173"/>
    </row>
    <row r="55" spans="1:9" ht="13.5" customHeight="1">
      <c r="A55" s="89"/>
      <c r="B55" s="57" t="s">
        <v>356</v>
      </c>
      <c r="C55" s="244">
        <v>1060500</v>
      </c>
      <c r="D55" s="264">
        <v>0</v>
      </c>
      <c r="E55" s="244">
        <f t="shared" si="10"/>
        <v>1060500</v>
      </c>
      <c r="F55" s="245">
        <v>0</v>
      </c>
      <c r="G55" s="245">
        <v>0</v>
      </c>
      <c r="H55" s="245">
        <f t="shared" si="6"/>
        <v>1060500</v>
      </c>
      <c r="I55" s="173"/>
    </row>
    <row r="56" spans="1:9" ht="13.5" customHeight="1">
      <c r="A56" s="89"/>
      <c r="B56" s="57" t="s">
        <v>357</v>
      </c>
      <c r="C56" s="244"/>
      <c r="D56" s="264"/>
      <c r="E56" s="244">
        <f t="shared" si="10"/>
        <v>0</v>
      </c>
      <c r="F56" s="245"/>
      <c r="G56" s="245"/>
      <c r="H56" s="245">
        <f t="shared" si="6"/>
        <v>0</v>
      </c>
      <c r="I56" s="173"/>
    </row>
    <row r="57" spans="1:9" ht="13.5" customHeight="1">
      <c r="A57" s="89"/>
      <c r="B57" s="57" t="s">
        <v>358</v>
      </c>
      <c r="C57" s="244"/>
      <c r="D57" s="264"/>
      <c r="E57" s="244">
        <f t="shared" si="10"/>
        <v>0</v>
      </c>
      <c r="F57" s="245"/>
      <c r="G57" s="245"/>
      <c r="H57" s="245">
        <f t="shared" si="6"/>
        <v>0</v>
      </c>
      <c r="I57" s="173"/>
    </row>
    <row r="58" spans="1:9" ht="13.5" customHeight="1">
      <c r="A58" s="89"/>
      <c r="B58" s="57" t="s">
        <v>359</v>
      </c>
      <c r="C58" s="244">
        <v>300000</v>
      </c>
      <c r="D58" s="264">
        <v>-14240.91</v>
      </c>
      <c r="E58" s="244">
        <f t="shared" si="10"/>
        <v>285759.09</v>
      </c>
      <c r="F58" s="245">
        <v>197838</v>
      </c>
      <c r="G58" s="245">
        <v>197838</v>
      </c>
      <c r="H58" s="245">
        <f t="shared" si="6"/>
        <v>87921.09000000003</v>
      </c>
      <c r="I58" s="173"/>
    </row>
    <row r="59" spans="1:9" ht="13.5" customHeight="1">
      <c r="A59" s="378" t="s">
        <v>360</v>
      </c>
      <c r="B59" s="379"/>
      <c r="C59" s="244">
        <f>SUM(C60:C62)</f>
        <v>0</v>
      </c>
      <c r="D59" s="263">
        <f>SUM(D60:D62)</f>
        <v>0</v>
      </c>
      <c r="E59" s="244">
        <f>SUM(E60:E62)</f>
        <v>0</v>
      </c>
      <c r="F59" s="244">
        <f>SUM(F60:F62)</f>
        <v>0</v>
      </c>
      <c r="G59" s="244">
        <f>SUM(G60:G62)</f>
        <v>0</v>
      </c>
      <c r="H59" s="245">
        <f t="shared" si="6"/>
        <v>0</v>
      </c>
      <c r="I59" s="173"/>
    </row>
    <row r="60" spans="1:9" ht="13.5" customHeight="1">
      <c r="A60" s="89"/>
      <c r="B60" s="57" t="s">
        <v>361</v>
      </c>
      <c r="C60" s="244"/>
      <c r="D60" s="264"/>
      <c r="E60" s="244">
        <f t="shared" si="10"/>
        <v>0</v>
      </c>
      <c r="F60" s="245"/>
      <c r="G60" s="245"/>
      <c r="H60" s="245">
        <f t="shared" si="6"/>
        <v>0</v>
      </c>
      <c r="I60" s="173"/>
    </row>
    <row r="61" spans="1:9" ht="13.5" customHeight="1">
      <c r="A61" s="89"/>
      <c r="B61" s="57" t="s">
        <v>362</v>
      </c>
      <c r="C61" s="244"/>
      <c r="D61" s="264"/>
      <c r="E61" s="244">
        <f t="shared" si="10"/>
        <v>0</v>
      </c>
      <c r="F61" s="245"/>
      <c r="G61" s="245"/>
      <c r="H61" s="245">
        <f t="shared" si="6"/>
        <v>0</v>
      </c>
      <c r="I61" s="173"/>
    </row>
    <row r="62" spans="1:9" ht="13.5" customHeight="1">
      <c r="A62" s="89"/>
      <c r="B62" s="57" t="s">
        <v>363</v>
      </c>
      <c r="C62" s="244"/>
      <c r="D62" s="264"/>
      <c r="E62" s="244">
        <f t="shared" si="10"/>
        <v>0</v>
      </c>
      <c r="F62" s="245"/>
      <c r="G62" s="245"/>
      <c r="H62" s="245">
        <f t="shared" si="6"/>
        <v>0</v>
      </c>
      <c r="I62" s="173"/>
    </row>
    <row r="63" spans="1:9" ht="13.5" customHeight="1">
      <c r="A63" s="378" t="s">
        <v>364</v>
      </c>
      <c r="B63" s="379"/>
      <c r="C63" s="244">
        <f>SUM(C64:C71)</f>
        <v>0</v>
      </c>
      <c r="D63" s="263">
        <f>SUM(D64:D71)</f>
        <v>0</v>
      </c>
      <c r="E63" s="244">
        <f>E64+E65+E66+E67+E68+E70+E71</f>
        <v>0</v>
      </c>
      <c r="F63" s="244">
        <f>SUM(F64:F71)</f>
        <v>0</v>
      </c>
      <c r="G63" s="244">
        <f>SUM(G64:G71)</f>
        <v>0</v>
      </c>
      <c r="H63" s="245">
        <f t="shared" si="6"/>
        <v>0</v>
      </c>
      <c r="I63" s="173"/>
    </row>
    <row r="64" spans="1:9" ht="13.5" customHeight="1">
      <c r="A64" s="89"/>
      <c r="B64" s="57" t="s">
        <v>365</v>
      </c>
      <c r="C64" s="244"/>
      <c r="D64" s="264"/>
      <c r="E64" s="244">
        <f t="shared" si="10"/>
        <v>0</v>
      </c>
      <c r="F64" s="245"/>
      <c r="G64" s="245"/>
      <c r="H64" s="245">
        <f t="shared" si="6"/>
        <v>0</v>
      </c>
      <c r="I64" s="173"/>
    </row>
    <row r="65" spans="1:9" ht="13.5" customHeight="1">
      <c r="A65" s="89"/>
      <c r="B65" s="57" t="s">
        <v>366</v>
      </c>
      <c r="C65" s="244"/>
      <c r="D65" s="264"/>
      <c r="E65" s="244">
        <f t="shared" si="10"/>
        <v>0</v>
      </c>
      <c r="F65" s="245"/>
      <c r="G65" s="245"/>
      <c r="H65" s="245">
        <f t="shared" si="6"/>
        <v>0</v>
      </c>
      <c r="I65" s="173"/>
    </row>
    <row r="66" spans="1:9" ht="13.5" customHeight="1">
      <c r="A66" s="89"/>
      <c r="B66" s="57" t="s">
        <v>367</v>
      </c>
      <c r="C66" s="244"/>
      <c r="D66" s="264"/>
      <c r="E66" s="244">
        <f t="shared" si="10"/>
        <v>0</v>
      </c>
      <c r="F66" s="245"/>
      <c r="G66" s="245"/>
      <c r="H66" s="245">
        <f t="shared" si="6"/>
        <v>0</v>
      </c>
      <c r="I66" s="173"/>
    </row>
    <row r="67" spans="1:9" ht="13.5" customHeight="1">
      <c r="A67" s="89"/>
      <c r="B67" s="57" t="s">
        <v>368</v>
      </c>
      <c r="C67" s="244"/>
      <c r="D67" s="264"/>
      <c r="E67" s="244">
        <f t="shared" si="10"/>
        <v>0</v>
      </c>
      <c r="F67" s="245"/>
      <c r="G67" s="245"/>
      <c r="H67" s="245">
        <f t="shared" si="6"/>
        <v>0</v>
      </c>
      <c r="I67" s="173"/>
    </row>
    <row r="68" spans="1:9" ht="13.5" customHeight="1">
      <c r="A68" s="89"/>
      <c r="B68" s="57" t="s">
        <v>369</v>
      </c>
      <c r="C68" s="244"/>
      <c r="D68" s="264"/>
      <c r="E68" s="244">
        <f t="shared" si="10"/>
        <v>0</v>
      </c>
      <c r="F68" s="245"/>
      <c r="G68" s="245"/>
      <c r="H68" s="245">
        <f t="shared" si="6"/>
        <v>0</v>
      </c>
      <c r="I68" s="173"/>
    </row>
    <row r="69" spans="1:9" ht="13.5" customHeight="1">
      <c r="A69" s="89"/>
      <c r="B69" s="57" t="s">
        <v>370</v>
      </c>
      <c r="C69" s="244"/>
      <c r="D69" s="264"/>
      <c r="E69" s="244">
        <f t="shared" si="10"/>
        <v>0</v>
      </c>
      <c r="F69" s="245"/>
      <c r="G69" s="245"/>
      <c r="H69" s="245">
        <f t="shared" si="6"/>
        <v>0</v>
      </c>
      <c r="I69" s="173"/>
    </row>
    <row r="70" spans="1:9" ht="13.5" customHeight="1">
      <c r="A70" s="89"/>
      <c r="B70" s="57" t="s">
        <v>371</v>
      </c>
      <c r="C70" s="244"/>
      <c r="D70" s="264"/>
      <c r="E70" s="244">
        <f t="shared" si="10"/>
        <v>0</v>
      </c>
      <c r="F70" s="245"/>
      <c r="G70" s="245"/>
      <c r="H70" s="245">
        <f t="shared" si="6"/>
        <v>0</v>
      </c>
      <c r="I70" s="173"/>
    </row>
    <row r="71" spans="1:9" ht="13.5" customHeight="1">
      <c r="A71" s="89"/>
      <c r="B71" s="57" t="s">
        <v>372</v>
      </c>
      <c r="C71" s="244"/>
      <c r="D71" s="264"/>
      <c r="E71" s="244">
        <f t="shared" si="10"/>
        <v>0</v>
      </c>
      <c r="F71" s="245"/>
      <c r="G71" s="245"/>
      <c r="H71" s="245">
        <f t="shared" si="6"/>
        <v>0</v>
      </c>
      <c r="I71" s="173"/>
    </row>
    <row r="72" spans="1:9" ht="13.5" customHeight="1">
      <c r="A72" s="378" t="s">
        <v>373</v>
      </c>
      <c r="B72" s="379"/>
      <c r="C72" s="244">
        <f>SUM(C73:C75)</f>
        <v>0</v>
      </c>
      <c r="D72" s="263">
        <f>SUM(D73:D75)</f>
        <v>0</v>
      </c>
      <c r="E72" s="244">
        <f>SUM(E73:E75)</f>
        <v>0</v>
      </c>
      <c r="F72" s="244">
        <f>SUM(F73:F75)</f>
        <v>0</v>
      </c>
      <c r="G72" s="244">
        <f>SUM(G73:G75)</f>
        <v>0</v>
      </c>
      <c r="H72" s="245">
        <f t="shared" si="6"/>
        <v>0</v>
      </c>
      <c r="I72" s="173"/>
    </row>
    <row r="73" spans="1:9" ht="13.5" customHeight="1">
      <c r="A73" s="89"/>
      <c r="B73" s="57" t="s">
        <v>374</v>
      </c>
      <c r="C73" s="244"/>
      <c r="D73" s="264"/>
      <c r="E73" s="244">
        <f t="shared" si="10"/>
        <v>0</v>
      </c>
      <c r="F73" s="245"/>
      <c r="G73" s="245"/>
      <c r="H73" s="245">
        <f t="shared" si="6"/>
        <v>0</v>
      </c>
      <c r="I73" s="173"/>
    </row>
    <row r="74" spans="1:9" ht="13.5" customHeight="1">
      <c r="A74" s="89"/>
      <c r="B74" s="57" t="s">
        <v>375</v>
      </c>
      <c r="C74" s="244"/>
      <c r="D74" s="264"/>
      <c r="E74" s="244">
        <f t="shared" si="10"/>
        <v>0</v>
      </c>
      <c r="F74" s="245"/>
      <c r="G74" s="245"/>
      <c r="H74" s="245">
        <f t="shared" si="6"/>
        <v>0</v>
      </c>
      <c r="I74" s="173"/>
    </row>
    <row r="75" spans="1:9" ht="13.5" customHeight="1">
      <c r="A75" s="89"/>
      <c r="B75" s="57" t="s">
        <v>376</v>
      </c>
      <c r="C75" s="244"/>
      <c r="D75" s="264"/>
      <c r="E75" s="244">
        <f t="shared" si="10"/>
        <v>0</v>
      </c>
      <c r="F75" s="245"/>
      <c r="G75" s="245"/>
      <c r="H75" s="245">
        <f t="shared" si="6"/>
        <v>0</v>
      </c>
      <c r="I75" s="173"/>
    </row>
    <row r="76" spans="1:9" ht="13.5" customHeight="1">
      <c r="A76" s="378" t="s">
        <v>377</v>
      </c>
      <c r="B76" s="379"/>
      <c r="C76" s="244">
        <f>SUM(C77:C83)</f>
        <v>0</v>
      </c>
      <c r="D76" s="263">
        <f>SUM(D77:D83)</f>
        <v>0</v>
      </c>
      <c r="E76" s="244">
        <f>SUM(E77:E83)</f>
        <v>0</v>
      </c>
      <c r="F76" s="244">
        <f>SUM(F77:F83)</f>
        <v>0</v>
      </c>
      <c r="G76" s="244">
        <f>SUM(G77:G83)</f>
        <v>0</v>
      </c>
      <c r="H76" s="245">
        <f t="shared" si="6"/>
        <v>0</v>
      </c>
      <c r="I76" s="173"/>
    </row>
    <row r="77" spans="1:9" ht="13.5" customHeight="1">
      <c r="A77" s="89"/>
      <c r="B77" s="57" t="s">
        <v>378</v>
      </c>
      <c r="C77" s="244"/>
      <c r="D77" s="264"/>
      <c r="E77" s="244">
        <f t="shared" si="10"/>
        <v>0</v>
      </c>
      <c r="F77" s="245"/>
      <c r="G77" s="245"/>
      <c r="H77" s="245">
        <f t="shared" si="6"/>
        <v>0</v>
      </c>
      <c r="I77" s="173"/>
    </row>
    <row r="78" spans="1:9" ht="13.5" customHeight="1">
      <c r="A78" s="89"/>
      <c r="B78" s="57" t="s">
        <v>379</v>
      </c>
      <c r="C78" s="244"/>
      <c r="D78" s="264"/>
      <c r="E78" s="244">
        <f t="shared" si="10"/>
        <v>0</v>
      </c>
      <c r="F78" s="245"/>
      <c r="G78" s="245"/>
      <c r="H78" s="245">
        <f t="shared" si="6"/>
        <v>0</v>
      </c>
      <c r="I78" s="173"/>
    </row>
    <row r="79" spans="1:9" ht="13.5" customHeight="1">
      <c r="A79" s="89"/>
      <c r="B79" s="57" t="s">
        <v>380</v>
      </c>
      <c r="C79" s="244"/>
      <c r="D79" s="264"/>
      <c r="E79" s="244">
        <f t="shared" si="10"/>
        <v>0</v>
      </c>
      <c r="F79" s="245"/>
      <c r="G79" s="245"/>
      <c r="H79" s="245">
        <f t="shared" si="6"/>
        <v>0</v>
      </c>
      <c r="I79" s="173"/>
    </row>
    <row r="80" spans="1:9" ht="13.5" customHeight="1">
      <c r="A80" s="89"/>
      <c r="B80" s="57" t="s">
        <v>381</v>
      </c>
      <c r="C80" s="244"/>
      <c r="D80" s="264"/>
      <c r="E80" s="244">
        <f t="shared" si="10"/>
        <v>0</v>
      </c>
      <c r="F80" s="245"/>
      <c r="G80" s="245"/>
      <c r="H80" s="245">
        <f t="shared" si="6"/>
        <v>0</v>
      </c>
      <c r="I80" s="173"/>
    </row>
    <row r="81" spans="1:9" ht="13.5" customHeight="1">
      <c r="A81" s="89"/>
      <c r="B81" s="57" t="s">
        <v>382</v>
      </c>
      <c r="C81" s="244"/>
      <c r="D81" s="264"/>
      <c r="E81" s="244">
        <f t="shared" si="10"/>
        <v>0</v>
      </c>
      <c r="F81" s="245"/>
      <c r="G81" s="245"/>
      <c r="H81" s="245">
        <f t="shared" si="6"/>
        <v>0</v>
      </c>
      <c r="I81" s="173"/>
    </row>
    <row r="82" spans="1:9" ht="13.5" customHeight="1">
      <c r="A82" s="89"/>
      <c r="B82" s="57" t="s">
        <v>383</v>
      </c>
      <c r="C82" s="244"/>
      <c r="D82" s="264"/>
      <c r="E82" s="244">
        <f t="shared" si="10"/>
        <v>0</v>
      </c>
      <c r="F82" s="245"/>
      <c r="G82" s="245"/>
      <c r="H82" s="245">
        <f t="shared" si="6"/>
        <v>0</v>
      </c>
      <c r="I82" s="173"/>
    </row>
    <row r="83" spans="1:9" ht="13.5" customHeight="1" thickBot="1">
      <c r="A83" s="165"/>
      <c r="B83" s="58" t="s">
        <v>384</v>
      </c>
      <c r="C83" s="246"/>
      <c r="D83" s="265"/>
      <c r="E83" s="246">
        <f t="shared" si="10"/>
        <v>0</v>
      </c>
      <c r="F83" s="247"/>
      <c r="G83" s="247"/>
      <c r="H83" s="247">
        <f t="shared" si="6"/>
        <v>0</v>
      </c>
      <c r="I83" s="173"/>
    </row>
    <row r="84" spans="1:9" ht="13.5" customHeight="1">
      <c r="A84" s="382" t="s">
        <v>385</v>
      </c>
      <c r="B84" s="379"/>
      <c r="C84" s="243"/>
      <c r="D84" s="266"/>
      <c r="E84" s="243"/>
      <c r="F84" s="243"/>
      <c r="G84" s="243"/>
      <c r="H84" s="243"/>
      <c r="I84" s="83"/>
    </row>
    <row r="85" spans="1:9" ht="13.5" customHeight="1">
      <c r="A85" s="378" t="s">
        <v>312</v>
      </c>
      <c r="B85" s="379"/>
      <c r="C85" s="244">
        <f aca="true" t="shared" si="12" ref="C85:H85">C86+C104+C94+C114+C124+C134+C138+C147+C151</f>
        <v>5349957285</v>
      </c>
      <c r="D85" s="263">
        <f>D86+D104+D94+D114+D124+D134+D138+D147+D151</f>
        <v>278109915.47</v>
      </c>
      <c r="E85" s="244">
        <f t="shared" si="12"/>
        <v>5628067200.469999</v>
      </c>
      <c r="F85" s="244">
        <f>F86+F104+F94+F114+F124+F134+F138+F147+F151</f>
        <v>2957630238.08</v>
      </c>
      <c r="G85" s="244">
        <f>G86+G104+G94+G114+G124+G134+G138+G147+G151</f>
        <v>2945287183.56</v>
      </c>
      <c r="H85" s="245">
        <f t="shared" si="12"/>
        <v>2670436962.39</v>
      </c>
      <c r="I85" s="173"/>
    </row>
    <row r="86" spans="1:9" ht="13.5" customHeight="1">
      <c r="A86" s="89"/>
      <c r="B86" s="57" t="s">
        <v>313</v>
      </c>
      <c r="C86" s="244">
        <f>SUM(C87:C93)</f>
        <v>5143155456</v>
      </c>
      <c r="D86" s="264">
        <f>SUM(D87:D93)</f>
        <v>167720235.21</v>
      </c>
      <c r="E86" s="244">
        <f>SUM(E87:E93)</f>
        <v>5310875691.21</v>
      </c>
      <c r="F86" s="245">
        <f>SUM(F87:F93)</f>
        <v>2842017472.8</v>
      </c>
      <c r="G86" s="245">
        <f>SUM(G87:G93)</f>
        <v>2842017472.8</v>
      </c>
      <c r="H86" s="245">
        <f aca="true" t="shared" si="13" ref="H86:H149">E86-F86</f>
        <v>2468858218.41</v>
      </c>
      <c r="I86" s="173"/>
    </row>
    <row r="87" spans="1:9" ht="13.5" customHeight="1">
      <c r="A87" s="89"/>
      <c r="B87" s="57" t="s">
        <v>314</v>
      </c>
      <c r="C87" s="244">
        <v>2898729087</v>
      </c>
      <c r="D87" s="264">
        <v>-173625576.01</v>
      </c>
      <c r="E87" s="244">
        <f aca="true" t="shared" si="14" ref="E87:E103">C87+D87</f>
        <v>2725103510.99</v>
      </c>
      <c r="F87" s="245">
        <v>1744988567.63</v>
      </c>
      <c r="G87" s="245">
        <v>1744988567.63</v>
      </c>
      <c r="H87" s="245">
        <f t="shared" si="13"/>
        <v>980114943.3599997</v>
      </c>
      <c r="I87" s="173"/>
    </row>
    <row r="88" spans="1:9" ht="13.5" customHeight="1">
      <c r="A88" s="89"/>
      <c r="B88" s="57" t="s">
        <v>315</v>
      </c>
      <c r="C88" s="244">
        <v>13836000</v>
      </c>
      <c r="D88" s="264">
        <v>13719516</v>
      </c>
      <c r="E88" s="244">
        <f t="shared" si="14"/>
        <v>27555516</v>
      </c>
      <c r="F88" s="245">
        <v>7725210.79</v>
      </c>
      <c r="G88" s="245">
        <v>7725210.79</v>
      </c>
      <c r="H88" s="245">
        <f t="shared" si="13"/>
        <v>19830305.21</v>
      </c>
      <c r="I88" s="173"/>
    </row>
    <row r="89" spans="1:9" ht="13.5" customHeight="1">
      <c r="A89" s="89"/>
      <c r="B89" s="57" t="s">
        <v>316</v>
      </c>
      <c r="C89" s="244">
        <v>1128369000</v>
      </c>
      <c r="D89" s="264">
        <v>184566879.62</v>
      </c>
      <c r="E89" s="244">
        <f t="shared" si="14"/>
        <v>1312935879.62</v>
      </c>
      <c r="F89" s="245">
        <v>657758517.44</v>
      </c>
      <c r="G89" s="245">
        <v>657758517.44</v>
      </c>
      <c r="H89" s="245">
        <f t="shared" si="13"/>
        <v>655177362.1799998</v>
      </c>
      <c r="I89" s="173"/>
    </row>
    <row r="90" spans="1:9" ht="13.5" customHeight="1">
      <c r="A90" s="89"/>
      <c r="B90" s="57" t="s">
        <v>317</v>
      </c>
      <c r="C90" s="244"/>
      <c r="D90" s="264"/>
      <c r="E90" s="244">
        <f t="shared" si="14"/>
        <v>0</v>
      </c>
      <c r="F90" s="245"/>
      <c r="G90" s="245"/>
      <c r="H90" s="245">
        <f t="shared" si="13"/>
        <v>0</v>
      </c>
      <c r="I90" s="173"/>
    </row>
    <row r="91" spans="1:9" ht="13.5" customHeight="1">
      <c r="A91" s="89"/>
      <c r="B91" s="57" t="s">
        <v>318</v>
      </c>
      <c r="C91" s="244">
        <v>1038279369</v>
      </c>
      <c r="D91" s="264">
        <v>141072585.15</v>
      </c>
      <c r="E91" s="244">
        <f t="shared" si="14"/>
        <v>1179351954.15</v>
      </c>
      <c r="F91" s="245">
        <v>401206187.91</v>
      </c>
      <c r="G91" s="245">
        <v>401206187.91</v>
      </c>
      <c r="H91" s="245">
        <f t="shared" si="13"/>
        <v>778145766.24</v>
      </c>
      <c r="I91" s="173"/>
    </row>
    <row r="92" spans="1:9" ht="13.5" customHeight="1">
      <c r="A92" s="89"/>
      <c r="B92" s="57" t="s">
        <v>319</v>
      </c>
      <c r="C92" s="244"/>
      <c r="D92" s="264"/>
      <c r="E92" s="244">
        <f t="shared" si="14"/>
        <v>0</v>
      </c>
      <c r="F92" s="245"/>
      <c r="G92" s="245"/>
      <c r="H92" s="245">
        <f t="shared" si="13"/>
        <v>0</v>
      </c>
      <c r="I92" s="173"/>
    </row>
    <row r="93" spans="1:9" ht="13.5" customHeight="1">
      <c r="A93" s="378" t="s">
        <v>320</v>
      </c>
      <c r="B93" s="379"/>
      <c r="C93" s="244">
        <v>63942000</v>
      </c>
      <c r="D93" s="263">
        <v>1986830.45</v>
      </c>
      <c r="E93" s="244">
        <f t="shared" si="14"/>
        <v>65928830.45</v>
      </c>
      <c r="F93" s="244">
        <v>30338989.03</v>
      </c>
      <c r="G93" s="244">
        <v>30338989.03</v>
      </c>
      <c r="H93" s="245">
        <f t="shared" si="13"/>
        <v>35589841.42</v>
      </c>
      <c r="I93" s="173"/>
    </row>
    <row r="94" spans="1:9" ht="13.5" customHeight="1">
      <c r="A94" s="89"/>
      <c r="B94" s="57" t="s">
        <v>321</v>
      </c>
      <c r="C94" s="244">
        <f>SUM(C95:C103)</f>
        <v>80150100</v>
      </c>
      <c r="D94" s="264">
        <f>SUM(D95:D103)</f>
        <v>53963261.48</v>
      </c>
      <c r="E94" s="244">
        <f>SUM(E95:E103)</f>
        <v>134113361.47999999</v>
      </c>
      <c r="F94" s="245">
        <f>SUM(F95:F103)</f>
        <v>28586556.999999996</v>
      </c>
      <c r="G94" s="245">
        <f>SUM(G95:G103)</f>
        <v>20082228.490000002</v>
      </c>
      <c r="H94" s="245">
        <f t="shared" si="13"/>
        <v>105526804.47999999</v>
      </c>
      <c r="I94" s="173"/>
    </row>
    <row r="95" spans="1:9" ht="13.5" customHeight="1">
      <c r="A95" s="89"/>
      <c r="B95" s="57" t="s">
        <v>322</v>
      </c>
      <c r="C95" s="244">
        <v>17850000</v>
      </c>
      <c r="D95" s="264">
        <v>14673533.16</v>
      </c>
      <c r="E95" s="244">
        <f t="shared" si="14"/>
        <v>32523533.16</v>
      </c>
      <c r="F95" s="245">
        <v>3538910.43</v>
      </c>
      <c r="G95" s="245">
        <v>3277604.56</v>
      </c>
      <c r="H95" s="245">
        <f t="shared" si="13"/>
        <v>28984622.73</v>
      </c>
      <c r="I95" s="173"/>
    </row>
    <row r="96" spans="1:9" ht="13.5" customHeight="1">
      <c r="A96" s="89"/>
      <c r="B96" s="57" t="s">
        <v>323</v>
      </c>
      <c r="C96" s="244">
        <v>57812400</v>
      </c>
      <c r="D96" s="264">
        <v>28468875.37</v>
      </c>
      <c r="E96" s="244">
        <f t="shared" si="14"/>
        <v>86281275.37</v>
      </c>
      <c r="F96" s="245">
        <v>23604048.64</v>
      </c>
      <c r="G96" s="245">
        <v>15787442.05</v>
      </c>
      <c r="H96" s="245">
        <f t="shared" si="13"/>
        <v>62677226.730000004</v>
      </c>
      <c r="I96" s="173"/>
    </row>
    <row r="97" spans="1:9" ht="13.5" customHeight="1">
      <c r="A97" s="89"/>
      <c r="B97" s="57" t="s">
        <v>324</v>
      </c>
      <c r="C97" s="244">
        <v>0</v>
      </c>
      <c r="D97" s="264">
        <v>902323.8</v>
      </c>
      <c r="E97" s="244">
        <f t="shared" si="14"/>
        <v>902323.8</v>
      </c>
      <c r="F97" s="245">
        <v>2323.8</v>
      </c>
      <c r="G97" s="245">
        <v>2323.8</v>
      </c>
      <c r="H97" s="245">
        <f t="shared" si="13"/>
        <v>900000</v>
      </c>
      <c r="I97" s="173"/>
    </row>
    <row r="98" spans="1:9" ht="13.5" customHeight="1">
      <c r="A98" s="89"/>
      <c r="B98" s="57" t="s">
        <v>325</v>
      </c>
      <c r="C98" s="244">
        <v>382800</v>
      </c>
      <c r="D98" s="264">
        <v>4305770.19</v>
      </c>
      <c r="E98" s="244">
        <f t="shared" si="14"/>
        <v>4688570.19</v>
      </c>
      <c r="F98" s="245">
        <v>301866.83</v>
      </c>
      <c r="G98" s="245">
        <v>272307.55</v>
      </c>
      <c r="H98" s="245">
        <f t="shared" si="13"/>
        <v>4386703.36</v>
      </c>
      <c r="I98" s="173"/>
    </row>
    <row r="99" spans="1:9" ht="13.5" customHeight="1">
      <c r="A99" s="89"/>
      <c r="B99" s="57" t="s">
        <v>326</v>
      </c>
      <c r="C99" s="244">
        <v>1934300</v>
      </c>
      <c r="D99" s="264">
        <v>566859.6</v>
      </c>
      <c r="E99" s="244">
        <f t="shared" si="14"/>
        <v>2501159.6</v>
      </c>
      <c r="F99" s="245">
        <v>200448.57</v>
      </c>
      <c r="G99" s="245">
        <v>200448.57</v>
      </c>
      <c r="H99" s="245">
        <f t="shared" si="13"/>
        <v>2300711.0300000003</v>
      </c>
      <c r="I99" s="173"/>
    </row>
    <row r="100" spans="1:9" ht="13.5" customHeight="1">
      <c r="A100" s="89"/>
      <c r="B100" s="57" t="s">
        <v>327</v>
      </c>
      <c r="C100" s="244">
        <v>774300</v>
      </c>
      <c r="D100" s="264">
        <v>1763335.78</v>
      </c>
      <c r="E100" s="244">
        <f t="shared" si="14"/>
        <v>2537635.7800000003</v>
      </c>
      <c r="F100" s="245">
        <v>713469.49</v>
      </c>
      <c r="G100" s="245">
        <v>334855.34</v>
      </c>
      <c r="H100" s="245">
        <f t="shared" si="13"/>
        <v>1824166.2900000003</v>
      </c>
      <c r="I100" s="173"/>
    </row>
    <row r="101" spans="1:9" ht="13.5" customHeight="1">
      <c r="A101" s="89"/>
      <c r="B101" s="57" t="s">
        <v>328</v>
      </c>
      <c r="C101" s="244">
        <v>1139900</v>
      </c>
      <c r="D101" s="264">
        <v>1707583.73</v>
      </c>
      <c r="E101" s="244">
        <f t="shared" si="14"/>
        <v>2847483.73</v>
      </c>
      <c r="F101" s="245">
        <v>142720.29</v>
      </c>
      <c r="G101" s="245">
        <v>131739.5</v>
      </c>
      <c r="H101" s="245">
        <f t="shared" si="13"/>
        <v>2704763.44</v>
      </c>
      <c r="I101" s="173"/>
    </row>
    <row r="102" spans="1:9" ht="13.5" customHeight="1">
      <c r="A102" s="89"/>
      <c r="B102" s="57" t="s">
        <v>329</v>
      </c>
      <c r="C102" s="244"/>
      <c r="D102" s="264"/>
      <c r="E102" s="244">
        <f t="shared" si="14"/>
        <v>0</v>
      </c>
      <c r="F102" s="245"/>
      <c r="G102" s="245"/>
      <c r="H102" s="245">
        <f t="shared" si="13"/>
        <v>0</v>
      </c>
      <c r="I102" s="173"/>
    </row>
    <row r="103" spans="1:9" ht="13.5" customHeight="1">
      <c r="A103" s="378" t="s">
        <v>330</v>
      </c>
      <c r="B103" s="379"/>
      <c r="C103" s="244">
        <v>256400</v>
      </c>
      <c r="D103" s="263">
        <v>1574979.85</v>
      </c>
      <c r="E103" s="244">
        <f t="shared" si="14"/>
        <v>1831379.85</v>
      </c>
      <c r="F103" s="244">
        <v>82768.95</v>
      </c>
      <c r="G103" s="244">
        <v>75507.12</v>
      </c>
      <c r="H103" s="245">
        <f t="shared" si="13"/>
        <v>1748610.9000000001</v>
      </c>
      <c r="I103" s="173"/>
    </row>
    <row r="104" spans="1:9" ht="13.5" customHeight="1">
      <c r="A104" s="89"/>
      <c r="B104" s="57" t="s">
        <v>331</v>
      </c>
      <c r="C104" s="244">
        <f>SUM(C105:C113)</f>
        <v>126651729</v>
      </c>
      <c r="D104" s="264">
        <f>SUM(D105:D113)</f>
        <v>17396753.12</v>
      </c>
      <c r="E104" s="245">
        <f>SUM(E105:E113)</f>
        <v>144048482.12</v>
      </c>
      <c r="F104" s="245">
        <f>SUM(F105:F113)</f>
        <v>85710972.91</v>
      </c>
      <c r="G104" s="245">
        <f>SUM(G105:G113)</f>
        <v>81971332.4</v>
      </c>
      <c r="H104" s="245">
        <f t="shared" si="13"/>
        <v>58337509.21000001</v>
      </c>
      <c r="I104" s="173"/>
    </row>
    <row r="105" spans="1:9" ht="13.5" customHeight="1">
      <c r="A105" s="89"/>
      <c r="B105" s="57" t="s">
        <v>332</v>
      </c>
      <c r="C105" s="244">
        <v>48161000</v>
      </c>
      <c r="D105" s="264">
        <v>112380.22</v>
      </c>
      <c r="E105" s="245">
        <f>C105+D105</f>
        <v>48273380.22</v>
      </c>
      <c r="F105" s="245">
        <v>32282836.95</v>
      </c>
      <c r="G105" s="245">
        <v>29332768.82</v>
      </c>
      <c r="H105" s="245">
        <f t="shared" si="13"/>
        <v>15990543.27</v>
      </c>
      <c r="I105" s="173"/>
    </row>
    <row r="106" spans="1:9" ht="13.5" customHeight="1">
      <c r="A106" s="89"/>
      <c r="B106" s="57" t="s">
        <v>333</v>
      </c>
      <c r="C106" s="244">
        <v>2108400</v>
      </c>
      <c r="D106" s="264">
        <v>4937.28</v>
      </c>
      <c r="E106" s="245">
        <f aca="true" t="shared" si="15" ref="E106:E113">C106+D106</f>
        <v>2113337.28</v>
      </c>
      <c r="F106" s="245">
        <v>922226.14</v>
      </c>
      <c r="G106" s="245">
        <v>792409.53</v>
      </c>
      <c r="H106" s="245">
        <f t="shared" si="13"/>
        <v>1191111.1399999997</v>
      </c>
      <c r="I106" s="173"/>
    </row>
    <row r="107" spans="1:9" ht="13.5" customHeight="1">
      <c r="A107" s="89"/>
      <c r="B107" s="57" t="s">
        <v>334</v>
      </c>
      <c r="C107" s="244">
        <v>865400</v>
      </c>
      <c r="D107" s="264">
        <v>5183032.03</v>
      </c>
      <c r="E107" s="245">
        <f t="shared" si="15"/>
        <v>6048432.03</v>
      </c>
      <c r="F107" s="245">
        <v>767499.09</v>
      </c>
      <c r="G107" s="245">
        <v>253899.09</v>
      </c>
      <c r="H107" s="245">
        <f t="shared" si="13"/>
        <v>5280932.94</v>
      </c>
      <c r="I107" s="173"/>
    </row>
    <row r="108" spans="1:9" ht="13.5" customHeight="1">
      <c r="A108" s="89"/>
      <c r="B108" s="57" t="s">
        <v>335</v>
      </c>
      <c r="C108" s="244">
        <v>970000</v>
      </c>
      <c r="D108" s="264">
        <v>63255</v>
      </c>
      <c r="E108" s="245">
        <f t="shared" si="15"/>
        <v>1033255</v>
      </c>
      <c r="F108" s="245">
        <v>65660</v>
      </c>
      <c r="G108" s="245">
        <v>65660</v>
      </c>
      <c r="H108" s="245">
        <f t="shared" si="13"/>
        <v>967595</v>
      </c>
      <c r="I108" s="173"/>
    </row>
    <row r="109" spans="1:9" ht="13.5" customHeight="1">
      <c r="A109" s="89"/>
      <c r="B109" s="57" t="s">
        <v>336</v>
      </c>
      <c r="C109" s="244">
        <v>3219900</v>
      </c>
      <c r="D109" s="264">
        <v>8378648.48</v>
      </c>
      <c r="E109" s="245">
        <f t="shared" si="15"/>
        <v>11598548.48</v>
      </c>
      <c r="F109" s="245">
        <v>1667656.7</v>
      </c>
      <c r="G109" s="245">
        <v>1552253.44</v>
      </c>
      <c r="H109" s="245">
        <f t="shared" si="13"/>
        <v>9930891.780000001</v>
      </c>
      <c r="I109" s="173"/>
    </row>
    <row r="110" spans="1:9" ht="13.5" customHeight="1">
      <c r="A110" s="89"/>
      <c r="B110" s="57" t="s">
        <v>337</v>
      </c>
      <c r="C110" s="244">
        <v>500000</v>
      </c>
      <c r="D110" s="264">
        <v>1509.3</v>
      </c>
      <c r="E110" s="245">
        <f t="shared" si="15"/>
        <v>501509.3</v>
      </c>
      <c r="F110" s="245">
        <v>247810.5</v>
      </c>
      <c r="G110" s="245">
        <v>247810.5</v>
      </c>
      <c r="H110" s="245">
        <f t="shared" si="13"/>
        <v>253698.8</v>
      </c>
      <c r="I110" s="173"/>
    </row>
    <row r="111" spans="1:9" ht="13.5" customHeight="1">
      <c r="A111" s="89"/>
      <c r="B111" s="57" t="s">
        <v>338</v>
      </c>
      <c r="C111" s="244">
        <v>856500</v>
      </c>
      <c r="D111" s="264">
        <v>454628.08</v>
      </c>
      <c r="E111" s="245">
        <f t="shared" si="15"/>
        <v>1311128.08</v>
      </c>
      <c r="F111" s="245">
        <v>400935.27</v>
      </c>
      <c r="G111" s="245">
        <v>370182.76</v>
      </c>
      <c r="H111" s="245">
        <f t="shared" si="13"/>
        <v>910192.81</v>
      </c>
      <c r="I111" s="173"/>
    </row>
    <row r="112" spans="1:9" ht="13.5" customHeight="1">
      <c r="A112" s="89"/>
      <c r="B112" s="57" t="s">
        <v>339</v>
      </c>
      <c r="C112" s="244">
        <v>946700</v>
      </c>
      <c r="D112" s="264">
        <v>3190775.67</v>
      </c>
      <c r="E112" s="245">
        <f t="shared" si="15"/>
        <v>4137475.67</v>
      </c>
      <c r="F112" s="245">
        <v>304226.85</v>
      </c>
      <c r="G112" s="245">
        <v>304226.85</v>
      </c>
      <c r="H112" s="245">
        <f t="shared" si="13"/>
        <v>3833248.82</v>
      </c>
      <c r="I112" s="173"/>
    </row>
    <row r="113" spans="1:9" ht="13.5" customHeight="1">
      <c r="A113" s="378" t="s">
        <v>340</v>
      </c>
      <c r="B113" s="379"/>
      <c r="C113" s="244">
        <v>69023829</v>
      </c>
      <c r="D113" s="263">
        <v>7587.06</v>
      </c>
      <c r="E113" s="244">
        <f t="shared" si="15"/>
        <v>69031416.06</v>
      </c>
      <c r="F113" s="244">
        <v>49052121.41</v>
      </c>
      <c r="G113" s="244">
        <v>49052121.41</v>
      </c>
      <c r="H113" s="245">
        <f t="shared" si="13"/>
        <v>19979294.650000006</v>
      </c>
      <c r="I113" s="173"/>
    </row>
    <row r="114" spans="1:9" ht="13.5" customHeight="1">
      <c r="A114" s="89"/>
      <c r="B114" s="57" t="s">
        <v>341</v>
      </c>
      <c r="C114" s="244">
        <f>SUM(C115:C123)</f>
        <v>0</v>
      </c>
      <c r="D114" s="264">
        <f>SUM(D115:D123)</f>
        <v>18274059.97</v>
      </c>
      <c r="E114" s="245">
        <f>SUM(E115:E123)</f>
        <v>18274059.97</v>
      </c>
      <c r="F114" s="245">
        <f>SUM(F115:F123)</f>
        <v>1013560</v>
      </c>
      <c r="G114" s="245">
        <f>SUM(G115:G123)</f>
        <v>1013560</v>
      </c>
      <c r="H114" s="245">
        <f t="shared" si="13"/>
        <v>17260499.97</v>
      </c>
      <c r="I114" s="173"/>
    </row>
    <row r="115" spans="1:9" ht="13.5" customHeight="1">
      <c r="A115" s="89"/>
      <c r="B115" s="57" t="s">
        <v>342</v>
      </c>
      <c r="C115" s="244">
        <v>0</v>
      </c>
      <c r="D115" s="264">
        <v>16919039.97</v>
      </c>
      <c r="E115" s="245">
        <f>C115+D115</f>
        <v>16919039.97</v>
      </c>
      <c r="F115" s="245">
        <v>0</v>
      </c>
      <c r="G115" s="245">
        <v>0</v>
      </c>
      <c r="H115" s="245">
        <f t="shared" si="13"/>
        <v>16919039.97</v>
      </c>
      <c r="I115" s="173"/>
    </row>
    <row r="116" spans="1:9" ht="13.5" customHeight="1">
      <c r="A116" s="89"/>
      <c r="B116" s="57" t="s">
        <v>343</v>
      </c>
      <c r="C116" s="244"/>
      <c r="D116" s="264"/>
      <c r="E116" s="245">
        <f aca="true" t="shared" si="16" ref="E116:E123">C116+D116</f>
        <v>0</v>
      </c>
      <c r="F116" s="245"/>
      <c r="G116" s="245"/>
      <c r="H116" s="245">
        <f t="shared" si="13"/>
        <v>0</v>
      </c>
      <c r="I116" s="173"/>
    </row>
    <row r="117" spans="1:9" ht="13.5" customHeight="1">
      <c r="A117" s="89"/>
      <c r="B117" s="57" t="s">
        <v>344</v>
      </c>
      <c r="C117" s="244"/>
      <c r="D117" s="264"/>
      <c r="E117" s="245">
        <f t="shared" si="16"/>
        <v>0</v>
      </c>
      <c r="F117" s="245"/>
      <c r="G117" s="245"/>
      <c r="H117" s="245">
        <f t="shared" si="13"/>
        <v>0</v>
      </c>
      <c r="I117" s="173"/>
    </row>
    <row r="118" spans="1:9" ht="13.5" customHeight="1">
      <c r="A118" s="89"/>
      <c r="B118" s="57" t="s">
        <v>345</v>
      </c>
      <c r="C118" s="244">
        <v>0</v>
      </c>
      <c r="D118" s="264">
        <v>1355020</v>
      </c>
      <c r="E118" s="245">
        <f t="shared" si="16"/>
        <v>1355020</v>
      </c>
      <c r="F118" s="245">
        <v>1013560</v>
      </c>
      <c r="G118" s="245">
        <v>1013560</v>
      </c>
      <c r="H118" s="245">
        <f t="shared" si="13"/>
        <v>341460</v>
      </c>
      <c r="I118" s="173"/>
    </row>
    <row r="119" spans="1:9" ht="13.5" customHeight="1">
      <c r="A119" s="89"/>
      <c r="B119" s="57" t="s">
        <v>346</v>
      </c>
      <c r="C119" s="244"/>
      <c r="D119" s="264"/>
      <c r="E119" s="245">
        <f t="shared" si="16"/>
        <v>0</v>
      </c>
      <c r="F119" s="245"/>
      <c r="G119" s="245"/>
      <c r="H119" s="245">
        <f t="shared" si="13"/>
        <v>0</v>
      </c>
      <c r="I119" s="173"/>
    </row>
    <row r="120" spans="1:9" ht="13.5" customHeight="1">
      <c r="A120" s="89"/>
      <c r="B120" s="57" t="s">
        <v>347</v>
      </c>
      <c r="C120" s="244"/>
      <c r="D120" s="264"/>
      <c r="E120" s="245">
        <f t="shared" si="16"/>
        <v>0</v>
      </c>
      <c r="F120" s="245"/>
      <c r="G120" s="245"/>
      <c r="H120" s="245">
        <f t="shared" si="13"/>
        <v>0</v>
      </c>
      <c r="I120" s="173"/>
    </row>
    <row r="121" spans="1:9" ht="13.5" customHeight="1">
      <c r="A121" s="89"/>
      <c r="B121" s="57" t="s">
        <v>348</v>
      </c>
      <c r="C121" s="244"/>
      <c r="D121" s="264"/>
      <c r="E121" s="245">
        <f t="shared" si="16"/>
        <v>0</v>
      </c>
      <c r="F121" s="245"/>
      <c r="G121" s="245"/>
      <c r="H121" s="245">
        <f t="shared" si="13"/>
        <v>0</v>
      </c>
      <c r="I121" s="173"/>
    </row>
    <row r="122" spans="1:9" ht="13.5" customHeight="1">
      <c r="A122" s="89"/>
      <c r="B122" s="57" t="s">
        <v>349</v>
      </c>
      <c r="C122" s="244"/>
      <c r="D122" s="264"/>
      <c r="E122" s="245">
        <f t="shared" si="16"/>
        <v>0</v>
      </c>
      <c r="F122" s="245"/>
      <c r="G122" s="245"/>
      <c r="H122" s="245">
        <f t="shared" si="13"/>
        <v>0</v>
      </c>
      <c r="I122" s="173"/>
    </row>
    <row r="123" spans="1:9" ht="13.5" customHeight="1">
      <c r="A123" s="378" t="s">
        <v>350</v>
      </c>
      <c r="B123" s="379"/>
      <c r="C123" s="244"/>
      <c r="D123" s="263"/>
      <c r="E123" s="244">
        <f t="shared" si="16"/>
        <v>0</v>
      </c>
      <c r="F123" s="244"/>
      <c r="G123" s="244"/>
      <c r="H123" s="245">
        <f t="shared" si="13"/>
        <v>0</v>
      </c>
      <c r="I123" s="173"/>
    </row>
    <row r="124" spans="1:9" ht="13.5" customHeight="1">
      <c r="A124" s="89"/>
      <c r="B124" s="57" t="s">
        <v>351</v>
      </c>
      <c r="C124" s="244">
        <f>SUM(C125:C133)</f>
        <v>0</v>
      </c>
      <c r="D124" s="264">
        <f>SUM(D125:D133)</f>
        <v>20755605.69</v>
      </c>
      <c r="E124" s="245">
        <f>SUM(E125:E133)</f>
        <v>20755605.69</v>
      </c>
      <c r="F124" s="245">
        <f>SUM(F125:F133)</f>
        <v>301675.37</v>
      </c>
      <c r="G124" s="245">
        <f>SUM(G125:G133)</f>
        <v>202589.87</v>
      </c>
      <c r="H124" s="245">
        <f t="shared" si="13"/>
        <v>20453930.32</v>
      </c>
      <c r="I124" s="173"/>
    </row>
    <row r="125" spans="1:9" ht="13.5" customHeight="1">
      <c r="A125" s="89"/>
      <c r="B125" s="57" t="s">
        <v>352</v>
      </c>
      <c r="C125" s="244">
        <v>0</v>
      </c>
      <c r="D125" s="264">
        <v>13267859.41</v>
      </c>
      <c r="E125" s="245">
        <f>C125+D125</f>
        <v>13267859.41</v>
      </c>
      <c r="F125" s="245">
        <v>248611.17</v>
      </c>
      <c r="G125" s="245">
        <v>74198.75</v>
      </c>
      <c r="H125" s="245">
        <f t="shared" si="13"/>
        <v>13019248.24</v>
      </c>
      <c r="I125" s="173"/>
    </row>
    <row r="126" spans="1:9" ht="13.5" customHeight="1">
      <c r="A126" s="89"/>
      <c r="B126" s="57" t="s">
        <v>353</v>
      </c>
      <c r="C126" s="244">
        <v>0</v>
      </c>
      <c r="D126" s="264">
        <v>5354064.64</v>
      </c>
      <c r="E126" s="245">
        <f aca="true" t="shared" si="17" ref="E126:E133">C126+D126</f>
        <v>5354064.64</v>
      </c>
      <c r="F126" s="245">
        <v>4064.64</v>
      </c>
      <c r="G126" s="245">
        <v>0</v>
      </c>
      <c r="H126" s="245">
        <f t="shared" si="13"/>
        <v>5350000</v>
      </c>
      <c r="I126" s="173"/>
    </row>
    <row r="127" spans="1:9" ht="13.5" customHeight="1">
      <c r="A127" s="89"/>
      <c r="B127" s="57" t="s">
        <v>354</v>
      </c>
      <c r="C127" s="244">
        <v>0</v>
      </c>
      <c r="D127" s="264">
        <v>300000</v>
      </c>
      <c r="E127" s="245">
        <f t="shared" si="17"/>
        <v>300000</v>
      </c>
      <c r="F127" s="245">
        <v>0</v>
      </c>
      <c r="G127" s="245">
        <v>0</v>
      </c>
      <c r="H127" s="245">
        <f t="shared" si="13"/>
        <v>300000</v>
      </c>
      <c r="I127" s="173"/>
    </row>
    <row r="128" spans="1:9" ht="13.5" customHeight="1">
      <c r="A128" s="89"/>
      <c r="B128" s="57" t="s">
        <v>355</v>
      </c>
      <c r="C128" s="244"/>
      <c r="D128" s="264"/>
      <c r="E128" s="245">
        <f t="shared" si="17"/>
        <v>0</v>
      </c>
      <c r="F128" s="245"/>
      <c r="G128" s="245"/>
      <c r="H128" s="245">
        <f t="shared" si="13"/>
        <v>0</v>
      </c>
      <c r="I128" s="173"/>
    </row>
    <row r="129" spans="1:9" ht="13.5" customHeight="1">
      <c r="A129" s="89"/>
      <c r="B129" s="57" t="s">
        <v>356</v>
      </c>
      <c r="C129" s="244"/>
      <c r="D129" s="264"/>
      <c r="E129" s="245">
        <f t="shared" si="17"/>
        <v>0</v>
      </c>
      <c r="F129" s="245"/>
      <c r="G129" s="245"/>
      <c r="H129" s="245">
        <f t="shared" si="13"/>
        <v>0</v>
      </c>
      <c r="I129" s="173"/>
    </row>
    <row r="130" spans="1:9" ht="13.5" customHeight="1">
      <c r="A130" s="89"/>
      <c r="B130" s="57" t="s">
        <v>357</v>
      </c>
      <c r="C130" s="244">
        <v>0</v>
      </c>
      <c r="D130" s="264">
        <v>1748681.64</v>
      </c>
      <c r="E130" s="245">
        <f t="shared" si="17"/>
        <v>1748681.64</v>
      </c>
      <c r="F130" s="245">
        <v>0</v>
      </c>
      <c r="G130" s="245">
        <v>79391.56</v>
      </c>
      <c r="H130" s="245">
        <f t="shared" si="13"/>
        <v>1748681.64</v>
      </c>
      <c r="I130" s="173"/>
    </row>
    <row r="131" spans="1:9" ht="13.5" customHeight="1">
      <c r="A131" s="89"/>
      <c r="B131" s="57" t="s">
        <v>358</v>
      </c>
      <c r="C131" s="244"/>
      <c r="D131" s="264"/>
      <c r="E131" s="245">
        <f t="shared" si="17"/>
        <v>0</v>
      </c>
      <c r="F131" s="245"/>
      <c r="G131" s="245"/>
      <c r="H131" s="245">
        <f t="shared" si="13"/>
        <v>0</v>
      </c>
      <c r="I131" s="173"/>
    </row>
    <row r="132" spans="1:9" ht="13.5" customHeight="1">
      <c r="A132" s="89"/>
      <c r="B132" s="57" t="s">
        <v>359</v>
      </c>
      <c r="C132" s="244"/>
      <c r="D132" s="264"/>
      <c r="E132" s="245">
        <f t="shared" si="17"/>
        <v>0</v>
      </c>
      <c r="F132" s="245"/>
      <c r="G132" s="245"/>
      <c r="H132" s="245">
        <f t="shared" si="13"/>
        <v>0</v>
      </c>
      <c r="I132" s="173"/>
    </row>
    <row r="133" spans="1:9" ht="13.5" customHeight="1">
      <c r="A133" s="378" t="s">
        <v>360</v>
      </c>
      <c r="B133" s="379"/>
      <c r="C133" s="244">
        <v>0</v>
      </c>
      <c r="D133" s="263">
        <v>85000</v>
      </c>
      <c r="E133" s="244">
        <f t="shared" si="17"/>
        <v>85000</v>
      </c>
      <c r="F133" s="244">
        <v>48999.56</v>
      </c>
      <c r="G133" s="244">
        <v>48999.56</v>
      </c>
      <c r="H133" s="245">
        <f t="shared" si="13"/>
        <v>36000.44</v>
      </c>
      <c r="I133" s="173"/>
    </row>
    <row r="134" spans="1:9" ht="13.5" customHeight="1">
      <c r="A134" s="89"/>
      <c r="B134" s="57" t="s">
        <v>361</v>
      </c>
      <c r="C134" s="244">
        <f>SUM(C135:C137)</f>
        <v>0</v>
      </c>
      <c r="D134" s="264">
        <f>SUM(D135:D137)</f>
        <v>0</v>
      </c>
      <c r="E134" s="245">
        <f>SUM(E135:E137)</f>
        <v>0</v>
      </c>
      <c r="F134" s="245">
        <f>SUM(F135:F137)</f>
        <v>0</v>
      </c>
      <c r="G134" s="245">
        <f>SUM(G135:G137)</f>
        <v>0</v>
      </c>
      <c r="H134" s="245">
        <f t="shared" si="13"/>
        <v>0</v>
      </c>
      <c r="I134" s="173"/>
    </row>
    <row r="135" spans="1:9" ht="13.5" customHeight="1">
      <c r="A135" s="89"/>
      <c r="B135" s="57" t="s">
        <v>362</v>
      </c>
      <c r="C135" s="244"/>
      <c r="D135" s="264"/>
      <c r="E135" s="245">
        <f>C135+D135</f>
        <v>0</v>
      </c>
      <c r="F135" s="245"/>
      <c r="G135" s="245"/>
      <c r="H135" s="245">
        <f t="shared" si="13"/>
        <v>0</v>
      </c>
      <c r="I135" s="173"/>
    </row>
    <row r="136" spans="1:9" ht="13.5" customHeight="1">
      <c r="A136" s="89"/>
      <c r="B136" s="57" t="s">
        <v>363</v>
      </c>
      <c r="C136" s="244"/>
      <c r="D136" s="264"/>
      <c r="E136" s="245">
        <f>C136+D136</f>
        <v>0</v>
      </c>
      <c r="F136" s="245"/>
      <c r="G136" s="245"/>
      <c r="H136" s="245">
        <f t="shared" si="13"/>
        <v>0</v>
      </c>
      <c r="I136" s="173"/>
    </row>
    <row r="137" spans="1:9" ht="13.5" customHeight="1">
      <c r="A137" s="378" t="s">
        <v>364</v>
      </c>
      <c r="B137" s="379"/>
      <c r="C137" s="244"/>
      <c r="D137" s="263"/>
      <c r="E137" s="244">
        <f>C137+D137</f>
        <v>0</v>
      </c>
      <c r="F137" s="244"/>
      <c r="G137" s="244"/>
      <c r="H137" s="245">
        <f t="shared" si="13"/>
        <v>0</v>
      </c>
      <c r="I137" s="173"/>
    </row>
    <row r="138" spans="1:9" ht="13.5" customHeight="1">
      <c r="A138" s="89"/>
      <c r="B138" s="57" t="s">
        <v>365</v>
      </c>
      <c r="C138" s="244">
        <f>SUM(C139:C146)</f>
        <v>0</v>
      </c>
      <c r="D138" s="264">
        <f>SUM(D139:D146)</f>
        <v>0</v>
      </c>
      <c r="E138" s="245">
        <f>E139+E140+E141+E142+E143+E145+E146</f>
        <v>0</v>
      </c>
      <c r="F138" s="245">
        <f>SUM(F139:F146)</f>
        <v>0</v>
      </c>
      <c r="G138" s="245">
        <f>SUM(G139:G146)</f>
        <v>0</v>
      </c>
      <c r="H138" s="245">
        <f t="shared" si="13"/>
        <v>0</v>
      </c>
      <c r="I138" s="173"/>
    </row>
    <row r="139" spans="1:9" ht="13.5" customHeight="1">
      <c r="A139" s="89"/>
      <c r="B139" s="57" t="s">
        <v>366</v>
      </c>
      <c r="C139" s="244"/>
      <c r="D139" s="264"/>
      <c r="E139" s="245">
        <f>C139+D139</f>
        <v>0</v>
      </c>
      <c r="F139" s="245"/>
      <c r="G139" s="245"/>
      <c r="H139" s="245">
        <f t="shared" si="13"/>
        <v>0</v>
      </c>
      <c r="I139" s="173"/>
    </row>
    <row r="140" spans="1:9" ht="13.5" customHeight="1">
      <c r="A140" s="89"/>
      <c r="B140" s="57" t="s">
        <v>367</v>
      </c>
      <c r="C140" s="244"/>
      <c r="D140" s="264"/>
      <c r="E140" s="245">
        <f aca="true" t="shared" si="18" ref="E140:E146">C140+D140</f>
        <v>0</v>
      </c>
      <c r="F140" s="245"/>
      <c r="G140" s="245"/>
      <c r="H140" s="245">
        <f t="shared" si="13"/>
        <v>0</v>
      </c>
      <c r="I140" s="173"/>
    </row>
    <row r="141" spans="1:9" ht="13.5" customHeight="1">
      <c r="A141" s="89"/>
      <c r="B141" s="57" t="s">
        <v>368</v>
      </c>
      <c r="C141" s="244"/>
      <c r="D141" s="264"/>
      <c r="E141" s="245">
        <f t="shared" si="18"/>
        <v>0</v>
      </c>
      <c r="F141" s="245"/>
      <c r="G141" s="245"/>
      <c r="H141" s="245">
        <f t="shared" si="13"/>
        <v>0</v>
      </c>
      <c r="I141" s="173"/>
    </row>
    <row r="142" spans="1:9" ht="13.5" customHeight="1">
      <c r="A142" s="89"/>
      <c r="B142" s="57" t="s">
        <v>369</v>
      </c>
      <c r="C142" s="244"/>
      <c r="D142" s="264"/>
      <c r="E142" s="245">
        <f t="shared" si="18"/>
        <v>0</v>
      </c>
      <c r="F142" s="245"/>
      <c r="G142" s="245"/>
      <c r="H142" s="245">
        <f t="shared" si="13"/>
        <v>0</v>
      </c>
      <c r="I142" s="173"/>
    </row>
    <row r="143" spans="1:9" ht="13.5" customHeight="1">
      <c r="A143" s="89"/>
      <c r="B143" s="57" t="s">
        <v>370</v>
      </c>
      <c r="C143" s="244"/>
      <c r="D143" s="264"/>
      <c r="E143" s="245">
        <f t="shared" si="18"/>
        <v>0</v>
      </c>
      <c r="F143" s="245"/>
      <c r="G143" s="245"/>
      <c r="H143" s="245">
        <f t="shared" si="13"/>
        <v>0</v>
      </c>
      <c r="I143" s="173"/>
    </row>
    <row r="144" spans="1:9" ht="13.5" customHeight="1">
      <c r="A144" s="89"/>
      <c r="B144" s="57" t="s">
        <v>371</v>
      </c>
      <c r="C144" s="244"/>
      <c r="D144" s="264"/>
      <c r="E144" s="245">
        <f t="shared" si="18"/>
        <v>0</v>
      </c>
      <c r="F144" s="245"/>
      <c r="G144" s="245"/>
      <c r="H144" s="245">
        <f t="shared" si="13"/>
        <v>0</v>
      </c>
      <c r="I144" s="173"/>
    </row>
    <row r="145" spans="1:9" ht="13.5" customHeight="1">
      <c r="A145" s="89"/>
      <c r="B145" s="57" t="s">
        <v>372</v>
      </c>
      <c r="C145" s="244"/>
      <c r="D145" s="264"/>
      <c r="E145" s="245">
        <f t="shared" si="18"/>
        <v>0</v>
      </c>
      <c r="F145" s="245"/>
      <c r="G145" s="245"/>
      <c r="H145" s="245">
        <f t="shared" si="13"/>
        <v>0</v>
      </c>
      <c r="I145" s="173"/>
    </row>
    <row r="146" spans="1:9" ht="13.5" customHeight="1">
      <c r="A146" s="378" t="s">
        <v>373</v>
      </c>
      <c r="B146" s="379"/>
      <c r="C146" s="244"/>
      <c r="D146" s="263"/>
      <c r="E146" s="244">
        <f t="shared" si="18"/>
        <v>0</v>
      </c>
      <c r="F146" s="244"/>
      <c r="G146" s="244"/>
      <c r="H146" s="245">
        <f t="shared" si="13"/>
        <v>0</v>
      </c>
      <c r="I146" s="173"/>
    </row>
    <row r="147" spans="1:9" ht="13.5" customHeight="1">
      <c r="A147" s="89"/>
      <c r="B147" s="57" t="s">
        <v>374</v>
      </c>
      <c r="C147" s="244">
        <f>SUM(C148:C150)</f>
        <v>0</v>
      </c>
      <c r="D147" s="264">
        <f>SUM(D148:D150)</f>
        <v>0</v>
      </c>
      <c r="E147" s="245">
        <f>SUM(E148:E150)</f>
        <v>0</v>
      </c>
      <c r="F147" s="245">
        <f>SUM(F148:F150)</f>
        <v>0</v>
      </c>
      <c r="G147" s="245">
        <f>SUM(G148:G150)</f>
        <v>0</v>
      </c>
      <c r="H147" s="245">
        <f t="shared" si="13"/>
        <v>0</v>
      </c>
      <c r="I147" s="173"/>
    </row>
    <row r="148" spans="1:9" ht="13.5" customHeight="1">
      <c r="A148" s="89"/>
      <c r="B148" s="57" t="s">
        <v>375</v>
      </c>
      <c r="C148" s="244"/>
      <c r="D148" s="264"/>
      <c r="E148" s="245">
        <f>C148+D148</f>
        <v>0</v>
      </c>
      <c r="F148" s="245"/>
      <c r="G148" s="245"/>
      <c r="H148" s="245">
        <f t="shared" si="13"/>
        <v>0</v>
      </c>
      <c r="I148" s="173"/>
    </row>
    <row r="149" spans="1:9" ht="13.5" customHeight="1">
      <c r="A149" s="89"/>
      <c r="B149" s="57" t="s">
        <v>376</v>
      </c>
      <c r="C149" s="244"/>
      <c r="D149" s="264"/>
      <c r="E149" s="245">
        <f>C149+D149</f>
        <v>0</v>
      </c>
      <c r="F149" s="245"/>
      <c r="G149" s="245"/>
      <c r="H149" s="245">
        <f t="shared" si="13"/>
        <v>0</v>
      </c>
      <c r="I149" s="173"/>
    </row>
    <row r="150" spans="1:9" ht="13.5" customHeight="1">
      <c r="A150" s="378" t="s">
        <v>377</v>
      </c>
      <c r="B150" s="379"/>
      <c r="C150" s="244"/>
      <c r="D150" s="244"/>
      <c r="E150" s="244">
        <f>C150+D150</f>
        <v>0</v>
      </c>
      <c r="F150" s="244"/>
      <c r="G150" s="244"/>
      <c r="H150" s="245">
        <f aca="true" t="shared" si="19" ref="H150:H158">E150-F150</f>
        <v>0</v>
      </c>
      <c r="I150" s="173"/>
    </row>
    <row r="151" spans="1:9" ht="13.5" customHeight="1">
      <c r="A151" s="89"/>
      <c r="B151" s="57" t="s">
        <v>378</v>
      </c>
      <c r="C151" s="244">
        <f>SUM(C152:C158)</f>
        <v>0</v>
      </c>
      <c r="D151" s="245">
        <f>SUM(D152:D158)</f>
        <v>0</v>
      </c>
      <c r="E151" s="245">
        <f>SUM(E152:E158)</f>
        <v>0</v>
      </c>
      <c r="F151" s="245">
        <f>SUM(F152:F158)</f>
        <v>0</v>
      </c>
      <c r="G151" s="245">
        <f>SUM(G152:G158)</f>
        <v>0</v>
      </c>
      <c r="H151" s="245">
        <f t="shared" si="19"/>
        <v>0</v>
      </c>
      <c r="I151" s="173"/>
    </row>
    <row r="152" spans="1:9" ht="13.5" customHeight="1">
      <c r="A152" s="89"/>
      <c r="B152" s="57" t="s">
        <v>379</v>
      </c>
      <c r="C152" s="244"/>
      <c r="D152" s="245"/>
      <c r="E152" s="245">
        <f>C152+D152</f>
        <v>0</v>
      </c>
      <c r="F152" s="245"/>
      <c r="G152" s="245"/>
      <c r="H152" s="245">
        <f t="shared" si="19"/>
        <v>0</v>
      </c>
      <c r="I152" s="173"/>
    </row>
    <row r="153" spans="1:9" ht="13.5" customHeight="1">
      <c r="A153" s="89"/>
      <c r="B153" s="57" t="s">
        <v>380</v>
      </c>
      <c r="C153" s="244"/>
      <c r="D153" s="245"/>
      <c r="E153" s="245">
        <f aca="true" t="shared" si="20" ref="E153:E158">C153+D153</f>
        <v>0</v>
      </c>
      <c r="F153" s="245"/>
      <c r="G153" s="245"/>
      <c r="H153" s="245">
        <f t="shared" si="19"/>
        <v>0</v>
      </c>
      <c r="I153" s="173"/>
    </row>
    <row r="154" spans="1:9" ht="13.5" customHeight="1">
      <c r="A154" s="89"/>
      <c r="B154" s="57" t="s">
        <v>381</v>
      </c>
      <c r="C154" s="244"/>
      <c r="D154" s="245"/>
      <c r="E154" s="245">
        <f t="shared" si="20"/>
        <v>0</v>
      </c>
      <c r="F154" s="245"/>
      <c r="G154" s="245"/>
      <c r="H154" s="245">
        <f t="shared" si="19"/>
        <v>0</v>
      </c>
      <c r="I154" s="173"/>
    </row>
    <row r="155" spans="1:9" ht="13.5" customHeight="1">
      <c r="A155" s="89"/>
      <c r="B155" s="57" t="s">
        <v>382</v>
      </c>
      <c r="C155" s="244"/>
      <c r="D155" s="245"/>
      <c r="E155" s="245">
        <f t="shared" si="20"/>
        <v>0</v>
      </c>
      <c r="F155" s="245"/>
      <c r="G155" s="245"/>
      <c r="H155" s="245">
        <f t="shared" si="19"/>
        <v>0</v>
      </c>
      <c r="I155" s="173"/>
    </row>
    <row r="156" spans="1:9" ht="13.5" customHeight="1">
      <c r="A156" s="89"/>
      <c r="B156" s="57" t="s">
        <v>383</v>
      </c>
      <c r="C156" s="244"/>
      <c r="D156" s="245"/>
      <c r="E156" s="245">
        <f t="shared" si="20"/>
        <v>0</v>
      </c>
      <c r="F156" s="245"/>
      <c r="G156" s="245"/>
      <c r="H156" s="245">
        <f t="shared" si="19"/>
        <v>0</v>
      </c>
      <c r="I156" s="173"/>
    </row>
    <row r="157" spans="1:9" ht="13.5" customHeight="1">
      <c r="A157" s="89"/>
      <c r="B157" s="57" t="s">
        <v>384</v>
      </c>
      <c r="C157" s="244"/>
      <c r="D157" s="245"/>
      <c r="E157" s="245">
        <f t="shared" si="20"/>
        <v>0</v>
      </c>
      <c r="F157" s="245"/>
      <c r="G157" s="245"/>
      <c r="H157" s="245">
        <f t="shared" si="19"/>
        <v>0</v>
      </c>
      <c r="I157" s="173"/>
    </row>
    <row r="158" spans="1:9" ht="13.5" customHeight="1">
      <c r="A158" s="89"/>
      <c r="B158" s="57"/>
      <c r="C158" s="244"/>
      <c r="D158" s="245"/>
      <c r="E158" s="245">
        <f t="shared" si="20"/>
        <v>0</v>
      </c>
      <c r="F158" s="245"/>
      <c r="G158" s="245"/>
      <c r="H158" s="245">
        <f t="shared" si="19"/>
        <v>0</v>
      </c>
      <c r="I158" s="173"/>
    </row>
    <row r="159" spans="1:9" ht="13.5" customHeight="1">
      <c r="A159" s="387" t="s">
        <v>386</v>
      </c>
      <c r="B159" s="387"/>
      <c r="C159" s="243"/>
      <c r="D159" s="243"/>
      <c r="E159" s="243"/>
      <c r="F159" s="243"/>
      <c r="G159" s="243"/>
      <c r="H159" s="243"/>
      <c r="I159" s="173"/>
    </row>
    <row r="160" spans="1:9" ht="13.5" customHeight="1" thickBot="1">
      <c r="A160" s="229"/>
      <c r="B160" s="230"/>
      <c r="C160" s="246">
        <f aca="true" t="shared" si="21" ref="C160:H160">C10+C85</f>
        <v>5484178285</v>
      </c>
      <c r="D160" s="247">
        <f t="shared" si="21"/>
        <v>288993121.92</v>
      </c>
      <c r="E160" s="247">
        <f t="shared" si="21"/>
        <v>5773171406.919999</v>
      </c>
      <c r="F160" s="247">
        <f t="shared" si="21"/>
        <v>3016075535.02</v>
      </c>
      <c r="G160" s="247">
        <f t="shared" si="21"/>
        <v>2993574057.95</v>
      </c>
      <c r="H160" s="247">
        <f t="shared" si="21"/>
        <v>2757095871.9</v>
      </c>
      <c r="I160" s="173"/>
    </row>
    <row r="161" ht="13.5" customHeight="1">
      <c r="I161" s="173"/>
    </row>
    <row r="162" spans="3:9" ht="20.25" customHeight="1">
      <c r="C162" s="237"/>
      <c r="D162" s="237"/>
      <c r="E162" s="237"/>
      <c r="F162" s="237"/>
      <c r="G162" s="83"/>
      <c r="H162" s="83"/>
      <c r="I162" s="173"/>
    </row>
    <row r="163" spans="2:9" ht="13.5" customHeight="1">
      <c r="B163" s="238"/>
      <c r="C163" s="239"/>
      <c r="D163" s="83"/>
      <c r="E163" s="384"/>
      <c r="F163" s="384"/>
      <c r="G163" s="384"/>
      <c r="H163" s="83"/>
      <c r="I163" s="173"/>
    </row>
    <row r="164" spans="2:9" ht="13.5" customHeight="1">
      <c r="B164" s="385"/>
      <c r="C164" s="173"/>
      <c r="D164" s="173"/>
      <c r="E164" s="386"/>
      <c r="F164" s="386"/>
      <c r="G164" s="386"/>
      <c r="H164" s="173"/>
      <c r="I164" s="173"/>
    </row>
    <row r="165" spans="2:9" ht="13.5" customHeight="1">
      <c r="B165" s="385"/>
      <c r="C165" s="173"/>
      <c r="D165" s="173"/>
      <c r="E165" s="386"/>
      <c r="F165" s="386"/>
      <c r="G165" s="386"/>
      <c r="H165" s="173"/>
      <c r="I165" s="173"/>
    </row>
    <row r="166" spans="2:9" ht="13.5" customHeight="1">
      <c r="B166" s="128"/>
      <c r="C166" s="239"/>
      <c r="D166" s="239"/>
      <c r="E166" s="239"/>
      <c r="F166" s="240"/>
      <c r="G166" s="239"/>
      <c r="H166" s="239"/>
      <c r="I166" s="173"/>
    </row>
    <row r="167" spans="3:9" ht="15">
      <c r="C167" s="83"/>
      <c r="D167" s="83"/>
      <c r="E167" s="83"/>
      <c r="F167" s="83"/>
      <c r="G167" s="83"/>
      <c r="H167" s="83"/>
      <c r="I167" s="173"/>
    </row>
    <row r="168" spans="3:9" ht="15">
      <c r="C168" s="83"/>
      <c r="D168" s="83"/>
      <c r="E168" s="83"/>
      <c r="F168" s="83"/>
      <c r="G168" s="83"/>
      <c r="H168" s="83"/>
      <c r="I168" s="173"/>
    </row>
    <row r="169" spans="3:9" ht="15">
      <c r="C169" s="173"/>
      <c r="D169" s="173"/>
      <c r="E169" s="173"/>
      <c r="F169" s="173"/>
      <c r="G169" s="173"/>
      <c r="H169" s="173"/>
      <c r="I169" s="173"/>
    </row>
    <row r="170" spans="3:9" ht="15">
      <c r="C170" s="173"/>
      <c r="D170" s="173"/>
      <c r="E170" s="173"/>
      <c r="F170" s="173"/>
      <c r="G170" s="173"/>
      <c r="H170" s="173"/>
      <c r="I170" s="173"/>
    </row>
    <row r="171" spans="3:9" ht="15">
      <c r="C171" s="173"/>
      <c r="D171" s="173"/>
      <c r="E171" s="173"/>
      <c r="F171" s="173"/>
      <c r="G171" s="173"/>
      <c r="H171" s="173"/>
      <c r="I171" s="173"/>
    </row>
    <row r="172" spans="3:9" ht="15">
      <c r="C172" s="83"/>
      <c r="D172" s="83"/>
      <c r="E172" s="83"/>
      <c r="F172" s="83"/>
      <c r="G172" s="83"/>
      <c r="H172" s="83"/>
      <c r="I172" s="173"/>
    </row>
  </sheetData>
  <sheetProtection/>
  <mergeCells count="33">
    <mergeCell ref="E163:G163"/>
    <mergeCell ref="B164:B165"/>
    <mergeCell ref="E164:G165"/>
    <mergeCell ref="A103:B103"/>
    <mergeCell ref="A159:B159"/>
    <mergeCell ref="A113:B113"/>
    <mergeCell ref="A123:B123"/>
    <mergeCell ref="A133:B133"/>
    <mergeCell ref="A137:B137"/>
    <mergeCell ref="A146:B146"/>
    <mergeCell ref="A150:B150"/>
    <mergeCell ref="A59:B59"/>
    <mergeCell ref="A63:B63"/>
    <mergeCell ref="A72:B72"/>
    <mergeCell ref="A76:B76"/>
    <mergeCell ref="A85:B85"/>
    <mergeCell ref="A93:B93"/>
    <mergeCell ref="A84:B84"/>
    <mergeCell ref="A11:B11"/>
    <mergeCell ref="A19:B19"/>
    <mergeCell ref="A29:B29"/>
    <mergeCell ref="A39:B39"/>
    <mergeCell ref="A49:B49"/>
    <mergeCell ref="A10:B10"/>
    <mergeCell ref="A1:H1"/>
    <mergeCell ref="A7:H7"/>
    <mergeCell ref="A4:H4"/>
    <mergeCell ref="A3:H3"/>
    <mergeCell ref="C8:G8"/>
    <mergeCell ref="A5:H5"/>
    <mergeCell ref="A6:H6"/>
    <mergeCell ref="H8:H9"/>
    <mergeCell ref="A8:B9"/>
  </mergeCells>
  <printOptions horizontalCentered="1" verticalCentered="1"/>
  <pageMargins left="0.5905511811023623" right="0.31496062992125984" top="0" bottom="0.15748031496062992" header="0.31496062992125984" footer="0.31496062992125984"/>
  <pageSetup fitToHeight="2" horizontalDpi="600" verticalDpi="600" orientation="portrait" scale="55" r:id="rId2"/>
  <rowBreaks count="1" manualBreakCount="1">
    <brk id="83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view="pageBreakPreview" zoomScale="130" zoomScaleSheetLayoutView="130" zoomScalePageLayoutView="0" workbookViewId="0" topLeftCell="A10">
      <selection activeCell="B111" sqref="B111"/>
    </sheetView>
  </sheetViews>
  <sheetFormatPr defaultColWidth="11.421875" defaultRowHeight="15"/>
  <cols>
    <col min="1" max="1" width="46.28125" style="0" customWidth="1"/>
    <col min="2" max="2" width="13.8515625" style="0" customWidth="1"/>
    <col min="3" max="3" width="12.57421875" style="0" customWidth="1"/>
    <col min="4" max="7" width="13.8515625" style="0" customWidth="1"/>
  </cols>
  <sheetData>
    <row r="1" spans="1:7" ht="51.75" customHeight="1">
      <c r="A1" s="388" t="s">
        <v>387</v>
      </c>
      <c r="B1" s="388"/>
      <c r="C1" s="388"/>
      <c r="D1" s="388"/>
      <c r="E1" s="388"/>
      <c r="F1" s="388"/>
      <c r="G1" s="388"/>
    </row>
    <row r="2" ht="15.75" thickBot="1"/>
    <row r="3" spans="1:7" ht="15">
      <c r="A3" s="389" t="s">
        <v>441</v>
      </c>
      <c r="B3" s="390"/>
      <c r="C3" s="390"/>
      <c r="D3" s="390"/>
      <c r="E3" s="390"/>
      <c r="F3" s="390"/>
      <c r="G3" s="391"/>
    </row>
    <row r="4" spans="1:7" ht="15">
      <c r="A4" s="281" t="s">
        <v>304</v>
      </c>
      <c r="B4" s="282"/>
      <c r="C4" s="282"/>
      <c r="D4" s="282"/>
      <c r="E4" s="282"/>
      <c r="F4" s="282"/>
      <c r="G4" s="283"/>
    </row>
    <row r="5" spans="1:7" ht="15">
      <c r="A5" s="281" t="s">
        <v>388</v>
      </c>
      <c r="B5" s="282"/>
      <c r="C5" s="282"/>
      <c r="D5" s="282"/>
      <c r="E5" s="282"/>
      <c r="F5" s="282"/>
      <c r="G5" s="283"/>
    </row>
    <row r="6" spans="1:7" ht="15">
      <c r="A6" s="281" t="s">
        <v>678</v>
      </c>
      <c r="B6" s="282"/>
      <c r="C6" s="282"/>
      <c r="D6" s="282"/>
      <c r="E6" s="282"/>
      <c r="F6" s="282"/>
      <c r="G6" s="283"/>
    </row>
    <row r="7" spans="1:7" ht="15.75" thickBot="1">
      <c r="A7" s="284" t="s">
        <v>1</v>
      </c>
      <c r="B7" s="285"/>
      <c r="C7" s="285"/>
      <c r="D7" s="285"/>
      <c r="E7" s="285"/>
      <c r="F7" s="285"/>
      <c r="G7" s="286"/>
    </row>
    <row r="8" spans="1:7" ht="15.75" thickBot="1">
      <c r="A8" s="340" t="s">
        <v>2</v>
      </c>
      <c r="B8" s="317" t="s">
        <v>307</v>
      </c>
      <c r="C8" s="318"/>
      <c r="D8" s="318"/>
      <c r="E8" s="318"/>
      <c r="F8" s="319"/>
      <c r="G8" s="340" t="s">
        <v>308</v>
      </c>
    </row>
    <row r="9" spans="1:7" ht="17.25" thickBot="1">
      <c r="A9" s="341"/>
      <c r="B9" s="233" t="s">
        <v>191</v>
      </c>
      <c r="C9" s="233" t="s">
        <v>237</v>
      </c>
      <c r="D9" s="233" t="s">
        <v>238</v>
      </c>
      <c r="E9" s="233" t="s">
        <v>192</v>
      </c>
      <c r="F9" s="233" t="s">
        <v>210</v>
      </c>
      <c r="G9" s="341"/>
    </row>
    <row r="10" spans="1:7" s="267" customFormat="1" ht="12" customHeight="1">
      <c r="A10" s="250" t="s">
        <v>608</v>
      </c>
      <c r="B10" s="251">
        <f aca="true" t="shared" si="0" ref="B10:G10">SUM(B11:B63)</f>
        <v>134221000</v>
      </c>
      <c r="C10" s="251">
        <f t="shared" si="0"/>
        <v>10883206.450000001</v>
      </c>
      <c r="D10" s="251">
        <f t="shared" si="0"/>
        <v>145104206.45000005</v>
      </c>
      <c r="E10" s="251">
        <f t="shared" si="0"/>
        <v>58445296.94</v>
      </c>
      <c r="F10" s="251">
        <f t="shared" si="0"/>
        <v>48286874.389999956</v>
      </c>
      <c r="G10" s="251">
        <f t="shared" si="0"/>
        <v>86658909.51000004</v>
      </c>
    </row>
    <row r="11" spans="1:7" s="267" customFormat="1" ht="12" customHeight="1">
      <c r="A11" s="252" t="s">
        <v>609</v>
      </c>
      <c r="B11" s="253">
        <v>2994579</v>
      </c>
      <c r="C11" s="269">
        <v>429628.04</v>
      </c>
      <c r="D11" s="253">
        <f aca="true" t="shared" si="1" ref="D11:D63">B11+C11</f>
        <v>3424207.04</v>
      </c>
      <c r="E11" s="253">
        <v>2604931.88</v>
      </c>
      <c r="F11" s="253">
        <v>2375421.88</v>
      </c>
      <c r="G11" s="245">
        <f aca="true" t="shared" si="2" ref="G11:G63">D11-E11</f>
        <v>819275.1600000001</v>
      </c>
    </row>
    <row r="12" spans="1:7" s="267" customFormat="1" ht="12" customHeight="1">
      <c r="A12" s="252" t="s">
        <v>610</v>
      </c>
      <c r="B12" s="254">
        <v>489</v>
      </c>
      <c r="C12" s="270">
        <v>58862</v>
      </c>
      <c r="D12" s="254">
        <f t="shared" si="1"/>
        <v>59351</v>
      </c>
      <c r="E12" s="254">
        <v>54232.38</v>
      </c>
      <c r="F12" s="254">
        <v>54232.38</v>
      </c>
      <c r="G12" s="245">
        <f t="shared" si="2"/>
        <v>5118.620000000003</v>
      </c>
    </row>
    <row r="13" spans="1:7" s="267" customFormat="1" ht="12" customHeight="1">
      <c r="A13" s="252" t="s">
        <v>611</v>
      </c>
      <c r="B13" s="254">
        <v>322632</v>
      </c>
      <c r="C13" s="270">
        <v>15998.35</v>
      </c>
      <c r="D13" s="254">
        <f t="shared" si="1"/>
        <v>338630.35</v>
      </c>
      <c r="E13" s="254">
        <v>24121.75</v>
      </c>
      <c r="F13" s="254">
        <v>24121.75</v>
      </c>
      <c r="G13" s="245">
        <f t="shared" si="2"/>
        <v>314508.6</v>
      </c>
    </row>
    <row r="14" spans="1:7" s="267" customFormat="1" ht="12" customHeight="1">
      <c r="A14" s="252" t="s">
        <v>659</v>
      </c>
      <c r="B14" s="254">
        <v>0</v>
      </c>
      <c r="C14" s="270">
        <v>3300</v>
      </c>
      <c r="D14" s="254">
        <f t="shared" si="1"/>
        <v>3300</v>
      </c>
      <c r="E14" s="254">
        <v>1200</v>
      </c>
      <c r="F14" s="254">
        <v>1200</v>
      </c>
      <c r="G14" s="245">
        <f t="shared" si="2"/>
        <v>2100</v>
      </c>
    </row>
    <row r="15" spans="1:7" s="267" customFormat="1" ht="12" customHeight="1">
      <c r="A15" s="252" t="s">
        <v>612</v>
      </c>
      <c r="B15" s="254">
        <v>48523</v>
      </c>
      <c r="C15" s="270">
        <v>11160</v>
      </c>
      <c r="D15" s="254">
        <f t="shared" si="1"/>
        <v>59683</v>
      </c>
      <c r="E15" s="254">
        <v>14231.7</v>
      </c>
      <c r="F15" s="254">
        <v>14231.7</v>
      </c>
      <c r="G15" s="245">
        <f t="shared" si="2"/>
        <v>45451.3</v>
      </c>
    </row>
    <row r="16" spans="1:7" s="267" customFormat="1" ht="12" customHeight="1">
      <c r="A16" s="252" t="s">
        <v>660</v>
      </c>
      <c r="B16" s="254">
        <v>0</v>
      </c>
      <c r="C16" s="270">
        <v>20880</v>
      </c>
      <c r="D16" s="254">
        <f t="shared" si="1"/>
        <v>20880</v>
      </c>
      <c r="E16" s="254">
        <v>14530</v>
      </c>
      <c r="F16" s="254">
        <v>14530</v>
      </c>
      <c r="G16" s="245">
        <f t="shared" si="2"/>
        <v>6350</v>
      </c>
    </row>
    <row r="17" spans="1:7" s="267" customFormat="1" ht="12" customHeight="1">
      <c r="A17" s="252" t="s">
        <v>613</v>
      </c>
      <c r="B17" s="254">
        <v>20790</v>
      </c>
      <c r="C17" s="270">
        <v>253449</v>
      </c>
      <c r="D17" s="254">
        <f t="shared" si="1"/>
        <v>274239</v>
      </c>
      <c r="E17" s="254">
        <v>166990</v>
      </c>
      <c r="F17" s="254">
        <v>120590</v>
      </c>
      <c r="G17" s="245">
        <f t="shared" si="2"/>
        <v>107249</v>
      </c>
    </row>
    <row r="18" spans="1:7" s="267" customFormat="1" ht="12" customHeight="1">
      <c r="A18" s="252" t="s">
        <v>614</v>
      </c>
      <c r="B18" s="254">
        <v>120000</v>
      </c>
      <c r="C18" s="270">
        <v>10600</v>
      </c>
      <c r="D18" s="254">
        <f t="shared" si="1"/>
        <v>130600</v>
      </c>
      <c r="E18" s="254">
        <v>5200</v>
      </c>
      <c r="F18" s="254">
        <v>5200</v>
      </c>
      <c r="G18" s="245">
        <f t="shared" si="2"/>
        <v>125400</v>
      </c>
    </row>
    <row r="19" spans="1:7" s="267" customFormat="1" ht="12" customHeight="1">
      <c r="A19" s="255" t="s">
        <v>615</v>
      </c>
      <c r="B19" s="254">
        <v>1665321</v>
      </c>
      <c r="C19" s="270">
        <v>5300</v>
      </c>
      <c r="D19" s="254">
        <f t="shared" si="1"/>
        <v>1670621</v>
      </c>
      <c r="E19" s="254">
        <v>808922.71</v>
      </c>
      <c r="F19" s="254">
        <v>808382.71</v>
      </c>
      <c r="G19" s="254">
        <f t="shared" si="2"/>
        <v>861698.29</v>
      </c>
    </row>
    <row r="20" spans="1:7" s="267" customFormat="1" ht="12" customHeight="1">
      <c r="A20" s="255" t="s">
        <v>616</v>
      </c>
      <c r="B20" s="254">
        <v>8654</v>
      </c>
      <c r="C20" s="270">
        <v>4300</v>
      </c>
      <c r="D20" s="254">
        <f t="shared" si="1"/>
        <v>12954</v>
      </c>
      <c r="E20" s="254">
        <v>1200</v>
      </c>
      <c r="F20" s="254">
        <v>1200</v>
      </c>
      <c r="G20" s="254">
        <f t="shared" si="2"/>
        <v>11754</v>
      </c>
    </row>
    <row r="21" spans="1:7" s="267" customFormat="1" ht="12" customHeight="1">
      <c r="A21" s="255" t="s">
        <v>617</v>
      </c>
      <c r="B21" s="254">
        <v>1508722</v>
      </c>
      <c r="C21" s="270">
        <v>13216.31</v>
      </c>
      <c r="D21" s="254">
        <f t="shared" si="1"/>
        <v>1521938.31</v>
      </c>
      <c r="E21" s="254">
        <v>423605.01</v>
      </c>
      <c r="F21" s="254">
        <v>337434.18</v>
      </c>
      <c r="G21" s="254">
        <f t="shared" si="2"/>
        <v>1098333.3</v>
      </c>
    </row>
    <row r="22" spans="1:7" s="267" customFormat="1" ht="12" customHeight="1">
      <c r="A22" s="255" t="s">
        <v>618</v>
      </c>
      <c r="B22" s="254">
        <v>2292950</v>
      </c>
      <c r="C22" s="270">
        <v>-9524.37</v>
      </c>
      <c r="D22" s="254">
        <f t="shared" si="1"/>
        <v>2283425.63</v>
      </c>
      <c r="E22" s="254">
        <v>1736053.79</v>
      </c>
      <c r="F22" s="254">
        <v>1734055.79</v>
      </c>
      <c r="G22" s="254">
        <f t="shared" si="2"/>
        <v>547371.8399999999</v>
      </c>
    </row>
    <row r="23" spans="1:7" s="267" customFormat="1" ht="12" customHeight="1">
      <c r="A23" s="255" t="s">
        <v>619</v>
      </c>
      <c r="B23" s="254">
        <v>275946</v>
      </c>
      <c r="C23" s="270">
        <v>-114770</v>
      </c>
      <c r="D23" s="254">
        <f t="shared" si="1"/>
        <v>161176</v>
      </c>
      <c r="E23" s="254">
        <v>64308.48</v>
      </c>
      <c r="F23" s="254">
        <v>53520.48</v>
      </c>
      <c r="G23" s="254">
        <f t="shared" si="2"/>
        <v>96867.51999999999</v>
      </c>
    </row>
    <row r="24" spans="1:7" s="267" customFormat="1" ht="12" customHeight="1">
      <c r="A24" s="255" t="s">
        <v>620</v>
      </c>
      <c r="B24" s="254">
        <v>1000</v>
      </c>
      <c r="C24" s="270">
        <v>241334.71</v>
      </c>
      <c r="D24" s="254">
        <f t="shared" si="1"/>
        <v>242334.71</v>
      </c>
      <c r="E24" s="254">
        <v>240834.71</v>
      </c>
      <c r="F24" s="254">
        <v>231180</v>
      </c>
      <c r="G24" s="254">
        <f t="shared" si="2"/>
        <v>1500</v>
      </c>
    </row>
    <row r="25" spans="1:7" s="267" customFormat="1" ht="12" customHeight="1">
      <c r="A25" s="255" t="s">
        <v>621</v>
      </c>
      <c r="B25" s="254">
        <v>76157330</v>
      </c>
      <c r="C25" s="270">
        <v>6127518.75</v>
      </c>
      <c r="D25" s="254">
        <f t="shared" si="1"/>
        <v>82284848.75</v>
      </c>
      <c r="E25" s="254">
        <v>27275797.36</v>
      </c>
      <c r="F25" s="254">
        <v>22810106.02</v>
      </c>
      <c r="G25" s="254">
        <f t="shared" si="2"/>
        <v>55009051.39</v>
      </c>
    </row>
    <row r="26" spans="1:7" s="267" customFormat="1" ht="12" customHeight="1">
      <c r="A26" s="255" t="s">
        <v>622</v>
      </c>
      <c r="B26" s="254">
        <v>1793453</v>
      </c>
      <c r="C26" s="270">
        <v>52786.09</v>
      </c>
      <c r="D26" s="254">
        <f t="shared" si="1"/>
        <v>1846239.09</v>
      </c>
      <c r="E26" s="254">
        <v>156228.01</v>
      </c>
      <c r="F26" s="254">
        <v>150428.01</v>
      </c>
      <c r="G26" s="254">
        <f t="shared" si="2"/>
        <v>1690011.08</v>
      </c>
    </row>
    <row r="27" spans="1:7" s="267" customFormat="1" ht="12" customHeight="1">
      <c r="A27" s="255" t="s">
        <v>623</v>
      </c>
      <c r="B27" s="254">
        <v>21431907</v>
      </c>
      <c r="C27" s="270">
        <v>-571216.71</v>
      </c>
      <c r="D27" s="254">
        <f t="shared" si="1"/>
        <v>20860690.29</v>
      </c>
      <c r="E27" s="254">
        <v>11019167.58</v>
      </c>
      <c r="F27" s="254">
        <v>7673266.64</v>
      </c>
      <c r="G27" s="254">
        <f t="shared" si="2"/>
        <v>9841522.709999999</v>
      </c>
    </row>
    <row r="28" spans="1:7" s="267" customFormat="1" ht="12" customHeight="1">
      <c r="A28" s="255" t="s">
        <v>624</v>
      </c>
      <c r="B28" s="254">
        <v>412169</v>
      </c>
      <c r="C28" s="270">
        <v>3800</v>
      </c>
      <c r="D28" s="254">
        <f t="shared" si="1"/>
        <v>415969</v>
      </c>
      <c r="E28" s="254">
        <v>1200</v>
      </c>
      <c r="F28" s="254">
        <v>1200</v>
      </c>
      <c r="G28" s="254">
        <f t="shared" si="2"/>
        <v>414769</v>
      </c>
    </row>
    <row r="29" spans="1:7" s="267" customFormat="1" ht="12" customHeight="1">
      <c r="A29" s="255" t="s">
        <v>625</v>
      </c>
      <c r="B29" s="254">
        <v>1731808</v>
      </c>
      <c r="C29" s="270">
        <v>639357.32</v>
      </c>
      <c r="D29" s="254">
        <f t="shared" si="1"/>
        <v>2371165.32</v>
      </c>
      <c r="E29" s="254">
        <v>1665409.58</v>
      </c>
      <c r="F29" s="254">
        <v>1153583.94</v>
      </c>
      <c r="G29" s="254">
        <f t="shared" si="2"/>
        <v>705755.7399999998</v>
      </c>
    </row>
    <row r="30" spans="1:7" s="267" customFormat="1" ht="12" customHeight="1">
      <c r="A30" s="255" t="s">
        <v>626</v>
      </c>
      <c r="B30" s="254">
        <v>167978</v>
      </c>
      <c r="C30" s="270">
        <v>4800</v>
      </c>
      <c r="D30" s="254">
        <f t="shared" si="1"/>
        <v>172778</v>
      </c>
      <c r="E30" s="254">
        <v>125712.2</v>
      </c>
      <c r="F30" s="254">
        <v>125712.2</v>
      </c>
      <c r="G30" s="254">
        <f t="shared" si="2"/>
        <v>47065.8</v>
      </c>
    </row>
    <row r="31" spans="1:7" s="267" customFormat="1" ht="12" customHeight="1">
      <c r="A31" s="255" t="s">
        <v>627</v>
      </c>
      <c r="B31" s="254">
        <v>434141</v>
      </c>
      <c r="C31" s="270">
        <v>77721.68</v>
      </c>
      <c r="D31" s="254">
        <f t="shared" si="1"/>
        <v>511862.68</v>
      </c>
      <c r="E31" s="254">
        <v>87898.69</v>
      </c>
      <c r="F31" s="254">
        <v>87898.69</v>
      </c>
      <c r="G31" s="254">
        <f t="shared" si="2"/>
        <v>423963.99</v>
      </c>
    </row>
    <row r="32" spans="1:7" s="267" customFormat="1" ht="12" customHeight="1">
      <c r="A32" s="255" t="s">
        <v>661</v>
      </c>
      <c r="B32" s="254">
        <v>0</v>
      </c>
      <c r="C32" s="270">
        <v>2500</v>
      </c>
      <c r="D32" s="254">
        <f t="shared" si="1"/>
        <v>2500</v>
      </c>
      <c r="E32" s="254">
        <v>1500</v>
      </c>
      <c r="F32" s="254">
        <v>1500</v>
      </c>
      <c r="G32" s="254">
        <f t="shared" si="2"/>
        <v>1000</v>
      </c>
    </row>
    <row r="33" spans="1:7" s="267" customFormat="1" ht="12" customHeight="1">
      <c r="A33" s="255" t="s">
        <v>628</v>
      </c>
      <c r="B33" s="254">
        <v>5263809</v>
      </c>
      <c r="C33" s="270">
        <v>201690.15</v>
      </c>
      <c r="D33" s="254">
        <f t="shared" si="1"/>
        <v>5465499.15</v>
      </c>
      <c r="E33" s="254">
        <v>3459017.58</v>
      </c>
      <c r="F33" s="254">
        <v>3438874.63</v>
      </c>
      <c r="G33" s="254">
        <f t="shared" si="2"/>
        <v>2006481.5700000003</v>
      </c>
    </row>
    <row r="34" spans="1:7" s="267" customFormat="1" ht="12" customHeight="1">
      <c r="A34" s="255" t="s">
        <v>629</v>
      </c>
      <c r="B34" s="254">
        <v>64317</v>
      </c>
      <c r="C34" s="270">
        <v>20400</v>
      </c>
      <c r="D34" s="254">
        <f t="shared" si="1"/>
        <v>84717</v>
      </c>
      <c r="E34" s="254">
        <v>18400</v>
      </c>
      <c r="F34" s="254">
        <v>18400</v>
      </c>
      <c r="G34" s="254">
        <f t="shared" si="2"/>
        <v>66317</v>
      </c>
    </row>
    <row r="35" spans="1:7" s="267" customFormat="1" ht="12" customHeight="1">
      <c r="A35" s="255" t="s">
        <v>630</v>
      </c>
      <c r="B35" s="254">
        <v>256004</v>
      </c>
      <c r="C35" s="270">
        <v>457288.55</v>
      </c>
      <c r="D35" s="254">
        <f t="shared" si="1"/>
        <v>713292.55</v>
      </c>
      <c r="E35" s="254">
        <v>531439.4</v>
      </c>
      <c r="F35" s="254">
        <v>531439.4</v>
      </c>
      <c r="G35" s="254">
        <f t="shared" si="2"/>
        <v>181853.15000000002</v>
      </c>
    </row>
    <row r="36" spans="1:7" s="267" customFormat="1" ht="12" customHeight="1">
      <c r="A36" s="255" t="s">
        <v>631</v>
      </c>
      <c r="B36" s="254">
        <v>81650</v>
      </c>
      <c r="C36" s="270">
        <v>29206.48</v>
      </c>
      <c r="D36" s="254">
        <f t="shared" si="1"/>
        <v>110856.48</v>
      </c>
      <c r="E36" s="254">
        <v>56504.12</v>
      </c>
      <c r="F36" s="254">
        <v>56504.12</v>
      </c>
      <c r="G36" s="254">
        <f t="shared" si="2"/>
        <v>54352.35999999999</v>
      </c>
    </row>
    <row r="37" spans="1:7" s="267" customFormat="1" ht="12" customHeight="1">
      <c r="A37" s="255" t="s">
        <v>632</v>
      </c>
      <c r="B37" s="254">
        <v>72850</v>
      </c>
      <c r="C37" s="270">
        <v>11687.58</v>
      </c>
      <c r="D37" s="254">
        <f t="shared" si="1"/>
        <v>84537.58</v>
      </c>
      <c r="E37" s="254">
        <v>34586.03</v>
      </c>
      <c r="F37" s="254">
        <v>34586.03</v>
      </c>
      <c r="G37" s="254">
        <f t="shared" si="2"/>
        <v>49951.55</v>
      </c>
    </row>
    <row r="38" spans="1:7" s="267" customFormat="1" ht="12" customHeight="1">
      <c r="A38" s="255" t="s">
        <v>633</v>
      </c>
      <c r="B38" s="254">
        <v>113105</v>
      </c>
      <c r="C38" s="270">
        <v>17321.12</v>
      </c>
      <c r="D38" s="254">
        <f t="shared" si="1"/>
        <v>130426.12</v>
      </c>
      <c r="E38" s="254">
        <v>37398.29</v>
      </c>
      <c r="F38" s="254">
        <v>37398.29</v>
      </c>
      <c r="G38" s="254">
        <f t="shared" si="2"/>
        <v>93027.82999999999</v>
      </c>
    </row>
    <row r="39" spans="1:7" s="267" customFormat="1" ht="12" customHeight="1">
      <c r="A39" s="255" t="s">
        <v>634</v>
      </c>
      <c r="B39" s="254">
        <v>111650</v>
      </c>
      <c r="C39" s="270">
        <v>16567.12</v>
      </c>
      <c r="D39" s="254">
        <f t="shared" si="1"/>
        <v>128217.12</v>
      </c>
      <c r="E39" s="254">
        <v>37111.47</v>
      </c>
      <c r="F39" s="254">
        <v>37111.47</v>
      </c>
      <c r="G39" s="254">
        <f t="shared" si="2"/>
        <v>91105.65</v>
      </c>
    </row>
    <row r="40" spans="1:7" s="267" customFormat="1" ht="12" customHeight="1">
      <c r="A40" s="255" t="s">
        <v>635</v>
      </c>
      <c r="B40" s="254">
        <v>72850</v>
      </c>
      <c r="C40" s="270">
        <v>23204.64</v>
      </c>
      <c r="D40" s="254">
        <f t="shared" si="1"/>
        <v>96054.64</v>
      </c>
      <c r="E40" s="254">
        <v>40059.48</v>
      </c>
      <c r="F40" s="254">
        <v>40059.48</v>
      </c>
      <c r="G40" s="254">
        <f t="shared" si="2"/>
        <v>55995.159999999996</v>
      </c>
    </row>
    <row r="41" spans="1:7" s="267" customFormat="1" ht="12" customHeight="1">
      <c r="A41" s="255" t="s">
        <v>636</v>
      </c>
      <c r="B41" s="254">
        <v>81650</v>
      </c>
      <c r="C41" s="270">
        <v>46104.78</v>
      </c>
      <c r="D41" s="254">
        <f t="shared" si="1"/>
        <v>127754.78</v>
      </c>
      <c r="E41" s="254">
        <v>67085.48</v>
      </c>
      <c r="F41" s="254">
        <v>67085.48</v>
      </c>
      <c r="G41" s="254">
        <f t="shared" si="2"/>
        <v>60669.3</v>
      </c>
    </row>
    <row r="42" spans="1:7" s="267" customFormat="1" ht="12" customHeight="1">
      <c r="A42" s="255" t="s">
        <v>637</v>
      </c>
      <c r="B42" s="254">
        <v>200444</v>
      </c>
      <c r="C42" s="270">
        <v>470095.94</v>
      </c>
      <c r="D42" s="254">
        <f t="shared" si="1"/>
        <v>670539.94</v>
      </c>
      <c r="E42" s="254">
        <v>492885.44</v>
      </c>
      <c r="F42" s="254">
        <v>492885.44</v>
      </c>
      <c r="G42" s="254">
        <f t="shared" si="2"/>
        <v>177654.49999999994</v>
      </c>
    </row>
    <row r="43" spans="1:7" s="267" customFormat="1" ht="12" customHeight="1">
      <c r="A43" s="255" t="s">
        <v>638</v>
      </c>
      <c r="B43" s="254">
        <v>20856</v>
      </c>
      <c r="C43" s="270">
        <v>3012</v>
      </c>
      <c r="D43" s="254">
        <f t="shared" si="1"/>
        <v>23868</v>
      </c>
      <c r="E43" s="254">
        <v>9212</v>
      </c>
      <c r="F43" s="254">
        <v>9212</v>
      </c>
      <c r="G43" s="254">
        <f t="shared" si="2"/>
        <v>14656</v>
      </c>
    </row>
    <row r="44" spans="1:7" s="267" customFormat="1" ht="12" customHeight="1">
      <c r="A44" s="255" t="s">
        <v>639</v>
      </c>
      <c r="B44" s="254">
        <v>1014112</v>
      </c>
      <c r="C44" s="270">
        <v>511886.95</v>
      </c>
      <c r="D44" s="254">
        <f t="shared" si="1"/>
        <v>1525998.95</v>
      </c>
      <c r="E44" s="254">
        <v>925847.7</v>
      </c>
      <c r="F44" s="254">
        <v>909848.4</v>
      </c>
      <c r="G44" s="254">
        <f t="shared" si="2"/>
        <v>600151.25</v>
      </c>
    </row>
    <row r="45" spans="1:7" s="267" customFormat="1" ht="12" customHeight="1">
      <c r="A45" s="255" t="s">
        <v>640</v>
      </c>
      <c r="B45" s="254">
        <v>280118</v>
      </c>
      <c r="C45" s="270">
        <v>10300</v>
      </c>
      <c r="D45" s="254">
        <f t="shared" si="1"/>
        <v>290418</v>
      </c>
      <c r="E45" s="254">
        <v>77895.31</v>
      </c>
      <c r="F45" s="254">
        <v>75435.91</v>
      </c>
      <c r="G45" s="254">
        <f t="shared" si="2"/>
        <v>212522.69</v>
      </c>
    </row>
    <row r="46" spans="1:7" s="267" customFormat="1" ht="12" customHeight="1">
      <c r="A46" s="255" t="s">
        <v>641</v>
      </c>
      <c r="B46" s="254">
        <v>282118</v>
      </c>
      <c r="C46" s="270">
        <v>10300</v>
      </c>
      <c r="D46" s="254">
        <f t="shared" si="1"/>
        <v>292418</v>
      </c>
      <c r="E46" s="254">
        <v>91548.52</v>
      </c>
      <c r="F46" s="254">
        <v>76503.12</v>
      </c>
      <c r="G46" s="254">
        <f t="shared" si="2"/>
        <v>200869.47999999998</v>
      </c>
    </row>
    <row r="47" spans="1:7" s="267" customFormat="1" ht="12" customHeight="1">
      <c r="A47" s="255" t="s">
        <v>642</v>
      </c>
      <c r="B47" s="254">
        <v>282118</v>
      </c>
      <c r="C47" s="270">
        <v>10300</v>
      </c>
      <c r="D47" s="254">
        <f t="shared" si="1"/>
        <v>292418</v>
      </c>
      <c r="E47" s="254">
        <v>78962.52</v>
      </c>
      <c r="F47" s="254">
        <v>76503.12</v>
      </c>
      <c r="G47" s="254">
        <f t="shared" si="2"/>
        <v>213455.47999999998</v>
      </c>
    </row>
    <row r="48" spans="1:7" s="267" customFormat="1" ht="12" customHeight="1">
      <c r="A48" s="255" t="s">
        <v>643</v>
      </c>
      <c r="B48" s="254">
        <v>282118</v>
      </c>
      <c r="C48" s="270">
        <v>10300</v>
      </c>
      <c r="D48" s="254">
        <f t="shared" si="1"/>
        <v>292418</v>
      </c>
      <c r="E48" s="254">
        <v>78949.52</v>
      </c>
      <c r="F48" s="254">
        <v>76490.12</v>
      </c>
      <c r="G48" s="254">
        <f t="shared" si="2"/>
        <v>213468.47999999998</v>
      </c>
    </row>
    <row r="49" spans="1:7" s="267" customFormat="1" ht="12" customHeight="1">
      <c r="A49" s="255" t="s">
        <v>644</v>
      </c>
      <c r="B49" s="254">
        <v>282118</v>
      </c>
      <c r="C49" s="270">
        <v>7300</v>
      </c>
      <c r="D49" s="254">
        <f t="shared" si="1"/>
        <v>289418</v>
      </c>
      <c r="E49" s="254">
        <v>77625.31</v>
      </c>
      <c r="F49" s="254">
        <v>75165.91</v>
      </c>
      <c r="G49" s="254">
        <f t="shared" si="2"/>
        <v>211792.69</v>
      </c>
    </row>
    <row r="50" spans="1:7" s="267" customFormat="1" ht="12" customHeight="1">
      <c r="A50" s="255" t="s">
        <v>645</v>
      </c>
      <c r="B50" s="254">
        <v>282118</v>
      </c>
      <c r="C50" s="270">
        <v>7300</v>
      </c>
      <c r="D50" s="254">
        <f t="shared" si="1"/>
        <v>289418</v>
      </c>
      <c r="E50" s="254">
        <v>78962.52</v>
      </c>
      <c r="F50" s="254">
        <v>76503.12</v>
      </c>
      <c r="G50" s="254">
        <f t="shared" si="2"/>
        <v>210455.47999999998</v>
      </c>
    </row>
    <row r="51" spans="1:7" s="267" customFormat="1" ht="12" customHeight="1">
      <c r="A51" s="255" t="s">
        <v>646</v>
      </c>
      <c r="B51" s="254">
        <v>369355</v>
      </c>
      <c r="C51" s="270">
        <v>12000</v>
      </c>
      <c r="D51" s="254">
        <f t="shared" si="1"/>
        <v>381355</v>
      </c>
      <c r="E51" s="254">
        <v>165835.74</v>
      </c>
      <c r="F51" s="254">
        <v>164269.78</v>
      </c>
      <c r="G51" s="254">
        <f t="shared" si="2"/>
        <v>215519.26</v>
      </c>
    </row>
    <row r="52" spans="1:7" s="267" customFormat="1" ht="12" customHeight="1">
      <c r="A52" s="255" t="s">
        <v>647</v>
      </c>
      <c r="B52" s="254">
        <v>25800</v>
      </c>
      <c r="C52" s="270">
        <v>257219.89</v>
      </c>
      <c r="D52" s="254">
        <f t="shared" si="1"/>
        <v>283019.89</v>
      </c>
      <c r="E52" s="254">
        <v>256619.89</v>
      </c>
      <c r="F52" s="254">
        <v>256619.89</v>
      </c>
      <c r="G52" s="254">
        <f t="shared" si="2"/>
        <v>26400</v>
      </c>
    </row>
    <row r="53" spans="1:7" s="267" customFormat="1" ht="12" customHeight="1">
      <c r="A53" s="255" t="s">
        <v>648</v>
      </c>
      <c r="B53" s="254">
        <v>266183</v>
      </c>
      <c r="C53" s="270">
        <v>28200</v>
      </c>
      <c r="D53" s="254">
        <f t="shared" si="1"/>
        <v>294383</v>
      </c>
      <c r="E53" s="254">
        <v>68233.13</v>
      </c>
      <c r="F53" s="254">
        <v>32829.13</v>
      </c>
      <c r="G53" s="254">
        <f t="shared" si="2"/>
        <v>226149.87</v>
      </c>
    </row>
    <row r="54" spans="1:7" s="267" customFormat="1" ht="12" customHeight="1">
      <c r="A54" s="255" t="s">
        <v>649</v>
      </c>
      <c r="B54" s="254">
        <v>1710504</v>
      </c>
      <c r="C54" s="270">
        <v>128924.25</v>
      </c>
      <c r="D54" s="254">
        <f t="shared" si="1"/>
        <v>1839428.25</v>
      </c>
      <c r="E54" s="254">
        <v>925790.25</v>
      </c>
      <c r="F54" s="254">
        <v>925790.25</v>
      </c>
      <c r="G54" s="254">
        <f t="shared" si="2"/>
        <v>913638</v>
      </c>
    </row>
    <row r="55" spans="1:7" s="267" customFormat="1" ht="12" customHeight="1">
      <c r="A55" s="255" t="s">
        <v>650</v>
      </c>
      <c r="B55" s="254">
        <v>1448209</v>
      </c>
      <c r="C55" s="270">
        <v>285409.95</v>
      </c>
      <c r="D55" s="254">
        <f t="shared" si="1"/>
        <v>1733618.95</v>
      </c>
      <c r="E55" s="254">
        <v>1352754.16</v>
      </c>
      <c r="F55" s="254">
        <v>492183.94</v>
      </c>
      <c r="G55" s="254">
        <f t="shared" si="2"/>
        <v>380864.79000000004</v>
      </c>
    </row>
    <row r="56" spans="1:7" s="267" customFormat="1" ht="12" customHeight="1">
      <c r="A56" s="255" t="s">
        <v>651</v>
      </c>
      <c r="B56" s="254">
        <v>700010</v>
      </c>
      <c r="C56" s="270">
        <v>22292.79</v>
      </c>
      <c r="D56" s="254">
        <f t="shared" si="1"/>
        <v>722302.79</v>
      </c>
      <c r="E56" s="254">
        <v>84152.79</v>
      </c>
      <c r="F56" s="254">
        <v>84152.79</v>
      </c>
      <c r="G56" s="254">
        <f t="shared" si="2"/>
        <v>638150</v>
      </c>
    </row>
    <row r="57" spans="1:7" s="267" customFormat="1" ht="12" customHeight="1">
      <c r="A57" s="255" t="s">
        <v>652</v>
      </c>
      <c r="B57" s="254">
        <v>784370</v>
      </c>
      <c r="C57" s="270">
        <v>74664.33</v>
      </c>
      <c r="D57" s="254">
        <f t="shared" si="1"/>
        <v>859034.33</v>
      </c>
      <c r="E57" s="254">
        <v>122912.33</v>
      </c>
      <c r="F57" s="254">
        <v>122912.33</v>
      </c>
      <c r="G57" s="254">
        <f t="shared" si="2"/>
        <v>736122</v>
      </c>
    </row>
    <row r="58" spans="1:7" s="267" customFormat="1" ht="12" customHeight="1">
      <c r="A58" s="255" t="s">
        <v>653</v>
      </c>
      <c r="B58" s="254">
        <v>275358</v>
      </c>
      <c r="C58" s="270">
        <v>734772.04</v>
      </c>
      <c r="D58" s="254">
        <f t="shared" si="1"/>
        <v>1010130.04</v>
      </c>
      <c r="E58" s="254">
        <v>953106.48</v>
      </c>
      <c r="F58" s="254">
        <v>953106.48</v>
      </c>
      <c r="G58" s="254">
        <f t="shared" si="2"/>
        <v>57023.560000000056</v>
      </c>
    </row>
    <row r="59" spans="1:7" s="267" customFormat="1" ht="12" customHeight="1">
      <c r="A59" s="255" t="s">
        <v>654</v>
      </c>
      <c r="B59" s="254">
        <v>448382</v>
      </c>
      <c r="C59" s="270">
        <v>2700</v>
      </c>
      <c r="D59" s="254">
        <f t="shared" si="1"/>
        <v>451082</v>
      </c>
      <c r="E59" s="254">
        <v>2375</v>
      </c>
      <c r="F59" s="254">
        <v>2375</v>
      </c>
      <c r="G59" s="254">
        <f t="shared" si="2"/>
        <v>448707</v>
      </c>
    </row>
    <row r="60" spans="1:7" s="267" customFormat="1" ht="12" customHeight="1">
      <c r="A60" s="255" t="s">
        <v>655</v>
      </c>
      <c r="B60" s="254">
        <v>216517</v>
      </c>
      <c r="C60" s="270">
        <v>4782.48</v>
      </c>
      <c r="D60" s="254">
        <f t="shared" si="1"/>
        <v>221299.48</v>
      </c>
      <c r="E60" s="254">
        <v>22090.12</v>
      </c>
      <c r="F60" s="254">
        <v>22090.12</v>
      </c>
      <c r="G60" s="254">
        <f t="shared" si="2"/>
        <v>199209.36000000002</v>
      </c>
    </row>
    <row r="61" spans="1:7" s="267" customFormat="1" ht="12" customHeight="1">
      <c r="A61" s="255" t="s">
        <v>668</v>
      </c>
      <c r="B61" s="254">
        <v>0</v>
      </c>
      <c r="C61" s="270">
        <v>2600</v>
      </c>
      <c r="D61" s="254">
        <f t="shared" si="1"/>
        <v>2600</v>
      </c>
      <c r="E61" s="254">
        <v>2400</v>
      </c>
      <c r="F61" s="254">
        <v>2400</v>
      </c>
      <c r="G61" s="254">
        <f t="shared" si="2"/>
        <v>200</v>
      </c>
    </row>
    <row r="62" spans="1:7" s="267" customFormat="1" ht="12" customHeight="1">
      <c r="A62" s="255" t="s">
        <v>656</v>
      </c>
      <c r="B62" s="254">
        <v>2543915</v>
      </c>
      <c r="C62" s="270">
        <v>1000</v>
      </c>
      <c r="D62" s="254">
        <f t="shared" si="1"/>
        <v>2544915</v>
      </c>
      <c r="E62" s="254">
        <v>935575.19</v>
      </c>
      <c r="F62" s="254">
        <v>484480.22</v>
      </c>
      <c r="G62" s="254">
        <f t="shared" si="2"/>
        <v>1609339.81</v>
      </c>
    </row>
    <row r="63" spans="1:7" s="267" customFormat="1" ht="12" customHeight="1">
      <c r="A63" s="255" t="s">
        <v>657</v>
      </c>
      <c r="B63" s="254">
        <v>5000000</v>
      </c>
      <c r="C63" s="270">
        <v>183374.24</v>
      </c>
      <c r="D63" s="254">
        <f t="shared" si="1"/>
        <v>5183374.24</v>
      </c>
      <c r="E63" s="254">
        <v>866685.34</v>
      </c>
      <c r="F63" s="254">
        <v>834662.05</v>
      </c>
      <c r="G63" s="254">
        <f t="shared" si="2"/>
        <v>4316688.9</v>
      </c>
    </row>
    <row r="64" spans="1:7" s="267" customFormat="1" ht="12" customHeight="1">
      <c r="A64" s="256" t="s">
        <v>658</v>
      </c>
      <c r="B64" s="257">
        <f aca="true" t="shared" si="3" ref="B64:G64">SUM(B65:B130)</f>
        <v>5349957285</v>
      </c>
      <c r="C64" s="271">
        <f t="shared" si="3"/>
        <v>278109915.47</v>
      </c>
      <c r="D64" s="257">
        <f t="shared" si="3"/>
        <v>5628067200.469999</v>
      </c>
      <c r="E64" s="257">
        <f t="shared" si="3"/>
        <v>2957630238.08</v>
      </c>
      <c r="F64" s="257">
        <f t="shared" si="3"/>
        <v>2945287183.560001</v>
      </c>
      <c r="G64" s="257">
        <f t="shared" si="3"/>
        <v>2670436962.390001</v>
      </c>
    </row>
    <row r="65" spans="1:7" s="267" customFormat="1" ht="12" customHeight="1">
      <c r="A65" s="252" t="s">
        <v>609</v>
      </c>
      <c r="B65" s="253">
        <v>275957</v>
      </c>
      <c r="C65" s="269">
        <v>7849718.45</v>
      </c>
      <c r="D65" s="253">
        <f aca="true" t="shared" si="4" ref="D65:D128">B65+C65</f>
        <v>8125675.45</v>
      </c>
      <c r="E65" s="253">
        <v>113072.45</v>
      </c>
      <c r="F65" s="253">
        <v>101911.91</v>
      </c>
      <c r="G65" s="245">
        <f aca="true" t="shared" si="5" ref="G65:G128">D65-E65</f>
        <v>8012603</v>
      </c>
    </row>
    <row r="66" spans="1:7" s="267" customFormat="1" ht="12" customHeight="1">
      <c r="A66" s="252" t="s">
        <v>610</v>
      </c>
      <c r="B66" s="253">
        <v>69482</v>
      </c>
      <c r="C66" s="269">
        <v>18400</v>
      </c>
      <c r="D66" s="253">
        <f t="shared" si="4"/>
        <v>87882</v>
      </c>
      <c r="E66" s="253">
        <v>74395.36</v>
      </c>
      <c r="F66" s="253">
        <v>57745.75</v>
      </c>
      <c r="G66" s="245">
        <f t="shared" si="5"/>
        <v>13486.64</v>
      </c>
    </row>
    <row r="67" spans="1:7" s="267" customFormat="1" ht="12" customHeight="1">
      <c r="A67" s="252" t="s">
        <v>611</v>
      </c>
      <c r="B67" s="253">
        <v>556684</v>
      </c>
      <c r="C67" s="269">
        <v>870</v>
      </c>
      <c r="D67" s="253">
        <f t="shared" si="4"/>
        <v>557554</v>
      </c>
      <c r="E67" s="253">
        <v>318561.31</v>
      </c>
      <c r="F67" s="253">
        <v>309191</v>
      </c>
      <c r="G67" s="245">
        <f t="shared" si="5"/>
        <v>238992.69</v>
      </c>
    </row>
    <row r="68" spans="1:7" s="267" customFormat="1" ht="12" customHeight="1">
      <c r="A68" s="252" t="s">
        <v>659</v>
      </c>
      <c r="B68" s="253">
        <v>77808</v>
      </c>
      <c r="C68" s="269">
        <v>1145</v>
      </c>
      <c r="D68" s="253">
        <f t="shared" si="4"/>
        <v>78953</v>
      </c>
      <c r="E68" s="253">
        <v>8286.05</v>
      </c>
      <c r="F68" s="253">
        <v>7721.78</v>
      </c>
      <c r="G68" s="245">
        <f t="shared" si="5"/>
        <v>70666.95</v>
      </c>
    </row>
    <row r="69" spans="1:7" s="267" customFormat="1" ht="12" customHeight="1">
      <c r="A69" s="252" t="s">
        <v>612</v>
      </c>
      <c r="B69" s="254">
        <v>94775</v>
      </c>
      <c r="C69" s="270">
        <v>12516.84</v>
      </c>
      <c r="D69" s="254">
        <f t="shared" si="4"/>
        <v>107291.84</v>
      </c>
      <c r="E69" s="254">
        <v>60064.67</v>
      </c>
      <c r="F69" s="254">
        <v>58463.38</v>
      </c>
      <c r="G69" s="245">
        <f t="shared" si="5"/>
        <v>47227.17</v>
      </c>
    </row>
    <row r="70" spans="1:7" s="267" customFormat="1" ht="12" customHeight="1">
      <c r="A70" s="252" t="s">
        <v>660</v>
      </c>
      <c r="B70" s="254">
        <v>20834</v>
      </c>
      <c r="C70" s="270">
        <v>0</v>
      </c>
      <c r="D70" s="254">
        <f t="shared" si="4"/>
        <v>20834</v>
      </c>
      <c r="E70" s="254">
        <v>15421.19</v>
      </c>
      <c r="F70" s="254">
        <v>13685.55</v>
      </c>
      <c r="G70" s="245">
        <f t="shared" si="5"/>
        <v>5412.8099999999995</v>
      </c>
    </row>
    <row r="71" spans="1:7" s="267" customFormat="1" ht="12" customHeight="1">
      <c r="A71" s="252" t="s">
        <v>613</v>
      </c>
      <c r="B71" s="254">
        <v>3937252</v>
      </c>
      <c r="C71" s="270">
        <v>25659.8</v>
      </c>
      <c r="D71" s="254">
        <f t="shared" si="4"/>
        <v>3962911.8</v>
      </c>
      <c r="E71" s="254">
        <v>1976699.45</v>
      </c>
      <c r="F71" s="254">
        <v>1762092.49</v>
      </c>
      <c r="G71" s="245">
        <f t="shared" si="5"/>
        <v>1986212.3499999999</v>
      </c>
    </row>
    <row r="72" spans="1:7" s="267" customFormat="1" ht="12" customHeight="1">
      <c r="A72" s="252" t="s">
        <v>614</v>
      </c>
      <c r="B72" s="254">
        <v>50170</v>
      </c>
      <c r="C72" s="270">
        <v>-5499.9</v>
      </c>
      <c r="D72" s="254">
        <f t="shared" si="4"/>
        <v>44670.1</v>
      </c>
      <c r="E72" s="254">
        <v>25211.21</v>
      </c>
      <c r="F72" s="254">
        <v>22425.91</v>
      </c>
      <c r="G72" s="245">
        <f t="shared" si="5"/>
        <v>19458.89</v>
      </c>
    </row>
    <row r="73" spans="1:7" s="267" customFormat="1" ht="12" customHeight="1">
      <c r="A73" s="255" t="s">
        <v>615</v>
      </c>
      <c r="B73" s="254">
        <v>56369</v>
      </c>
      <c r="C73" s="270">
        <v>1631.6</v>
      </c>
      <c r="D73" s="254">
        <f t="shared" si="4"/>
        <v>58000.6</v>
      </c>
      <c r="E73" s="254">
        <v>18428.09</v>
      </c>
      <c r="F73" s="254">
        <v>15749.84</v>
      </c>
      <c r="G73" s="245">
        <f t="shared" si="5"/>
        <v>39572.509999999995</v>
      </c>
    </row>
    <row r="74" spans="1:7" s="267" customFormat="1" ht="12" customHeight="1">
      <c r="A74" s="255" t="s">
        <v>616</v>
      </c>
      <c r="B74" s="254">
        <v>150235</v>
      </c>
      <c r="C74" s="270">
        <v>-8027</v>
      </c>
      <c r="D74" s="254">
        <f t="shared" si="4"/>
        <v>142208</v>
      </c>
      <c r="E74" s="254">
        <v>53334.4</v>
      </c>
      <c r="F74" s="254">
        <v>50363.18</v>
      </c>
      <c r="G74" s="245">
        <f t="shared" si="5"/>
        <v>88873.6</v>
      </c>
    </row>
    <row r="75" spans="1:7" s="267" customFormat="1" ht="12" customHeight="1">
      <c r="A75" s="255" t="s">
        <v>617</v>
      </c>
      <c r="B75" s="254">
        <v>39929685</v>
      </c>
      <c r="C75" s="270">
        <v>-117260.58</v>
      </c>
      <c r="D75" s="254">
        <f t="shared" si="4"/>
        <v>39812424.42</v>
      </c>
      <c r="E75" s="254">
        <v>28165845.52</v>
      </c>
      <c r="F75" s="254">
        <v>25626624.12</v>
      </c>
      <c r="G75" s="245">
        <f t="shared" si="5"/>
        <v>11646578.900000002</v>
      </c>
    </row>
    <row r="76" spans="1:7" s="267" customFormat="1" ht="12" customHeight="1">
      <c r="A76" s="255" t="s">
        <v>618</v>
      </c>
      <c r="B76" s="254">
        <v>7944</v>
      </c>
      <c r="C76" s="270">
        <v>91866.14</v>
      </c>
      <c r="D76" s="254">
        <f t="shared" si="4"/>
        <v>99810.14</v>
      </c>
      <c r="E76" s="254">
        <v>93188.34</v>
      </c>
      <c r="F76" s="254">
        <v>79279.48</v>
      </c>
      <c r="G76" s="245">
        <f t="shared" si="5"/>
        <v>6621.800000000003</v>
      </c>
    </row>
    <row r="77" spans="1:7" s="267" customFormat="1" ht="12" customHeight="1">
      <c r="A77" s="255" t="s">
        <v>619</v>
      </c>
      <c r="B77" s="254">
        <v>269346</v>
      </c>
      <c r="C77" s="270">
        <v>9025</v>
      </c>
      <c r="D77" s="254">
        <f t="shared" si="4"/>
        <v>278371</v>
      </c>
      <c r="E77" s="254">
        <v>70835.29</v>
      </c>
      <c r="F77" s="254">
        <v>67305.82</v>
      </c>
      <c r="G77" s="245">
        <f t="shared" si="5"/>
        <v>207535.71000000002</v>
      </c>
    </row>
    <row r="78" spans="1:7" s="267" customFormat="1" ht="12" customHeight="1">
      <c r="A78" s="255" t="s">
        <v>620</v>
      </c>
      <c r="B78" s="254">
        <v>513970</v>
      </c>
      <c r="C78" s="270">
        <v>-146.16</v>
      </c>
      <c r="D78" s="254">
        <f t="shared" si="4"/>
        <v>513823.84</v>
      </c>
      <c r="E78" s="254">
        <v>61814.85</v>
      </c>
      <c r="F78" s="254">
        <v>59204.66</v>
      </c>
      <c r="G78" s="245">
        <f t="shared" si="5"/>
        <v>452008.99000000005</v>
      </c>
    </row>
    <row r="79" spans="1:7" s="267" customFormat="1" ht="12" customHeight="1">
      <c r="A79" s="255" t="s">
        <v>621</v>
      </c>
      <c r="B79" s="254">
        <v>283121411</v>
      </c>
      <c r="C79" s="270">
        <v>-10508641.34</v>
      </c>
      <c r="D79" s="254">
        <f t="shared" si="4"/>
        <v>272612769.66</v>
      </c>
      <c r="E79" s="254">
        <v>160519078.21</v>
      </c>
      <c r="F79" s="254">
        <v>160505860.11</v>
      </c>
      <c r="G79" s="245">
        <f t="shared" si="5"/>
        <v>112093691.45000002</v>
      </c>
    </row>
    <row r="80" spans="1:7" s="267" customFormat="1" ht="12" customHeight="1">
      <c r="A80" s="255" t="s">
        <v>622</v>
      </c>
      <c r="B80" s="254">
        <v>469061</v>
      </c>
      <c r="C80" s="270">
        <v>7925.92</v>
      </c>
      <c r="D80" s="254">
        <f t="shared" si="4"/>
        <v>476986.92</v>
      </c>
      <c r="E80" s="254">
        <v>126423.31</v>
      </c>
      <c r="F80" s="254">
        <v>120847.01</v>
      </c>
      <c r="G80" s="245">
        <f t="shared" si="5"/>
        <v>350563.61</v>
      </c>
    </row>
    <row r="81" spans="1:7" s="267" customFormat="1" ht="12" customHeight="1">
      <c r="A81" s="255" t="s">
        <v>623</v>
      </c>
      <c r="B81" s="254">
        <v>13524022</v>
      </c>
      <c r="C81" s="270">
        <v>-1330051.87</v>
      </c>
      <c r="D81" s="254">
        <f t="shared" si="4"/>
        <v>12193970.129999999</v>
      </c>
      <c r="E81" s="254">
        <v>2699871.1</v>
      </c>
      <c r="F81" s="254">
        <v>2555434.2</v>
      </c>
      <c r="G81" s="245">
        <f t="shared" si="5"/>
        <v>9494099.03</v>
      </c>
    </row>
    <row r="82" spans="1:7" s="267" customFormat="1" ht="12" customHeight="1">
      <c r="A82" s="255" t="s">
        <v>624</v>
      </c>
      <c r="B82" s="254">
        <v>2386478</v>
      </c>
      <c r="C82" s="270">
        <v>-85495.1</v>
      </c>
      <c r="D82" s="254">
        <f t="shared" si="4"/>
        <v>2300982.9</v>
      </c>
      <c r="E82" s="254">
        <v>15503.96</v>
      </c>
      <c r="F82" s="254">
        <v>13902.99</v>
      </c>
      <c r="G82" s="245">
        <f t="shared" si="5"/>
        <v>2285478.94</v>
      </c>
    </row>
    <row r="83" spans="1:7" s="267" customFormat="1" ht="12" customHeight="1">
      <c r="A83" s="255" t="s">
        <v>625</v>
      </c>
      <c r="B83" s="254">
        <v>893319</v>
      </c>
      <c r="C83" s="270">
        <v>21863</v>
      </c>
      <c r="D83" s="254">
        <f t="shared" si="4"/>
        <v>915182</v>
      </c>
      <c r="E83" s="254">
        <v>123342.78</v>
      </c>
      <c r="F83" s="254">
        <v>114099.26</v>
      </c>
      <c r="G83" s="245">
        <f t="shared" si="5"/>
        <v>791839.22</v>
      </c>
    </row>
    <row r="84" spans="1:7" s="267" customFormat="1" ht="12" customHeight="1">
      <c r="A84" s="255" t="s">
        <v>626</v>
      </c>
      <c r="B84" s="254">
        <v>69861</v>
      </c>
      <c r="C84" s="270">
        <v>8352</v>
      </c>
      <c r="D84" s="254">
        <f t="shared" si="4"/>
        <v>78213</v>
      </c>
      <c r="E84" s="254">
        <v>23096.35</v>
      </c>
      <c r="F84" s="254">
        <v>21499.23</v>
      </c>
      <c r="G84" s="245">
        <f t="shared" si="5"/>
        <v>55116.65</v>
      </c>
    </row>
    <row r="85" spans="1:7" s="267" customFormat="1" ht="12" customHeight="1">
      <c r="A85" s="255" t="s">
        <v>627</v>
      </c>
      <c r="B85" s="254">
        <v>1782889</v>
      </c>
      <c r="C85" s="270">
        <v>-3546.45</v>
      </c>
      <c r="D85" s="254">
        <f t="shared" si="4"/>
        <v>1779342.55</v>
      </c>
      <c r="E85" s="254">
        <v>150730</v>
      </c>
      <c r="F85" s="254">
        <v>142422.6</v>
      </c>
      <c r="G85" s="245">
        <f t="shared" si="5"/>
        <v>1628612.55</v>
      </c>
    </row>
    <row r="86" spans="1:7" s="267" customFormat="1" ht="12" customHeight="1">
      <c r="A86" s="255" t="s">
        <v>661</v>
      </c>
      <c r="B86" s="254">
        <v>131603</v>
      </c>
      <c r="C86" s="270">
        <v>60295.95</v>
      </c>
      <c r="D86" s="254">
        <f t="shared" si="4"/>
        <v>191898.95</v>
      </c>
      <c r="E86" s="254">
        <v>107920.35</v>
      </c>
      <c r="F86" s="254">
        <v>106480.92</v>
      </c>
      <c r="G86" s="245">
        <f t="shared" si="5"/>
        <v>83978.6</v>
      </c>
    </row>
    <row r="87" spans="1:7" s="267" customFormat="1" ht="12" customHeight="1">
      <c r="A87" s="255" t="s">
        <v>662</v>
      </c>
      <c r="B87" s="254">
        <v>296083</v>
      </c>
      <c r="C87" s="270">
        <v>-3800</v>
      </c>
      <c r="D87" s="254">
        <f t="shared" si="4"/>
        <v>292283</v>
      </c>
      <c r="E87" s="254">
        <v>200405.38</v>
      </c>
      <c r="F87" s="254">
        <v>181991.77</v>
      </c>
      <c r="G87" s="245">
        <f t="shared" si="5"/>
        <v>91877.62</v>
      </c>
    </row>
    <row r="88" spans="1:7" s="267" customFormat="1" ht="12" customHeight="1">
      <c r="A88" s="255" t="s">
        <v>628</v>
      </c>
      <c r="B88" s="254">
        <v>255116</v>
      </c>
      <c r="C88" s="270">
        <v>35941.96</v>
      </c>
      <c r="D88" s="254">
        <f t="shared" si="4"/>
        <v>291057.96</v>
      </c>
      <c r="E88" s="254">
        <v>214849.7</v>
      </c>
      <c r="F88" s="254">
        <v>192842.02</v>
      </c>
      <c r="G88" s="245">
        <f t="shared" si="5"/>
        <v>76208.26000000001</v>
      </c>
    </row>
    <row r="89" spans="1:7" s="267" customFormat="1" ht="12" customHeight="1">
      <c r="A89" s="255" t="s">
        <v>629</v>
      </c>
      <c r="B89" s="254">
        <v>978009</v>
      </c>
      <c r="C89" s="270">
        <v>8400</v>
      </c>
      <c r="D89" s="254">
        <f t="shared" si="4"/>
        <v>986409</v>
      </c>
      <c r="E89" s="254">
        <v>9950</v>
      </c>
      <c r="F89" s="254">
        <v>9950</v>
      </c>
      <c r="G89" s="245">
        <f t="shared" si="5"/>
        <v>976459</v>
      </c>
    </row>
    <row r="90" spans="1:7" s="267" customFormat="1" ht="12" customHeight="1">
      <c r="A90" s="255" t="s">
        <v>630</v>
      </c>
      <c r="B90" s="254">
        <v>60858778</v>
      </c>
      <c r="C90" s="270">
        <v>1822361.81</v>
      </c>
      <c r="D90" s="254">
        <f t="shared" si="4"/>
        <v>62681139.81</v>
      </c>
      <c r="E90" s="254">
        <v>36826234.17</v>
      </c>
      <c r="F90" s="254">
        <v>36825024.66</v>
      </c>
      <c r="G90" s="245">
        <f t="shared" si="5"/>
        <v>25854905.64</v>
      </c>
    </row>
    <row r="91" spans="1:7" s="267" customFormat="1" ht="12" customHeight="1">
      <c r="A91" s="255" t="s">
        <v>631</v>
      </c>
      <c r="B91" s="254">
        <v>2848856</v>
      </c>
      <c r="C91" s="270">
        <v>107670.98</v>
      </c>
      <c r="D91" s="254">
        <f t="shared" si="4"/>
        <v>2956526.98</v>
      </c>
      <c r="E91" s="254">
        <v>1277248.15</v>
      </c>
      <c r="F91" s="254">
        <v>884545.26</v>
      </c>
      <c r="G91" s="245">
        <f t="shared" si="5"/>
        <v>1679278.83</v>
      </c>
    </row>
    <row r="92" spans="1:7" s="267" customFormat="1" ht="12" customHeight="1">
      <c r="A92" s="255" t="s">
        <v>632</v>
      </c>
      <c r="B92" s="254">
        <v>2399369</v>
      </c>
      <c r="C92" s="270">
        <v>34762.2</v>
      </c>
      <c r="D92" s="254">
        <f t="shared" si="4"/>
        <v>2434131.2</v>
      </c>
      <c r="E92" s="254">
        <v>1178270.37</v>
      </c>
      <c r="F92" s="254">
        <v>795433.98</v>
      </c>
      <c r="G92" s="245">
        <f t="shared" si="5"/>
        <v>1255860.83</v>
      </c>
    </row>
    <row r="93" spans="1:7" s="267" customFormat="1" ht="12" customHeight="1">
      <c r="A93" s="255" t="s">
        <v>633</v>
      </c>
      <c r="B93" s="254">
        <v>2531771</v>
      </c>
      <c r="C93" s="270">
        <v>102825.6</v>
      </c>
      <c r="D93" s="254">
        <f t="shared" si="4"/>
        <v>2634596.6</v>
      </c>
      <c r="E93" s="254">
        <v>1243264.91</v>
      </c>
      <c r="F93" s="254">
        <v>866627.61</v>
      </c>
      <c r="G93" s="245">
        <f t="shared" si="5"/>
        <v>1391331.6900000002</v>
      </c>
    </row>
    <row r="94" spans="1:7" s="267" customFormat="1" ht="12" customHeight="1">
      <c r="A94" s="255" t="s">
        <v>634</v>
      </c>
      <c r="B94" s="254">
        <v>2188430</v>
      </c>
      <c r="C94" s="270">
        <v>189675.35</v>
      </c>
      <c r="D94" s="254">
        <f t="shared" si="4"/>
        <v>2378105.35</v>
      </c>
      <c r="E94" s="254">
        <v>1388803.3</v>
      </c>
      <c r="F94" s="254">
        <v>1031636.11</v>
      </c>
      <c r="G94" s="245">
        <f t="shared" si="5"/>
        <v>989302.05</v>
      </c>
    </row>
    <row r="95" spans="1:7" s="267" customFormat="1" ht="12" customHeight="1">
      <c r="A95" s="255" t="s">
        <v>635</v>
      </c>
      <c r="B95" s="254">
        <v>2184390</v>
      </c>
      <c r="C95" s="270">
        <v>63418.14</v>
      </c>
      <c r="D95" s="254">
        <f t="shared" si="4"/>
        <v>2247808.14</v>
      </c>
      <c r="E95" s="254">
        <v>1091699.25</v>
      </c>
      <c r="F95" s="254">
        <v>755696.34</v>
      </c>
      <c r="G95" s="245">
        <f t="shared" si="5"/>
        <v>1156108.8900000001</v>
      </c>
    </row>
    <row r="96" spans="1:7" s="267" customFormat="1" ht="12" customHeight="1">
      <c r="A96" s="255" t="s">
        <v>636</v>
      </c>
      <c r="B96" s="254">
        <v>2382146</v>
      </c>
      <c r="C96" s="270">
        <v>119304.07</v>
      </c>
      <c r="D96" s="254">
        <f t="shared" si="4"/>
        <v>2501450.07</v>
      </c>
      <c r="E96" s="254">
        <v>1126527.14</v>
      </c>
      <c r="F96" s="254">
        <v>755532.81</v>
      </c>
      <c r="G96" s="245">
        <f t="shared" si="5"/>
        <v>1374922.93</v>
      </c>
    </row>
    <row r="97" spans="1:7" s="267" customFormat="1" ht="12" customHeight="1">
      <c r="A97" s="255" t="s">
        <v>637</v>
      </c>
      <c r="B97" s="254">
        <v>505405153</v>
      </c>
      <c r="C97" s="270">
        <v>18243204.92</v>
      </c>
      <c r="D97" s="254">
        <f t="shared" si="4"/>
        <v>523648357.92</v>
      </c>
      <c r="E97" s="254">
        <v>308617814.29</v>
      </c>
      <c r="F97" s="254">
        <v>308614607.24</v>
      </c>
      <c r="G97" s="245">
        <f t="shared" si="5"/>
        <v>215030543.63</v>
      </c>
    </row>
    <row r="98" spans="1:7" s="267" customFormat="1" ht="12" customHeight="1">
      <c r="A98" s="255" t="s">
        <v>638</v>
      </c>
      <c r="B98" s="254">
        <v>123729</v>
      </c>
      <c r="C98" s="270">
        <v>2150</v>
      </c>
      <c r="D98" s="254">
        <f t="shared" si="4"/>
        <v>125879</v>
      </c>
      <c r="E98" s="254">
        <v>18810.17</v>
      </c>
      <c r="F98" s="254">
        <v>13321.88</v>
      </c>
      <c r="G98" s="245">
        <f t="shared" si="5"/>
        <v>107068.83</v>
      </c>
    </row>
    <row r="99" spans="1:7" s="267" customFormat="1" ht="12" customHeight="1">
      <c r="A99" s="255" t="s">
        <v>663</v>
      </c>
      <c r="B99" s="254">
        <v>3957415</v>
      </c>
      <c r="C99" s="270">
        <v>84994.6</v>
      </c>
      <c r="D99" s="254">
        <f t="shared" si="4"/>
        <v>4042409.6</v>
      </c>
      <c r="E99" s="254">
        <v>2443978.01</v>
      </c>
      <c r="F99" s="254">
        <v>2443978.01</v>
      </c>
      <c r="G99" s="245">
        <f t="shared" si="5"/>
        <v>1598431.5900000003</v>
      </c>
    </row>
    <row r="100" spans="1:7" s="267" customFormat="1" ht="12" customHeight="1">
      <c r="A100" s="255" t="s">
        <v>639</v>
      </c>
      <c r="B100" s="254">
        <v>2182945256</v>
      </c>
      <c r="C100" s="270">
        <v>-81043132.15</v>
      </c>
      <c r="D100" s="254">
        <f t="shared" si="4"/>
        <v>2101902123.85</v>
      </c>
      <c r="E100" s="254">
        <v>994198406.02</v>
      </c>
      <c r="F100" s="254">
        <v>994158074.31</v>
      </c>
      <c r="G100" s="245">
        <f t="shared" si="5"/>
        <v>1107703717.83</v>
      </c>
    </row>
    <row r="101" spans="1:7" s="267" customFormat="1" ht="12" customHeight="1">
      <c r="A101" s="255" t="s">
        <v>640</v>
      </c>
      <c r="B101" s="254">
        <v>2391592</v>
      </c>
      <c r="C101" s="270">
        <v>0</v>
      </c>
      <c r="D101" s="254">
        <f t="shared" si="4"/>
        <v>2391592</v>
      </c>
      <c r="E101" s="254">
        <v>998639.77</v>
      </c>
      <c r="F101" s="254">
        <v>682571.73</v>
      </c>
      <c r="G101" s="245">
        <f t="shared" si="5"/>
        <v>1392952.23</v>
      </c>
    </row>
    <row r="102" spans="1:7" s="267" customFormat="1" ht="12" customHeight="1">
      <c r="A102" s="255" t="s">
        <v>641</v>
      </c>
      <c r="B102" s="254">
        <v>2249692</v>
      </c>
      <c r="C102" s="270">
        <v>0</v>
      </c>
      <c r="D102" s="254">
        <f t="shared" si="4"/>
        <v>2249692</v>
      </c>
      <c r="E102" s="254">
        <v>884152.18</v>
      </c>
      <c r="F102" s="254">
        <v>622568.7</v>
      </c>
      <c r="G102" s="245">
        <f t="shared" si="5"/>
        <v>1365539.8199999998</v>
      </c>
    </row>
    <row r="103" spans="1:7" s="267" customFormat="1" ht="12" customHeight="1">
      <c r="A103" s="255" t="s">
        <v>642</v>
      </c>
      <c r="B103" s="254">
        <v>2195583</v>
      </c>
      <c r="C103" s="270">
        <v>0</v>
      </c>
      <c r="D103" s="254">
        <f t="shared" si="4"/>
        <v>2195583</v>
      </c>
      <c r="E103" s="254">
        <v>949256.45</v>
      </c>
      <c r="F103" s="254">
        <v>671491</v>
      </c>
      <c r="G103" s="245">
        <f t="shared" si="5"/>
        <v>1246326.55</v>
      </c>
    </row>
    <row r="104" spans="1:7" s="267" customFormat="1" ht="12" customHeight="1">
      <c r="A104" s="255" t="s">
        <v>643</v>
      </c>
      <c r="B104" s="254">
        <v>2375145</v>
      </c>
      <c r="C104" s="270">
        <v>41631.17</v>
      </c>
      <c r="D104" s="254">
        <f t="shared" si="4"/>
        <v>2416776.17</v>
      </c>
      <c r="E104" s="254">
        <v>1005414.79</v>
      </c>
      <c r="F104" s="254">
        <v>734399.05</v>
      </c>
      <c r="G104" s="245">
        <f t="shared" si="5"/>
        <v>1411361.38</v>
      </c>
    </row>
    <row r="105" spans="1:7" s="267" customFormat="1" ht="12" customHeight="1">
      <c r="A105" s="255" t="s">
        <v>644</v>
      </c>
      <c r="B105" s="254">
        <v>2380208</v>
      </c>
      <c r="C105" s="270">
        <v>-78301.56</v>
      </c>
      <c r="D105" s="254">
        <f t="shared" si="4"/>
        <v>2301906.44</v>
      </c>
      <c r="E105" s="254">
        <v>1016500.05</v>
      </c>
      <c r="F105" s="254">
        <v>699949.44</v>
      </c>
      <c r="G105" s="245">
        <f t="shared" si="5"/>
        <v>1285406.39</v>
      </c>
    </row>
    <row r="106" spans="1:7" s="267" customFormat="1" ht="12" customHeight="1">
      <c r="A106" s="255" t="s">
        <v>645</v>
      </c>
      <c r="B106" s="254">
        <v>2357583</v>
      </c>
      <c r="C106" s="270">
        <v>20967.58</v>
      </c>
      <c r="D106" s="254">
        <f t="shared" si="4"/>
        <v>2378550.58</v>
      </c>
      <c r="E106" s="254">
        <v>935495.29</v>
      </c>
      <c r="F106" s="254">
        <v>687283.64</v>
      </c>
      <c r="G106" s="245">
        <f t="shared" si="5"/>
        <v>1443055.29</v>
      </c>
    </row>
    <row r="107" spans="1:7" s="267" customFormat="1" ht="12" customHeight="1">
      <c r="A107" s="255" t="s">
        <v>646</v>
      </c>
      <c r="B107" s="254">
        <v>14811353</v>
      </c>
      <c r="C107" s="270">
        <v>0</v>
      </c>
      <c r="D107" s="254">
        <f t="shared" si="4"/>
        <v>14811353</v>
      </c>
      <c r="E107" s="254">
        <v>4414774.01</v>
      </c>
      <c r="F107" s="254">
        <v>2951536.37</v>
      </c>
      <c r="G107" s="245">
        <f t="shared" si="5"/>
        <v>10396578.99</v>
      </c>
    </row>
    <row r="108" spans="1:7" s="267" customFormat="1" ht="12" customHeight="1">
      <c r="A108" s="255" t="s">
        <v>647</v>
      </c>
      <c r="B108" s="254">
        <v>661447984</v>
      </c>
      <c r="C108" s="270">
        <v>22495778.94</v>
      </c>
      <c r="D108" s="254">
        <f t="shared" si="4"/>
        <v>683943762.94</v>
      </c>
      <c r="E108" s="254">
        <v>391669984.41</v>
      </c>
      <c r="F108" s="254">
        <v>391668499.75</v>
      </c>
      <c r="G108" s="245">
        <f t="shared" si="5"/>
        <v>292273778.53000003</v>
      </c>
    </row>
    <row r="109" spans="1:7" s="267" customFormat="1" ht="12" customHeight="1">
      <c r="A109" s="255" t="s">
        <v>648</v>
      </c>
      <c r="B109" s="254">
        <v>667376083</v>
      </c>
      <c r="C109" s="270">
        <v>23033339.56</v>
      </c>
      <c r="D109" s="254">
        <f t="shared" si="4"/>
        <v>690409422.56</v>
      </c>
      <c r="E109" s="254">
        <v>395958700.56</v>
      </c>
      <c r="F109" s="254">
        <v>395957031.32</v>
      </c>
      <c r="G109" s="245">
        <f t="shared" si="5"/>
        <v>294450721.99999994</v>
      </c>
    </row>
    <row r="110" spans="1:7" s="267" customFormat="1" ht="12" customHeight="1">
      <c r="A110" s="255" t="s">
        <v>649</v>
      </c>
      <c r="B110" s="254">
        <v>340684152</v>
      </c>
      <c r="C110" s="270">
        <v>10686787.99</v>
      </c>
      <c r="D110" s="254">
        <f t="shared" si="4"/>
        <v>351370939.99</v>
      </c>
      <c r="E110" s="254">
        <v>205508246.16</v>
      </c>
      <c r="F110" s="254">
        <v>205501772.07</v>
      </c>
      <c r="G110" s="245">
        <f t="shared" si="5"/>
        <v>145862693.83</v>
      </c>
    </row>
    <row r="111" spans="1:7" s="267" customFormat="1" ht="12" customHeight="1">
      <c r="A111" s="255" t="s">
        <v>650</v>
      </c>
      <c r="B111" s="254">
        <v>47478793</v>
      </c>
      <c r="C111" s="270">
        <v>1187446.7</v>
      </c>
      <c r="D111" s="254">
        <f t="shared" si="4"/>
        <v>48666239.7</v>
      </c>
      <c r="E111" s="254">
        <v>26407772.33</v>
      </c>
      <c r="F111" s="254">
        <v>26401809.76</v>
      </c>
      <c r="G111" s="245">
        <f t="shared" si="5"/>
        <v>22258467.370000005</v>
      </c>
    </row>
    <row r="112" spans="1:7" s="267" customFormat="1" ht="12" customHeight="1">
      <c r="A112" s="255" t="s">
        <v>651</v>
      </c>
      <c r="B112" s="254">
        <v>9462146</v>
      </c>
      <c r="C112" s="270">
        <v>4141937.45</v>
      </c>
      <c r="D112" s="254">
        <f t="shared" si="4"/>
        <v>13604083.45</v>
      </c>
      <c r="E112" s="254">
        <v>11295710.22</v>
      </c>
      <c r="F112" s="254">
        <v>11248512.24</v>
      </c>
      <c r="G112" s="245">
        <f t="shared" si="5"/>
        <v>2308373.2299999986</v>
      </c>
    </row>
    <row r="113" spans="1:7" s="267" customFormat="1" ht="12" customHeight="1">
      <c r="A113" s="255" t="s">
        <v>652</v>
      </c>
      <c r="B113" s="254">
        <v>27192919</v>
      </c>
      <c r="C113" s="254">
        <v>896454.09</v>
      </c>
      <c r="D113" s="254">
        <f t="shared" si="4"/>
        <v>28089373.09</v>
      </c>
      <c r="E113" s="254">
        <v>16612883.42</v>
      </c>
      <c r="F113" s="254">
        <v>16612883.42</v>
      </c>
      <c r="G113" s="245">
        <f t="shared" si="5"/>
        <v>11476489.67</v>
      </c>
    </row>
    <row r="114" spans="1:7" s="267" customFormat="1" ht="12" customHeight="1">
      <c r="A114" s="255" t="s">
        <v>653</v>
      </c>
      <c r="B114" s="254">
        <v>320059826</v>
      </c>
      <c r="C114" s="254">
        <v>11290720.42</v>
      </c>
      <c r="D114" s="254">
        <f t="shared" si="4"/>
        <v>331350546.42</v>
      </c>
      <c r="E114" s="254">
        <v>196373615.08</v>
      </c>
      <c r="F114" s="254">
        <v>196370586.63</v>
      </c>
      <c r="G114" s="245">
        <f t="shared" si="5"/>
        <v>134976931.34</v>
      </c>
    </row>
    <row r="115" spans="1:7" s="267" customFormat="1" ht="12" customHeight="1">
      <c r="A115" s="255" t="s">
        <v>654</v>
      </c>
      <c r="B115" s="254">
        <v>14685</v>
      </c>
      <c r="C115" s="254">
        <v>150</v>
      </c>
      <c r="D115" s="254">
        <f t="shared" si="4"/>
        <v>14835</v>
      </c>
      <c r="E115" s="254">
        <v>11220.02</v>
      </c>
      <c r="F115" s="254">
        <v>9931.51</v>
      </c>
      <c r="G115" s="245">
        <f t="shared" si="5"/>
        <v>3614.9799999999996</v>
      </c>
    </row>
    <row r="116" spans="1:7" s="267" customFormat="1" ht="12" customHeight="1">
      <c r="A116" s="255" t="s">
        <v>655</v>
      </c>
      <c r="B116" s="254">
        <v>107126157</v>
      </c>
      <c r="C116" s="268">
        <v>-1662866.27</v>
      </c>
      <c r="D116" s="254">
        <f t="shared" si="4"/>
        <v>105463290.73</v>
      </c>
      <c r="E116" s="254">
        <v>60837889.51</v>
      </c>
      <c r="F116" s="254">
        <v>60830421.21</v>
      </c>
      <c r="G116" s="245">
        <f t="shared" si="5"/>
        <v>44625401.220000006</v>
      </c>
    </row>
    <row r="117" spans="1:7" s="267" customFormat="1" ht="12" customHeight="1">
      <c r="A117" s="255" t="s">
        <v>664</v>
      </c>
      <c r="B117" s="254">
        <v>12623</v>
      </c>
      <c r="C117" s="254">
        <v>0</v>
      </c>
      <c r="D117" s="254">
        <f t="shared" si="4"/>
        <v>12623</v>
      </c>
      <c r="E117" s="254">
        <v>7182.18</v>
      </c>
      <c r="F117" s="254">
        <v>6384.16</v>
      </c>
      <c r="G117" s="245">
        <f t="shared" si="5"/>
        <v>5440.82</v>
      </c>
    </row>
    <row r="118" spans="1:7" s="267" customFormat="1" ht="12" customHeight="1">
      <c r="A118" s="255" t="s">
        <v>665</v>
      </c>
      <c r="B118" s="254">
        <v>18787</v>
      </c>
      <c r="C118" s="254">
        <v>0</v>
      </c>
      <c r="D118" s="254">
        <f t="shared" si="4"/>
        <v>18787</v>
      </c>
      <c r="E118" s="254">
        <v>13794.76</v>
      </c>
      <c r="F118" s="254">
        <v>12237.45</v>
      </c>
      <c r="G118" s="245">
        <f t="shared" si="5"/>
        <v>4992.24</v>
      </c>
    </row>
    <row r="119" spans="1:7" s="267" customFormat="1" ht="12" customHeight="1">
      <c r="A119" s="255" t="s">
        <v>656</v>
      </c>
      <c r="B119" s="254">
        <v>22448088</v>
      </c>
      <c r="C119" s="268">
        <v>-5171.67</v>
      </c>
      <c r="D119" s="254">
        <f t="shared" si="4"/>
        <v>22442916.33</v>
      </c>
      <c r="E119" s="254">
        <v>6989787.57</v>
      </c>
      <c r="F119" s="254">
        <v>4491703.42</v>
      </c>
      <c r="G119" s="245">
        <f t="shared" si="5"/>
        <v>15453128.759999998</v>
      </c>
    </row>
    <row r="120" spans="1:7" s="267" customFormat="1" ht="12" customHeight="1">
      <c r="A120" s="255" t="s">
        <v>666</v>
      </c>
      <c r="B120" s="254">
        <v>130230</v>
      </c>
      <c r="C120" s="254">
        <v>281.59</v>
      </c>
      <c r="D120" s="254">
        <f t="shared" si="4"/>
        <v>130511.59</v>
      </c>
      <c r="E120" s="254">
        <v>123542.6</v>
      </c>
      <c r="F120" s="254">
        <v>109928.52</v>
      </c>
      <c r="G120" s="245">
        <f t="shared" si="5"/>
        <v>6968.989999999991</v>
      </c>
    </row>
    <row r="121" spans="1:7" s="267" customFormat="1" ht="12" customHeight="1">
      <c r="A121" s="255" t="s">
        <v>667</v>
      </c>
      <c r="B121" s="254">
        <v>0</v>
      </c>
      <c r="C121" s="254">
        <v>235049419.21</v>
      </c>
      <c r="D121" s="254">
        <f t="shared" si="4"/>
        <v>235049419.21</v>
      </c>
      <c r="E121" s="254">
        <v>84358793.96</v>
      </c>
      <c r="F121" s="254">
        <v>84204234.07</v>
      </c>
      <c r="G121" s="245">
        <f t="shared" si="5"/>
        <v>150690625.25</v>
      </c>
    </row>
    <row r="122" spans="1:7" s="267" customFormat="1" ht="12" customHeight="1">
      <c r="A122" s="255" t="s">
        <v>669</v>
      </c>
      <c r="B122" s="254">
        <v>0</v>
      </c>
      <c r="C122" s="254">
        <v>9738428.78</v>
      </c>
      <c r="D122" s="254">
        <f t="shared" si="4"/>
        <v>9738428.78</v>
      </c>
      <c r="E122" s="254">
        <v>3787970</v>
      </c>
      <c r="F122" s="254">
        <v>3708239.34</v>
      </c>
      <c r="G122" s="245">
        <f t="shared" si="5"/>
        <v>5950458.779999999</v>
      </c>
    </row>
    <row r="123" spans="1:7" s="267" customFormat="1" ht="12" customHeight="1">
      <c r="A123" s="255" t="s">
        <v>670</v>
      </c>
      <c r="B123" s="254">
        <v>0</v>
      </c>
      <c r="C123" s="254">
        <v>5621728.6</v>
      </c>
      <c r="D123" s="254">
        <f t="shared" si="4"/>
        <v>5621728.6</v>
      </c>
      <c r="E123" s="254">
        <v>10182.3</v>
      </c>
      <c r="F123" s="254">
        <v>4455</v>
      </c>
      <c r="G123" s="245">
        <f t="shared" si="5"/>
        <v>5611546.3</v>
      </c>
    </row>
    <row r="124" spans="1:7" s="267" customFormat="1" ht="12" customHeight="1">
      <c r="A124" s="255" t="s">
        <v>671</v>
      </c>
      <c r="B124" s="254">
        <v>0</v>
      </c>
      <c r="C124" s="254">
        <v>3059307.93</v>
      </c>
      <c r="D124" s="254">
        <f t="shared" si="4"/>
        <v>3059307.93</v>
      </c>
      <c r="E124" s="254">
        <v>15106.3</v>
      </c>
      <c r="F124" s="254">
        <v>15106.3</v>
      </c>
      <c r="G124" s="245">
        <f t="shared" si="5"/>
        <v>3044201.6300000004</v>
      </c>
    </row>
    <row r="125" spans="1:7" s="267" customFormat="1" ht="12" customHeight="1">
      <c r="A125" s="255" t="s">
        <v>456</v>
      </c>
      <c r="B125" s="254">
        <v>0</v>
      </c>
      <c r="C125" s="254">
        <v>2861385</v>
      </c>
      <c r="D125" s="254">
        <f t="shared" si="4"/>
        <v>2861385</v>
      </c>
      <c r="E125" s="254">
        <v>45057.89</v>
      </c>
      <c r="F125" s="254">
        <v>45057.89</v>
      </c>
      <c r="G125" s="245">
        <f t="shared" si="5"/>
        <v>2816327.11</v>
      </c>
    </row>
    <row r="126" spans="1:7" s="267" customFormat="1" ht="12" customHeight="1">
      <c r="A126" s="255" t="s">
        <v>672</v>
      </c>
      <c r="B126" s="254">
        <v>0</v>
      </c>
      <c r="C126" s="254">
        <v>931447.63</v>
      </c>
      <c r="D126" s="254">
        <f t="shared" si="4"/>
        <v>931447.63</v>
      </c>
      <c r="E126" s="254">
        <v>263620</v>
      </c>
      <c r="F126" s="254">
        <v>263620</v>
      </c>
      <c r="G126" s="245">
        <f t="shared" si="5"/>
        <v>667827.63</v>
      </c>
    </row>
    <row r="127" spans="1:7" s="267" customFormat="1" ht="12" customHeight="1">
      <c r="A127" s="255" t="s">
        <v>673</v>
      </c>
      <c r="B127" s="254">
        <v>0</v>
      </c>
      <c r="C127" s="254">
        <v>718172.36</v>
      </c>
      <c r="D127" s="254">
        <f t="shared" si="4"/>
        <v>718172.36</v>
      </c>
      <c r="E127" s="254">
        <v>2476.02</v>
      </c>
      <c r="F127" s="254">
        <v>2476.02</v>
      </c>
      <c r="G127" s="245">
        <f t="shared" si="5"/>
        <v>715696.34</v>
      </c>
    </row>
    <row r="128" spans="1:7" s="267" customFormat="1" ht="12" customHeight="1">
      <c r="A128" s="255" t="s">
        <v>674</v>
      </c>
      <c r="B128" s="254">
        <v>0</v>
      </c>
      <c r="C128" s="254">
        <v>1177321.09</v>
      </c>
      <c r="D128" s="254">
        <f t="shared" si="4"/>
        <v>1177321.09</v>
      </c>
      <c r="E128" s="254">
        <v>1155219.95</v>
      </c>
      <c r="F128" s="254">
        <v>634518.98</v>
      </c>
      <c r="G128" s="245">
        <f t="shared" si="5"/>
        <v>22101.14000000013</v>
      </c>
    </row>
    <row r="129" spans="1:7" s="267" customFormat="1" ht="16.5" customHeight="1">
      <c r="A129" s="255" t="s">
        <v>675</v>
      </c>
      <c r="B129" s="254">
        <v>0</v>
      </c>
      <c r="C129" s="254">
        <v>1096620</v>
      </c>
      <c r="D129" s="254">
        <f>B129+C129</f>
        <v>1096620</v>
      </c>
      <c r="E129" s="254">
        <v>755160</v>
      </c>
      <c r="F129" s="254">
        <v>755160</v>
      </c>
      <c r="G129" s="245">
        <f>D129-E129</f>
        <v>341460</v>
      </c>
    </row>
    <row r="130" spans="1:7" s="267" customFormat="1" ht="12" customHeight="1">
      <c r="A130" s="255" t="s">
        <v>676</v>
      </c>
      <c r="B130" s="254">
        <v>0</v>
      </c>
      <c r="C130" s="254">
        <v>9988550.1</v>
      </c>
      <c r="D130" s="254">
        <f>B130+C130</f>
        <v>9988550.1</v>
      </c>
      <c r="E130" s="254">
        <v>564705.2</v>
      </c>
      <c r="F130" s="254">
        <v>41241.38</v>
      </c>
      <c r="G130" s="245">
        <f>D130-E130</f>
        <v>9423844.9</v>
      </c>
    </row>
    <row r="131" spans="1:7" s="267" customFormat="1" ht="6" customHeight="1">
      <c r="A131" s="255"/>
      <c r="B131" s="254"/>
      <c r="C131" s="254"/>
      <c r="D131" s="254"/>
      <c r="E131" s="254"/>
      <c r="F131" s="254"/>
      <c r="G131" s="245"/>
    </row>
    <row r="132" spans="1:7" s="267" customFormat="1" ht="15" customHeight="1">
      <c r="A132" s="250" t="s">
        <v>386</v>
      </c>
      <c r="B132" s="258">
        <f aca="true" t="shared" si="6" ref="B132:G132">B10+B64</f>
        <v>5484178285</v>
      </c>
      <c r="C132" s="258">
        <f t="shared" si="6"/>
        <v>288993121.92</v>
      </c>
      <c r="D132" s="258">
        <f t="shared" si="6"/>
        <v>5773171406.919999</v>
      </c>
      <c r="E132" s="258">
        <f t="shared" si="6"/>
        <v>3016075535.02</v>
      </c>
      <c r="F132" s="258">
        <f t="shared" si="6"/>
        <v>2993574057.950001</v>
      </c>
      <c r="G132" s="258">
        <f t="shared" si="6"/>
        <v>2757095871.900001</v>
      </c>
    </row>
    <row r="133" spans="1:7" s="267" customFormat="1" ht="5.25" customHeight="1" thickBot="1">
      <c r="A133" s="259"/>
      <c r="B133" s="260"/>
      <c r="C133" s="260"/>
      <c r="D133" s="260"/>
      <c r="E133" s="260"/>
      <c r="F133" s="260"/>
      <c r="G133" s="260"/>
    </row>
  </sheetData>
  <sheetProtection/>
  <mergeCells count="9">
    <mergeCell ref="G8:G9"/>
    <mergeCell ref="A8:A9"/>
    <mergeCell ref="B8:F8"/>
    <mergeCell ref="A1:G1"/>
    <mergeCell ref="A3:G3"/>
    <mergeCell ref="A4:G4"/>
    <mergeCell ref="A5:G5"/>
    <mergeCell ref="A6:G6"/>
    <mergeCell ref="A7:G7"/>
  </mergeCells>
  <printOptions horizontalCentered="1"/>
  <pageMargins left="0.3937007874015748" right="0.5118110236220472" top="0.5511811023622047" bottom="0.5511811023622047" header="0.31496062992125984" footer="0.31496062992125984"/>
  <pageSetup fitToHeight="2" fitToWidth="1" horizontalDpi="600" verticalDpi="600" orientation="portrait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2"/>
  <sheetViews>
    <sheetView view="pageBreakPreview" zoomScale="115" zoomScaleNormal="85" zoomScaleSheetLayoutView="115" zoomScalePageLayoutView="0" workbookViewId="0" topLeftCell="A1">
      <pane ySplit="9" topLeftCell="A10" activePane="bottomLeft" state="frozen"/>
      <selection pane="topLeft" activeCell="E16" sqref="E16"/>
      <selection pane="bottomLeft" activeCell="C27" sqref="C27"/>
    </sheetView>
  </sheetViews>
  <sheetFormatPr defaultColWidth="11.421875" defaultRowHeight="15"/>
  <cols>
    <col min="1" max="1" width="4.57421875" style="0" customWidth="1"/>
    <col min="2" max="2" width="40.57421875" style="0" customWidth="1"/>
    <col min="3" max="3" width="19.28125" style="0" bestFit="1" customWidth="1"/>
    <col min="4" max="4" width="17.57421875" style="0" bestFit="1" customWidth="1"/>
    <col min="5" max="8" width="19.28125" style="0" bestFit="1" customWidth="1"/>
  </cols>
  <sheetData>
    <row r="1" spans="1:8" ht="33" customHeight="1">
      <c r="A1" s="361" t="s">
        <v>389</v>
      </c>
      <c r="B1" s="361"/>
      <c r="C1" s="361"/>
      <c r="D1" s="361"/>
      <c r="E1" s="361"/>
      <c r="F1" s="361"/>
      <c r="G1" s="361"/>
      <c r="H1" s="361"/>
    </row>
    <row r="2" ht="8.25" customHeight="1" thickBot="1"/>
    <row r="3" spans="1:8" ht="15">
      <c r="A3" s="278" t="s">
        <v>441</v>
      </c>
      <c r="B3" s="279"/>
      <c r="C3" s="279"/>
      <c r="D3" s="279"/>
      <c r="E3" s="279"/>
      <c r="F3" s="279"/>
      <c r="G3" s="279"/>
      <c r="H3" s="400"/>
    </row>
    <row r="4" spans="1:8" ht="15">
      <c r="A4" s="332" t="s">
        <v>304</v>
      </c>
      <c r="B4" s="333"/>
      <c r="C4" s="333"/>
      <c r="D4" s="333"/>
      <c r="E4" s="333"/>
      <c r="F4" s="333"/>
      <c r="G4" s="333"/>
      <c r="H4" s="399"/>
    </row>
    <row r="5" spans="1:8" ht="15">
      <c r="A5" s="332" t="s">
        <v>390</v>
      </c>
      <c r="B5" s="333"/>
      <c r="C5" s="333"/>
      <c r="D5" s="333"/>
      <c r="E5" s="333"/>
      <c r="F5" s="333"/>
      <c r="G5" s="333"/>
      <c r="H5" s="399"/>
    </row>
    <row r="6" spans="1:8" ht="15">
      <c r="A6" s="332" t="s">
        <v>678</v>
      </c>
      <c r="B6" s="333"/>
      <c r="C6" s="333"/>
      <c r="D6" s="333"/>
      <c r="E6" s="333"/>
      <c r="F6" s="333"/>
      <c r="G6" s="333"/>
      <c r="H6" s="399"/>
    </row>
    <row r="7" spans="1:8" ht="15.75" thickBot="1">
      <c r="A7" s="335" t="s">
        <v>1</v>
      </c>
      <c r="B7" s="336"/>
      <c r="C7" s="336"/>
      <c r="D7" s="336"/>
      <c r="E7" s="336"/>
      <c r="F7" s="336"/>
      <c r="G7" s="336"/>
      <c r="H7" s="398"/>
    </row>
    <row r="8" spans="1:8" ht="15.75" thickBot="1">
      <c r="A8" s="278" t="s">
        <v>2</v>
      </c>
      <c r="B8" s="280"/>
      <c r="C8" s="317" t="s">
        <v>307</v>
      </c>
      <c r="D8" s="318"/>
      <c r="E8" s="318"/>
      <c r="F8" s="318"/>
      <c r="G8" s="319"/>
      <c r="H8" s="340" t="s">
        <v>308</v>
      </c>
    </row>
    <row r="9" spans="1:8" ht="17.25" thickBot="1">
      <c r="A9" s="335"/>
      <c r="B9" s="337"/>
      <c r="C9" s="233" t="s">
        <v>191</v>
      </c>
      <c r="D9" s="233" t="s">
        <v>309</v>
      </c>
      <c r="E9" s="233" t="s">
        <v>310</v>
      </c>
      <c r="F9" s="233" t="s">
        <v>192</v>
      </c>
      <c r="G9" s="233" t="s">
        <v>210</v>
      </c>
      <c r="H9" s="341"/>
    </row>
    <row r="10" spans="1:8" ht="13.5" customHeight="1">
      <c r="A10" s="394"/>
      <c r="B10" s="395"/>
      <c r="C10" s="248"/>
      <c r="D10" s="248"/>
      <c r="E10" s="248"/>
      <c r="F10" s="248"/>
      <c r="G10" s="248"/>
      <c r="H10" s="248"/>
    </row>
    <row r="11" spans="1:8" ht="13.5" customHeight="1">
      <c r="A11" s="396" t="s">
        <v>391</v>
      </c>
      <c r="B11" s="397"/>
      <c r="C11" s="272">
        <f aca="true" t="shared" si="0" ref="C11:H11">C12+C22+C31+C42</f>
        <v>134221000</v>
      </c>
      <c r="D11" s="272">
        <f t="shared" si="0"/>
        <v>10883206.45</v>
      </c>
      <c r="E11" s="272">
        <f t="shared" si="0"/>
        <v>145104206.45</v>
      </c>
      <c r="F11" s="272">
        <f t="shared" si="0"/>
        <v>58445296.94</v>
      </c>
      <c r="G11" s="272">
        <f t="shared" si="0"/>
        <v>48286874.39</v>
      </c>
      <c r="H11" s="272">
        <f t="shared" si="0"/>
        <v>86658909.50999999</v>
      </c>
    </row>
    <row r="12" spans="1:8" ht="13.5" customHeight="1">
      <c r="A12" s="392" t="s">
        <v>392</v>
      </c>
      <c r="B12" s="393"/>
      <c r="C12" s="272">
        <f>SUM(C13:C20)</f>
        <v>0</v>
      </c>
      <c r="D12" s="272">
        <f>SUM(D13:D20)</f>
        <v>0</v>
      </c>
      <c r="E12" s="272">
        <f>SUM(E13:E20)</f>
        <v>0</v>
      </c>
      <c r="F12" s="272">
        <f>SUM(F13:F20)</f>
        <v>0</v>
      </c>
      <c r="G12" s="272">
        <f>SUM(G13:G20)</f>
        <v>0</v>
      </c>
      <c r="H12" s="272">
        <f>E12-F12</f>
        <v>0</v>
      </c>
    </row>
    <row r="13" spans="1:8" ht="13.5" customHeight="1">
      <c r="A13" s="88"/>
      <c r="B13" s="52" t="s">
        <v>393</v>
      </c>
      <c r="C13" s="273"/>
      <c r="D13" s="273"/>
      <c r="E13" s="273">
        <f>C13+D13</f>
        <v>0</v>
      </c>
      <c r="F13" s="273"/>
      <c r="G13" s="273"/>
      <c r="H13" s="273">
        <f aca="true" t="shared" si="1" ref="H13:H20">E13-F13</f>
        <v>0</v>
      </c>
    </row>
    <row r="14" spans="1:8" ht="13.5" customHeight="1">
      <c r="A14" s="88"/>
      <c r="B14" s="52" t="s">
        <v>394</v>
      </c>
      <c r="C14" s="273"/>
      <c r="D14" s="273"/>
      <c r="E14" s="273">
        <f aca="true" t="shared" si="2" ref="E14:E20">C14+D14</f>
        <v>0</v>
      </c>
      <c r="F14" s="273"/>
      <c r="G14" s="273"/>
      <c r="H14" s="273">
        <f t="shared" si="1"/>
        <v>0</v>
      </c>
    </row>
    <row r="15" spans="1:8" ht="13.5" customHeight="1">
      <c r="A15" s="88"/>
      <c r="B15" s="52" t="s">
        <v>395</v>
      </c>
      <c r="C15" s="273"/>
      <c r="D15" s="273"/>
      <c r="E15" s="273">
        <f t="shared" si="2"/>
        <v>0</v>
      </c>
      <c r="F15" s="273"/>
      <c r="G15" s="273"/>
      <c r="H15" s="273">
        <f t="shared" si="1"/>
        <v>0</v>
      </c>
    </row>
    <row r="16" spans="1:8" ht="13.5" customHeight="1">
      <c r="A16" s="88"/>
      <c r="B16" s="52" t="s">
        <v>396</v>
      </c>
      <c r="C16" s="273"/>
      <c r="D16" s="273"/>
      <c r="E16" s="273">
        <f t="shared" si="2"/>
        <v>0</v>
      </c>
      <c r="F16" s="273"/>
      <c r="G16" s="273"/>
      <c r="H16" s="273">
        <f t="shared" si="1"/>
        <v>0</v>
      </c>
    </row>
    <row r="17" spans="1:8" ht="13.5" customHeight="1">
      <c r="A17" s="88"/>
      <c r="B17" s="52" t="s">
        <v>397</v>
      </c>
      <c r="C17" s="273"/>
      <c r="D17" s="273"/>
      <c r="E17" s="273">
        <f t="shared" si="2"/>
        <v>0</v>
      </c>
      <c r="F17" s="273"/>
      <c r="G17" s="273"/>
      <c r="H17" s="273">
        <f t="shared" si="1"/>
        <v>0</v>
      </c>
    </row>
    <row r="18" spans="1:8" ht="13.5" customHeight="1">
      <c r="A18" s="88"/>
      <c r="B18" s="52" t="s">
        <v>398</v>
      </c>
      <c r="C18" s="273"/>
      <c r="D18" s="273"/>
      <c r="E18" s="273">
        <f t="shared" si="2"/>
        <v>0</v>
      </c>
      <c r="F18" s="273"/>
      <c r="G18" s="273"/>
      <c r="H18" s="273">
        <f t="shared" si="1"/>
        <v>0</v>
      </c>
    </row>
    <row r="19" spans="1:8" ht="13.5" customHeight="1">
      <c r="A19" s="88"/>
      <c r="B19" s="52" t="s">
        <v>399</v>
      </c>
      <c r="C19" s="273"/>
      <c r="D19" s="273"/>
      <c r="E19" s="273">
        <f t="shared" si="2"/>
        <v>0</v>
      </c>
      <c r="F19" s="273"/>
      <c r="G19" s="273"/>
      <c r="H19" s="273">
        <f t="shared" si="1"/>
        <v>0</v>
      </c>
    </row>
    <row r="20" spans="1:8" ht="13.5" customHeight="1">
      <c r="A20" s="88"/>
      <c r="B20" s="52" t="s">
        <v>400</v>
      </c>
      <c r="C20" s="273"/>
      <c r="D20" s="273"/>
      <c r="E20" s="273">
        <f t="shared" si="2"/>
        <v>0</v>
      </c>
      <c r="F20" s="273"/>
      <c r="G20" s="273"/>
      <c r="H20" s="273">
        <f t="shared" si="1"/>
        <v>0</v>
      </c>
    </row>
    <row r="21" spans="1:8" ht="13.5" customHeight="1">
      <c r="A21" s="88"/>
      <c r="B21" s="52"/>
      <c r="C21" s="273"/>
      <c r="D21" s="273"/>
      <c r="E21" s="273"/>
      <c r="F21" s="273"/>
      <c r="G21" s="273"/>
      <c r="H21" s="273"/>
    </row>
    <row r="22" spans="1:8" ht="13.5" customHeight="1">
      <c r="A22" s="392" t="s">
        <v>401</v>
      </c>
      <c r="B22" s="393"/>
      <c r="C22" s="272">
        <f>SUM(C23:C29)</f>
        <v>134221000</v>
      </c>
      <c r="D22" s="272">
        <f>SUM(D23:D29)</f>
        <v>10883206.45</v>
      </c>
      <c r="E22" s="272">
        <f>SUM(E23:E29)</f>
        <v>145104206.45</v>
      </c>
      <c r="F22" s="272">
        <f>SUM(F23:F29)</f>
        <v>58445296.94</v>
      </c>
      <c r="G22" s="272">
        <f>SUM(G23:G29)</f>
        <v>48286874.39</v>
      </c>
      <c r="H22" s="272">
        <f aca="true" t="shared" si="3" ref="H22:H29">E22-F22</f>
        <v>86658909.50999999</v>
      </c>
    </row>
    <row r="23" spans="1:8" ht="13.5" customHeight="1">
      <c r="A23" s="88"/>
      <c r="B23" s="52" t="s">
        <v>402</v>
      </c>
      <c r="C23" s="273"/>
      <c r="D23" s="273"/>
      <c r="E23" s="273">
        <f>C23+D23</f>
        <v>0</v>
      </c>
      <c r="F23" s="273"/>
      <c r="G23" s="273"/>
      <c r="H23" s="273">
        <f t="shared" si="3"/>
        <v>0</v>
      </c>
    </row>
    <row r="24" spans="1:8" ht="13.5" customHeight="1">
      <c r="A24" s="88"/>
      <c r="B24" s="52" t="s">
        <v>403</v>
      </c>
      <c r="C24" s="273"/>
      <c r="D24" s="273"/>
      <c r="E24" s="273">
        <f aca="true" t="shared" si="4" ref="E24:E29">C24+D24</f>
        <v>0</v>
      </c>
      <c r="F24" s="273"/>
      <c r="G24" s="273"/>
      <c r="H24" s="273">
        <f t="shared" si="3"/>
        <v>0</v>
      </c>
    </row>
    <row r="25" spans="1:8" ht="13.5" customHeight="1">
      <c r="A25" s="88"/>
      <c r="B25" s="52" t="s">
        <v>404</v>
      </c>
      <c r="C25" s="273"/>
      <c r="D25" s="273"/>
      <c r="E25" s="273">
        <f t="shared" si="4"/>
        <v>0</v>
      </c>
      <c r="F25" s="273"/>
      <c r="G25" s="273"/>
      <c r="H25" s="273">
        <f t="shared" si="3"/>
        <v>0</v>
      </c>
    </row>
    <row r="26" spans="1:8" ht="13.5" customHeight="1">
      <c r="A26" s="88"/>
      <c r="B26" s="52" t="s">
        <v>405</v>
      </c>
      <c r="C26" s="273"/>
      <c r="D26" s="273"/>
      <c r="E26" s="273">
        <f t="shared" si="4"/>
        <v>0</v>
      </c>
      <c r="F26" s="273"/>
      <c r="G26" s="273"/>
      <c r="H26" s="273">
        <f t="shared" si="3"/>
        <v>0</v>
      </c>
    </row>
    <row r="27" spans="1:8" ht="13.5" customHeight="1">
      <c r="A27" s="88"/>
      <c r="B27" s="82" t="s">
        <v>406</v>
      </c>
      <c r="C27" s="273">
        <v>134221000</v>
      </c>
      <c r="D27" s="273">
        <v>10883206.45</v>
      </c>
      <c r="E27" s="273">
        <f t="shared" si="4"/>
        <v>145104206.45</v>
      </c>
      <c r="F27" s="273">
        <v>58445296.94</v>
      </c>
      <c r="G27" s="273">
        <v>48286874.39</v>
      </c>
      <c r="H27" s="273">
        <f t="shared" si="3"/>
        <v>86658909.50999999</v>
      </c>
    </row>
    <row r="28" spans="1:8" ht="13.5" customHeight="1">
      <c r="A28" s="88"/>
      <c r="B28" s="52" t="s">
        <v>407</v>
      </c>
      <c r="C28" s="273"/>
      <c r="D28" s="273"/>
      <c r="E28" s="273">
        <f t="shared" si="4"/>
        <v>0</v>
      </c>
      <c r="F28" s="273"/>
      <c r="G28" s="273"/>
      <c r="H28" s="273">
        <f t="shared" si="3"/>
        <v>0</v>
      </c>
    </row>
    <row r="29" spans="1:8" ht="13.5" customHeight="1">
      <c r="A29" s="88"/>
      <c r="B29" s="52" t="s">
        <v>408</v>
      </c>
      <c r="C29" s="273"/>
      <c r="D29" s="273"/>
      <c r="E29" s="273">
        <f t="shared" si="4"/>
        <v>0</v>
      </c>
      <c r="F29" s="273"/>
      <c r="G29" s="273"/>
      <c r="H29" s="273">
        <f t="shared" si="3"/>
        <v>0</v>
      </c>
    </row>
    <row r="30" spans="1:8" ht="13.5" customHeight="1">
      <c r="A30" s="392" t="s">
        <v>409</v>
      </c>
      <c r="B30" s="393"/>
      <c r="C30" s="273"/>
      <c r="D30" s="273"/>
      <c r="E30" s="273"/>
      <c r="F30" s="273"/>
      <c r="G30" s="273"/>
      <c r="H30" s="273"/>
    </row>
    <row r="31" spans="1:8" ht="13.5" customHeight="1">
      <c r="A31" s="88"/>
      <c r="B31" s="52" t="s">
        <v>410</v>
      </c>
      <c r="C31" s="272">
        <f>SUM(C32:C40)</f>
        <v>0</v>
      </c>
      <c r="D31" s="272">
        <f>SUM(D32:D40)</f>
        <v>0</v>
      </c>
      <c r="E31" s="272">
        <f>SUM(E32:E40)</f>
        <v>0</v>
      </c>
      <c r="F31" s="272">
        <f>SUM(F32:F40)</f>
        <v>0</v>
      </c>
      <c r="G31" s="272">
        <f>SUM(G32:G40)</f>
        <v>0</v>
      </c>
      <c r="H31" s="272">
        <f aca="true" t="shared" si="5" ref="H31:H40">E31-F31</f>
        <v>0</v>
      </c>
    </row>
    <row r="32" spans="1:8" ht="13.5" customHeight="1">
      <c r="A32" s="88"/>
      <c r="B32" s="52" t="s">
        <v>411</v>
      </c>
      <c r="C32" s="273"/>
      <c r="D32" s="273"/>
      <c r="E32" s="273">
        <f>C32+D32</f>
        <v>0</v>
      </c>
      <c r="F32" s="273"/>
      <c r="G32" s="273"/>
      <c r="H32" s="273">
        <f t="shared" si="5"/>
        <v>0</v>
      </c>
    </row>
    <row r="33" spans="1:8" ht="13.5" customHeight="1">
      <c r="A33" s="88"/>
      <c r="B33" s="52" t="s">
        <v>412</v>
      </c>
      <c r="C33" s="273"/>
      <c r="D33" s="273"/>
      <c r="E33" s="273">
        <f aca="true" t="shared" si="6" ref="E33:E40">C33+D33</f>
        <v>0</v>
      </c>
      <c r="F33" s="273"/>
      <c r="G33" s="273"/>
      <c r="H33" s="273">
        <f t="shared" si="5"/>
        <v>0</v>
      </c>
    </row>
    <row r="34" spans="1:8" ht="13.5" customHeight="1">
      <c r="A34" s="88"/>
      <c r="B34" s="52" t="s">
        <v>413</v>
      </c>
      <c r="C34" s="273"/>
      <c r="D34" s="273"/>
      <c r="E34" s="273">
        <f t="shared" si="6"/>
        <v>0</v>
      </c>
      <c r="F34" s="273"/>
      <c r="G34" s="273"/>
      <c r="H34" s="273">
        <f t="shared" si="5"/>
        <v>0</v>
      </c>
    </row>
    <row r="35" spans="1:8" ht="13.5" customHeight="1">
      <c r="A35" s="88"/>
      <c r="B35" s="52" t="s">
        <v>414</v>
      </c>
      <c r="C35" s="273"/>
      <c r="D35" s="273"/>
      <c r="E35" s="273">
        <f t="shared" si="6"/>
        <v>0</v>
      </c>
      <c r="F35" s="273"/>
      <c r="G35" s="273"/>
      <c r="H35" s="273">
        <f t="shared" si="5"/>
        <v>0</v>
      </c>
    </row>
    <row r="36" spans="1:8" ht="13.5" customHeight="1">
      <c r="A36" s="88"/>
      <c r="B36" s="52" t="s">
        <v>415</v>
      </c>
      <c r="C36" s="273"/>
      <c r="D36" s="273"/>
      <c r="E36" s="273">
        <f t="shared" si="6"/>
        <v>0</v>
      </c>
      <c r="F36" s="273"/>
      <c r="G36" s="273"/>
      <c r="H36" s="273">
        <f t="shared" si="5"/>
        <v>0</v>
      </c>
    </row>
    <row r="37" spans="1:8" ht="13.5" customHeight="1">
      <c r="A37" s="88"/>
      <c r="B37" s="52" t="s">
        <v>416</v>
      </c>
      <c r="C37" s="273"/>
      <c r="D37" s="273"/>
      <c r="E37" s="273">
        <f t="shared" si="6"/>
        <v>0</v>
      </c>
      <c r="F37" s="273"/>
      <c r="G37" s="273"/>
      <c r="H37" s="273">
        <f t="shared" si="5"/>
        <v>0</v>
      </c>
    </row>
    <row r="38" spans="1:8" ht="13.5" customHeight="1">
      <c r="A38" s="88"/>
      <c r="B38" s="52" t="s">
        <v>417</v>
      </c>
      <c r="C38" s="273"/>
      <c r="D38" s="273"/>
      <c r="E38" s="273">
        <f t="shared" si="6"/>
        <v>0</v>
      </c>
      <c r="F38" s="273"/>
      <c r="G38" s="273"/>
      <c r="H38" s="273">
        <f t="shared" si="5"/>
        <v>0</v>
      </c>
    </row>
    <row r="39" spans="1:8" ht="13.5" customHeight="1">
      <c r="A39" s="88"/>
      <c r="B39" s="52" t="s">
        <v>418</v>
      </c>
      <c r="C39" s="273"/>
      <c r="D39" s="273"/>
      <c r="E39" s="273">
        <f t="shared" si="6"/>
        <v>0</v>
      </c>
      <c r="F39" s="273"/>
      <c r="G39" s="273"/>
      <c r="H39" s="273">
        <f t="shared" si="5"/>
        <v>0</v>
      </c>
    </row>
    <row r="40" spans="1:8" ht="13.5" customHeight="1">
      <c r="A40" s="88"/>
      <c r="B40" s="52"/>
      <c r="C40" s="273"/>
      <c r="D40" s="273"/>
      <c r="E40" s="273">
        <f t="shared" si="6"/>
        <v>0</v>
      </c>
      <c r="F40" s="273"/>
      <c r="G40" s="273"/>
      <c r="H40" s="273">
        <f t="shared" si="5"/>
        <v>0</v>
      </c>
    </row>
    <row r="41" spans="1:8" ht="13.5" customHeight="1">
      <c r="A41" s="392" t="s">
        <v>419</v>
      </c>
      <c r="B41" s="393"/>
      <c r="C41" s="273"/>
      <c r="D41" s="273"/>
      <c r="E41" s="273"/>
      <c r="F41" s="273"/>
      <c r="G41" s="273"/>
      <c r="H41" s="273"/>
    </row>
    <row r="42" spans="1:8" ht="13.5" customHeight="1">
      <c r="A42" s="88"/>
      <c r="B42" s="52" t="s">
        <v>420</v>
      </c>
      <c r="C42" s="272">
        <f>SUM(C43:C46)</f>
        <v>0</v>
      </c>
      <c r="D42" s="272">
        <f>SUM(D43:D46)</f>
        <v>0</v>
      </c>
      <c r="E42" s="272">
        <f>SUM(E43:E46)</f>
        <v>0</v>
      </c>
      <c r="F42" s="272">
        <f>SUM(F43:F46)</f>
        <v>0</v>
      </c>
      <c r="G42" s="272">
        <f>SUM(G43:G46)</f>
        <v>0</v>
      </c>
      <c r="H42" s="272">
        <f>E42-F42</f>
        <v>0</v>
      </c>
    </row>
    <row r="43" spans="1:8" ht="13.5" customHeight="1">
      <c r="A43" s="88"/>
      <c r="B43" s="54" t="s">
        <v>421</v>
      </c>
      <c r="C43" s="273"/>
      <c r="D43" s="273"/>
      <c r="E43" s="273">
        <f>C43+D43</f>
        <v>0</v>
      </c>
      <c r="F43" s="273"/>
      <c r="G43" s="273"/>
      <c r="H43" s="273">
        <f>E43-F43</f>
        <v>0</v>
      </c>
    </row>
    <row r="44" spans="1:8" ht="13.5" customHeight="1">
      <c r="A44" s="88"/>
      <c r="B44" s="52" t="s">
        <v>422</v>
      </c>
      <c r="C44" s="273"/>
      <c r="D44" s="273"/>
      <c r="E44" s="273">
        <f>C44+D44</f>
        <v>0</v>
      </c>
      <c r="F44" s="273"/>
      <c r="G44" s="273"/>
      <c r="H44" s="273">
        <f>E44-F44</f>
        <v>0</v>
      </c>
    </row>
    <row r="45" spans="1:8" ht="13.5" customHeight="1">
      <c r="A45" s="88"/>
      <c r="B45" s="52" t="s">
        <v>423</v>
      </c>
      <c r="C45" s="273"/>
      <c r="D45" s="273"/>
      <c r="E45" s="273">
        <f>C45+D45</f>
        <v>0</v>
      </c>
      <c r="F45" s="273"/>
      <c r="G45" s="273"/>
      <c r="H45" s="273">
        <f>E45-F45</f>
        <v>0</v>
      </c>
    </row>
    <row r="46" spans="1:8" ht="13.5" customHeight="1">
      <c r="A46" s="88"/>
      <c r="B46" s="52"/>
      <c r="C46" s="273"/>
      <c r="D46" s="273"/>
      <c r="E46" s="273">
        <f>C46+D46</f>
        <v>0</v>
      </c>
      <c r="F46" s="273"/>
      <c r="G46" s="273"/>
      <c r="H46" s="273">
        <f>E46-F46</f>
        <v>0</v>
      </c>
    </row>
    <row r="47" spans="1:8" ht="13.5" customHeight="1">
      <c r="A47" s="392" t="s">
        <v>424</v>
      </c>
      <c r="B47" s="393"/>
      <c r="C47" s="273"/>
      <c r="D47" s="273"/>
      <c r="E47" s="273"/>
      <c r="F47" s="273"/>
      <c r="G47" s="273"/>
      <c r="H47" s="273"/>
    </row>
    <row r="48" spans="1:8" ht="13.5" customHeight="1">
      <c r="A48" s="392" t="s">
        <v>392</v>
      </c>
      <c r="B48" s="393"/>
      <c r="C48" s="272">
        <f>C49+C59+C68+C79</f>
        <v>5349957285</v>
      </c>
      <c r="D48" s="272">
        <f>D49+D59+D68+D79</f>
        <v>278109915.47</v>
      </c>
      <c r="E48" s="272">
        <f>E49+E59+E68+E79</f>
        <v>5628067200.47</v>
      </c>
      <c r="F48" s="272">
        <f>F49+F59+F68+F79</f>
        <v>2957630238.08</v>
      </c>
      <c r="G48" s="272">
        <f>G49+G59+G68+G79</f>
        <v>2945287183.56</v>
      </c>
      <c r="H48" s="272">
        <f aca="true" t="shared" si="7" ref="H48:H83">E48-F48</f>
        <v>2670436962.3900003</v>
      </c>
    </row>
    <row r="49" spans="1:8" ht="13.5" customHeight="1">
      <c r="A49" s="88"/>
      <c r="B49" s="52" t="s">
        <v>393</v>
      </c>
      <c r="C49" s="272">
        <f>SUM(C50:C57)</f>
        <v>0</v>
      </c>
      <c r="D49" s="272">
        <f>SUM(D50:D57)</f>
        <v>0</v>
      </c>
      <c r="E49" s="272">
        <f>SUM(E50:E57)</f>
        <v>0</v>
      </c>
      <c r="F49" s="272">
        <f>SUM(F50:F57)</f>
        <v>0</v>
      </c>
      <c r="G49" s="272">
        <f>SUM(G50:G57)</f>
        <v>0</v>
      </c>
      <c r="H49" s="272">
        <f t="shared" si="7"/>
        <v>0</v>
      </c>
    </row>
    <row r="50" spans="1:8" ht="13.5" customHeight="1">
      <c r="A50" s="88"/>
      <c r="B50" s="52" t="s">
        <v>394</v>
      </c>
      <c r="C50" s="273"/>
      <c r="D50" s="273"/>
      <c r="E50" s="273">
        <f>C50+D50</f>
        <v>0</v>
      </c>
      <c r="F50" s="273"/>
      <c r="G50" s="273"/>
      <c r="H50" s="273">
        <f t="shared" si="7"/>
        <v>0</v>
      </c>
    </row>
    <row r="51" spans="1:8" ht="13.5" customHeight="1">
      <c r="A51" s="88"/>
      <c r="B51" s="52" t="s">
        <v>395</v>
      </c>
      <c r="C51" s="273"/>
      <c r="D51" s="273"/>
      <c r="E51" s="273">
        <f aca="true" t="shared" si="8" ref="E51:E57">C51+D51</f>
        <v>0</v>
      </c>
      <c r="F51" s="273"/>
      <c r="G51" s="273"/>
      <c r="H51" s="273">
        <f t="shared" si="7"/>
        <v>0</v>
      </c>
    </row>
    <row r="52" spans="1:8" ht="13.5" customHeight="1">
      <c r="A52" s="88"/>
      <c r="B52" s="52" t="s">
        <v>396</v>
      </c>
      <c r="C52" s="273"/>
      <c r="D52" s="273"/>
      <c r="E52" s="273">
        <f t="shared" si="8"/>
        <v>0</v>
      </c>
      <c r="F52" s="273"/>
      <c r="G52" s="273"/>
      <c r="H52" s="273">
        <f t="shared" si="7"/>
        <v>0</v>
      </c>
    </row>
    <row r="53" spans="1:8" ht="13.5" customHeight="1">
      <c r="A53" s="88"/>
      <c r="B53" s="52" t="s">
        <v>397</v>
      </c>
      <c r="C53" s="273"/>
      <c r="D53" s="273"/>
      <c r="E53" s="273">
        <f t="shared" si="8"/>
        <v>0</v>
      </c>
      <c r="F53" s="273"/>
      <c r="G53" s="273"/>
      <c r="H53" s="273">
        <f t="shared" si="7"/>
        <v>0</v>
      </c>
    </row>
    <row r="54" spans="1:8" ht="13.5" customHeight="1">
      <c r="A54" s="88"/>
      <c r="B54" s="52" t="s">
        <v>398</v>
      </c>
      <c r="C54" s="273"/>
      <c r="D54" s="273"/>
      <c r="E54" s="273">
        <f t="shared" si="8"/>
        <v>0</v>
      </c>
      <c r="F54" s="273"/>
      <c r="G54" s="273"/>
      <c r="H54" s="273">
        <f t="shared" si="7"/>
        <v>0</v>
      </c>
    </row>
    <row r="55" spans="1:8" ht="13.5" customHeight="1">
      <c r="A55" s="88"/>
      <c r="B55" s="52" t="s">
        <v>399</v>
      </c>
      <c r="C55" s="273"/>
      <c r="D55" s="273"/>
      <c r="E55" s="273">
        <f t="shared" si="8"/>
        <v>0</v>
      </c>
      <c r="F55" s="273"/>
      <c r="G55" s="273"/>
      <c r="H55" s="273">
        <f t="shared" si="7"/>
        <v>0</v>
      </c>
    </row>
    <row r="56" spans="1:8" ht="13.5" customHeight="1">
      <c r="A56" s="88"/>
      <c r="B56" s="52" t="s">
        <v>400</v>
      </c>
      <c r="C56" s="273"/>
      <c r="D56" s="273"/>
      <c r="E56" s="273">
        <f t="shared" si="8"/>
        <v>0</v>
      </c>
      <c r="F56" s="273"/>
      <c r="G56" s="273"/>
      <c r="H56" s="273">
        <f t="shared" si="7"/>
        <v>0</v>
      </c>
    </row>
    <row r="57" spans="1:8" ht="13.5" customHeight="1">
      <c r="A57" s="88"/>
      <c r="B57" s="52"/>
      <c r="C57" s="273"/>
      <c r="D57" s="273"/>
      <c r="E57" s="273">
        <f t="shared" si="8"/>
        <v>0</v>
      </c>
      <c r="F57" s="273"/>
      <c r="G57" s="273"/>
      <c r="H57" s="273">
        <f t="shared" si="7"/>
        <v>0</v>
      </c>
    </row>
    <row r="58" spans="1:8" ht="13.5" customHeight="1">
      <c r="A58" s="392" t="s">
        <v>401</v>
      </c>
      <c r="B58" s="393"/>
      <c r="C58" s="273"/>
      <c r="D58" s="273"/>
      <c r="E58" s="273"/>
      <c r="F58" s="273"/>
      <c r="G58" s="273"/>
      <c r="H58" s="273"/>
    </row>
    <row r="59" spans="1:8" ht="13.5" customHeight="1">
      <c r="A59" s="88"/>
      <c r="B59" s="52" t="s">
        <v>402</v>
      </c>
      <c r="C59" s="272">
        <f>SUM(C60:C66)</f>
        <v>5349957285</v>
      </c>
      <c r="D59" s="272">
        <f>SUM(D60:D66)</f>
        <v>278109915.47</v>
      </c>
      <c r="E59" s="272">
        <f>SUM(E60:E66)</f>
        <v>5628067200.47</v>
      </c>
      <c r="F59" s="272">
        <f>SUM(F60:F66)</f>
        <v>2957630238.08</v>
      </c>
      <c r="G59" s="272">
        <f>SUM(G60:G66)</f>
        <v>2945287183.56</v>
      </c>
      <c r="H59" s="272">
        <f t="shared" si="7"/>
        <v>2670436962.3900003</v>
      </c>
    </row>
    <row r="60" spans="1:8" ht="13.5" customHeight="1">
      <c r="A60" s="88"/>
      <c r="B60" s="52" t="s">
        <v>403</v>
      </c>
      <c r="C60" s="273"/>
      <c r="D60" s="273"/>
      <c r="E60" s="273">
        <f>C60+D60</f>
        <v>0</v>
      </c>
      <c r="F60" s="273"/>
      <c r="G60" s="273"/>
      <c r="H60" s="273">
        <f t="shared" si="7"/>
        <v>0</v>
      </c>
    </row>
    <row r="61" spans="1:8" ht="13.5" customHeight="1">
      <c r="A61" s="88"/>
      <c r="B61" s="52" t="s">
        <v>404</v>
      </c>
      <c r="C61" s="273"/>
      <c r="D61" s="273"/>
      <c r="E61" s="273">
        <f aca="true" t="shared" si="9" ref="E61:E66">C61+D61</f>
        <v>0</v>
      </c>
      <c r="F61" s="273"/>
      <c r="G61" s="273"/>
      <c r="H61" s="273">
        <f t="shared" si="7"/>
        <v>0</v>
      </c>
    </row>
    <row r="62" spans="1:8" ht="13.5" customHeight="1">
      <c r="A62" s="88"/>
      <c r="B62" s="52" t="s">
        <v>405</v>
      </c>
      <c r="C62" s="273"/>
      <c r="D62" s="273"/>
      <c r="E62" s="273">
        <f t="shared" si="9"/>
        <v>0</v>
      </c>
      <c r="F62" s="273"/>
      <c r="G62" s="273"/>
      <c r="H62" s="273">
        <f t="shared" si="7"/>
        <v>0</v>
      </c>
    </row>
    <row r="63" spans="1:8" ht="13.5" customHeight="1">
      <c r="A63" s="88"/>
      <c r="B63" s="52" t="s">
        <v>406</v>
      </c>
      <c r="C63" s="273"/>
      <c r="D63" s="273"/>
      <c r="E63" s="273">
        <f t="shared" si="9"/>
        <v>0</v>
      </c>
      <c r="F63" s="273"/>
      <c r="G63" s="273"/>
      <c r="H63" s="273">
        <f t="shared" si="7"/>
        <v>0</v>
      </c>
    </row>
    <row r="64" spans="1:8" ht="13.5" customHeight="1">
      <c r="A64" s="88"/>
      <c r="B64" s="52" t="s">
        <v>407</v>
      </c>
      <c r="C64" s="273">
        <v>5349957285</v>
      </c>
      <c r="D64" s="273">
        <v>278109915.47</v>
      </c>
      <c r="E64" s="273">
        <f t="shared" si="9"/>
        <v>5628067200.47</v>
      </c>
      <c r="F64" s="273">
        <v>2957630238.08</v>
      </c>
      <c r="G64" s="273">
        <v>2945287183.56</v>
      </c>
      <c r="H64" s="273">
        <f t="shared" si="7"/>
        <v>2670436962.3900003</v>
      </c>
    </row>
    <row r="65" spans="1:8" ht="13.5" customHeight="1">
      <c r="A65" s="88"/>
      <c r="B65" s="52" t="s">
        <v>408</v>
      </c>
      <c r="C65" s="273"/>
      <c r="D65" s="273"/>
      <c r="E65" s="273">
        <f t="shared" si="9"/>
        <v>0</v>
      </c>
      <c r="F65" s="273"/>
      <c r="G65" s="273"/>
      <c r="H65" s="273">
        <f t="shared" si="7"/>
        <v>0</v>
      </c>
    </row>
    <row r="66" spans="1:8" ht="13.5" customHeight="1">
      <c r="A66" s="88"/>
      <c r="B66" s="52"/>
      <c r="C66" s="273"/>
      <c r="D66" s="273"/>
      <c r="E66" s="273">
        <f t="shared" si="9"/>
        <v>0</v>
      </c>
      <c r="F66" s="273"/>
      <c r="G66" s="273"/>
      <c r="H66" s="273">
        <f t="shared" si="7"/>
        <v>0</v>
      </c>
    </row>
    <row r="67" spans="1:8" ht="13.5" customHeight="1">
      <c r="A67" s="392" t="s">
        <v>409</v>
      </c>
      <c r="B67" s="393"/>
      <c r="C67" s="273"/>
      <c r="D67" s="273"/>
      <c r="E67" s="273"/>
      <c r="F67" s="273"/>
      <c r="G67" s="273"/>
      <c r="H67" s="273"/>
    </row>
    <row r="68" spans="1:8" ht="13.5" customHeight="1">
      <c r="A68" s="88"/>
      <c r="B68" s="52" t="s">
        <v>410</v>
      </c>
      <c r="C68" s="272">
        <f>SUM(C69:C77)</f>
        <v>0</v>
      </c>
      <c r="D68" s="272">
        <f>SUM(D69:D77)</f>
        <v>0</v>
      </c>
      <c r="E68" s="272">
        <f>SUM(E69:E77)</f>
        <v>0</v>
      </c>
      <c r="F68" s="272">
        <f>SUM(F69:F77)</f>
        <v>0</v>
      </c>
      <c r="G68" s="272">
        <f>SUM(G69:G77)</f>
        <v>0</v>
      </c>
      <c r="H68" s="272">
        <f t="shared" si="7"/>
        <v>0</v>
      </c>
    </row>
    <row r="69" spans="1:8" ht="13.5" customHeight="1">
      <c r="A69" s="88"/>
      <c r="B69" s="52" t="s">
        <v>411</v>
      </c>
      <c r="C69" s="273"/>
      <c r="D69" s="273"/>
      <c r="E69" s="273">
        <f>C69+D69</f>
        <v>0</v>
      </c>
      <c r="F69" s="273"/>
      <c r="G69" s="273"/>
      <c r="H69" s="273">
        <f t="shared" si="7"/>
        <v>0</v>
      </c>
    </row>
    <row r="70" spans="1:8" ht="13.5" customHeight="1">
      <c r="A70" s="88"/>
      <c r="B70" s="52" t="s">
        <v>412</v>
      </c>
      <c r="C70" s="273"/>
      <c r="D70" s="273"/>
      <c r="E70" s="273">
        <f aca="true" t="shared" si="10" ref="E70:E77">C70+D70</f>
        <v>0</v>
      </c>
      <c r="F70" s="273"/>
      <c r="G70" s="273"/>
      <c r="H70" s="273">
        <f t="shared" si="7"/>
        <v>0</v>
      </c>
    </row>
    <row r="71" spans="1:8" ht="13.5" customHeight="1">
      <c r="A71" s="88"/>
      <c r="B71" s="52" t="s">
        <v>413</v>
      </c>
      <c r="C71" s="273"/>
      <c r="D71" s="273"/>
      <c r="E71" s="273">
        <f t="shared" si="10"/>
        <v>0</v>
      </c>
      <c r="F71" s="273"/>
      <c r="G71" s="273"/>
      <c r="H71" s="273">
        <f t="shared" si="7"/>
        <v>0</v>
      </c>
    </row>
    <row r="72" spans="1:8" ht="13.5" customHeight="1">
      <c r="A72" s="88"/>
      <c r="B72" s="52" t="s">
        <v>414</v>
      </c>
      <c r="C72" s="273"/>
      <c r="D72" s="273"/>
      <c r="E72" s="273">
        <f t="shared" si="10"/>
        <v>0</v>
      </c>
      <c r="F72" s="273"/>
      <c r="G72" s="273"/>
      <c r="H72" s="273">
        <f t="shared" si="7"/>
        <v>0</v>
      </c>
    </row>
    <row r="73" spans="1:8" ht="13.5" customHeight="1">
      <c r="A73" s="88"/>
      <c r="B73" s="52" t="s">
        <v>415</v>
      </c>
      <c r="C73" s="273"/>
      <c r="D73" s="273"/>
      <c r="E73" s="273">
        <f t="shared" si="10"/>
        <v>0</v>
      </c>
      <c r="F73" s="273"/>
      <c r="G73" s="273"/>
      <c r="H73" s="273">
        <f t="shared" si="7"/>
        <v>0</v>
      </c>
    </row>
    <row r="74" spans="1:8" ht="13.5" customHeight="1">
      <c r="A74" s="88"/>
      <c r="B74" s="52" t="s">
        <v>416</v>
      </c>
      <c r="C74" s="273"/>
      <c r="D74" s="273"/>
      <c r="E74" s="273">
        <f t="shared" si="10"/>
        <v>0</v>
      </c>
      <c r="F74" s="273"/>
      <c r="G74" s="273"/>
      <c r="H74" s="273">
        <f t="shared" si="7"/>
        <v>0</v>
      </c>
    </row>
    <row r="75" spans="1:8" ht="13.5" customHeight="1">
      <c r="A75" s="88"/>
      <c r="B75" s="52" t="s">
        <v>417</v>
      </c>
      <c r="C75" s="273"/>
      <c r="D75" s="273"/>
      <c r="E75" s="273">
        <f t="shared" si="10"/>
        <v>0</v>
      </c>
      <c r="F75" s="273"/>
      <c r="G75" s="273"/>
      <c r="H75" s="273">
        <f t="shared" si="7"/>
        <v>0</v>
      </c>
    </row>
    <row r="76" spans="1:8" ht="13.5" customHeight="1">
      <c r="A76" s="88"/>
      <c r="B76" s="52" t="s">
        <v>418</v>
      </c>
      <c r="C76" s="273"/>
      <c r="D76" s="273"/>
      <c r="E76" s="273">
        <f t="shared" si="10"/>
        <v>0</v>
      </c>
      <c r="F76" s="273"/>
      <c r="G76" s="273"/>
      <c r="H76" s="273">
        <f t="shared" si="7"/>
        <v>0</v>
      </c>
    </row>
    <row r="77" spans="1:8" ht="13.5" customHeight="1">
      <c r="A77" s="88"/>
      <c r="B77" s="52"/>
      <c r="C77" s="274"/>
      <c r="D77" s="274"/>
      <c r="E77" s="274">
        <f t="shared" si="10"/>
        <v>0</v>
      </c>
      <c r="F77" s="274"/>
      <c r="G77" s="274"/>
      <c r="H77" s="274">
        <f t="shared" si="7"/>
        <v>0</v>
      </c>
    </row>
    <row r="78" spans="1:8" ht="13.5" customHeight="1">
      <c r="A78" s="392" t="s">
        <v>419</v>
      </c>
      <c r="B78" s="393"/>
      <c r="C78" s="273"/>
      <c r="D78" s="273"/>
      <c r="E78" s="273"/>
      <c r="F78" s="273"/>
      <c r="G78" s="273"/>
      <c r="H78" s="273"/>
    </row>
    <row r="79" spans="1:8" ht="13.5" customHeight="1">
      <c r="A79" s="88"/>
      <c r="B79" s="52" t="s">
        <v>420</v>
      </c>
      <c r="C79" s="272">
        <f>SUM(C80:C83)</f>
        <v>0</v>
      </c>
      <c r="D79" s="272">
        <f>SUM(D80:D83)</f>
        <v>0</v>
      </c>
      <c r="E79" s="272">
        <f>SUM(E80:E83)</f>
        <v>0</v>
      </c>
      <c r="F79" s="272">
        <f>SUM(F80:F83)</f>
        <v>0</v>
      </c>
      <c r="G79" s="272">
        <f>SUM(G80:G83)</f>
        <v>0</v>
      </c>
      <c r="H79" s="272">
        <f t="shared" si="7"/>
        <v>0</v>
      </c>
    </row>
    <row r="80" spans="1:8" ht="13.5" customHeight="1">
      <c r="A80" s="88"/>
      <c r="B80" s="52" t="s">
        <v>421</v>
      </c>
      <c r="C80" s="273"/>
      <c r="D80" s="273"/>
      <c r="E80" s="273">
        <f>C80+D80</f>
        <v>0</v>
      </c>
      <c r="F80" s="273"/>
      <c r="G80" s="273"/>
      <c r="H80" s="273">
        <f t="shared" si="7"/>
        <v>0</v>
      </c>
    </row>
    <row r="81" spans="1:8" ht="13.5" customHeight="1">
      <c r="A81" s="88"/>
      <c r="B81" s="52" t="s">
        <v>422</v>
      </c>
      <c r="C81" s="273"/>
      <c r="D81" s="273"/>
      <c r="E81" s="273">
        <f>C81+D81</f>
        <v>0</v>
      </c>
      <c r="F81" s="273"/>
      <c r="G81" s="273"/>
      <c r="H81" s="273">
        <f t="shared" si="7"/>
        <v>0</v>
      </c>
    </row>
    <row r="82" spans="1:8" ht="13.5" customHeight="1">
      <c r="A82" s="88"/>
      <c r="B82" s="52" t="s">
        <v>423</v>
      </c>
      <c r="C82" s="273"/>
      <c r="D82" s="273"/>
      <c r="E82" s="273">
        <f>C82+D82</f>
        <v>0</v>
      </c>
      <c r="F82" s="273"/>
      <c r="G82" s="273"/>
      <c r="H82" s="273">
        <f t="shared" si="7"/>
        <v>0</v>
      </c>
    </row>
    <row r="83" spans="1:8" ht="13.5" customHeight="1">
      <c r="A83" s="88"/>
      <c r="B83" s="52"/>
      <c r="C83" s="273"/>
      <c r="D83" s="273"/>
      <c r="E83" s="273">
        <f>C83+D83</f>
        <v>0</v>
      </c>
      <c r="F83" s="273"/>
      <c r="G83" s="273"/>
      <c r="H83" s="273">
        <f t="shared" si="7"/>
        <v>0</v>
      </c>
    </row>
    <row r="84" spans="1:8" ht="13.5" customHeight="1">
      <c r="A84" s="392" t="s">
        <v>386</v>
      </c>
      <c r="B84" s="393"/>
      <c r="C84" s="262"/>
      <c r="D84" s="273"/>
      <c r="E84" s="273"/>
      <c r="F84" s="273"/>
      <c r="G84" s="273"/>
      <c r="H84" s="273"/>
    </row>
    <row r="85" spans="1:8" ht="13.5" customHeight="1" thickBot="1">
      <c r="A85" s="51"/>
      <c r="B85" s="60"/>
      <c r="C85" s="275">
        <f aca="true" t="shared" si="11" ref="C85:H85">C11+C48</f>
        <v>5484178285</v>
      </c>
      <c r="D85" s="276">
        <f t="shared" si="11"/>
        <v>288993121.92</v>
      </c>
      <c r="E85" s="276">
        <f t="shared" si="11"/>
        <v>5773171406.92</v>
      </c>
      <c r="F85" s="276">
        <f t="shared" si="11"/>
        <v>3016075535.02</v>
      </c>
      <c r="G85" s="276">
        <f t="shared" si="11"/>
        <v>2993574057.95</v>
      </c>
      <c r="H85" s="276">
        <f t="shared" si="11"/>
        <v>2757095871.9000006</v>
      </c>
    </row>
    <row r="86" spans="1:8" ht="15.75" customHeight="1" hidden="1" thickBot="1">
      <c r="A86" s="96"/>
      <c r="B86" s="96"/>
      <c r="C86" s="249"/>
      <c r="D86" s="249"/>
      <c r="E86" s="249"/>
      <c r="F86" s="249"/>
      <c r="G86" s="249"/>
      <c r="H86" s="249"/>
    </row>
    <row r="87" spans="1:8" ht="15" hidden="1">
      <c r="A87" s="96"/>
      <c r="B87" s="96"/>
      <c r="C87" s="97">
        <f aca="true" t="shared" si="12" ref="C87:H87">+C86-C84</f>
        <v>0</v>
      </c>
      <c r="D87" s="97">
        <f t="shared" si="12"/>
        <v>0</v>
      </c>
      <c r="E87" s="97">
        <f t="shared" si="12"/>
        <v>0</v>
      </c>
      <c r="F87" s="97">
        <f t="shared" si="12"/>
        <v>0</v>
      </c>
      <c r="G87" s="97">
        <f t="shared" si="12"/>
        <v>0</v>
      </c>
      <c r="H87" s="97">
        <f t="shared" si="12"/>
        <v>0</v>
      </c>
    </row>
    <row r="88" spans="1:8" ht="15" hidden="1">
      <c r="A88" s="96"/>
      <c r="B88" s="96"/>
      <c r="C88" s="98"/>
      <c r="D88" s="98"/>
      <c r="E88" s="98"/>
      <c r="F88" s="98"/>
      <c r="G88" s="98"/>
      <c r="H88" s="99"/>
    </row>
    <row r="89" spans="1:8" ht="15" hidden="1">
      <c r="A89" s="96"/>
      <c r="B89" s="96"/>
      <c r="C89" s="98"/>
      <c r="D89" s="98"/>
      <c r="E89" s="98"/>
      <c r="F89" s="98"/>
      <c r="G89" s="98"/>
      <c r="H89" s="99"/>
    </row>
    <row r="90" spans="1:8" ht="15" hidden="1">
      <c r="A90" s="96"/>
      <c r="B90" s="96"/>
      <c r="C90" s="98"/>
      <c r="D90" s="98"/>
      <c r="E90" s="98"/>
      <c r="F90" s="98"/>
      <c r="G90" s="98"/>
      <c r="H90" s="99"/>
    </row>
    <row r="91" spans="3:8" ht="15" hidden="1">
      <c r="C91" s="86">
        <f aca="true" t="shared" si="13" ref="C91:H91">+C112+C117</f>
        <v>5020225883</v>
      </c>
      <c r="D91" s="86">
        <f t="shared" si="13"/>
        <v>534008600.09000003</v>
      </c>
      <c r="E91" s="86">
        <f t="shared" si="13"/>
        <v>5554234484.09</v>
      </c>
      <c r="F91" s="86">
        <f t="shared" si="13"/>
        <v>3972409648.3099995</v>
      </c>
      <c r="G91" s="86">
        <f t="shared" si="13"/>
        <v>3949948357.92</v>
      </c>
      <c r="H91" s="86">
        <f t="shared" si="13"/>
        <v>1581824835.7800002</v>
      </c>
    </row>
    <row r="92" spans="3:8" ht="15" hidden="1">
      <c r="C92" s="77">
        <f aca="true" t="shared" si="14" ref="C92:H92">+C91-C84</f>
        <v>5020225883</v>
      </c>
      <c r="D92" s="77">
        <f t="shared" si="14"/>
        <v>534008600.09000003</v>
      </c>
      <c r="E92" s="77">
        <f t="shared" si="14"/>
        <v>5554234484.09</v>
      </c>
      <c r="F92" s="77">
        <f t="shared" si="14"/>
        <v>3972409648.3099995</v>
      </c>
      <c r="G92" s="77">
        <f t="shared" si="14"/>
        <v>3949948357.92</v>
      </c>
      <c r="H92" s="84">
        <f t="shared" si="14"/>
        <v>1581824835.7800002</v>
      </c>
    </row>
    <row r="93" ht="15" hidden="1">
      <c r="B93" s="30" t="s">
        <v>445</v>
      </c>
    </row>
    <row r="94" spans="2:8" ht="15" hidden="1">
      <c r="B94" t="s">
        <v>446</v>
      </c>
      <c r="C94" s="83">
        <v>4663262408</v>
      </c>
      <c r="D94" s="83">
        <v>101650491.84</v>
      </c>
      <c r="E94" s="83">
        <v>4764912899.84</v>
      </c>
      <c r="F94" s="83">
        <v>3304025723.99</v>
      </c>
      <c r="G94" s="83">
        <v>3304025723.99</v>
      </c>
      <c r="H94" s="83">
        <f aca="true" t="shared" si="15" ref="H94:H111">+E94-F94</f>
        <v>1460887175.8500004</v>
      </c>
    </row>
    <row r="95" spans="2:8" ht="15" hidden="1">
      <c r="B95" t="s">
        <v>447</v>
      </c>
      <c r="C95" s="83">
        <v>96871276</v>
      </c>
      <c r="D95" s="83">
        <v>0</v>
      </c>
      <c r="E95" s="83">
        <v>96871276</v>
      </c>
      <c r="F95" s="83">
        <v>55601292.72</v>
      </c>
      <c r="G95" s="83">
        <v>55601292.72</v>
      </c>
      <c r="H95" s="83">
        <f t="shared" si="15"/>
        <v>41269983.28</v>
      </c>
    </row>
    <row r="96" spans="2:8" ht="15" hidden="1">
      <c r="B96" t="s">
        <v>451</v>
      </c>
      <c r="C96" s="83">
        <v>130871199</v>
      </c>
      <c r="D96" s="83">
        <v>0</v>
      </c>
      <c r="E96" s="83">
        <v>130871199</v>
      </c>
      <c r="F96" s="83">
        <v>121701392.83</v>
      </c>
      <c r="G96" s="83">
        <v>109069357.44</v>
      </c>
      <c r="H96" s="83">
        <f t="shared" si="15"/>
        <v>9169806.170000002</v>
      </c>
    </row>
    <row r="97" spans="2:8" ht="15" hidden="1">
      <c r="B97" t="s">
        <v>452</v>
      </c>
      <c r="C97" s="83">
        <v>0</v>
      </c>
      <c r="D97" s="83">
        <v>1751384.19</v>
      </c>
      <c r="E97" s="83">
        <v>1751384.19</v>
      </c>
      <c r="F97" s="83">
        <v>1751384.19</v>
      </c>
      <c r="G97" s="83">
        <v>1751384.19</v>
      </c>
      <c r="H97" s="83">
        <f t="shared" si="15"/>
        <v>0</v>
      </c>
    </row>
    <row r="98" spans="2:8" ht="15" hidden="1">
      <c r="B98" t="s">
        <v>453</v>
      </c>
      <c r="C98" s="83">
        <v>0</v>
      </c>
      <c r="D98" s="83">
        <v>219310105.81</v>
      </c>
      <c r="E98" s="83">
        <v>219310105.81</v>
      </c>
      <c r="F98" s="83">
        <v>196127033.74</v>
      </c>
      <c r="G98" s="83">
        <v>196127033.74</v>
      </c>
      <c r="H98" s="83">
        <f t="shared" si="15"/>
        <v>23183072.069999993</v>
      </c>
    </row>
    <row r="99" spans="2:8" ht="15" hidden="1">
      <c r="B99" t="s">
        <v>454</v>
      </c>
      <c r="C99" s="83">
        <v>0</v>
      </c>
      <c r="D99" s="83">
        <v>1599381.76</v>
      </c>
      <c r="E99" s="83">
        <v>1599381.76</v>
      </c>
      <c r="F99" s="83">
        <v>1599381.76</v>
      </c>
      <c r="G99" s="83">
        <v>1599381.76</v>
      </c>
      <c r="H99" s="83">
        <f t="shared" si="15"/>
        <v>0</v>
      </c>
    </row>
    <row r="100" spans="2:8" ht="15" hidden="1">
      <c r="B100" t="s">
        <v>455</v>
      </c>
      <c r="C100" s="83">
        <v>0</v>
      </c>
      <c r="D100" s="83">
        <v>2474995.29</v>
      </c>
      <c r="E100" s="83">
        <v>2474995.29</v>
      </c>
      <c r="F100" s="83">
        <v>2314609.28</v>
      </c>
      <c r="G100" s="83">
        <v>2314609.28</v>
      </c>
      <c r="H100" s="83">
        <f t="shared" si="15"/>
        <v>160386.01000000024</v>
      </c>
    </row>
    <row r="101" spans="2:8" ht="15" hidden="1">
      <c r="B101" t="s">
        <v>456</v>
      </c>
      <c r="C101" s="83">
        <v>0</v>
      </c>
      <c r="D101" s="83">
        <v>784581.98</v>
      </c>
      <c r="E101" s="83">
        <v>784581.98</v>
      </c>
      <c r="F101" s="83">
        <v>361779.19</v>
      </c>
      <c r="G101" s="83">
        <v>361779.19</v>
      </c>
      <c r="H101" s="83">
        <f t="shared" si="15"/>
        <v>422802.79</v>
      </c>
    </row>
    <row r="102" spans="2:8" ht="15" hidden="1">
      <c r="B102" t="s">
        <v>457</v>
      </c>
      <c r="C102" s="83">
        <v>0</v>
      </c>
      <c r="D102" s="83">
        <v>225000</v>
      </c>
      <c r="E102" s="83">
        <v>225000</v>
      </c>
      <c r="F102" s="83">
        <v>225000</v>
      </c>
      <c r="G102" s="83">
        <v>225000</v>
      </c>
      <c r="H102" s="83">
        <f t="shared" si="15"/>
        <v>0</v>
      </c>
    </row>
    <row r="103" spans="2:8" ht="15" hidden="1">
      <c r="B103" t="s">
        <v>458</v>
      </c>
      <c r="C103" s="83">
        <v>0</v>
      </c>
      <c r="D103" s="83">
        <v>6119762.58</v>
      </c>
      <c r="E103" s="83">
        <v>6119762.58</v>
      </c>
      <c r="F103" s="83">
        <v>6119762.58</v>
      </c>
      <c r="G103" s="83">
        <v>6119762.58</v>
      </c>
      <c r="H103" s="83">
        <f t="shared" si="15"/>
        <v>0</v>
      </c>
    </row>
    <row r="104" spans="2:8" ht="15" hidden="1">
      <c r="B104" t="s">
        <v>459</v>
      </c>
      <c r="C104" s="83">
        <v>0</v>
      </c>
      <c r="D104" s="83">
        <v>6366517</v>
      </c>
      <c r="E104" s="83">
        <v>6366517</v>
      </c>
      <c r="F104" s="83">
        <v>6366517</v>
      </c>
      <c r="G104" s="83">
        <v>6366517</v>
      </c>
      <c r="H104" s="83">
        <f t="shared" si="15"/>
        <v>0</v>
      </c>
    </row>
    <row r="105" spans="2:8" ht="15" hidden="1">
      <c r="B105" t="s">
        <v>460</v>
      </c>
      <c r="C105" s="83">
        <v>0</v>
      </c>
      <c r="D105" s="83">
        <v>560484</v>
      </c>
      <c r="E105" s="83">
        <v>560484</v>
      </c>
      <c r="F105" s="83">
        <v>560484</v>
      </c>
      <c r="G105" s="83">
        <v>560484</v>
      </c>
      <c r="H105" s="83">
        <f t="shared" si="15"/>
        <v>0</v>
      </c>
    </row>
    <row r="106" spans="2:8" ht="15" hidden="1">
      <c r="B106" t="s">
        <v>461</v>
      </c>
      <c r="C106" s="83">
        <v>0</v>
      </c>
      <c r="D106" s="83">
        <v>2032800</v>
      </c>
      <c r="E106" s="83">
        <v>2032800</v>
      </c>
      <c r="F106" s="83">
        <v>1744165.41</v>
      </c>
      <c r="G106" s="83">
        <v>1744165.41</v>
      </c>
      <c r="H106" s="83">
        <f t="shared" si="15"/>
        <v>288634.5900000001</v>
      </c>
    </row>
    <row r="107" spans="2:8" ht="15" hidden="1">
      <c r="B107" t="s">
        <v>462</v>
      </c>
      <c r="C107" s="83">
        <v>0</v>
      </c>
      <c r="D107" s="83">
        <v>2580221.12</v>
      </c>
      <c r="E107" s="83">
        <v>2580221.12</v>
      </c>
      <c r="F107" s="83">
        <v>2472716.1</v>
      </c>
      <c r="G107" s="83">
        <v>2472716.1</v>
      </c>
      <c r="H107" s="83">
        <f t="shared" si="15"/>
        <v>107505.02000000002</v>
      </c>
    </row>
    <row r="108" spans="2:8" ht="15" hidden="1">
      <c r="B108" t="s">
        <v>463</v>
      </c>
      <c r="C108" s="83">
        <v>0</v>
      </c>
      <c r="D108" s="83">
        <v>31959559.52</v>
      </c>
      <c r="E108" s="83">
        <v>31959559.52</v>
      </c>
      <c r="F108" s="83">
        <v>31959559.52</v>
      </c>
      <c r="G108" s="83">
        <v>31959559.52</v>
      </c>
      <c r="H108" s="83">
        <f t="shared" si="15"/>
        <v>0</v>
      </c>
    </row>
    <row r="109" spans="2:8" ht="15" hidden="1">
      <c r="B109" t="s">
        <v>464</v>
      </c>
      <c r="C109" s="83">
        <v>0</v>
      </c>
      <c r="D109" s="83">
        <v>1713180</v>
      </c>
      <c r="E109" s="83">
        <v>1713180</v>
      </c>
      <c r="F109" s="83">
        <v>1713180</v>
      </c>
      <c r="G109" s="83">
        <v>1713180</v>
      </c>
      <c r="H109" s="83">
        <f t="shared" si="15"/>
        <v>0</v>
      </c>
    </row>
    <row r="110" spans="2:8" ht="15" hidden="1">
      <c r="B110" t="s">
        <v>465</v>
      </c>
      <c r="C110" s="83">
        <v>0</v>
      </c>
      <c r="D110" s="83">
        <v>1610279</v>
      </c>
      <c r="E110" s="83">
        <v>1610279</v>
      </c>
      <c r="F110" s="83">
        <v>1610279</v>
      </c>
      <c r="G110" s="83">
        <v>1610279</v>
      </c>
      <c r="H110" s="83">
        <f t="shared" si="15"/>
        <v>0</v>
      </c>
    </row>
    <row r="111" spans="2:8" ht="15" hidden="1">
      <c r="B111" t="s">
        <v>466</v>
      </c>
      <c r="C111" s="83">
        <v>0</v>
      </c>
      <c r="D111" s="83">
        <v>297066</v>
      </c>
      <c r="E111" s="83">
        <v>297066</v>
      </c>
      <c r="F111" s="83">
        <v>297066</v>
      </c>
      <c r="G111" s="83">
        <v>297066</v>
      </c>
      <c r="H111" s="83">
        <f t="shared" si="15"/>
        <v>0</v>
      </c>
    </row>
    <row r="112" spans="3:8" ht="15" hidden="1">
      <c r="C112" s="81">
        <f aca="true" t="shared" si="16" ref="C112:H112">SUM(C94:C111)</f>
        <v>4891004883</v>
      </c>
      <c r="D112" s="81">
        <f t="shared" si="16"/>
        <v>381035810.09000003</v>
      </c>
      <c r="E112" s="81">
        <f t="shared" si="16"/>
        <v>5272040693.09</v>
      </c>
      <c r="F112" s="81">
        <f t="shared" si="16"/>
        <v>3736551327.3099995</v>
      </c>
      <c r="G112" s="81">
        <f t="shared" si="16"/>
        <v>3723919291.92</v>
      </c>
      <c r="H112" s="87">
        <f t="shared" si="16"/>
        <v>1535489365.7800002</v>
      </c>
    </row>
    <row r="113" spans="3:7" ht="15" hidden="1">
      <c r="C113" s="173"/>
      <c r="D113" s="173"/>
      <c r="E113" s="173"/>
      <c r="F113" s="173"/>
      <c r="G113" s="173"/>
    </row>
    <row r="114" spans="2:7" ht="15" hidden="1">
      <c r="B114" s="30" t="s">
        <v>448</v>
      </c>
      <c r="C114" s="173"/>
      <c r="D114" s="173"/>
      <c r="E114" s="173"/>
      <c r="F114" s="173"/>
      <c r="G114" s="173"/>
    </row>
    <row r="115" spans="2:8" ht="15" hidden="1">
      <c r="B115" t="s">
        <v>449</v>
      </c>
      <c r="C115" s="80">
        <v>129221000</v>
      </c>
      <c r="D115" s="80">
        <v>147947998</v>
      </c>
      <c r="E115" s="80">
        <v>277168998</v>
      </c>
      <c r="F115" s="80">
        <v>232712713</v>
      </c>
      <c r="G115" s="80">
        <v>223659140</v>
      </c>
      <c r="H115" s="83">
        <v>44456285</v>
      </c>
    </row>
    <row r="116" spans="2:8" ht="15" hidden="1">
      <c r="B116" t="s">
        <v>450</v>
      </c>
      <c r="C116" s="80">
        <v>0</v>
      </c>
      <c r="D116" s="80">
        <v>5024793</v>
      </c>
      <c r="E116" s="80">
        <v>5024793</v>
      </c>
      <c r="F116" s="80">
        <v>3145608</v>
      </c>
      <c r="G116" s="80">
        <v>2369926</v>
      </c>
      <c r="H116" s="83">
        <v>1879185</v>
      </c>
    </row>
    <row r="117" spans="3:8" ht="15" hidden="1">
      <c r="C117" s="85">
        <f aca="true" t="shared" si="17" ref="C117:H117">SUM(C115:C116)</f>
        <v>129221000</v>
      </c>
      <c r="D117" s="85">
        <f>SUM(D115:D116)-1</f>
        <v>152972790</v>
      </c>
      <c r="E117" s="85">
        <f t="shared" si="17"/>
        <v>282193791</v>
      </c>
      <c r="F117" s="85">
        <f t="shared" si="17"/>
        <v>235858321</v>
      </c>
      <c r="G117" s="85">
        <f t="shared" si="17"/>
        <v>226029066</v>
      </c>
      <c r="H117" s="85">
        <f t="shared" si="17"/>
        <v>46335470</v>
      </c>
    </row>
    <row r="118" ht="15" customHeight="1" hidden="1"/>
    <row r="119" ht="15" customHeight="1" hidden="1"/>
    <row r="120" ht="15" customHeight="1" hidden="1"/>
    <row r="121" spans="3:8" ht="15" customHeight="1" hidden="1">
      <c r="C121" s="124">
        <f aca="true" t="shared" si="18" ref="C121:H121">+C112+C117</f>
        <v>5020225883</v>
      </c>
      <c r="D121" s="124">
        <f t="shared" si="18"/>
        <v>534008600.09000003</v>
      </c>
      <c r="E121" s="124">
        <f t="shared" si="18"/>
        <v>5554234484.09</v>
      </c>
      <c r="F121" s="124">
        <f t="shared" si="18"/>
        <v>3972409648.3099995</v>
      </c>
      <c r="G121" s="124">
        <f t="shared" si="18"/>
        <v>3949948357.92</v>
      </c>
      <c r="H121" s="124">
        <f t="shared" si="18"/>
        <v>1581824835.7800002</v>
      </c>
    </row>
    <row r="122" ht="15" customHeight="1" hidden="1"/>
    <row r="123" ht="15" customHeight="1" hidden="1"/>
    <row r="124" ht="15" customHeight="1" hidden="1">
      <c r="B124">
        <v>1000</v>
      </c>
    </row>
    <row r="125" ht="15" customHeight="1" hidden="1">
      <c r="B125">
        <v>2000</v>
      </c>
    </row>
    <row r="126" spans="3:8" ht="15">
      <c r="C126" s="83"/>
      <c r="D126" s="83"/>
      <c r="E126" s="83"/>
      <c r="F126" s="83"/>
      <c r="G126" s="83"/>
      <c r="H126" s="83"/>
    </row>
    <row r="127" spans="3:8" ht="15">
      <c r="C127" s="161"/>
      <c r="D127" s="161"/>
      <c r="E127" s="161"/>
      <c r="F127" s="161"/>
      <c r="G127" s="161"/>
      <c r="H127" s="161"/>
    </row>
    <row r="130" spans="2:6" ht="15">
      <c r="B130" s="125"/>
      <c r="F130" s="125"/>
    </row>
    <row r="131" spans="2:6" ht="15">
      <c r="B131" s="128"/>
      <c r="F131" s="128"/>
    </row>
    <row r="132" spans="2:6" ht="15">
      <c r="B132" s="128"/>
      <c r="F132" s="128"/>
    </row>
  </sheetData>
  <sheetProtection/>
  <mergeCells count="21">
    <mergeCell ref="A4:H4"/>
    <mergeCell ref="A41:B41"/>
    <mergeCell ref="A7:H7"/>
    <mergeCell ref="A48:B48"/>
    <mergeCell ref="A47:B47"/>
    <mergeCell ref="A1:H1"/>
    <mergeCell ref="A5:H5"/>
    <mergeCell ref="A30:B30"/>
    <mergeCell ref="H8:H9"/>
    <mergeCell ref="A6:H6"/>
    <mergeCell ref="A3:H3"/>
    <mergeCell ref="A67:B67"/>
    <mergeCell ref="C8:G8"/>
    <mergeCell ref="A58:B58"/>
    <mergeCell ref="A8:B9"/>
    <mergeCell ref="A84:B84"/>
    <mergeCell ref="A10:B10"/>
    <mergeCell ref="A11:B11"/>
    <mergeCell ref="A12:B12"/>
    <mergeCell ref="A22:B22"/>
    <mergeCell ref="A78:B78"/>
  </mergeCells>
  <printOptions horizontalCentered="1" verticalCentered="1"/>
  <pageMargins left="0.3937007874015748" right="0.5118110236220472" top="0.15748031496062992" bottom="0.15748031496062992" header="0.31496062992125984" footer="0.31496062992125984"/>
  <pageSetup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130" zoomScaleSheetLayoutView="130" zoomScalePageLayoutView="0" workbookViewId="0" topLeftCell="A1">
      <pane xSplit="7" ySplit="9" topLeftCell="H10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B12" sqref="B12"/>
    </sheetView>
  </sheetViews>
  <sheetFormatPr defaultColWidth="11.421875" defaultRowHeight="15"/>
  <cols>
    <col min="1" max="1" width="26.7109375" style="0" customWidth="1"/>
    <col min="2" max="2" width="18.00390625" style="0" customWidth="1"/>
    <col min="3" max="3" width="12.57421875" style="0" customWidth="1"/>
    <col min="4" max="7" width="13.8515625" style="0" customWidth="1"/>
  </cols>
  <sheetData>
    <row r="1" spans="1:7" ht="39.75" customHeight="1">
      <c r="A1" s="361" t="s">
        <v>425</v>
      </c>
      <c r="B1" s="361"/>
      <c r="C1" s="361"/>
      <c r="D1" s="361"/>
      <c r="E1" s="361"/>
      <c r="F1" s="361"/>
      <c r="G1" s="361"/>
    </row>
    <row r="2" ht="15.75" thickBot="1"/>
    <row r="3" spans="1:7" ht="15">
      <c r="A3" s="278" t="s">
        <v>441</v>
      </c>
      <c r="B3" s="279"/>
      <c r="C3" s="279"/>
      <c r="D3" s="279"/>
      <c r="E3" s="279"/>
      <c r="F3" s="279"/>
      <c r="G3" s="400"/>
    </row>
    <row r="4" spans="1:7" ht="15">
      <c r="A4" s="332" t="s">
        <v>304</v>
      </c>
      <c r="B4" s="333"/>
      <c r="C4" s="333"/>
      <c r="D4" s="333"/>
      <c r="E4" s="333"/>
      <c r="F4" s="333"/>
      <c r="G4" s="399"/>
    </row>
    <row r="5" spans="1:7" ht="15">
      <c r="A5" s="332" t="s">
        <v>426</v>
      </c>
      <c r="B5" s="333"/>
      <c r="C5" s="333"/>
      <c r="D5" s="333"/>
      <c r="E5" s="333"/>
      <c r="F5" s="333"/>
      <c r="G5" s="399"/>
    </row>
    <row r="6" spans="1:7" ht="15">
      <c r="A6" s="332" t="s">
        <v>678</v>
      </c>
      <c r="B6" s="333"/>
      <c r="C6" s="333"/>
      <c r="D6" s="333"/>
      <c r="E6" s="333"/>
      <c r="F6" s="333"/>
      <c r="G6" s="399"/>
    </row>
    <row r="7" spans="1:7" ht="15.75" thickBot="1">
      <c r="A7" s="335" t="s">
        <v>1</v>
      </c>
      <c r="B7" s="336"/>
      <c r="C7" s="336"/>
      <c r="D7" s="336"/>
      <c r="E7" s="336"/>
      <c r="F7" s="336"/>
      <c r="G7" s="398"/>
    </row>
    <row r="8" spans="1:7" ht="15.75" thickBot="1">
      <c r="A8" s="326" t="s">
        <v>2</v>
      </c>
      <c r="B8" s="317" t="s">
        <v>307</v>
      </c>
      <c r="C8" s="318"/>
      <c r="D8" s="318"/>
      <c r="E8" s="318"/>
      <c r="F8" s="319"/>
      <c r="G8" s="340" t="s">
        <v>308</v>
      </c>
    </row>
    <row r="9" spans="1:7" ht="17.25" thickBot="1">
      <c r="A9" s="327"/>
      <c r="B9" s="233" t="s">
        <v>191</v>
      </c>
      <c r="C9" s="233" t="s">
        <v>309</v>
      </c>
      <c r="D9" s="233" t="s">
        <v>310</v>
      </c>
      <c r="E9" s="233" t="s">
        <v>427</v>
      </c>
      <c r="F9" s="233" t="s">
        <v>210</v>
      </c>
      <c r="G9" s="341"/>
    </row>
    <row r="10" spans="1:7" ht="16.5">
      <c r="A10" s="235" t="s">
        <v>428</v>
      </c>
      <c r="B10" s="166">
        <f>B11+B12+B13+B16+B17+B20</f>
        <v>35908600</v>
      </c>
      <c r="C10" s="166">
        <f>C11+C12+C13+C16+C17+C20</f>
        <v>15887575.899999999</v>
      </c>
      <c r="D10" s="166">
        <f>D11+D12+D13+D16+D17+D20</f>
        <v>51796175.900000006</v>
      </c>
      <c r="E10" s="166">
        <f>E11+E12+E13+E16+E17+E20</f>
        <v>30491049.2</v>
      </c>
      <c r="F10" s="166">
        <f>F11+F12+F13+F16+F17+F20</f>
        <v>26101395.14</v>
      </c>
      <c r="G10" s="110">
        <f>D10-E10</f>
        <v>21305126.700000007</v>
      </c>
    </row>
    <row r="11" spans="1:7" ht="15">
      <c r="A11" s="61" t="s">
        <v>429</v>
      </c>
      <c r="B11" s="167"/>
      <c r="C11" s="167"/>
      <c r="D11" s="167"/>
      <c r="E11" s="167"/>
      <c r="F11" s="167"/>
      <c r="G11" s="111">
        <f aca="true" t="shared" si="0" ref="G11:G20">D11-E11</f>
        <v>0</v>
      </c>
    </row>
    <row r="12" spans="1:7" ht="15">
      <c r="A12" s="61" t="s">
        <v>430</v>
      </c>
      <c r="B12" s="167">
        <f>+6a!C11</f>
        <v>35908600</v>
      </c>
      <c r="C12" s="167">
        <f>+6a!D11</f>
        <v>15887575.899999999</v>
      </c>
      <c r="D12" s="167">
        <f>+6a!E11</f>
        <v>51796175.900000006</v>
      </c>
      <c r="E12" s="167">
        <f>+6a!F11</f>
        <v>30491049.2</v>
      </c>
      <c r="F12" s="167">
        <f>+6a!G11</f>
        <v>26101395.14</v>
      </c>
      <c r="G12" s="167">
        <f>+6a!H11</f>
        <v>21305126.700000003</v>
      </c>
    </row>
    <row r="13" spans="1:7" ht="15">
      <c r="A13" s="61" t="s">
        <v>431</v>
      </c>
      <c r="B13" s="167">
        <f>B14+B15</f>
        <v>0</v>
      </c>
      <c r="C13" s="167">
        <f>C14+C15</f>
        <v>0</v>
      </c>
      <c r="D13" s="167">
        <f>D14+D15</f>
        <v>0</v>
      </c>
      <c r="E13" s="167">
        <f>E14+E15</f>
        <v>0</v>
      </c>
      <c r="F13" s="167">
        <f>F14+F15</f>
        <v>0</v>
      </c>
      <c r="G13" s="111">
        <f t="shared" si="0"/>
        <v>0</v>
      </c>
    </row>
    <row r="14" spans="1:7" ht="15">
      <c r="A14" s="61" t="s">
        <v>432</v>
      </c>
      <c r="B14" s="167"/>
      <c r="C14" s="167"/>
      <c r="D14" s="167"/>
      <c r="E14" s="167"/>
      <c r="F14" s="167"/>
      <c r="G14" s="111">
        <f t="shared" si="0"/>
        <v>0</v>
      </c>
    </row>
    <row r="15" spans="1:7" ht="15">
      <c r="A15" s="61" t="s">
        <v>433</v>
      </c>
      <c r="B15" s="167"/>
      <c r="C15" s="167"/>
      <c r="D15" s="167"/>
      <c r="E15" s="167"/>
      <c r="F15" s="167"/>
      <c r="G15" s="111">
        <f t="shared" si="0"/>
        <v>0</v>
      </c>
    </row>
    <row r="16" spans="1:7" ht="15">
      <c r="A16" s="61" t="s">
        <v>434</v>
      </c>
      <c r="B16" s="167"/>
      <c r="C16" s="167"/>
      <c r="D16" s="167"/>
      <c r="E16" s="167"/>
      <c r="F16" s="167"/>
      <c r="G16" s="111">
        <f t="shared" si="0"/>
        <v>0</v>
      </c>
    </row>
    <row r="17" spans="1:7" s="55" customFormat="1" ht="26.25">
      <c r="A17" s="65" t="s">
        <v>435</v>
      </c>
      <c r="B17" s="168">
        <f>B18+B19</f>
        <v>0</v>
      </c>
      <c r="C17" s="168">
        <f>C18+C19</f>
        <v>0</v>
      </c>
      <c r="D17" s="168">
        <f>D18+D19</f>
        <v>0</v>
      </c>
      <c r="E17" s="168">
        <f>E18+E19</f>
        <v>0</v>
      </c>
      <c r="F17" s="168">
        <f>F18+F19</f>
        <v>0</v>
      </c>
      <c r="G17" s="111">
        <f t="shared" si="0"/>
        <v>0</v>
      </c>
    </row>
    <row r="18" spans="1:7" ht="15">
      <c r="A18" s="62" t="s">
        <v>436</v>
      </c>
      <c r="B18" s="167"/>
      <c r="C18" s="167"/>
      <c r="D18" s="167"/>
      <c r="E18" s="167"/>
      <c r="F18" s="167"/>
      <c r="G18" s="111">
        <f t="shared" si="0"/>
        <v>0</v>
      </c>
    </row>
    <row r="19" spans="1:7" ht="15">
      <c r="A19" s="62" t="s">
        <v>437</v>
      </c>
      <c r="B19" s="167"/>
      <c r="C19" s="167"/>
      <c r="D19" s="167"/>
      <c r="E19" s="167"/>
      <c r="F19" s="167"/>
      <c r="G19" s="111">
        <f t="shared" si="0"/>
        <v>0</v>
      </c>
    </row>
    <row r="20" spans="1:7" ht="15">
      <c r="A20" s="61" t="s">
        <v>438</v>
      </c>
      <c r="B20" s="167"/>
      <c r="C20" s="167"/>
      <c r="D20" s="167"/>
      <c r="E20" s="167"/>
      <c r="F20" s="167"/>
      <c r="G20" s="111">
        <f t="shared" si="0"/>
        <v>0</v>
      </c>
    </row>
    <row r="21" spans="1:7" ht="15">
      <c r="A21" s="61"/>
      <c r="B21" s="166"/>
      <c r="C21" s="166"/>
      <c r="D21" s="166"/>
      <c r="E21" s="166"/>
      <c r="F21" s="166"/>
      <c r="G21" s="110"/>
    </row>
    <row r="22" spans="1:7" ht="16.5">
      <c r="A22" s="235" t="s">
        <v>439</v>
      </c>
      <c r="B22" s="166">
        <f>B23+B24+B25+B28+B29+B32</f>
        <v>5349957285</v>
      </c>
      <c r="C22" s="166">
        <f>C23+C24+C25+C28+C29+C32</f>
        <v>278109915.47</v>
      </c>
      <c r="D22" s="166">
        <f>D23+D24+D25+D28+D29+D32</f>
        <v>5628067200.469999</v>
      </c>
      <c r="E22" s="166">
        <f>E23+E24+E25+E28+E29+E32</f>
        <v>2957630238.08</v>
      </c>
      <c r="F22" s="166">
        <f>F23+F24+F25+F28+F29+F32</f>
        <v>2945287183.56</v>
      </c>
      <c r="G22" s="110">
        <f>D22-E22</f>
        <v>2670436962.3899994</v>
      </c>
    </row>
    <row r="23" spans="1:7" ht="15">
      <c r="A23" s="61" t="s">
        <v>429</v>
      </c>
      <c r="B23" s="166"/>
      <c r="C23" s="166"/>
      <c r="D23" s="166"/>
      <c r="E23" s="166"/>
      <c r="F23" s="166"/>
      <c r="G23" s="111">
        <f aca="true" t="shared" si="1" ref="G23:G32">D23-E23</f>
        <v>0</v>
      </c>
    </row>
    <row r="24" spans="1:7" ht="15">
      <c r="A24" s="61" t="s">
        <v>430</v>
      </c>
      <c r="B24" s="167">
        <f>+6a!C85</f>
        <v>5349957285</v>
      </c>
      <c r="C24" s="167">
        <f>+6a!D85</f>
        <v>278109915.47</v>
      </c>
      <c r="D24" s="167">
        <f>+6a!E85</f>
        <v>5628067200.469999</v>
      </c>
      <c r="E24" s="167">
        <f>+6a!F85</f>
        <v>2957630238.08</v>
      </c>
      <c r="F24" s="167">
        <f>+6a!G85</f>
        <v>2945287183.56</v>
      </c>
      <c r="G24" s="167">
        <f>+6a!H85</f>
        <v>2670436962.39</v>
      </c>
    </row>
    <row r="25" spans="1:7" ht="15">
      <c r="A25" s="61" t="s">
        <v>431</v>
      </c>
      <c r="B25" s="166">
        <f>B26+B27</f>
        <v>0</v>
      </c>
      <c r="C25" s="166">
        <f>C26+C27</f>
        <v>0</v>
      </c>
      <c r="D25" s="166">
        <f>D26+D27</f>
        <v>0</v>
      </c>
      <c r="E25" s="166">
        <f>E26+E27</f>
        <v>0</v>
      </c>
      <c r="F25" s="166">
        <f>F26+F27</f>
        <v>0</v>
      </c>
      <c r="G25" s="111">
        <f t="shared" si="1"/>
        <v>0</v>
      </c>
    </row>
    <row r="26" spans="1:7" ht="15">
      <c r="A26" s="61" t="s">
        <v>432</v>
      </c>
      <c r="B26" s="166"/>
      <c r="C26" s="166"/>
      <c r="D26" s="166"/>
      <c r="E26" s="166"/>
      <c r="F26" s="166"/>
      <c r="G26" s="111">
        <f t="shared" si="1"/>
        <v>0</v>
      </c>
    </row>
    <row r="27" spans="1:7" ht="15">
      <c r="A27" s="61" t="s">
        <v>433</v>
      </c>
      <c r="B27" s="166"/>
      <c r="C27" s="166"/>
      <c r="D27" s="166"/>
      <c r="E27" s="166"/>
      <c r="F27" s="166"/>
      <c r="G27" s="111">
        <f t="shared" si="1"/>
        <v>0</v>
      </c>
    </row>
    <row r="28" spans="1:7" ht="15">
      <c r="A28" s="61" t="s">
        <v>434</v>
      </c>
      <c r="B28" s="166"/>
      <c r="C28" s="166"/>
      <c r="D28" s="166"/>
      <c r="E28" s="166"/>
      <c r="F28" s="166"/>
      <c r="G28" s="111">
        <f t="shared" si="1"/>
        <v>0</v>
      </c>
    </row>
    <row r="29" spans="1:7" ht="24.75">
      <c r="A29" s="61" t="s">
        <v>435</v>
      </c>
      <c r="B29" s="166">
        <f>B30+B31</f>
        <v>0</v>
      </c>
      <c r="C29" s="166">
        <f>C30+C31</f>
        <v>0</v>
      </c>
      <c r="D29" s="166">
        <f>D30+D31</f>
        <v>0</v>
      </c>
      <c r="E29" s="166">
        <f>E30+E31</f>
        <v>0</v>
      </c>
      <c r="F29" s="166">
        <f>F30+F31</f>
        <v>0</v>
      </c>
      <c r="G29" s="111">
        <f t="shared" si="1"/>
        <v>0</v>
      </c>
    </row>
    <row r="30" spans="1:7" ht="15">
      <c r="A30" s="62" t="s">
        <v>436</v>
      </c>
      <c r="B30" s="166"/>
      <c r="C30" s="166"/>
      <c r="D30" s="166"/>
      <c r="E30" s="166"/>
      <c r="F30" s="166"/>
      <c r="G30" s="111">
        <f t="shared" si="1"/>
        <v>0</v>
      </c>
    </row>
    <row r="31" spans="1:7" ht="15">
      <c r="A31" s="62" t="s">
        <v>437</v>
      </c>
      <c r="B31" s="166"/>
      <c r="C31" s="166"/>
      <c r="D31" s="166"/>
      <c r="E31" s="166"/>
      <c r="F31" s="166"/>
      <c r="G31" s="111">
        <f t="shared" si="1"/>
        <v>0</v>
      </c>
    </row>
    <row r="32" spans="1:7" ht="15">
      <c r="A32" s="61" t="s">
        <v>438</v>
      </c>
      <c r="B32" s="166"/>
      <c r="C32" s="166"/>
      <c r="D32" s="166"/>
      <c r="E32" s="166"/>
      <c r="F32" s="166"/>
      <c r="G32" s="111">
        <f t="shared" si="1"/>
        <v>0</v>
      </c>
    </row>
    <row r="33" spans="1:7" ht="16.5">
      <c r="A33" s="235" t="s">
        <v>440</v>
      </c>
      <c r="B33" s="166">
        <f>B10+B22</f>
        <v>5385865885</v>
      </c>
      <c r="C33" s="166">
        <f>C10+C22</f>
        <v>293997491.37</v>
      </c>
      <c r="D33" s="166">
        <f>D10+D22</f>
        <v>5679863376.369999</v>
      </c>
      <c r="E33" s="166">
        <f>E10+E22</f>
        <v>2988121287.2799997</v>
      </c>
      <c r="F33" s="166">
        <f>F10+F22</f>
        <v>2971388578.7</v>
      </c>
      <c r="G33" s="110">
        <f>D33-E33</f>
        <v>2691742089.089999</v>
      </c>
    </row>
    <row r="34" spans="1:7" ht="15.75" thickBot="1">
      <c r="A34" s="63"/>
      <c r="B34" s="64"/>
      <c r="C34" s="64"/>
      <c r="D34" s="64"/>
      <c r="E34" s="64"/>
      <c r="F34" s="64"/>
      <c r="G34" s="2"/>
    </row>
    <row r="35" spans="1:7" ht="15" hidden="1">
      <c r="A35" s="30" t="s">
        <v>468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t="15" hidden="1">
      <c r="A36" t="s">
        <v>445</v>
      </c>
      <c r="B36" s="80">
        <v>4760133684</v>
      </c>
      <c r="C36" s="80">
        <v>43136702</v>
      </c>
      <c r="D36" s="80">
        <v>4803270386</v>
      </c>
      <c r="E36" s="80">
        <v>3332877666</v>
      </c>
      <c r="F36" s="80">
        <v>3332877666</v>
      </c>
      <c r="G36">
        <f>+D36-E36</f>
        <v>1470392720</v>
      </c>
    </row>
    <row r="37" spans="2:7" ht="15" hidden="1">
      <c r="B37" s="80">
        <f aca="true" t="shared" si="2" ref="B37:G37">+B36+B35</f>
        <v>4826843798</v>
      </c>
      <c r="C37" s="80">
        <f t="shared" si="2"/>
        <v>45456522</v>
      </c>
      <c r="D37" s="80">
        <f t="shared" si="2"/>
        <v>4872300320</v>
      </c>
      <c r="E37" s="80">
        <f t="shared" si="2"/>
        <v>3386259074</v>
      </c>
      <c r="F37" s="80">
        <f t="shared" si="2"/>
        <v>3384011477</v>
      </c>
      <c r="G37" s="80">
        <f t="shared" si="2"/>
        <v>1486041246</v>
      </c>
    </row>
    <row r="38" spans="2:7" ht="15" hidden="1">
      <c r="B38" s="80">
        <f aca="true" t="shared" si="3" ref="B38:G38">+B37-B33</f>
        <v>-559022087</v>
      </c>
      <c r="C38" s="80">
        <f t="shared" si="3"/>
        <v>-248540969.37</v>
      </c>
      <c r="D38" s="80">
        <f t="shared" si="3"/>
        <v>-807563056.3699989</v>
      </c>
      <c r="E38" s="80">
        <f t="shared" si="3"/>
        <v>398137786.72000027</v>
      </c>
      <c r="F38" s="80">
        <f t="shared" si="3"/>
        <v>412622898.3000002</v>
      </c>
      <c r="G38" s="80">
        <f t="shared" si="3"/>
        <v>-1205700843.0899992</v>
      </c>
    </row>
    <row r="39" spans="2:7" ht="15">
      <c r="B39" s="80"/>
      <c r="C39" s="80"/>
      <c r="D39" s="80"/>
      <c r="E39" s="80"/>
      <c r="F39" s="80"/>
      <c r="G39" s="80"/>
    </row>
    <row r="40" spans="2:7" ht="15">
      <c r="B40" s="80"/>
      <c r="C40" s="80"/>
      <c r="D40" s="80"/>
      <c r="E40" s="80"/>
      <c r="F40" s="80"/>
      <c r="G40" s="80"/>
    </row>
    <row r="41" spans="2:7" ht="15">
      <c r="B41" s="81"/>
      <c r="C41" s="81"/>
      <c r="D41" s="81"/>
      <c r="E41" s="81"/>
      <c r="F41" s="81"/>
      <c r="G41" s="81"/>
    </row>
    <row r="42" spans="2:7" ht="15">
      <c r="B42" s="81"/>
      <c r="C42" s="81"/>
      <c r="D42" s="81"/>
      <c r="E42" s="81"/>
      <c r="F42" s="81"/>
      <c r="G42" s="81"/>
    </row>
    <row r="43" spans="2:7" ht="15">
      <c r="B43" s="81"/>
      <c r="C43" s="81"/>
      <c r="D43" s="81"/>
      <c r="E43" s="81"/>
      <c r="F43" s="81"/>
      <c r="G43" s="81"/>
    </row>
    <row r="44" spans="2:7" ht="15">
      <c r="B44" s="81"/>
      <c r="C44" s="81"/>
      <c r="D44" s="81"/>
      <c r="E44" s="81"/>
      <c r="F44" s="81"/>
      <c r="G44" s="81"/>
    </row>
    <row r="45" spans="2:7" ht="15">
      <c r="B45" s="80"/>
      <c r="C45" s="80"/>
      <c r="D45" s="80"/>
      <c r="E45" s="80"/>
      <c r="F45" s="80"/>
      <c r="G45" s="80"/>
    </row>
    <row r="46" spans="2:7" ht="15">
      <c r="B46" s="80"/>
      <c r="C46" s="80"/>
      <c r="D46" s="80"/>
      <c r="E46" s="80"/>
      <c r="F46" s="80"/>
      <c r="G46" s="80"/>
    </row>
    <row r="47" spans="2:7" ht="15">
      <c r="B47" s="80"/>
      <c r="C47" s="80"/>
      <c r="D47" s="80"/>
      <c r="E47" s="80"/>
      <c r="F47" s="80"/>
      <c r="G47" s="80"/>
    </row>
    <row r="48" spans="2:7" ht="15">
      <c r="B48" s="80"/>
      <c r="C48" s="80"/>
      <c r="D48" s="80"/>
      <c r="E48" s="80"/>
      <c r="F48" s="80"/>
      <c r="G48" s="80"/>
    </row>
    <row r="49" spans="2:7" ht="15">
      <c r="B49" s="80"/>
      <c r="C49" s="80"/>
      <c r="D49" s="80"/>
      <c r="E49" s="80"/>
      <c r="F49" s="80"/>
      <c r="G49" s="80"/>
    </row>
    <row r="50" spans="2:7" ht="15">
      <c r="B50" s="80"/>
      <c r="C50" s="80"/>
      <c r="D50" s="80"/>
      <c r="E50" s="80"/>
      <c r="F50" s="80"/>
      <c r="G50" s="80"/>
    </row>
    <row r="51" spans="2:7" ht="15">
      <c r="B51" s="80"/>
      <c r="C51" s="80"/>
      <c r="D51" s="80"/>
      <c r="E51" s="80"/>
      <c r="F51" s="80"/>
      <c r="G51" s="80"/>
    </row>
    <row r="52" spans="2:7" ht="15">
      <c r="B52" s="80"/>
      <c r="C52" s="80"/>
      <c r="D52" s="80"/>
      <c r="E52" s="80"/>
      <c r="F52" s="80"/>
      <c r="G52" s="80"/>
    </row>
    <row r="53" spans="2:7" ht="15">
      <c r="B53" s="80"/>
      <c r="C53" s="80"/>
      <c r="D53" s="80"/>
      <c r="E53" s="80"/>
      <c r="F53" s="80"/>
      <c r="G53" s="80"/>
    </row>
    <row r="54" spans="2:7" ht="15">
      <c r="B54" s="80"/>
      <c r="C54" s="80"/>
      <c r="D54" s="80"/>
      <c r="E54" s="80"/>
      <c r="F54" s="80"/>
      <c r="G54" s="80"/>
    </row>
    <row r="55" spans="2:7" ht="15">
      <c r="B55" s="80"/>
      <c r="C55" s="80"/>
      <c r="D55" s="80"/>
      <c r="E55" s="80"/>
      <c r="F55" s="80"/>
      <c r="G55" s="80"/>
    </row>
    <row r="56" spans="2:7" ht="15">
      <c r="B56" s="80"/>
      <c r="C56" s="80"/>
      <c r="D56" s="80"/>
      <c r="E56" s="80"/>
      <c r="F56" s="80"/>
      <c r="G56" s="80"/>
    </row>
    <row r="57" spans="2:7" ht="15">
      <c r="B57" s="80"/>
      <c r="C57" s="80"/>
      <c r="D57" s="80"/>
      <c r="E57" s="80"/>
      <c r="F57" s="80"/>
      <c r="G57" s="80"/>
    </row>
    <row r="58" spans="2:7" ht="15">
      <c r="B58" s="80"/>
      <c r="C58" s="80"/>
      <c r="D58" s="80"/>
      <c r="E58" s="80"/>
      <c r="F58" s="80"/>
      <c r="G58" s="80"/>
    </row>
    <row r="59" spans="2:7" ht="15">
      <c r="B59" s="80"/>
      <c r="C59" s="80"/>
      <c r="D59" s="80"/>
      <c r="E59" s="80"/>
      <c r="F59" s="80"/>
      <c r="G59" s="80"/>
    </row>
    <row r="60" spans="2:7" ht="15">
      <c r="B60" s="80"/>
      <c r="C60" s="80"/>
      <c r="D60" s="80"/>
      <c r="E60" s="80"/>
      <c r="F60" s="80"/>
      <c r="G60" s="80"/>
    </row>
    <row r="61" spans="2:7" ht="15">
      <c r="B61" s="80"/>
      <c r="C61" s="80"/>
      <c r="D61" s="80"/>
      <c r="E61" s="80"/>
      <c r="F61" s="80"/>
      <c r="G61" s="80"/>
    </row>
    <row r="62" spans="2:7" ht="15">
      <c r="B62" s="80"/>
      <c r="C62" s="80"/>
      <c r="D62" s="80"/>
      <c r="E62" s="80"/>
      <c r="F62" s="80"/>
      <c r="G62" s="80"/>
    </row>
    <row r="63" spans="2:7" ht="15">
      <c r="B63" s="80"/>
      <c r="C63" s="80"/>
      <c r="D63" s="80"/>
      <c r="E63" s="80"/>
      <c r="F63" s="80"/>
      <c r="G63" s="80"/>
    </row>
    <row r="64" spans="2:7" ht="15">
      <c r="B64" s="80"/>
      <c r="C64" s="80"/>
      <c r="D64" s="80"/>
      <c r="E64" s="80"/>
      <c r="F64" s="80"/>
      <c r="G64" s="80"/>
    </row>
    <row r="65" spans="2:7" ht="15">
      <c r="B65" s="80"/>
      <c r="C65" s="80"/>
      <c r="D65" s="80"/>
      <c r="E65" s="80"/>
      <c r="F65" s="80"/>
      <c r="G65" s="80"/>
    </row>
    <row r="66" spans="2:7" ht="15">
      <c r="B66" s="80"/>
      <c r="C66" s="80"/>
      <c r="D66" s="80"/>
      <c r="E66" s="80"/>
      <c r="F66" s="80"/>
      <c r="G66" s="80"/>
    </row>
    <row r="67" spans="2:7" ht="15">
      <c r="B67" s="80"/>
      <c r="C67" s="80"/>
      <c r="D67" s="80"/>
      <c r="E67" s="80"/>
      <c r="F67" s="80"/>
      <c r="G67" s="80"/>
    </row>
    <row r="68" spans="2:7" ht="15">
      <c r="B68" s="80"/>
      <c r="C68" s="80"/>
      <c r="D68" s="80"/>
      <c r="E68" s="80"/>
      <c r="F68" s="80"/>
      <c r="G68" s="80"/>
    </row>
    <row r="69" spans="2:7" ht="15">
      <c r="B69" s="80"/>
      <c r="C69" s="80"/>
      <c r="D69" s="80"/>
      <c r="E69" s="80"/>
      <c r="F69" s="80"/>
      <c r="G69" s="80"/>
    </row>
  </sheetData>
  <sheetProtection/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3937007874015748" right="0.5118110236220472" top="0.5511811023622047" bottom="0.5511811023622047" header="0.31496062992125984" footer="0.31496062992125984"/>
  <pageSetup fitToHeight="2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Aztatzi</dc:creator>
  <cp:keywords/>
  <dc:description/>
  <cp:lastModifiedBy>Edith</cp:lastModifiedBy>
  <cp:lastPrinted>2018-07-05T01:14:13Z</cp:lastPrinted>
  <dcterms:created xsi:type="dcterms:W3CDTF">2016-11-11T22:08:30Z</dcterms:created>
  <dcterms:modified xsi:type="dcterms:W3CDTF">2018-10-18T17:32:52Z</dcterms:modified>
  <cp:category/>
  <cp:version/>
  <cp:contentType/>
  <cp:contentStatus/>
</cp:coreProperties>
</file>