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12"/>
  </bookViews>
  <sheets>
    <sheet name="F1_ESF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7A" sheetId="9" r:id="rId9"/>
    <sheet name="F7B" sheetId="10" r:id="rId10"/>
    <sheet name="F7C" sheetId="11" r:id="rId11"/>
    <sheet name="F7D" sheetId="12" r:id="rId12"/>
    <sheet name="F8" sheetId="13" r:id="rId13"/>
  </sheets>
  <definedNames>
    <definedName name="_xlnm.Print_Area" localSheetId="12">'F8'!$A$1:$G$73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<sst xmlns="http://schemas.openxmlformats.org/spreadsheetml/2006/main" count="826" uniqueCount="549">
  <si>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</si>
  <si>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</si>
  <si>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</si>
  <si>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</si>
  <si>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</si>
  <si>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</si>
  <si>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</si>
  <si>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</si>
  <si>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</si>
  <si>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</si>
  <si>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</si>
  <si>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</si>
  <si>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</si>
  <si>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</si>
  <si>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</si>
  <si>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</si>
  <si>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</si>
  <si>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</si>
  <si>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</si>
  <si>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</si>
  <si>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</si>
  <si>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</si>
  <si>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</si>
  <si>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</si>
  <si>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</si>
  <si>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</si>
  <si>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</si>
  <si>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</si>
  <si>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</si>
  <si>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</si>
  <si>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</si>
  <si>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</si>
  <si>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</si>
  <si>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</si>
  <si>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</si>
  <si>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</si>
  <si>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</si>
  <si>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</si>
  <si>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</si>
  <si>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</si>
  <si>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</si>
  <si>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</si>
  <si>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</si>
  <si>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</si>
  <si>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</si>
  <si>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</si>
  <si>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</si>
  <si>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</si>
  <si>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</si>
  <si>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</si>
  <si>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</si>
  <si>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</si>
  <si>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</si>
  <si>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</si>
  <si>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</si>
  <si>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</si>
  <si>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</si>
  <si>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</si>
  <si>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</si>
  <si>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</si>
  <si>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</si>
  <si>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</si>
  <si>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</si>
  <si>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</si>
  <si>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</si>
  <si>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</si>
  <si>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</si>
  <si>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</si>
  <si>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</si>
  <si>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</si>
  <si>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</si>
  <si>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</si>
  <si>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</si>
  <si>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</si>
  <si>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</si>
  <si>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</si>
  <si>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</si>
  <si>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</si>
  <si>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</si>
  <si>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</si>
  <si>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</si>
  <si>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</si>
  <si>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</si>
  <si>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</si>
  <si>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</si>
  <si>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</si>
  <si>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</si>
  <si>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</si>
  <si>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</si>
  <si>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</si>
  <si>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</si>
  <si>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</si>
  <si>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</si>
  <si>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</si>
  <si>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</si>
  <si>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</si>
  <si>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</si>
  <si>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</si>
  <si>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</si>
  <si>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</si>
  <si>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</si>
  <si>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</si>
  <si>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</si>
  <si>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</si>
  <si>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</si>
  <si>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</si>
  <si>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</si>
  <si>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</si>
  <si>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</si>
  <si>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</si>
  <si>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</si>
  <si>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</si>
  <si>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</si>
  <si>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</si>
  <si>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</si>
  <si>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</si>
  <si>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</si>
  <si>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</si>
  <si>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</si>
  <si>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</si>
  <si>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</si>
  <si>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2018 y al 31 de Diciembre de 2019 (b)</t>
  </si>
  <si>
    <t>2019 (d)</t>
  </si>
  <si>
    <t>31 de diciembre de 2018 (e)</t>
  </si>
  <si>
    <t>Informe Analítico de la Deuda Pública y Otros Pasivos - LDF</t>
  </si>
  <si>
    <t>Del 1 de Enero al 31 de Diciembre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</si>
  <si>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</si>
  <si>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</si>
  <si>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</si>
  <si>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</si>
  <si>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</si>
  <si>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</si>
  <si>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</si>
  <si>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</si>
  <si>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</si>
  <si>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</si>
  <si>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</si>
  <si>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</si>
  <si>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</si>
  <si>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</si>
  <si>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</si>
  <si>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</si>
  <si>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</si>
  <si>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</si>
  <si>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</si>
  <si>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</si>
  <si>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</si>
  <si>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</si>
  <si>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</si>
  <si>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</si>
  <si>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</si>
  <si>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</si>
  <si>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</si>
  <si>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</si>
  <si>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</si>
  <si>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</si>
  <si>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</si>
  <si>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</si>
  <si>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</si>
  <si>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</si>
  <si>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</si>
  <si>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</si>
  <si>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</si>
  <si>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</si>
  <si>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</si>
  <si>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</si>
  <si>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</si>
  <si>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</si>
  <si>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</si>
  <si>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</si>
  <si>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</si>
  <si>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</si>
  <si>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</si>
  <si>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</si>
  <si>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</si>
  <si>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</si>
  <si>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</si>
  <si>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</si>
  <si>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</si>
  <si>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</si>
  <si>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</si>
  <si>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</si>
  <si>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</si>
  <si>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</si>
  <si>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</si>
  <si>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</si>
  <si>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</si>
  <si>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</si>
  <si>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</si>
  <si>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</si>
  <si>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</si>
  <si>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</si>
  <si>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</si>
  <si>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</si>
  <si>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</si>
  <si>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</si>
  <si>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</si>
  <si>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</si>
  <si>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</si>
  <si>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</si>
  <si>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</si>
  <si>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</si>
  <si>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</si>
  <si>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</si>
  <si>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</si>
  <si>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</si>
  <si>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</si>
  <si>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</si>
  <si>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</si>
  <si>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</si>
  <si>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</si>
  <si>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</si>
  <si>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</si>
  <si>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</si>
  <si>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</si>
  <si>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</si>
  <si>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</si>
  <si>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</si>
  <si>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</si>
  <si>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</si>
  <si>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</si>
  <si>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</si>
  <si>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</si>
  <si>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</si>
  <si>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</si>
  <si>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</si>
  <si>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</si>
  <si>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</si>
  <si>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</si>
  <si>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</si>
  <si>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</si>
  <si>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</si>
  <si>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</si>
  <si>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</si>
  <si>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</si>
  <si>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</si>
  <si>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</si>
  <si>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</si>
  <si>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</si>
  <si>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</si>
  <si>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</si>
  <si>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</si>
  <si>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</si>
  <si>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</si>
  <si>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</si>
  <si>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</si>
  <si>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</si>
  <si>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</si>
  <si>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</si>
  <si>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</si>
  <si>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</si>
  <si>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</si>
  <si>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</si>
  <si>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</si>
  <si>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</si>
  <si>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</si>
  <si>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</si>
  <si>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</si>
  <si>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</si>
  <si>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</si>
  <si>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</si>
  <si>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</si>
  <si>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</si>
  <si>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</si>
  <si>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</si>
  <si>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</si>
  <si>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</si>
  <si>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</si>
  <si>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</si>
  <si>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</si>
  <si>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</si>
  <si>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</si>
  <si>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</si>
  <si>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</si>
  <si>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</si>
  <si>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</si>
  <si>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</si>
  <si>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</si>
  <si>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</si>
  <si>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</si>
  <si>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</si>
  <si>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</si>
  <si>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</si>
  <si>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</si>
  <si>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</si>
  <si>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</si>
  <si>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</si>
  <si>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</si>
  <si>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</si>
  <si>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</si>
  <si>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</si>
  <si>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</si>
  <si>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</si>
  <si>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</si>
  <si>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</si>
  <si>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</si>
  <si>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</si>
  <si>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</si>
  <si>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</si>
  <si>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</si>
  <si>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</si>
  <si>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</si>
  <si>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</si>
  <si>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</si>
  <si>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</si>
  <si>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</si>
  <si>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</si>
  <si>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</si>
  <si>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</si>
  <si>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</si>
  <si>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</si>
  <si>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</si>
  <si>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</si>
  <si>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</si>
  <si>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</si>
  <si>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</si>
  <si>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</si>
  <si>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</si>
  <si>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</si>
  <si>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</si>
  <si>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</si>
  <si>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</si>
  <si>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</si>
  <si>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</si>
  <si>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</si>
  <si>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</si>
  <si>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</si>
  <si>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</si>
  <si>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</si>
  <si>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</si>
  <si>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</si>
  <si>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</si>
  <si>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</si>
  <si>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</si>
  <si>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</si>
  <si>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</si>
  <si>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</si>
  <si>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</si>
  <si>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</si>
  <si>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</si>
  <si>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</si>
  <si>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</si>
  <si>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</si>
  <si>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</si>
  <si>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</si>
  <si>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</si>
  <si>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</si>
  <si>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</si>
  <si>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</si>
  <si>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</si>
  <si>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</si>
  <si>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</si>
  <si>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</si>
  <si>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</si>
  <si>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</si>
  <si>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</si>
  <si>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</si>
  <si>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</si>
  <si>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</si>
  <si>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</si>
  <si>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</si>
  <si>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</si>
  <si>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</si>
  <si>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</si>
  <si>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</si>
  <si>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</si>
  <si>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</si>
  <si>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</si>
  <si>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</si>
  <si>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</si>
  <si>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</si>
  <si>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</si>
  <si>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</si>
  <si>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</si>
  <si>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</si>
  <si>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</si>
  <si>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</si>
  <si>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</si>
  <si>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</si>
  <si>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</si>
  <si>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</si>
  <si>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</si>
  <si>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</si>
  <si>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</si>
  <si>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</si>
  <si>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</si>
  <si>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</si>
  <si>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</si>
  <si>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</si>
  <si>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</si>
  <si>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</si>
  <si>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</si>
  <si>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</si>
  <si>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</si>
  <si>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</si>
  <si>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</si>
  <si>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</si>
  <si>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</si>
  <si>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</si>
  <si>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</si>
  <si>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</si>
  <si>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</si>
  <si>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</si>
  <si>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</si>
  <si>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</si>
  <si>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</si>
  <si>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</si>
  <si>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</si>
  <si>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</si>
  <si>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</si>
  <si>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</si>
  <si>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</si>
  <si>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</si>
  <si>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</si>
  <si>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</si>
  <si>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</si>
  <si>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</si>
  <si>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</si>
  <si>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</si>
  <si>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</si>
  <si>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</si>
  <si>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</si>
  <si>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</si>
  <si>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</si>
  <si>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</si>
  <si>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</si>
  <si>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</si>
  <si>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</si>
  <si>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</si>
  <si>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</si>
  <si>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</si>
  <si>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</si>
  <si>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</si>
  <si>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</si>
  <si>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</si>
  <si>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</si>
  <si>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</si>
  <si>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</si>
  <si>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Proyecciones de Ingresos - LDF</t>
  </si>
  <si>
    <t xml:space="preserve">(CIFRAS NOMINALES) </t>
  </si>
  <si>
    <t>Concepto (b)</t>
  </si>
  <si>
    <t xml:space="preserve">Año en Cuestión </t>
  </si>
  <si>
    <t>2021 (d)</t>
  </si>
  <si>
    <t>2022 (d)</t>
  </si>
  <si>
    <t>2023 (d)</t>
  </si>
  <si>
    <t>2024 (d)</t>
  </si>
  <si>
    <t>2025 (d)</t>
  </si>
  <si>
    <t xml:space="preserve">2020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</si>
  <si>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</si>
  <si>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</si>
  <si>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</si>
  <si>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</si>
  <si>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</si>
  <si>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</si>
  <si>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</si>
  <si>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</si>
  <si>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</si>
  <si>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</si>
  <si>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</si>
  <si>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</si>
  <si>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</si>
  <si>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</si>
  <si>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</si>
  <si>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</si>
  <si>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</si>
  <si>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</si>
  <si>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</si>
  <si>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</si>
  <si>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</si>
  <si>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</si>
  <si>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</si>
  <si>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</si>
  <si>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</si>
  <si>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</si>
  <si>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</si>
  <si>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2020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</si>
  <si>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</si>
  <si>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</si>
  <si>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</si>
  <si>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</si>
  <si>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</si>
  <si>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</si>
  <si>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</si>
  <si>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</si>
  <si>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</si>
  <si>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</si>
  <si>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</si>
  <si>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</si>
  <si>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</si>
  <si>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</si>
  <si>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2014 (c)</t>
  </si>
  <si>
    <t>2015 (c)</t>
  </si>
  <si>
    <t>2016 (c)</t>
  </si>
  <si>
    <t>2017 (c)</t>
  </si>
  <si>
    <t>2018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</si>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</sst>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5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6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left" vertical="center" indent="1"/>
    </xf>
    <xf numFmtId="164" fontId="45" fillId="0" borderId="18" xfId="0" applyNumberFormat="1" applyFont="1" applyBorder="1" applyAlignment="1">
      <alignment horizontal="right" vertical="center"/>
    </xf>
    <xf numFmtId="164" fontId="45" fillId="0" borderId="18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6" fillId="0" borderId="2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indent="2"/>
    </xf>
    <xf numFmtId="164" fontId="45" fillId="0" borderId="18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45" fillId="0" borderId="12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left" vertical="center" wrapText="1" indent="1"/>
    </xf>
    <xf numFmtId="164" fontId="46" fillId="0" borderId="13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left" vertical="center" wrapText="1" indent="3"/>
    </xf>
    <xf numFmtId="164" fontId="45" fillId="0" borderId="13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left" vertical="center" wrapText="1" indent="3"/>
    </xf>
    <xf numFmtId="0" fontId="45" fillId="0" borderId="13" xfId="0" applyFont="1" applyFill="1" applyBorder="1" applyAlignment="1">
      <alignment horizontal="justify" vertical="center" wrapText="1"/>
    </xf>
    <xf numFmtId="164" fontId="46" fillId="0" borderId="13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left" vertical="center" wrapText="1" indent="4"/>
    </xf>
    <xf numFmtId="164" fontId="45" fillId="0" borderId="13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justify" vertical="center" wrapText="1"/>
    </xf>
    <xf numFmtId="164" fontId="45" fillId="0" borderId="11" xfId="0" applyNumberFormat="1" applyFont="1" applyFill="1" applyBorder="1" applyAlignment="1">
      <alignment vertical="center"/>
    </xf>
    <xf numFmtId="0" fontId="46" fillId="0" borderId="12" xfId="0" applyFont="1" applyBorder="1" applyAlignment="1">
      <alignment horizontal="justify" vertical="center"/>
    </xf>
    <xf numFmtId="0" fontId="45" fillId="0" borderId="12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45" fillId="35" borderId="0" xfId="0" applyFont="1" applyFill="1" applyAlignment="1">
      <alignment/>
    </xf>
    <xf numFmtId="0" fontId="53" fillId="35" borderId="21" xfId="0" applyFont="1" applyFill="1" applyBorder="1" applyAlignment="1">
      <alignment vertical="center"/>
    </xf>
    <xf numFmtId="164" fontId="53" fillId="35" borderId="12" xfId="0" applyNumberFormat="1" applyFont="1" applyFill="1" applyBorder="1" applyAlignment="1">
      <alignment horizontal="right" vertical="center"/>
    </xf>
    <xf numFmtId="164" fontId="53" fillId="35" borderId="13" xfId="0" applyNumberFormat="1" applyFont="1" applyFill="1" applyBorder="1" applyAlignment="1">
      <alignment horizontal="right" vertical="center"/>
    </xf>
    <xf numFmtId="0" fontId="45" fillId="35" borderId="21" xfId="0" applyFont="1" applyFill="1" applyBorder="1" applyAlignment="1">
      <alignment vertical="center" wrapText="1"/>
    </xf>
    <xf numFmtId="0" fontId="45" fillId="35" borderId="21" xfId="0" applyFont="1" applyFill="1" applyBorder="1" applyAlignment="1">
      <alignment vertical="center"/>
    </xf>
    <xf numFmtId="164" fontId="54" fillId="35" borderId="12" xfId="0" applyNumberFormat="1" applyFont="1" applyFill="1" applyBorder="1" applyAlignment="1">
      <alignment horizontal="right" vertical="center"/>
    </xf>
    <xf numFmtId="164" fontId="54" fillId="35" borderId="13" xfId="0" applyNumberFormat="1" applyFont="1" applyFill="1" applyBorder="1" applyAlignment="1">
      <alignment horizontal="right" vertical="center"/>
    </xf>
    <xf numFmtId="0" fontId="45" fillId="35" borderId="21" xfId="0" applyFont="1" applyFill="1" applyBorder="1" applyAlignment="1">
      <alignment horizontal="left" vertical="center" indent="1"/>
    </xf>
    <xf numFmtId="0" fontId="46" fillId="35" borderId="21" xfId="0" applyFont="1" applyFill="1" applyBorder="1" applyAlignment="1">
      <alignment vertical="center"/>
    </xf>
    <xf numFmtId="0" fontId="54" fillId="35" borderId="21" xfId="0" applyFont="1" applyFill="1" applyBorder="1" applyAlignment="1">
      <alignment vertical="center"/>
    </xf>
    <xf numFmtId="0" fontId="53" fillId="35" borderId="21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center"/>
    </xf>
    <xf numFmtId="0" fontId="45" fillId="35" borderId="10" xfId="0" applyFont="1" applyFill="1" applyBorder="1" applyAlignment="1">
      <alignment/>
    </xf>
    <xf numFmtId="164" fontId="51" fillId="0" borderId="27" xfId="0" applyNumberFormat="1" applyFont="1" applyBorder="1" applyAlignment="1">
      <alignment horizontal="left" vertical="top" wrapText="1"/>
    </xf>
    <xf numFmtId="164" fontId="45" fillId="0" borderId="28" xfId="0" applyNumberFormat="1" applyFont="1" applyBorder="1" applyAlignment="1">
      <alignment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55" fillId="36" borderId="30" xfId="0" applyFont="1" applyFill="1" applyBorder="1" applyAlignment="1">
      <alignment horizontal="center" vertical="center"/>
    </xf>
    <xf numFmtId="0" fontId="55" fillId="36" borderId="31" xfId="0" applyFont="1" applyFill="1" applyBorder="1" applyAlignment="1">
      <alignment horizontal="center" vertical="center"/>
    </xf>
    <xf numFmtId="0" fontId="55" fillId="36" borderId="3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26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5" fillId="36" borderId="33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35" xfId="0" applyFont="1" applyFill="1" applyBorder="1" applyAlignment="1">
      <alignment horizontal="center" vertical="center"/>
    </xf>
    <xf numFmtId="0" fontId="55" fillId="36" borderId="36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37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34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37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55" fillId="36" borderId="26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vertical="center"/>
    </xf>
    <xf numFmtId="0" fontId="55" fillId="36" borderId="26" xfId="0" applyFont="1" applyFill="1" applyBorder="1" applyAlignment="1">
      <alignment vertical="center"/>
    </xf>
    <xf numFmtId="0" fontId="55" fillId="36" borderId="13" xfId="0" applyFont="1" applyFill="1" applyBorder="1" applyAlignment="1">
      <alignment horizontal="center" vertical="center" wrapText="1"/>
    </xf>
    <xf numFmtId="164" fontId="55" fillId="36" borderId="37" xfId="0" applyNumberFormat="1" applyFont="1" applyFill="1" applyBorder="1" applyAlignment="1">
      <alignment vertical="center"/>
    </xf>
    <xf numFmtId="164" fontId="55" fillId="36" borderId="34" xfId="0" applyNumberFormat="1" applyFont="1" applyFill="1" applyBorder="1" applyAlignment="1">
      <alignment horizontal="center" vertical="center" wrapText="1"/>
    </xf>
    <xf numFmtId="164" fontId="55" fillId="36" borderId="19" xfId="0" applyNumberFormat="1" applyFont="1" applyFill="1" applyBorder="1" applyAlignment="1">
      <alignment vertical="center"/>
    </xf>
    <xf numFmtId="164" fontId="55" fillId="36" borderId="15" xfId="0" applyNumberFormat="1" applyFont="1" applyFill="1" applyBorder="1" applyAlignment="1">
      <alignment horizontal="center" vertical="center" wrapText="1"/>
    </xf>
    <xf numFmtId="164" fontId="55" fillId="36" borderId="15" xfId="0" applyNumberFormat="1" applyFont="1" applyFill="1" applyBorder="1" applyAlignment="1">
      <alignment horizontal="center" vertical="center"/>
    </xf>
    <xf numFmtId="164" fontId="55" fillId="36" borderId="20" xfId="0" applyNumberFormat="1" applyFont="1" applyFill="1" applyBorder="1" applyAlignment="1">
      <alignment horizontal="center" vertical="center"/>
    </xf>
    <xf numFmtId="164" fontId="55" fillId="36" borderId="26" xfId="0" applyNumberFormat="1" applyFont="1" applyFill="1" applyBorder="1" applyAlignment="1">
      <alignment vertical="center"/>
    </xf>
    <xf numFmtId="164" fontId="55" fillId="36" borderId="10" xfId="0" applyNumberFormat="1" applyFont="1" applyFill="1" applyBorder="1" applyAlignment="1">
      <alignment horizontal="center" vertical="center" wrapText="1"/>
    </xf>
    <xf numFmtId="164" fontId="55" fillId="36" borderId="10" xfId="0" applyNumberFormat="1" applyFont="1" applyFill="1" applyBorder="1" applyAlignment="1">
      <alignment horizontal="center" vertical="center"/>
    </xf>
    <xf numFmtId="164" fontId="55" fillId="36" borderId="11" xfId="0" applyNumberFormat="1" applyFont="1" applyFill="1" applyBorder="1" applyAlignment="1">
      <alignment horizontal="center" vertical="center"/>
    </xf>
    <xf numFmtId="0" fontId="56" fillId="36" borderId="37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56" fillId="36" borderId="34" xfId="0" applyFont="1" applyFill="1" applyBorder="1" applyAlignment="1">
      <alignment horizontal="center" vertical="center"/>
    </xf>
    <xf numFmtId="0" fontId="56" fillId="36" borderId="37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164" fontId="56" fillId="36" borderId="15" xfId="0" applyNumberFormat="1" applyFont="1" applyFill="1" applyBorder="1" applyAlignment="1">
      <alignment horizontal="center" vertical="center" wrapText="1"/>
    </xf>
    <xf numFmtId="164" fontId="56" fillId="36" borderId="20" xfId="0" applyNumberFormat="1" applyFont="1" applyFill="1" applyBorder="1" applyAlignment="1">
      <alignment horizontal="center" vertical="center" wrapText="1"/>
    </xf>
    <xf numFmtId="164" fontId="56" fillId="36" borderId="10" xfId="0" applyNumberFormat="1" applyFont="1" applyFill="1" applyBorder="1" applyAlignment="1">
      <alignment horizontal="center" vertical="center" wrapText="1"/>
    </xf>
    <xf numFmtId="164" fontId="56" fillId="36" borderId="11" xfId="0" applyNumberFormat="1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2790825</xdr:colOff>
      <xdr:row>85</xdr:row>
      <xdr:rowOff>152400</xdr:rowOff>
    </xdr:from>
    <xdr:to>
      <xdr:col>2</xdr:col>
      <xdr:colOff>733425</xdr:colOff>
      <xdr:row>89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82102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85</xdr:row>
      <xdr:rowOff>152400</xdr:rowOff>
    </xdr:from>
    <xdr:to>
      <xdr:col>4</xdr:col>
      <xdr:colOff>3962400</xdr:colOff>
      <xdr:row>89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582102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34</xdr:row>
      <xdr:rowOff>171450</xdr:rowOff>
    </xdr:from>
    <xdr:to>
      <xdr:col>1</xdr:col>
      <xdr:colOff>2800350</xdr:colOff>
      <xdr:row>38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612457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171450</xdr:rowOff>
    </xdr:from>
    <xdr:to>
      <xdr:col>7</xdr:col>
      <xdr:colOff>266700</xdr:colOff>
      <xdr:row>38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12457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38</xdr:row>
      <xdr:rowOff>171450</xdr:rowOff>
    </xdr:from>
    <xdr:to>
      <xdr:col>1</xdr:col>
      <xdr:colOff>2038350</xdr:colOff>
      <xdr:row>42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0675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38</xdr:row>
      <xdr:rowOff>171450</xdr:rowOff>
    </xdr:from>
    <xdr:to>
      <xdr:col>7</xdr:col>
      <xdr:colOff>57150</xdr:colOff>
      <xdr:row>42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0675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31</xdr:row>
      <xdr:rowOff>171450</xdr:rowOff>
    </xdr:from>
    <xdr:to>
      <xdr:col>1</xdr:col>
      <xdr:colOff>1828800</xdr:colOff>
      <xdr:row>35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28637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31</xdr:row>
      <xdr:rowOff>171450</xdr:rowOff>
    </xdr:from>
    <xdr:to>
      <xdr:col>7</xdr:col>
      <xdr:colOff>809625</xdr:colOff>
      <xdr:row>35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28637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68</xdr:row>
      <xdr:rowOff>142875</xdr:rowOff>
    </xdr:from>
    <xdr:to>
      <xdr:col>1</xdr:col>
      <xdr:colOff>2000250</xdr:colOff>
      <xdr:row>72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830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68</xdr:row>
      <xdr:rowOff>142875</xdr:rowOff>
    </xdr:from>
    <xdr:to>
      <xdr:col>6</xdr:col>
      <xdr:colOff>628650</xdr:colOff>
      <xdr:row>72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830050"/>
          <a:ext cx="1704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41</xdr:row>
      <xdr:rowOff>171450</xdr:rowOff>
    </xdr:from>
    <xdr:to>
      <xdr:col>2</xdr:col>
      <xdr:colOff>742950</xdr:colOff>
      <xdr:row>45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83629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41</xdr:row>
      <xdr:rowOff>152400</xdr:rowOff>
    </xdr:from>
    <xdr:to>
      <xdr:col>8</xdr:col>
      <xdr:colOff>266700</xdr:colOff>
      <xdr:row>45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34390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27</xdr:row>
      <xdr:rowOff>28575</xdr:rowOff>
    </xdr:from>
    <xdr:to>
      <xdr:col>4</xdr:col>
      <xdr:colOff>714375</xdr:colOff>
      <xdr:row>30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934200"/>
          <a:ext cx="1704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27</xdr:row>
      <xdr:rowOff>19050</xdr:rowOff>
    </xdr:from>
    <xdr:to>
      <xdr:col>9</xdr:col>
      <xdr:colOff>762000</xdr:colOff>
      <xdr:row>30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9246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88</xdr:row>
      <xdr:rowOff>171450</xdr:rowOff>
    </xdr:from>
    <xdr:to>
      <xdr:col>1</xdr:col>
      <xdr:colOff>2495550</xdr:colOff>
      <xdr:row>92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641157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88</xdr:row>
      <xdr:rowOff>152400</xdr:rowOff>
    </xdr:from>
    <xdr:to>
      <xdr:col>4</xdr:col>
      <xdr:colOff>676275</xdr:colOff>
      <xdr:row>92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6392525"/>
          <a:ext cx="1714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80</xdr:row>
      <xdr:rowOff>171450</xdr:rowOff>
    </xdr:from>
    <xdr:to>
      <xdr:col>2</xdr:col>
      <xdr:colOff>66675</xdr:colOff>
      <xdr:row>84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71164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80</xdr:row>
      <xdr:rowOff>171450</xdr:rowOff>
    </xdr:from>
    <xdr:to>
      <xdr:col>6</xdr:col>
      <xdr:colOff>952500</xdr:colOff>
      <xdr:row>84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71164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165</xdr:row>
      <xdr:rowOff>171450</xdr:rowOff>
    </xdr:from>
    <xdr:to>
      <xdr:col>2</xdr:col>
      <xdr:colOff>2676525</xdr:colOff>
      <xdr:row>169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939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165</xdr:row>
      <xdr:rowOff>152400</xdr:rowOff>
    </xdr:from>
    <xdr:to>
      <xdr:col>7</xdr:col>
      <xdr:colOff>685800</xdr:colOff>
      <xdr:row>169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757487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34</xdr:row>
      <xdr:rowOff>171450</xdr:rowOff>
    </xdr:from>
    <xdr:to>
      <xdr:col>1</xdr:col>
      <xdr:colOff>2495550</xdr:colOff>
      <xdr:row>38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0007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34</xdr:row>
      <xdr:rowOff>171450</xdr:rowOff>
    </xdr:from>
    <xdr:to>
      <xdr:col>7</xdr:col>
      <xdr:colOff>600075</xdr:colOff>
      <xdr:row>38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60007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88</xdr:row>
      <xdr:rowOff>152400</xdr:rowOff>
    </xdr:from>
    <xdr:to>
      <xdr:col>0</xdr:col>
      <xdr:colOff>2933700</xdr:colOff>
      <xdr:row>92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50590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88</xdr:row>
      <xdr:rowOff>152400</xdr:rowOff>
    </xdr:from>
    <xdr:to>
      <xdr:col>6</xdr:col>
      <xdr:colOff>152400</xdr:colOff>
      <xdr:row>92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5059025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42</xdr:row>
      <xdr:rowOff>171450</xdr:rowOff>
    </xdr:from>
    <xdr:to>
      <xdr:col>1</xdr:col>
      <xdr:colOff>2714625</xdr:colOff>
      <xdr:row>46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9057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42</xdr:row>
      <xdr:rowOff>171450</xdr:rowOff>
    </xdr:from>
    <xdr:to>
      <xdr:col>7</xdr:col>
      <xdr:colOff>0</xdr:colOff>
      <xdr:row>46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9057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Normal="85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1" t="s">
        <v>120</v>
      </c>
      <c r="C2" s="172"/>
      <c r="D2" s="172"/>
      <c r="E2" s="172"/>
      <c r="F2" s="172"/>
      <c r="G2" s="177"/>
    </row>
    <row r="3" spans="2:7" ht="12.75">
      <c r="B3" s="203" t="s">
        <v>0</v>
      </c>
      <c r="C3" s="204"/>
      <c r="D3" s="204"/>
      <c r="E3" s="204"/>
      <c r="F3" s="204"/>
      <c r="G3" s="205"/>
    </row>
    <row r="4" spans="2:7" ht="12.75">
      <c r="B4" s="203" t="s">
        <v>121</v>
      </c>
      <c r="C4" s="204"/>
      <c r="D4" s="204"/>
      <c r="E4" s="204"/>
      <c r="F4" s="204"/>
      <c r="G4" s="205"/>
    </row>
    <row r="5" spans="2:7" ht="13.5" thickBot="1">
      <c r="B5" s="198" t="s">
        <v>1</v>
      </c>
      <c r="C5" s="199"/>
      <c r="D5" s="199"/>
      <c r="E5" s="199"/>
      <c r="F5" s="199"/>
      <c r="G5" s="20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20444284.54</v>
      </c>
      <c r="D9" s="9">
        <f>SUM(D10:D16)</f>
        <v>19248500.13</v>
      </c>
      <c r="E9" s="11" t="s">
        <v>8</v>
      </c>
      <c r="F9" s="9">
        <f>SUM(F10:F18)</f>
        <v>534589.5</v>
      </c>
      <c r="G9" s="9">
        <f>SUM(G10:G18)</f>
        <v>339382.26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429780.15</v>
      </c>
      <c r="G10" s="9">
        <v>300587.46</v>
      </c>
    </row>
    <row r="11" spans="2:7" ht="12.75">
      <c r="B11" s="12" t="s">
        <v>11</v>
      </c>
      <c r="C11" s="9">
        <v>20444284.54</v>
      </c>
      <c r="D11" s="9">
        <v>19248500.13</v>
      </c>
      <c r="E11" s="13" t="s">
        <v>12</v>
      </c>
      <c r="F11" s="9">
        <v>50391.04</v>
      </c>
      <c r="G11" s="9">
        <v>20295.03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54419.12</v>
      </c>
      <c r="G16" s="9">
        <v>19041.58</v>
      </c>
    </row>
    <row r="17" spans="2:7" ht="12.75">
      <c r="B17" s="10" t="s">
        <v>23</v>
      </c>
      <c r="C17" s="9">
        <f>SUM(C18:C24)</f>
        <v>2613.61</v>
      </c>
      <c r="D17" s="9">
        <f>SUM(D18:D24)</f>
        <v>1071.76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-0.81</v>
      </c>
      <c r="G18" s="9">
        <v>-541.81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-9.77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2613.61</v>
      </c>
      <c r="D24" s="9">
        <v>1081.53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754719.95</v>
      </c>
      <c r="G31" s="9">
        <f>SUM(G32:G37)</f>
        <v>158920.7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754719.95</v>
      </c>
      <c r="G33" s="9">
        <v>158920.7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v>20446898.5</v>
      </c>
      <c r="D47" s="9">
        <f>D9+D17+D25+D31+D37+D38+D41</f>
        <v>19249571.89</v>
      </c>
      <c r="E47" s="8" t="s">
        <v>82</v>
      </c>
      <c r="F47" s="9">
        <f>F9+F19+F23+F26+F27+F31+F38+F42+0.05</f>
        <v>1289309.5</v>
      </c>
      <c r="G47" s="9">
        <f>G9+G19+G23+G26+G27+G31+G38+G42-0.47</f>
        <v>498302.49000000005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21762917.8</v>
      </c>
      <c r="D52" s="9">
        <v>21762917.5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25770113.26</v>
      </c>
      <c r="D53" s="9">
        <v>24163896.36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602960.74</v>
      </c>
      <c r="D54" s="9">
        <v>602960.74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1289309.5</v>
      </c>
      <c r="G59" s="9">
        <f>G47+G57</f>
        <v>498302.49000000005</v>
      </c>
    </row>
    <row r="60" spans="2:7" ht="25.5">
      <c r="B60" s="6" t="s">
        <v>102</v>
      </c>
      <c r="C60" s="9">
        <f>SUM(C50:C58)</f>
        <v>48135991.800000004</v>
      </c>
      <c r="D60" s="9">
        <f>SUM(D50:D58)</f>
        <v>46529774.6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v>68582890.5</v>
      </c>
      <c r="D62" s="9">
        <f>D47+D60</f>
        <v>65779346.49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35653007.83</v>
      </c>
      <c r="G63" s="9">
        <f>SUM(G64:G66)</f>
        <v>36114187.83</v>
      </c>
    </row>
    <row r="64" spans="2:7" ht="12.75">
      <c r="B64" s="10"/>
      <c r="C64" s="9"/>
      <c r="D64" s="9"/>
      <c r="E64" s="11" t="s">
        <v>106</v>
      </c>
      <c r="F64" s="9">
        <v>33715541.21</v>
      </c>
      <c r="G64" s="9">
        <v>34176721.21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31640572.669999998</v>
      </c>
      <c r="G68" s="9">
        <f>SUM(G69:G73)</f>
        <v>29166855.99</v>
      </c>
    </row>
    <row r="69" spans="2:7" ht="12.75">
      <c r="B69" s="10"/>
      <c r="C69" s="9"/>
      <c r="D69" s="9"/>
      <c r="E69" s="11" t="s">
        <v>110</v>
      </c>
      <c r="F69" s="9">
        <v>4110556.81</v>
      </c>
      <c r="G69" s="9">
        <v>2719301.25</v>
      </c>
    </row>
    <row r="70" spans="2:7" ht="12.75">
      <c r="B70" s="10"/>
      <c r="C70" s="9"/>
      <c r="D70" s="9"/>
      <c r="E70" s="11" t="s">
        <v>111</v>
      </c>
      <c r="F70" s="9">
        <v>27530015.86</v>
      </c>
      <c r="G70" s="9">
        <v>26447554.74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67293580.5</v>
      </c>
      <c r="G79" s="9">
        <f>G63+G68+G75</f>
        <v>65281043.81999999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F59+F79+0.5</f>
        <v>68582890.5</v>
      </c>
      <c r="G81" s="9">
        <f>G59+G79</f>
        <v>65779346.309999995</v>
      </c>
    </row>
    <row r="82" spans="2:7" ht="13.5" thickBot="1">
      <c r="B82" s="16"/>
      <c r="C82" s="17"/>
      <c r="D82" s="17"/>
      <c r="E82" s="18"/>
      <c r="F82" s="19"/>
      <c r="G82" s="19"/>
    </row>
    <row r="87" ht="12.75"/>
    <row r="88" ht="12.75"/>
    <row r="89" ht="12.75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1"/>
  <sheetViews>
    <sheetView view="pageBreakPreview" zoomScale="60" zoomScalePageLayoutView="0" workbookViewId="0" topLeftCell="A1">
      <selection activeCell="B3" sqref="B2:H7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171" t="s">
        <v>120</v>
      </c>
      <c r="C2" s="172"/>
      <c r="D2" s="172"/>
      <c r="E2" s="172"/>
      <c r="F2" s="172"/>
      <c r="G2" s="172"/>
      <c r="H2" s="177"/>
    </row>
    <row r="3" spans="2:8" ht="12.75">
      <c r="B3" s="178" t="s">
        <v>473</v>
      </c>
      <c r="C3" s="179"/>
      <c r="D3" s="179"/>
      <c r="E3" s="179"/>
      <c r="F3" s="179"/>
      <c r="G3" s="179"/>
      <c r="H3" s="180"/>
    </row>
    <row r="4" spans="2:8" ht="12.75">
      <c r="B4" s="178" t="s">
        <v>1</v>
      </c>
      <c r="C4" s="179"/>
      <c r="D4" s="179"/>
      <c r="E4" s="179"/>
      <c r="F4" s="179"/>
      <c r="G4" s="179"/>
      <c r="H4" s="180"/>
    </row>
    <row r="5" spans="2:8" ht="13.5" thickBot="1">
      <c r="B5" s="181" t="s">
        <v>474</v>
      </c>
      <c r="C5" s="182"/>
      <c r="D5" s="182"/>
      <c r="E5" s="182"/>
      <c r="F5" s="182"/>
      <c r="G5" s="182"/>
      <c r="H5" s="183"/>
    </row>
    <row r="6" spans="2:8" ht="12.75">
      <c r="B6" s="187" t="s">
        <v>440</v>
      </c>
      <c r="C6" s="188" t="s">
        <v>441</v>
      </c>
      <c r="D6" s="189" t="s">
        <v>442</v>
      </c>
      <c r="E6" s="189" t="s">
        <v>443</v>
      </c>
      <c r="F6" s="189" t="s">
        <v>444</v>
      </c>
      <c r="G6" s="189" t="s">
        <v>445</v>
      </c>
      <c r="H6" s="189" t="s">
        <v>446</v>
      </c>
    </row>
    <row r="7" spans="2:8" ht="39" thickBot="1">
      <c r="B7" s="190"/>
      <c r="C7" s="191" t="s">
        <v>475</v>
      </c>
      <c r="D7" s="192"/>
      <c r="E7" s="192"/>
      <c r="F7" s="192"/>
      <c r="G7" s="192"/>
      <c r="H7" s="192"/>
    </row>
    <row r="8" spans="2:8" ht="12.75">
      <c r="B8" s="139" t="s">
        <v>476</v>
      </c>
      <c r="C8" s="7">
        <f aca="true" t="shared" si="0" ref="C8:H8">SUM(C9:C17)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2:8" ht="12.75">
      <c r="B9" s="140" t="s">
        <v>477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140" t="s">
        <v>478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140" t="s">
        <v>479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140" t="s">
        <v>480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140" t="s">
        <v>481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140" t="s">
        <v>482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140" t="s">
        <v>483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140" t="s">
        <v>484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140" t="s">
        <v>485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116"/>
      <c r="C18" s="9"/>
      <c r="D18" s="9"/>
      <c r="E18" s="9"/>
      <c r="F18" s="9"/>
      <c r="G18" s="9"/>
      <c r="H18" s="9"/>
    </row>
    <row r="19" spans="2:8" ht="12.75">
      <c r="B19" s="139" t="s">
        <v>486</v>
      </c>
      <c r="C19" s="7">
        <f aca="true" t="shared" si="1" ref="C19:H19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</row>
    <row r="20" spans="2:8" ht="12.75">
      <c r="B20" s="140" t="s">
        <v>477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140" t="s">
        <v>478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140" t="s">
        <v>479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140" t="s">
        <v>480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140" t="s">
        <v>481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140" t="s">
        <v>482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140" t="s">
        <v>483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140" t="s">
        <v>487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140" t="s">
        <v>485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116"/>
      <c r="C29" s="9"/>
      <c r="D29" s="9"/>
      <c r="E29" s="9"/>
      <c r="F29" s="9"/>
      <c r="G29" s="9"/>
      <c r="H29" s="9"/>
    </row>
    <row r="30" spans="2:8" ht="12.75">
      <c r="B30" s="139" t="s">
        <v>488</v>
      </c>
      <c r="C30" s="7">
        <f aca="true" t="shared" si="2" ref="C30:H30">C8+C19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3.5" thickBot="1">
      <c r="B31" s="119"/>
      <c r="C31" s="19"/>
      <c r="D31" s="19"/>
      <c r="E31" s="19"/>
      <c r="F31" s="19"/>
      <c r="G31" s="19"/>
      <c r="H31" s="19"/>
    </row>
    <row r="36" ht="12.75"/>
    <row r="37" ht="12.75"/>
    <row r="38" ht="12.75"/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7"/>
  <sheetViews>
    <sheetView view="pageBreakPreview" zoomScale="60" zoomScalePageLayoutView="0" workbookViewId="0" topLeftCell="A1">
      <selection activeCell="B2" sqref="B2:H5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171" t="s">
        <v>120</v>
      </c>
      <c r="C2" s="172"/>
      <c r="D2" s="172"/>
      <c r="E2" s="172"/>
      <c r="F2" s="172"/>
      <c r="G2" s="172"/>
      <c r="H2" s="177"/>
    </row>
    <row r="3" spans="2:8" ht="12.75">
      <c r="B3" s="178" t="s">
        <v>489</v>
      </c>
      <c r="C3" s="179"/>
      <c r="D3" s="179"/>
      <c r="E3" s="179"/>
      <c r="F3" s="179"/>
      <c r="G3" s="179"/>
      <c r="H3" s="180"/>
    </row>
    <row r="4" spans="2:8" ht="13.5" thickBot="1">
      <c r="B4" s="181" t="s">
        <v>1</v>
      </c>
      <c r="C4" s="182"/>
      <c r="D4" s="182"/>
      <c r="E4" s="182"/>
      <c r="F4" s="182"/>
      <c r="G4" s="182"/>
      <c r="H4" s="183"/>
    </row>
    <row r="5" spans="2:8" ht="13.5" thickBot="1">
      <c r="B5" s="184" t="s">
        <v>440</v>
      </c>
      <c r="C5" s="186" t="s">
        <v>490</v>
      </c>
      <c r="D5" s="186" t="s">
        <v>491</v>
      </c>
      <c r="E5" s="186" t="s">
        <v>492</v>
      </c>
      <c r="F5" s="186" t="s">
        <v>493</v>
      </c>
      <c r="G5" s="186" t="s">
        <v>494</v>
      </c>
      <c r="H5" s="186" t="s">
        <v>122</v>
      </c>
    </row>
    <row r="6" spans="2:8" ht="12.75">
      <c r="B6" s="129"/>
      <c r="C6" s="141"/>
      <c r="D6" s="141"/>
      <c r="E6" s="141"/>
      <c r="F6" s="141"/>
      <c r="G6" s="141"/>
      <c r="H6" s="141"/>
    </row>
    <row r="7" spans="2:8" ht="12.75">
      <c r="B7" s="131" t="s">
        <v>495</v>
      </c>
      <c r="C7" s="142">
        <f aca="true" t="shared" si="0" ref="C7:H7">SUM(C8:C19)</f>
        <v>0</v>
      </c>
      <c r="D7" s="142">
        <f t="shared" si="0"/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  <c r="H7" s="142">
        <f t="shared" si="0"/>
        <v>0</v>
      </c>
    </row>
    <row r="8" spans="2:8" ht="12.75">
      <c r="B8" s="143" t="s">
        <v>449</v>
      </c>
      <c r="C8" s="144">
        <v>0</v>
      </c>
      <c r="D8" s="144">
        <v>0</v>
      </c>
      <c r="E8" s="144">
        <v>0</v>
      </c>
      <c r="F8" s="144">
        <v>0</v>
      </c>
      <c r="G8" s="144"/>
      <c r="H8" s="144"/>
    </row>
    <row r="9" spans="2:8" ht="12.75">
      <c r="B9" s="143" t="s">
        <v>450</v>
      </c>
      <c r="C9" s="144">
        <v>0</v>
      </c>
      <c r="D9" s="144">
        <v>0</v>
      </c>
      <c r="E9" s="144">
        <v>0</v>
      </c>
      <c r="F9" s="144">
        <v>0</v>
      </c>
      <c r="G9" s="144"/>
      <c r="H9" s="144"/>
    </row>
    <row r="10" spans="2:8" ht="12.75">
      <c r="B10" s="143" t="s">
        <v>451</v>
      </c>
      <c r="C10" s="144">
        <v>0</v>
      </c>
      <c r="D10" s="144">
        <v>0</v>
      </c>
      <c r="E10" s="144">
        <v>0</v>
      </c>
      <c r="F10" s="144">
        <v>0</v>
      </c>
      <c r="G10" s="144"/>
      <c r="H10" s="144"/>
    </row>
    <row r="11" spans="2:8" ht="12.75">
      <c r="B11" s="143" t="s">
        <v>452</v>
      </c>
      <c r="C11" s="144">
        <v>0</v>
      </c>
      <c r="D11" s="144">
        <v>0</v>
      </c>
      <c r="E11" s="144">
        <v>0</v>
      </c>
      <c r="F11" s="144">
        <v>0</v>
      </c>
      <c r="G11" s="144"/>
      <c r="H11" s="144"/>
    </row>
    <row r="12" spans="2:8" ht="12.75">
      <c r="B12" s="143" t="s">
        <v>453</v>
      </c>
      <c r="C12" s="144">
        <v>0</v>
      </c>
      <c r="D12" s="144">
        <v>0</v>
      </c>
      <c r="E12" s="144">
        <v>0</v>
      </c>
      <c r="F12" s="144">
        <v>0</v>
      </c>
      <c r="G12" s="144"/>
      <c r="H12" s="144"/>
    </row>
    <row r="13" spans="2:8" ht="12.75">
      <c r="B13" s="143" t="s">
        <v>454</v>
      </c>
      <c r="C13" s="144">
        <v>0</v>
      </c>
      <c r="D13" s="144">
        <v>0</v>
      </c>
      <c r="E13" s="144">
        <v>0</v>
      </c>
      <c r="F13" s="144">
        <v>0</v>
      </c>
      <c r="G13" s="144"/>
      <c r="H13" s="144"/>
    </row>
    <row r="14" spans="2:8" ht="25.5">
      <c r="B14" s="143" t="s">
        <v>496</v>
      </c>
      <c r="C14" s="144">
        <v>0</v>
      </c>
      <c r="D14" s="144">
        <v>0</v>
      </c>
      <c r="E14" s="144">
        <v>0</v>
      </c>
      <c r="F14" s="144">
        <v>0</v>
      </c>
      <c r="G14" s="144"/>
      <c r="H14" s="144"/>
    </row>
    <row r="15" spans="2:8" ht="12.75">
      <c r="B15" s="143" t="s">
        <v>456</v>
      </c>
      <c r="C15" s="144">
        <v>0</v>
      </c>
      <c r="D15" s="144">
        <v>0</v>
      </c>
      <c r="E15" s="144">
        <v>0</v>
      </c>
      <c r="F15" s="144">
        <v>0</v>
      </c>
      <c r="G15" s="144"/>
      <c r="H15" s="144"/>
    </row>
    <row r="16" spans="2:8" ht="12.75">
      <c r="B16" s="143" t="s">
        <v>457</v>
      </c>
      <c r="C16" s="144">
        <v>0</v>
      </c>
      <c r="D16" s="144">
        <v>0</v>
      </c>
      <c r="E16" s="144">
        <v>0</v>
      </c>
      <c r="F16" s="144">
        <v>0</v>
      </c>
      <c r="G16" s="144"/>
      <c r="H16" s="144"/>
    </row>
    <row r="17" spans="2:8" ht="12.75">
      <c r="B17" s="143" t="s">
        <v>497</v>
      </c>
      <c r="C17" s="144">
        <v>0</v>
      </c>
      <c r="D17" s="144">
        <v>0</v>
      </c>
      <c r="E17" s="144">
        <v>0</v>
      </c>
      <c r="F17" s="144">
        <v>0</v>
      </c>
      <c r="G17" s="144"/>
      <c r="H17" s="144"/>
    </row>
    <row r="18" spans="2:8" ht="12.75">
      <c r="B18" s="143" t="s">
        <v>459</v>
      </c>
      <c r="C18" s="144">
        <v>0</v>
      </c>
      <c r="D18" s="144">
        <v>0</v>
      </c>
      <c r="E18" s="144">
        <v>0</v>
      </c>
      <c r="F18" s="144">
        <v>0</v>
      </c>
      <c r="G18" s="144"/>
      <c r="H18" s="144"/>
    </row>
    <row r="19" spans="2:8" ht="12.75">
      <c r="B19" s="143" t="s">
        <v>460</v>
      </c>
      <c r="C19" s="144">
        <v>0</v>
      </c>
      <c r="D19" s="144">
        <v>0</v>
      </c>
      <c r="E19" s="144">
        <v>0</v>
      </c>
      <c r="F19" s="144">
        <v>0</v>
      </c>
      <c r="G19" s="144"/>
      <c r="H19" s="144"/>
    </row>
    <row r="20" spans="2:8" ht="12.75">
      <c r="B20" s="135"/>
      <c r="C20" s="144"/>
      <c r="D20" s="144"/>
      <c r="E20" s="144"/>
      <c r="F20" s="144"/>
      <c r="G20" s="144"/>
      <c r="H20" s="144"/>
    </row>
    <row r="21" spans="2:8" ht="15">
      <c r="B21" s="131" t="s">
        <v>498</v>
      </c>
      <c r="C21" s="142">
        <f aca="true" t="shared" si="1" ref="C21:H21">SUM(C22:C26)</f>
        <v>0</v>
      </c>
      <c r="D21" s="142">
        <f t="shared" si="1"/>
        <v>0</v>
      </c>
      <c r="E21" s="142">
        <f t="shared" si="1"/>
        <v>0</v>
      </c>
      <c r="F21" s="142">
        <f t="shared" si="1"/>
        <v>0</v>
      </c>
      <c r="G21" s="142">
        <f t="shared" si="1"/>
        <v>0</v>
      </c>
      <c r="H21" s="142">
        <f t="shared" si="1"/>
        <v>0</v>
      </c>
    </row>
    <row r="22" spans="2:8" ht="12.75">
      <c r="B22" s="143" t="s">
        <v>462</v>
      </c>
      <c r="C22" s="144">
        <v>0</v>
      </c>
      <c r="D22" s="144">
        <v>0</v>
      </c>
      <c r="E22" s="144">
        <v>0</v>
      </c>
      <c r="F22" s="144">
        <v>0</v>
      </c>
      <c r="G22" s="144"/>
      <c r="H22" s="144"/>
    </row>
    <row r="23" spans="2:8" ht="12.75">
      <c r="B23" s="143" t="s">
        <v>463</v>
      </c>
      <c r="C23" s="144">
        <v>0</v>
      </c>
      <c r="D23" s="144">
        <v>0</v>
      </c>
      <c r="E23" s="144">
        <v>0</v>
      </c>
      <c r="F23" s="144">
        <v>0</v>
      </c>
      <c r="G23" s="144"/>
      <c r="H23" s="144"/>
    </row>
    <row r="24" spans="2:8" ht="12.75">
      <c r="B24" s="143" t="s">
        <v>464</v>
      </c>
      <c r="C24" s="144">
        <v>0</v>
      </c>
      <c r="D24" s="144">
        <v>0</v>
      </c>
      <c r="E24" s="144">
        <v>0</v>
      </c>
      <c r="F24" s="144">
        <v>0</v>
      </c>
      <c r="G24" s="144"/>
      <c r="H24" s="144"/>
    </row>
    <row r="25" spans="2:8" ht="25.5">
      <c r="B25" s="143" t="s">
        <v>465</v>
      </c>
      <c r="C25" s="144">
        <v>0</v>
      </c>
      <c r="D25" s="144">
        <v>0</v>
      </c>
      <c r="E25" s="144">
        <v>0</v>
      </c>
      <c r="F25" s="144">
        <v>0</v>
      </c>
      <c r="G25" s="144"/>
      <c r="H25" s="144"/>
    </row>
    <row r="26" spans="2:8" ht="12.75">
      <c r="B26" s="143" t="s">
        <v>466</v>
      </c>
      <c r="C26" s="144">
        <v>0</v>
      </c>
      <c r="D26" s="144">
        <v>0</v>
      </c>
      <c r="E26" s="144">
        <v>0</v>
      </c>
      <c r="F26" s="144">
        <v>0</v>
      </c>
      <c r="G26" s="144"/>
      <c r="H26" s="144"/>
    </row>
    <row r="27" spans="2:8" ht="12.75">
      <c r="B27" s="135"/>
      <c r="C27" s="144"/>
      <c r="D27" s="144"/>
      <c r="E27" s="144"/>
      <c r="F27" s="144"/>
      <c r="G27" s="144"/>
      <c r="H27" s="144"/>
    </row>
    <row r="28" spans="2:8" ht="12.75">
      <c r="B28" s="131" t="s">
        <v>499</v>
      </c>
      <c r="C28" s="142">
        <f aca="true" t="shared" si="2" ref="C28:H28">C29</f>
        <v>0</v>
      </c>
      <c r="D28" s="142">
        <f t="shared" si="2"/>
        <v>0</v>
      </c>
      <c r="E28" s="142">
        <f t="shared" si="2"/>
        <v>0</v>
      </c>
      <c r="F28" s="142">
        <f t="shared" si="2"/>
        <v>0</v>
      </c>
      <c r="G28" s="142">
        <f t="shared" si="2"/>
        <v>0</v>
      </c>
      <c r="H28" s="142">
        <f t="shared" si="2"/>
        <v>0</v>
      </c>
    </row>
    <row r="29" spans="2:8" ht="12.75">
      <c r="B29" s="143" t="s">
        <v>468</v>
      </c>
      <c r="C29" s="144">
        <f aca="true" t="shared" si="3" ref="C29:H29">C36</f>
        <v>0</v>
      </c>
      <c r="D29" s="144">
        <f t="shared" si="3"/>
        <v>0</v>
      </c>
      <c r="E29" s="144">
        <f t="shared" si="3"/>
        <v>0</v>
      </c>
      <c r="F29" s="144">
        <f t="shared" si="3"/>
        <v>0</v>
      </c>
      <c r="G29" s="144">
        <f t="shared" si="3"/>
        <v>0</v>
      </c>
      <c r="H29" s="144">
        <f t="shared" si="3"/>
        <v>0</v>
      </c>
    </row>
    <row r="30" spans="2:8" ht="12.75">
      <c r="B30" s="143"/>
      <c r="C30" s="144"/>
      <c r="D30" s="144"/>
      <c r="E30" s="144"/>
      <c r="F30" s="144"/>
      <c r="G30" s="144"/>
      <c r="H30" s="144"/>
    </row>
    <row r="31" spans="2:8" ht="12.75">
      <c r="B31" s="131" t="s">
        <v>500</v>
      </c>
      <c r="C31" s="142">
        <f aca="true" t="shared" si="4" ref="C31:H31">C7+C21+C28</f>
        <v>0</v>
      </c>
      <c r="D31" s="142">
        <f t="shared" si="4"/>
        <v>0</v>
      </c>
      <c r="E31" s="142">
        <f t="shared" si="4"/>
        <v>0</v>
      </c>
      <c r="F31" s="142">
        <f t="shared" si="4"/>
        <v>0</v>
      </c>
      <c r="G31" s="142">
        <f t="shared" si="4"/>
        <v>0</v>
      </c>
      <c r="H31" s="142">
        <f t="shared" si="4"/>
        <v>0</v>
      </c>
    </row>
    <row r="32" spans="2:8" ht="12.75">
      <c r="B32" s="135"/>
      <c r="C32" s="144"/>
      <c r="D32" s="144"/>
      <c r="E32" s="144"/>
      <c r="F32" s="144"/>
      <c r="G32" s="144"/>
      <c r="H32" s="144"/>
    </row>
    <row r="33" spans="2:8" ht="12.75">
      <c r="B33" s="136" t="s">
        <v>309</v>
      </c>
      <c r="C33" s="144"/>
      <c r="D33" s="144"/>
      <c r="E33" s="144"/>
      <c r="F33" s="144"/>
      <c r="G33" s="144"/>
      <c r="H33" s="144"/>
    </row>
    <row r="34" spans="2:8" ht="25.5">
      <c r="B34" s="135" t="s">
        <v>470</v>
      </c>
      <c r="C34" s="144">
        <v>0</v>
      </c>
      <c r="D34" s="144">
        <v>0</v>
      </c>
      <c r="E34" s="144">
        <v>0</v>
      </c>
      <c r="F34" s="144">
        <v>0</v>
      </c>
      <c r="G34" s="144"/>
      <c r="H34" s="144"/>
    </row>
    <row r="35" spans="2:8" ht="25.5">
      <c r="B35" s="135" t="s">
        <v>471</v>
      </c>
      <c r="C35" s="144">
        <v>0</v>
      </c>
      <c r="D35" s="144">
        <v>0</v>
      </c>
      <c r="E35" s="144">
        <v>0</v>
      </c>
      <c r="F35" s="144">
        <v>0</v>
      </c>
      <c r="G35" s="144"/>
      <c r="H35" s="144"/>
    </row>
    <row r="36" spans="2:8" ht="12.75">
      <c r="B36" s="136" t="s">
        <v>472</v>
      </c>
      <c r="C36" s="142">
        <f aca="true" t="shared" si="5" ref="C36:H36">SUM(C34:C35)</f>
        <v>0</v>
      </c>
      <c r="D36" s="142">
        <f t="shared" si="5"/>
        <v>0</v>
      </c>
      <c r="E36" s="142">
        <f t="shared" si="5"/>
        <v>0</v>
      </c>
      <c r="F36" s="142">
        <f t="shared" si="5"/>
        <v>0</v>
      </c>
      <c r="G36" s="142">
        <f t="shared" si="5"/>
        <v>0</v>
      </c>
      <c r="H36" s="142">
        <f t="shared" si="5"/>
        <v>0</v>
      </c>
    </row>
    <row r="37" spans="2:8" ht="13.5" thickBot="1">
      <c r="B37" s="145"/>
      <c r="C37" s="146"/>
      <c r="D37" s="146"/>
      <c r="E37" s="146"/>
      <c r="F37" s="146"/>
      <c r="G37" s="146"/>
      <c r="H37" s="146"/>
    </row>
    <row r="40" ht="12.75"/>
    <row r="41" ht="12.75"/>
    <row r="42" ht="12.75"/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="60" zoomScalePageLayoutView="0" workbookViewId="0" topLeftCell="A1">
      <selection activeCell="B2" sqref="B2:H5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7" width="10.00390625" style="1" bestFit="1" customWidth="1"/>
    <col min="8" max="8" width="14.421875" style="1" customWidth="1"/>
    <col min="9" max="16384" width="11.00390625" style="1" customWidth="1"/>
  </cols>
  <sheetData>
    <row r="1" ht="13.5" thickBot="1"/>
    <row r="2" spans="2:8" ht="12.75">
      <c r="B2" s="171" t="s">
        <v>120</v>
      </c>
      <c r="C2" s="172"/>
      <c r="D2" s="172"/>
      <c r="E2" s="172"/>
      <c r="F2" s="172"/>
      <c r="G2" s="172"/>
      <c r="H2" s="177"/>
    </row>
    <row r="3" spans="2:8" ht="12.75">
      <c r="B3" s="178" t="s">
        <v>501</v>
      </c>
      <c r="C3" s="179"/>
      <c r="D3" s="179"/>
      <c r="E3" s="179"/>
      <c r="F3" s="179"/>
      <c r="G3" s="179"/>
      <c r="H3" s="180"/>
    </row>
    <row r="4" spans="2:8" ht="13.5" thickBot="1">
      <c r="B4" s="181" t="s">
        <v>1</v>
      </c>
      <c r="C4" s="182"/>
      <c r="D4" s="182"/>
      <c r="E4" s="182"/>
      <c r="F4" s="182"/>
      <c r="G4" s="182"/>
      <c r="H4" s="183"/>
    </row>
    <row r="5" spans="2:8" ht="13.5" thickBot="1">
      <c r="B5" s="184" t="s">
        <v>440</v>
      </c>
      <c r="C5" s="185" t="s">
        <v>490</v>
      </c>
      <c r="D5" s="185" t="s">
        <v>491</v>
      </c>
      <c r="E5" s="185" t="s">
        <v>492</v>
      </c>
      <c r="F5" s="185" t="s">
        <v>493</v>
      </c>
      <c r="G5" s="185" t="s">
        <v>494</v>
      </c>
      <c r="H5" s="186" t="s">
        <v>122</v>
      </c>
    </row>
    <row r="6" spans="2:8" ht="12.75">
      <c r="B6" s="147" t="s">
        <v>476</v>
      </c>
      <c r="C6" s="63">
        <f aca="true" t="shared" si="0" ref="C6:H6">SUM(C7:C15)</f>
        <v>0</v>
      </c>
      <c r="D6" s="63">
        <f t="shared" si="0"/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</row>
    <row r="7" spans="2:8" ht="12.75">
      <c r="B7" s="148" t="s">
        <v>477</v>
      </c>
      <c r="C7" s="61">
        <v>0</v>
      </c>
      <c r="D7" s="61">
        <v>0</v>
      </c>
      <c r="E7" s="61">
        <v>0</v>
      </c>
      <c r="F7" s="61">
        <v>0</v>
      </c>
      <c r="G7" s="61"/>
      <c r="H7" s="61"/>
    </row>
    <row r="8" spans="2:8" ht="12.75">
      <c r="B8" s="148" t="s">
        <v>478</v>
      </c>
      <c r="C8" s="61">
        <v>0</v>
      </c>
      <c r="D8" s="61">
        <v>0</v>
      </c>
      <c r="E8" s="61">
        <v>0</v>
      </c>
      <c r="F8" s="61">
        <v>0</v>
      </c>
      <c r="G8" s="61"/>
      <c r="H8" s="61"/>
    </row>
    <row r="9" spans="2:8" ht="12.75">
      <c r="B9" s="148" t="s">
        <v>479</v>
      </c>
      <c r="C9" s="61">
        <v>0</v>
      </c>
      <c r="D9" s="61">
        <v>0</v>
      </c>
      <c r="E9" s="61">
        <v>0</v>
      </c>
      <c r="F9" s="61">
        <v>0</v>
      </c>
      <c r="G9" s="61"/>
      <c r="H9" s="61"/>
    </row>
    <row r="10" spans="2:8" ht="12.75">
      <c r="B10" s="148" t="s">
        <v>480</v>
      </c>
      <c r="C10" s="61">
        <v>0</v>
      </c>
      <c r="D10" s="61">
        <v>0</v>
      </c>
      <c r="E10" s="61">
        <v>0</v>
      </c>
      <c r="F10" s="61">
        <v>0</v>
      </c>
      <c r="G10" s="61"/>
      <c r="H10" s="61"/>
    </row>
    <row r="11" spans="2:8" ht="12.75">
      <c r="B11" s="148" t="s">
        <v>481</v>
      </c>
      <c r="C11" s="61">
        <v>0</v>
      </c>
      <c r="D11" s="61">
        <v>0</v>
      </c>
      <c r="E11" s="61">
        <v>0</v>
      </c>
      <c r="F11" s="61">
        <v>0</v>
      </c>
      <c r="G11" s="61"/>
      <c r="H11" s="61"/>
    </row>
    <row r="12" spans="2:8" ht="12.75">
      <c r="B12" s="148" t="s">
        <v>482</v>
      </c>
      <c r="C12" s="61">
        <v>0</v>
      </c>
      <c r="D12" s="61">
        <v>0</v>
      </c>
      <c r="E12" s="61">
        <v>0</v>
      </c>
      <c r="F12" s="61">
        <v>0</v>
      </c>
      <c r="G12" s="61"/>
      <c r="H12" s="61"/>
    </row>
    <row r="13" spans="2:8" ht="12.75">
      <c r="B13" s="148" t="s">
        <v>483</v>
      </c>
      <c r="C13" s="61">
        <v>0</v>
      </c>
      <c r="D13" s="61">
        <v>0</v>
      </c>
      <c r="E13" s="61">
        <v>0</v>
      </c>
      <c r="F13" s="61">
        <v>0</v>
      </c>
      <c r="G13" s="61"/>
      <c r="H13" s="61"/>
    </row>
    <row r="14" spans="2:8" ht="12.75">
      <c r="B14" s="148" t="s">
        <v>484</v>
      </c>
      <c r="C14" s="61">
        <v>0</v>
      </c>
      <c r="D14" s="61">
        <v>0</v>
      </c>
      <c r="E14" s="61">
        <v>0</v>
      </c>
      <c r="F14" s="61">
        <v>0</v>
      </c>
      <c r="G14" s="61"/>
      <c r="H14" s="61"/>
    </row>
    <row r="15" spans="2:8" ht="12.75">
      <c r="B15" s="148" t="s">
        <v>485</v>
      </c>
      <c r="C15" s="61">
        <v>0</v>
      </c>
      <c r="D15" s="61">
        <v>0</v>
      </c>
      <c r="E15" s="61">
        <v>0</v>
      </c>
      <c r="F15" s="61">
        <v>0</v>
      </c>
      <c r="G15" s="61"/>
      <c r="H15" s="61"/>
    </row>
    <row r="16" spans="2:8" ht="12.75">
      <c r="B16" s="148"/>
      <c r="C16" s="61"/>
      <c r="D16" s="61"/>
      <c r="E16" s="61"/>
      <c r="F16" s="61"/>
      <c r="G16" s="61"/>
      <c r="H16" s="61"/>
    </row>
    <row r="17" spans="2:8" ht="12.75">
      <c r="B17" s="147" t="s">
        <v>486</v>
      </c>
      <c r="C17" s="63">
        <f aca="true" t="shared" si="1" ref="C17:H17">SUM(C18:C26)</f>
        <v>0</v>
      </c>
      <c r="D17" s="63">
        <f t="shared" si="1"/>
        <v>0</v>
      </c>
      <c r="E17" s="63">
        <f t="shared" si="1"/>
        <v>0</v>
      </c>
      <c r="F17" s="63">
        <f t="shared" si="1"/>
        <v>0</v>
      </c>
      <c r="G17" s="63">
        <f t="shared" si="1"/>
        <v>0</v>
      </c>
      <c r="H17" s="63">
        <f t="shared" si="1"/>
        <v>0</v>
      </c>
    </row>
    <row r="18" spans="2:8" ht="12.75">
      <c r="B18" s="148" t="s">
        <v>477</v>
      </c>
      <c r="C18" s="61">
        <v>0</v>
      </c>
      <c r="D18" s="61">
        <v>0</v>
      </c>
      <c r="E18" s="61">
        <v>0</v>
      </c>
      <c r="F18" s="61">
        <v>0</v>
      </c>
      <c r="G18" s="61"/>
      <c r="H18" s="61"/>
    </row>
    <row r="19" spans="2:8" ht="12.75">
      <c r="B19" s="148" t="s">
        <v>478</v>
      </c>
      <c r="C19" s="61">
        <v>0</v>
      </c>
      <c r="D19" s="61">
        <v>0</v>
      </c>
      <c r="E19" s="61">
        <v>0</v>
      </c>
      <c r="F19" s="61">
        <v>0</v>
      </c>
      <c r="G19" s="61"/>
      <c r="H19" s="61"/>
    </row>
    <row r="20" spans="2:8" ht="12.75">
      <c r="B20" s="148" t="s">
        <v>479</v>
      </c>
      <c r="C20" s="61">
        <v>0</v>
      </c>
      <c r="D20" s="61">
        <v>0</v>
      </c>
      <c r="E20" s="61">
        <v>0</v>
      </c>
      <c r="F20" s="61">
        <v>0</v>
      </c>
      <c r="G20" s="61"/>
      <c r="H20" s="61"/>
    </row>
    <row r="21" spans="2:8" ht="12.75">
      <c r="B21" s="148" t="s">
        <v>480</v>
      </c>
      <c r="C21" s="61">
        <v>0</v>
      </c>
      <c r="D21" s="61">
        <v>0</v>
      </c>
      <c r="E21" s="61">
        <v>0</v>
      </c>
      <c r="F21" s="61">
        <v>0</v>
      </c>
      <c r="G21" s="61"/>
      <c r="H21" s="61"/>
    </row>
    <row r="22" spans="2:8" ht="12.75">
      <c r="B22" s="148" t="s">
        <v>481</v>
      </c>
      <c r="C22" s="61">
        <v>0</v>
      </c>
      <c r="D22" s="61">
        <v>0</v>
      </c>
      <c r="E22" s="61">
        <v>0</v>
      </c>
      <c r="F22" s="61">
        <v>0</v>
      </c>
      <c r="G22" s="61"/>
      <c r="H22" s="61"/>
    </row>
    <row r="23" spans="2:8" ht="12.75">
      <c r="B23" s="148" t="s">
        <v>482</v>
      </c>
      <c r="C23" s="61">
        <v>0</v>
      </c>
      <c r="D23" s="61">
        <v>0</v>
      </c>
      <c r="E23" s="61">
        <v>0</v>
      </c>
      <c r="F23" s="61">
        <v>0</v>
      </c>
      <c r="G23" s="61"/>
      <c r="H23" s="61"/>
    </row>
    <row r="24" spans="2:8" ht="12.75">
      <c r="B24" s="148" t="s">
        <v>483</v>
      </c>
      <c r="C24" s="61">
        <v>0</v>
      </c>
      <c r="D24" s="61">
        <v>0</v>
      </c>
      <c r="E24" s="61">
        <v>0</v>
      </c>
      <c r="F24" s="61">
        <v>0</v>
      </c>
      <c r="G24" s="61"/>
      <c r="H24" s="61"/>
    </row>
    <row r="25" spans="2:8" ht="12.75">
      <c r="B25" s="148" t="s">
        <v>487</v>
      </c>
      <c r="C25" s="61">
        <v>0</v>
      </c>
      <c r="D25" s="61">
        <v>0</v>
      </c>
      <c r="E25" s="61">
        <v>0</v>
      </c>
      <c r="F25" s="61">
        <v>0</v>
      </c>
      <c r="G25" s="61"/>
      <c r="H25" s="61"/>
    </row>
    <row r="26" spans="2:8" ht="12.75">
      <c r="B26" s="148" t="s">
        <v>485</v>
      </c>
      <c r="C26" s="61">
        <v>0</v>
      </c>
      <c r="D26" s="61">
        <v>0</v>
      </c>
      <c r="E26" s="61">
        <v>0</v>
      </c>
      <c r="F26" s="61">
        <v>0</v>
      </c>
      <c r="G26" s="61"/>
      <c r="H26" s="61"/>
    </row>
    <row r="27" spans="2:8" ht="12.75">
      <c r="B27" s="148"/>
      <c r="C27" s="61"/>
      <c r="D27" s="61"/>
      <c r="E27" s="61"/>
      <c r="F27" s="61"/>
      <c r="G27" s="61"/>
      <c r="H27" s="61"/>
    </row>
    <row r="28" spans="2:8" ht="12.75">
      <c r="B28" s="147" t="s">
        <v>502</v>
      </c>
      <c r="C28" s="63">
        <f aca="true" t="shared" si="2" ref="C28:H28">C6+C17</f>
        <v>0</v>
      </c>
      <c r="D28" s="63">
        <f t="shared" si="2"/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</row>
    <row r="29" spans="2:8" ht="13.5" thickBot="1">
      <c r="B29" s="149"/>
      <c r="C29" s="128"/>
      <c r="D29" s="128"/>
      <c r="E29" s="128"/>
      <c r="F29" s="128"/>
      <c r="G29" s="128"/>
      <c r="H29" s="128"/>
    </row>
    <row r="33" ht="12.75"/>
    <row r="34" ht="12.75"/>
    <row r="35" ht="12.75"/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73"/>
  <sheetViews>
    <sheetView tabSelected="1" view="pageBreakPreview" zoomScale="60" zoomScalePageLayoutView="0" workbookViewId="0" topLeftCell="A61">
      <selection activeCell="B61" sqref="B61"/>
    </sheetView>
  </sheetViews>
  <sheetFormatPr defaultColWidth="11.00390625" defaultRowHeight="15"/>
  <cols>
    <col min="1" max="1" width="2.28125" style="1" customWidth="1"/>
    <col min="2" max="2" width="46.140625" style="1" customWidth="1"/>
    <col min="3" max="3" width="16.7109375" style="1" customWidth="1"/>
    <col min="4" max="4" width="12.8515625" style="1" customWidth="1"/>
    <col min="5" max="5" width="13.28125" style="1" customWidth="1"/>
    <col min="6" max="6" width="9.57421875" style="1" customWidth="1"/>
    <col min="7" max="7" width="14.57421875" style="1" customWidth="1"/>
    <col min="8" max="16384" width="11.00390625" style="1" customWidth="1"/>
  </cols>
  <sheetData>
    <row r="1" spans="2:7" ht="12.75">
      <c r="B1" s="171" t="s">
        <v>120</v>
      </c>
      <c r="C1" s="172"/>
      <c r="D1" s="172"/>
      <c r="E1" s="172"/>
      <c r="F1" s="172"/>
      <c r="G1" s="173"/>
    </row>
    <row r="2" spans="2:7" ht="13.5" thickBot="1">
      <c r="B2" s="174" t="s">
        <v>503</v>
      </c>
      <c r="C2" s="175"/>
      <c r="D2" s="175"/>
      <c r="E2" s="175"/>
      <c r="F2" s="175"/>
      <c r="G2" s="176"/>
    </row>
    <row r="3" spans="2:8" ht="39" thickBot="1">
      <c r="B3" s="150"/>
      <c r="C3" s="151" t="s">
        <v>504</v>
      </c>
      <c r="D3" s="152" t="s">
        <v>505</v>
      </c>
      <c r="E3" s="151" t="s">
        <v>506</v>
      </c>
      <c r="F3" s="151" t="s">
        <v>507</v>
      </c>
      <c r="G3" s="151" t="s">
        <v>508</v>
      </c>
      <c r="H3" s="153"/>
    </row>
    <row r="4" spans="2:8" ht="12.75">
      <c r="B4" s="154" t="s">
        <v>509</v>
      </c>
      <c r="C4" s="155"/>
      <c r="D4" s="156"/>
      <c r="E4" s="156"/>
      <c r="F4" s="156"/>
      <c r="G4" s="156"/>
      <c r="H4" s="153"/>
    </row>
    <row r="5" spans="2:8" ht="25.5">
      <c r="B5" s="157" t="s">
        <v>510</v>
      </c>
      <c r="C5" s="155"/>
      <c r="D5" s="156"/>
      <c r="E5" s="156"/>
      <c r="F5" s="156"/>
      <c r="G5" s="156"/>
      <c r="H5" s="153"/>
    </row>
    <row r="6" spans="2:8" ht="12.75">
      <c r="B6" s="158" t="s">
        <v>511</v>
      </c>
      <c r="C6" s="155"/>
      <c r="D6" s="156"/>
      <c r="E6" s="156"/>
      <c r="F6" s="156"/>
      <c r="G6" s="156"/>
      <c r="H6" s="153"/>
    </row>
    <row r="7" spans="2:8" ht="12.75">
      <c r="B7" s="154"/>
      <c r="C7" s="159"/>
      <c r="D7" s="160"/>
      <c r="E7" s="160"/>
      <c r="F7" s="160"/>
      <c r="G7" s="160"/>
      <c r="H7" s="153"/>
    </row>
    <row r="8" spans="2:8" ht="12.75">
      <c r="B8" s="154" t="s">
        <v>512</v>
      </c>
      <c r="C8" s="159"/>
      <c r="D8" s="160"/>
      <c r="E8" s="160"/>
      <c r="F8" s="160"/>
      <c r="G8" s="160"/>
      <c r="H8" s="153"/>
    </row>
    <row r="9" spans="2:8" ht="12.75">
      <c r="B9" s="158" t="s">
        <v>513</v>
      </c>
      <c r="C9" s="159"/>
      <c r="D9" s="160"/>
      <c r="E9" s="160"/>
      <c r="F9" s="160"/>
      <c r="G9" s="160"/>
      <c r="H9" s="153"/>
    </row>
    <row r="10" spans="2:8" ht="12.75">
      <c r="B10" s="161" t="s">
        <v>514</v>
      </c>
      <c r="C10" s="159"/>
      <c r="D10" s="160"/>
      <c r="E10" s="160"/>
      <c r="F10" s="160"/>
      <c r="G10" s="160"/>
      <c r="H10" s="153"/>
    </row>
    <row r="11" spans="2:8" ht="12.75">
      <c r="B11" s="161" t="s">
        <v>515</v>
      </c>
      <c r="C11" s="159"/>
      <c r="D11" s="160"/>
      <c r="E11" s="160"/>
      <c r="F11" s="160"/>
      <c r="G11" s="160"/>
      <c r="H11" s="153"/>
    </row>
    <row r="12" spans="2:8" ht="12.75">
      <c r="B12" s="161" t="s">
        <v>516</v>
      </c>
      <c r="C12" s="159"/>
      <c r="D12" s="160"/>
      <c r="E12" s="160"/>
      <c r="F12" s="160"/>
      <c r="G12" s="160"/>
      <c r="H12" s="153"/>
    </row>
    <row r="13" spans="2:8" ht="12.75">
      <c r="B13" s="158" t="s">
        <v>517</v>
      </c>
      <c r="C13" s="159"/>
      <c r="D13" s="160"/>
      <c r="E13" s="160"/>
      <c r="F13" s="160"/>
      <c r="G13" s="160"/>
      <c r="H13" s="153"/>
    </row>
    <row r="14" spans="2:8" ht="12.75">
      <c r="B14" s="161" t="s">
        <v>514</v>
      </c>
      <c r="C14" s="159"/>
      <c r="D14" s="160"/>
      <c r="E14" s="160"/>
      <c r="F14" s="160"/>
      <c r="G14" s="160"/>
      <c r="H14" s="153"/>
    </row>
    <row r="15" spans="2:8" ht="12.75">
      <c r="B15" s="161" t="s">
        <v>515</v>
      </c>
      <c r="C15" s="159"/>
      <c r="D15" s="160"/>
      <c r="E15" s="160"/>
      <c r="F15" s="160"/>
      <c r="G15" s="160"/>
      <c r="H15" s="153"/>
    </row>
    <row r="16" spans="2:8" ht="12.75">
      <c r="B16" s="161" t="s">
        <v>516</v>
      </c>
      <c r="C16" s="159"/>
      <c r="D16" s="160"/>
      <c r="E16" s="160"/>
      <c r="F16" s="160"/>
      <c r="G16" s="160"/>
      <c r="H16" s="153"/>
    </row>
    <row r="17" spans="2:8" ht="12.75">
      <c r="B17" s="158" t="s">
        <v>518</v>
      </c>
      <c r="C17" s="159"/>
      <c r="D17" s="160"/>
      <c r="E17" s="160"/>
      <c r="F17" s="160"/>
      <c r="G17" s="160"/>
      <c r="H17" s="153"/>
    </row>
    <row r="18" spans="2:8" ht="12.75">
      <c r="B18" s="158" t="s">
        <v>519</v>
      </c>
      <c r="C18" s="159"/>
      <c r="D18" s="160"/>
      <c r="E18" s="160"/>
      <c r="F18" s="160"/>
      <c r="G18" s="160"/>
      <c r="H18" s="153"/>
    </row>
    <row r="19" spans="2:8" ht="12.75">
      <c r="B19" s="158" t="s">
        <v>520</v>
      </c>
      <c r="C19" s="159"/>
      <c r="D19" s="160"/>
      <c r="E19" s="160"/>
      <c r="F19" s="160"/>
      <c r="G19" s="160"/>
      <c r="H19" s="153"/>
    </row>
    <row r="20" spans="2:8" ht="12.75">
      <c r="B20" s="158" t="s">
        <v>521</v>
      </c>
      <c r="C20" s="159"/>
      <c r="D20" s="160"/>
      <c r="E20" s="160"/>
      <c r="F20" s="160"/>
      <c r="G20" s="160"/>
      <c r="H20" s="153"/>
    </row>
    <row r="21" spans="2:8" ht="12.75">
      <c r="B21" s="158" t="s">
        <v>522</v>
      </c>
      <c r="C21" s="159"/>
      <c r="D21" s="160"/>
      <c r="E21" s="160"/>
      <c r="F21" s="160"/>
      <c r="G21" s="160"/>
      <c r="H21" s="153"/>
    </row>
    <row r="22" spans="2:8" ht="12.75">
      <c r="B22" s="158" t="s">
        <v>523</v>
      </c>
      <c r="C22" s="159"/>
      <c r="D22" s="160"/>
      <c r="E22" s="160"/>
      <c r="F22" s="160"/>
      <c r="G22" s="160"/>
      <c r="H22" s="153"/>
    </row>
    <row r="23" spans="2:8" ht="12.75">
      <c r="B23" s="158" t="s">
        <v>524</v>
      </c>
      <c r="C23" s="159"/>
      <c r="D23" s="160"/>
      <c r="E23" s="160"/>
      <c r="F23" s="160"/>
      <c r="G23" s="160"/>
      <c r="H23" s="153"/>
    </row>
    <row r="24" spans="2:8" ht="12.75">
      <c r="B24" s="158" t="s">
        <v>525</v>
      </c>
      <c r="C24" s="159"/>
      <c r="D24" s="160"/>
      <c r="E24" s="160"/>
      <c r="F24" s="160"/>
      <c r="G24" s="160"/>
      <c r="H24" s="153"/>
    </row>
    <row r="25" spans="2:8" ht="12.75">
      <c r="B25" s="158"/>
      <c r="C25" s="159"/>
      <c r="D25" s="160"/>
      <c r="E25" s="160"/>
      <c r="F25" s="160"/>
      <c r="G25" s="160"/>
      <c r="H25" s="153"/>
    </row>
    <row r="26" spans="2:8" ht="12.75">
      <c r="B26" s="162" t="s">
        <v>526</v>
      </c>
      <c r="C26" s="159"/>
      <c r="D26" s="160"/>
      <c r="E26" s="160"/>
      <c r="F26" s="160"/>
      <c r="G26" s="160"/>
      <c r="H26" s="153"/>
    </row>
    <row r="27" spans="2:8" ht="12.75">
      <c r="B27" s="158" t="s">
        <v>527</v>
      </c>
      <c r="C27" s="159"/>
      <c r="D27" s="160"/>
      <c r="E27" s="160"/>
      <c r="F27" s="160"/>
      <c r="G27" s="160"/>
      <c r="H27" s="153"/>
    </row>
    <row r="28" spans="2:8" ht="12.75">
      <c r="B28" s="158"/>
      <c r="C28" s="159"/>
      <c r="D28" s="160"/>
      <c r="E28" s="160"/>
      <c r="F28" s="160"/>
      <c r="G28" s="160"/>
      <c r="H28" s="153"/>
    </row>
    <row r="29" spans="2:8" ht="12.75">
      <c r="B29" s="162" t="s">
        <v>528</v>
      </c>
      <c r="C29" s="159"/>
      <c r="D29" s="160"/>
      <c r="E29" s="160"/>
      <c r="F29" s="160"/>
      <c r="G29" s="160"/>
      <c r="H29" s="153"/>
    </row>
    <row r="30" spans="2:8" ht="12.75">
      <c r="B30" s="158" t="s">
        <v>513</v>
      </c>
      <c r="C30" s="159"/>
      <c r="D30" s="160"/>
      <c r="E30" s="160"/>
      <c r="F30" s="160"/>
      <c r="G30" s="160"/>
      <c r="H30" s="153"/>
    </row>
    <row r="31" spans="2:8" ht="12.75">
      <c r="B31" s="158" t="s">
        <v>517</v>
      </c>
      <c r="C31" s="159"/>
      <c r="D31" s="160"/>
      <c r="E31" s="160"/>
      <c r="F31" s="160"/>
      <c r="G31" s="160"/>
      <c r="H31" s="153"/>
    </row>
    <row r="32" spans="2:8" ht="12.75">
      <c r="B32" s="158" t="s">
        <v>529</v>
      </c>
      <c r="C32" s="159"/>
      <c r="D32" s="160"/>
      <c r="E32" s="160"/>
      <c r="F32" s="160"/>
      <c r="G32" s="160"/>
      <c r="H32" s="153"/>
    </row>
    <row r="33" spans="2:8" ht="12.75">
      <c r="B33" s="158"/>
      <c r="C33" s="159"/>
      <c r="D33" s="160"/>
      <c r="E33" s="160"/>
      <c r="F33" s="160"/>
      <c r="G33" s="160"/>
      <c r="H33" s="153"/>
    </row>
    <row r="34" spans="2:8" ht="12.75">
      <c r="B34" s="162" t="s">
        <v>530</v>
      </c>
      <c r="C34" s="159"/>
      <c r="D34" s="160"/>
      <c r="E34" s="160"/>
      <c r="F34" s="160"/>
      <c r="G34" s="160"/>
      <c r="H34" s="153"/>
    </row>
    <row r="35" spans="2:8" ht="12.75">
      <c r="B35" s="158" t="s">
        <v>531</v>
      </c>
      <c r="C35" s="159"/>
      <c r="D35" s="160"/>
      <c r="E35" s="160"/>
      <c r="F35" s="160"/>
      <c r="G35" s="160"/>
      <c r="H35" s="153"/>
    </row>
    <row r="36" spans="2:8" ht="12.75">
      <c r="B36" s="158" t="s">
        <v>532</v>
      </c>
      <c r="C36" s="159"/>
      <c r="D36" s="160"/>
      <c r="E36" s="160"/>
      <c r="F36" s="160"/>
      <c r="G36" s="160"/>
      <c r="H36" s="153"/>
    </row>
    <row r="37" spans="2:8" ht="12.75">
      <c r="B37" s="158" t="s">
        <v>533</v>
      </c>
      <c r="C37" s="159"/>
      <c r="D37" s="160"/>
      <c r="E37" s="160"/>
      <c r="F37" s="160"/>
      <c r="G37" s="160"/>
      <c r="H37" s="153"/>
    </row>
    <row r="38" spans="2:8" ht="12.75">
      <c r="B38" s="163"/>
      <c r="C38" s="159"/>
      <c r="D38" s="160"/>
      <c r="E38" s="160"/>
      <c r="F38" s="160"/>
      <c r="G38" s="160"/>
      <c r="H38" s="153"/>
    </row>
    <row r="39" spans="2:8" ht="12.75">
      <c r="B39" s="154" t="s">
        <v>534</v>
      </c>
      <c r="C39" s="159"/>
      <c r="D39" s="160"/>
      <c r="E39" s="160"/>
      <c r="F39" s="160"/>
      <c r="G39" s="160"/>
      <c r="H39" s="153"/>
    </row>
    <row r="40" spans="2:8" ht="12.75">
      <c r="B40" s="163"/>
      <c r="C40" s="159"/>
      <c r="D40" s="160"/>
      <c r="E40" s="160"/>
      <c r="F40" s="160"/>
      <c r="G40" s="160"/>
      <c r="H40" s="153"/>
    </row>
    <row r="41" spans="2:8" ht="12.75">
      <c r="B41" s="154" t="s">
        <v>535</v>
      </c>
      <c r="C41" s="159"/>
      <c r="D41" s="160"/>
      <c r="E41" s="160"/>
      <c r="F41" s="160"/>
      <c r="G41" s="160"/>
      <c r="H41" s="153"/>
    </row>
    <row r="42" spans="2:8" ht="12.75">
      <c r="B42" s="158" t="s">
        <v>536</v>
      </c>
      <c r="C42" s="159"/>
      <c r="D42" s="160"/>
      <c r="E42" s="160"/>
      <c r="F42" s="160"/>
      <c r="G42" s="160"/>
      <c r="H42" s="153"/>
    </row>
    <row r="43" spans="2:8" ht="12.75">
      <c r="B43" s="158" t="s">
        <v>537</v>
      </c>
      <c r="C43" s="159"/>
      <c r="D43" s="160"/>
      <c r="E43" s="160"/>
      <c r="F43" s="160"/>
      <c r="G43" s="160"/>
      <c r="H43" s="153"/>
    </row>
    <row r="44" spans="2:8" ht="12.75">
      <c r="B44" s="158" t="s">
        <v>538</v>
      </c>
      <c r="C44" s="159"/>
      <c r="D44" s="160"/>
      <c r="E44" s="160"/>
      <c r="F44" s="160"/>
      <c r="G44" s="160"/>
      <c r="H44" s="153"/>
    </row>
    <row r="45" spans="2:8" ht="12.75">
      <c r="B45" s="163"/>
      <c r="C45" s="159"/>
      <c r="D45" s="160"/>
      <c r="E45" s="160"/>
      <c r="F45" s="160"/>
      <c r="G45" s="160"/>
      <c r="H45" s="153"/>
    </row>
    <row r="46" spans="2:8" ht="25.5">
      <c r="B46" s="164" t="s">
        <v>539</v>
      </c>
      <c r="C46" s="159"/>
      <c r="D46" s="160"/>
      <c r="E46" s="160"/>
      <c r="F46" s="160"/>
      <c r="G46" s="160"/>
      <c r="H46" s="153"/>
    </row>
    <row r="47" spans="2:8" ht="12.75">
      <c r="B47" s="158" t="s">
        <v>537</v>
      </c>
      <c r="C47" s="159"/>
      <c r="D47" s="160"/>
      <c r="E47" s="160"/>
      <c r="F47" s="160"/>
      <c r="G47" s="160"/>
      <c r="H47" s="153"/>
    </row>
    <row r="48" spans="2:8" ht="12.75">
      <c r="B48" s="158" t="s">
        <v>538</v>
      </c>
      <c r="C48" s="159"/>
      <c r="D48" s="160"/>
      <c r="E48" s="160"/>
      <c r="F48" s="160"/>
      <c r="G48" s="160"/>
      <c r="H48" s="153"/>
    </row>
    <row r="49" spans="2:8" ht="12.75">
      <c r="B49" s="163"/>
      <c r="C49" s="159"/>
      <c r="D49" s="160"/>
      <c r="E49" s="160"/>
      <c r="F49" s="160"/>
      <c r="G49" s="160"/>
      <c r="H49" s="153"/>
    </row>
    <row r="50" spans="2:8" ht="12.75">
      <c r="B50" s="154" t="s">
        <v>540</v>
      </c>
      <c r="C50" s="159"/>
      <c r="D50" s="160"/>
      <c r="E50" s="160"/>
      <c r="F50" s="160"/>
      <c r="G50" s="160"/>
      <c r="H50" s="153"/>
    </row>
    <row r="51" spans="2:8" ht="12.75">
      <c r="B51" s="158" t="s">
        <v>537</v>
      </c>
      <c r="C51" s="159"/>
      <c r="D51" s="160"/>
      <c r="E51" s="160"/>
      <c r="F51" s="160"/>
      <c r="G51" s="160"/>
      <c r="H51" s="153"/>
    </row>
    <row r="52" spans="2:8" ht="12.75">
      <c r="B52" s="158" t="s">
        <v>538</v>
      </c>
      <c r="C52" s="159"/>
      <c r="D52" s="160"/>
      <c r="E52" s="160"/>
      <c r="F52" s="160"/>
      <c r="G52" s="160"/>
      <c r="H52" s="153"/>
    </row>
    <row r="53" spans="2:8" ht="12.75">
      <c r="B53" s="158" t="s">
        <v>541</v>
      </c>
      <c r="C53" s="159"/>
      <c r="D53" s="160"/>
      <c r="E53" s="160"/>
      <c r="F53" s="160"/>
      <c r="G53" s="160"/>
      <c r="H53" s="153"/>
    </row>
    <row r="54" spans="2:8" ht="12.75">
      <c r="B54" s="163"/>
      <c r="C54" s="159"/>
      <c r="D54" s="160"/>
      <c r="E54" s="160"/>
      <c r="F54" s="160"/>
      <c r="G54" s="160"/>
      <c r="H54" s="153"/>
    </row>
    <row r="55" spans="2:8" ht="12.75">
      <c r="B55" s="154" t="s">
        <v>542</v>
      </c>
      <c r="C55" s="159"/>
      <c r="D55" s="160"/>
      <c r="E55" s="160"/>
      <c r="F55" s="160"/>
      <c r="G55" s="160"/>
      <c r="H55" s="153"/>
    </row>
    <row r="56" spans="2:8" ht="12.75">
      <c r="B56" s="158" t="s">
        <v>537</v>
      </c>
      <c r="C56" s="159"/>
      <c r="D56" s="160"/>
      <c r="E56" s="160"/>
      <c r="F56" s="160"/>
      <c r="G56" s="160"/>
      <c r="H56" s="153"/>
    </row>
    <row r="57" spans="2:8" ht="12.75">
      <c r="B57" s="158" t="s">
        <v>538</v>
      </c>
      <c r="C57" s="159"/>
      <c r="D57" s="160"/>
      <c r="E57" s="160"/>
      <c r="F57" s="160"/>
      <c r="G57" s="160"/>
      <c r="H57" s="153"/>
    </row>
    <row r="58" spans="2:8" ht="12.75">
      <c r="B58" s="163"/>
      <c r="C58" s="159"/>
      <c r="D58" s="160"/>
      <c r="E58" s="160"/>
      <c r="F58" s="160"/>
      <c r="G58" s="160"/>
      <c r="H58" s="153"/>
    </row>
    <row r="59" spans="2:8" ht="12.75">
      <c r="B59" s="154" t="s">
        <v>543</v>
      </c>
      <c r="C59" s="159"/>
      <c r="D59" s="160"/>
      <c r="E59" s="160"/>
      <c r="F59" s="160"/>
      <c r="G59" s="160"/>
      <c r="H59" s="153"/>
    </row>
    <row r="60" spans="2:8" ht="12.75">
      <c r="B60" s="158" t="s">
        <v>544</v>
      </c>
      <c r="C60" s="159"/>
      <c r="D60" s="160"/>
      <c r="E60" s="160"/>
      <c r="F60" s="160"/>
      <c r="G60" s="160"/>
      <c r="H60" s="153"/>
    </row>
    <row r="61" spans="2:8" ht="12.75">
      <c r="B61" s="158" t="s">
        <v>545</v>
      </c>
      <c r="C61" s="159"/>
      <c r="D61" s="160"/>
      <c r="E61" s="160"/>
      <c r="F61" s="160"/>
      <c r="G61" s="160"/>
      <c r="H61" s="153"/>
    </row>
    <row r="62" spans="2:8" ht="12.75">
      <c r="B62" s="163"/>
      <c r="C62" s="159"/>
      <c r="D62" s="160"/>
      <c r="E62" s="160"/>
      <c r="F62" s="160"/>
      <c r="G62" s="160"/>
      <c r="H62" s="153"/>
    </row>
    <row r="63" spans="2:8" ht="12.75">
      <c r="B63" s="154" t="s">
        <v>546</v>
      </c>
      <c r="C63" s="159"/>
      <c r="D63" s="160"/>
      <c r="E63" s="160"/>
      <c r="F63" s="160"/>
      <c r="G63" s="160"/>
      <c r="H63" s="153"/>
    </row>
    <row r="64" spans="2:8" ht="12.75">
      <c r="B64" s="158" t="s">
        <v>547</v>
      </c>
      <c r="C64" s="159"/>
      <c r="D64" s="160"/>
      <c r="E64" s="160"/>
      <c r="F64" s="160"/>
      <c r="G64" s="160"/>
      <c r="H64" s="153"/>
    </row>
    <row r="65" spans="2:8" ht="12.75">
      <c r="B65" s="165" t="s">
        <v>548</v>
      </c>
      <c r="C65" s="159"/>
      <c r="D65" s="159"/>
      <c r="E65" s="159"/>
      <c r="F65" s="159"/>
      <c r="G65" s="159"/>
      <c r="H65" s="153"/>
    </row>
    <row r="66" spans="2:8" ht="13.5" thickBot="1">
      <c r="B66" s="166"/>
      <c r="C66" s="166"/>
      <c r="D66" s="166"/>
      <c r="E66" s="166"/>
      <c r="F66" s="166"/>
      <c r="G66" s="166"/>
      <c r="H66" s="153"/>
    </row>
    <row r="67" spans="2:8" ht="12.75">
      <c r="B67" s="153"/>
      <c r="C67" s="153"/>
      <c r="D67" s="153"/>
      <c r="E67" s="153"/>
      <c r="F67" s="153"/>
      <c r="G67" s="153"/>
      <c r="H67" s="153"/>
    </row>
    <row r="68" spans="2:8" ht="12.75">
      <c r="B68" s="153"/>
      <c r="C68" s="153"/>
      <c r="D68" s="153"/>
      <c r="E68" s="153"/>
      <c r="F68" s="153"/>
      <c r="G68" s="153"/>
      <c r="H68" s="153"/>
    </row>
    <row r="69" spans="2:8" ht="12.75">
      <c r="B69" s="153"/>
      <c r="C69" s="153"/>
      <c r="D69" s="153"/>
      <c r="E69" s="153"/>
      <c r="F69" s="153"/>
      <c r="G69" s="153"/>
      <c r="H69" s="153"/>
    </row>
    <row r="70" spans="2:8" ht="12.75">
      <c r="B70" s="153"/>
      <c r="C70" s="153"/>
      <c r="D70" s="153"/>
      <c r="E70" s="153"/>
      <c r="F70" s="153"/>
      <c r="G70" s="153"/>
      <c r="H70" s="153"/>
    </row>
    <row r="71" spans="2:8" ht="12.75">
      <c r="B71" s="153"/>
      <c r="C71" s="153"/>
      <c r="D71" s="153"/>
      <c r="E71" s="153"/>
      <c r="F71" s="153"/>
      <c r="G71" s="153"/>
      <c r="H71" s="153"/>
    </row>
    <row r="72" spans="2:8" ht="12.75">
      <c r="B72" s="153"/>
      <c r="C72" s="153"/>
      <c r="D72" s="153"/>
      <c r="E72" s="153"/>
      <c r="F72" s="153"/>
      <c r="G72" s="153"/>
      <c r="H72" s="153"/>
    </row>
    <row r="73" spans="2:8" ht="12.75">
      <c r="B73" s="153"/>
      <c r="C73" s="153"/>
      <c r="D73" s="153"/>
      <c r="E73" s="153"/>
      <c r="F73" s="153"/>
      <c r="G73" s="153"/>
      <c r="H73" s="153"/>
    </row>
  </sheetData>
  <sheetProtection/>
  <mergeCells count="2">
    <mergeCell ref="B1:G1"/>
    <mergeCell ref="B2:G2"/>
  </mergeCells>
  <printOptions/>
  <pageMargins left="0.7" right="0.7" top="0.75" bottom="0.75" header="0.3" footer="0.3"/>
  <pageSetup orientation="portrait" scale="72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="60" zoomScaleNormal="85" zoomScalePageLayoutView="0" workbookViewId="0" topLeftCell="A1">
      <selection activeCell="G19" sqref="G19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230" t="s">
        <v>120</v>
      </c>
      <c r="C2" s="231"/>
      <c r="D2" s="231"/>
      <c r="E2" s="231"/>
      <c r="F2" s="231"/>
      <c r="G2" s="231"/>
      <c r="H2" s="231"/>
      <c r="I2" s="232"/>
    </row>
    <row r="3" spans="2:9" ht="13.5" thickBot="1">
      <c r="B3" s="233" t="s">
        <v>124</v>
      </c>
      <c r="C3" s="234"/>
      <c r="D3" s="234"/>
      <c r="E3" s="234"/>
      <c r="F3" s="234"/>
      <c r="G3" s="234"/>
      <c r="H3" s="234"/>
      <c r="I3" s="235"/>
    </row>
    <row r="4" spans="2:9" ht="13.5" thickBot="1">
      <c r="B4" s="233" t="s">
        <v>125</v>
      </c>
      <c r="C4" s="234"/>
      <c r="D4" s="234"/>
      <c r="E4" s="234"/>
      <c r="F4" s="234"/>
      <c r="G4" s="234"/>
      <c r="H4" s="234"/>
      <c r="I4" s="235"/>
    </row>
    <row r="5" spans="2:9" ht="13.5" thickBot="1">
      <c r="B5" s="233" t="s">
        <v>1</v>
      </c>
      <c r="C5" s="234"/>
      <c r="D5" s="234"/>
      <c r="E5" s="234"/>
      <c r="F5" s="234"/>
      <c r="G5" s="234"/>
      <c r="H5" s="234"/>
      <c r="I5" s="235"/>
    </row>
    <row r="6" spans="2:9" ht="76.5">
      <c r="B6" s="243" t="s">
        <v>126</v>
      </c>
      <c r="C6" s="243" t="s">
        <v>127</v>
      </c>
      <c r="D6" s="243" t="s">
        <v>128</v>
      </c>
      <c r="E6" s="243" t="s">
        <v>129</v>
      </c>
      <c r="F6" s="243" t="s">
        <v>130</v>
      </c>
      <c r="G6" s="243" t="s">
        <v>131</v>
      </c>
      <c r="H6" s="243" t="s">
        <v>132</v>
      </c>
      <c r="I6" s="243" t="s">
        <v>133</v>
      </c>
    </row>
    <row r="7" spans="2:9" ht="13.5" thickBot="1">
      <c r="B7" s="238" t="s">
        <v>134</v>
      </c>
      <c r="C7" s="238" t="s">
        <v>135</v>
      </c>
      <c r="D7" s="238" t="s">
        <v>136</v>
      </c>
      <c r="E7" s="238" t="s">
        <v>137</v>
      </c>
      <c r="F7" s="238" t="s">
        <v>138</v>
      </c>
      <c r="G7" s="238" t="s">
        <v>139</v>
      </c>
      <c r="H7" s="238" t="s">
        <v>140</v>
      </c>
      <c r="I7" s="238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151</v>
      </c>
      <c r="C17" s="22">
        <v>498302.4</v>
      </c>
      <c r="D17" s="25"/>
      <c r="E17" s="25"/>
      <c r="F17" s="25"/>
      <c r="G17" s="26">
        <v>1289309.5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152</v>
      </c>
      <c r="C19" s="22">
        <f>C8+C17</f>
        <v>498302.4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1289309.5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67" t="s">
        <v>161</v>
      </c>
      <c r="C31" s="167"/>
      <c r="D31" s="167"/>
      <c r="E31" s="167"/>
      <c r="F31" s="167"/>
      <c r="G31" s="167"/>
      <c r="H31" s="167"/>
      <c r="I31" s="167"/>
    </row>
    <row r="32" spans="2:9" ht="12.7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239" t="s">
        <v>163</v>
      </c>
      <c r="C34" s="239" t="s">
        <v>164</v>
      </c>
      <c r="D34" s="239" t="s">
        <v>165</v>
      </c>
      <c r="E34" s="240" t="s">
        <v>166</v>
      </c>
      <c r="F34" s="239" t="s">
        <v>167</v>
      </c>
      <c r="G34" s="240" t="s">
        <v>168</v>
      </c>
      <c r="H34" s="34"/>
      <c r="I34" s="34"/>
    </row>
    <row r="35" spans="2:9" ht="15.75" customHeight="1" thickBot="1">
      <c r="B35" s="241"/>
      <c r="C35" s="241"/>
      <c r="D35" s="241"/>
      <c r="E35" s="242" t="s">
        <v>169</v>
      </c>
      <c r="F35" s="241"/>
      <c r="G35" s="242" t="s">
        <v>170</v>
      </c>
      <c r="H35" s="34"/>
      <c r="I35" s="34"/>
    </row>
    <row r="36" spans="2:9" ht="12.7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43" ht="12.75"/>
    <row r="44" ht="12.75"/>
    <row r="45" ht="12.75"/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="60" zoomScaleNormal="85" zoomScalePageLayoutView="0" workbookViewId="0" topLeftCell="A1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30" t="s">
        <v>120</v>
      </c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2:12" ht="15.75" thickBot="1">
      <c r="B3" s="233" t="s">
        <v>175</v>
      </c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2:12" ht="15.75" thickBot="1">
      <c r="B4" s="233" t="s">
        <v>125</v>
      </c>
      <c r="C4" s="234"/>
      <c r="D4" s="234"/>
      <c r="E4" s="234"/>
      <c r="F4" s="234"/>
      <c r="G4" s="234"/>
      <c r="H4" s="234"/>
      <c r="I4" s="234"/>
      <c r="J4" s="234"/>
      <c r="K4" s="234"/>
      <c r="L4" s="235"/>
    </row>
    <row r="5" spans="2:12" ht="15.75" thickBot="1">
      <c r="B5" s="233" t="s">
        <v>1</v>
      </c>
      <c r="C5" s="234"/>
      <c r="D5" s="234"/>
      <c r="E5" s="234"/>
      <c r="F5" s="234"/>
      <c r="G5" s="234"/>
      <c r="H5" s="234"/>
      <c r="I5" s="234"/>
      <c r="J5" s="234"/>
      <c r="K5" s="234"/>
      <c r="L5" s="235"/>
    </row>
    <row r="6" spans="2:12" ht="114.75">
      <c r="B6" s="236" t="s">
        <v>176</v>
      </c>
      <c r="C6" s="237" t="s">
        <v>177</v>
      </c>
      <c r="D6" s="237" t="s">
        <v>178</v>
      </c>
      <c r="E6" s="237" t="s">
        <v>179</v>
      </c>
      <c r="F6" s="237" t="s">
        <v>180</v>
      </c>
      <c r="G6" s="237" t="s">
        <v>181</v>
      </c>
      <c r="H6" s="237" t="s">
        <v>182</v>
      </c>
      <c r="I6" s="237" t="s">
        <v>183</v>
      </c>
      <c r="J6" s="237" t="s">
        <v>184</v>
      </c>
      <c r="K6" s="237" t="s">
        <v>185</v>
      </c>
      <c r="L6" s="237" t="s">
        <v>186</v>
      </c>
    </row>
    <row r="7" spans="2:12" ht="15.75" thickBot="1">
      <c r="B7" s="238" t="s">
        <v>134</v>
      </c>
      <c r="C7" s="238" t="s">
        <v>135</v>
      </c>
      <c r="D7" s="238" t="s">
        <v>136</v>
      </c>
      <c r="E7" s="238" t="s">
        <v>137</v>
      </c>
      <c r="F7" s="238" t="s">
        <v>138</v>
      </c>
      <c r="G7" s="238" t="s">
        <v>187</v>
      </c>
      <c r="H7" s="238" t="s">
        <v>140</v>
      </c>
      <c r="I7" s="238" t="s">
        <v>141</v>
      </c>
      <c r="J7" s="238" t="s">
        <v>188</v>
      </c>
      <c r="K7" s="238" t="s">
        <v>189</v>
      </c>
      <c r="L7" s="238" t="s">
        <v>190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191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196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201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view="pageBreakPreview" zoomScale="60" zoomScaleNormal="85" zoomScalePageLayoutView="0" workbookViewId="0" topLeftCell="A29">
      <selection activeCell="B83" sqref="B8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1" t="s">
        <v>120</v>
      </c>
      <c r="C2" s="172"/>
      <c r="D2" s="172"/>
      <c r="E2" s="177"/>
    </row>
    <row r="3" spans="2:5" ht="12.75">
      <c r="B3" s="178" t="s">
        <v>202</v>
      </c>
      <c r="C3" s="179"/>
      <c r="D3" s="179"/>
      <c r="E3" s="180"/>
    </row>
    <row r="4" spans="2:5" ht="12.75">
      <c r="B4" s="178" t="s">
        <v>125</v>
      </c>
      <c r="C4" s="179"/>
      <c r="D4" s="179"/>
      <c r="E4" s="180"/>
    </row>
    <row r="5" spans="2:5" ht="13.5" thickBot="1">
      <c r="B5" s="181" t="s">
        <v>1</v>
      </c>
      <c r="C5" s="182"/>
      <c r="D5" s="182"/>
      <c r="E5" s="183"/>
    </row>
    <row r="6" spans="2:5" ht="13.5" thickBot="1">
      <c r="B6" s="47"/>
      <c r="C6" s="47"/>
      <c r="D6" s="47"/>
      <c r="E6" s="47"/>
    </row>
    <row r="7" spans="2:5" ht="12.75">
      <c r="B7" s="217" t="s">
        <v>2</v>
      </c>
      <c r="C7" s="219" t="s">
        <v>203</v>
      </c>
      <c r="D7" s="189" t="s">
        <v>204</v>
      </c>
      <c r="E7" s="219" t="s">
        <v>205</v>
      </c>
    </row>
    <row r="8" spans="2:5" ht="13.5" thickBot="1">
      <c r="B8" s="218"/>
      <c r="C8" s="191" t="s">
        <v>206</v>
      </c>
      <c r="D8" s="192"/>
      <c r="E8" s="191" t="s">
        <v>207</v>
      </c>
    </row>
    <row r="9" spans="2:5" ht="12.75">
      <c r="B9" s="48" t="s">
        <v>208</v>
      </c>
      <c r="C9" s="49">
        <f>SUM(C10:C12)</f>
        <v>0</v>
      </c>
      <c r="D9" s="49">
        <f>SUM(D10:D12)</f>
        <v>25137378.99</v>
      </c>
      <c r="E9" s="49">
        <f>SUM(E10:E12)</f>
        <v>25137378.99</v>
      </c>
    </row>
    <row r="10" spans="2:5" ht="12.75">
      <c r="B10" s="50" t="s">
        <v>209</v>
      </c>
      <c r="C10" s="51">
        <v>0</v>
      </c>
      <c r="D10" s="51">
        <v>25137378.99</v>
      </c>
      <c r="E10" s="51">
        <v>25137378.99</v>
      </c>
    </row>
    <row r="11" spans="2:5" ht="12.75">
      <c r="B11" s="50" t="s">
        <v>210</v>
      </c>
      <c r="C11" s="51"/>
      <c r="D11" s="51"/>
      <c r="E11" s="51"/>
    </row>
    <row r="12" spans="2:5" ht="12.75">
      <c r="B12" s="50" t="s">
        <v>211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48"/>
      <c r="C13" s="51"/>
      <c r="D13" s="51"/>
      <c r="E13" s="51"/>
    </row>
    <row r="14" spans="2:5" ht="15">
      <c r="B14" s="48" t="s">
        <v>212</v>
      </c>
      <c r="C14" s="49">
        <f>SUM(C15:C16)</f>
        <v>23236351.95</v>
      </c>
      <c r="D14" s="49">
        <f>SUM(D15:D16)</f>
        <v>23097322.09</v>
      </c>
      <c r="E14" s="49">
        <f>SUM(E15:E16)</f>
        <v>22617151.479999997</v>
      </c>
    </row>
    <row r="15" spans="2:5" ht="12.75">
      <c r="B15" s="50" t="s">
        <v>213</v>
      </c>
      <c r="C15" s="51">
        <v>11127510.95</v>
      </c>
      <c r="D15" s="51">
        <v>12484375.32</v>
      </c>
      <c r="E15" s="51">
        <v>12244290.03</v>
      </c>
    </row>
    <row r="16" spans="2:5" ht="12.75">
      <c r="B16" s="50" t="s">
        <v>214</v>
      </c>
      <c r="C16" s="51">
        <v>12108841</v>
      </c>
      <c r="D16" s="51">
        <v>10612946.77</v>
      </c>
      <c r="E16" s="51">
        <v>10372861.45</v>
      </c>
    </row>
    <row r="17" spans="2:5" ht="12.75">
      <c r="B17" s="52"/>
      <c r="C17" s="51"/>
      <c r="D17" s="51"/>
      <c r="E17" s="51"/>
    </row>
    <row r="18" spans="2:5" ht="12.75">
      <c r="B18" s="48" t="s">
        <v>215</v>
      </c>
      <c r="C18" s="53"/>
      <c r="D18" s="49">
        <f>SUM(D19:D20)</f>
        <v>0</v>
      </c>
      <c r="E18" s="49">
        <f>SUM(E19:E20)</f>
        <v>0</v>
      </c>
    </row>
    <row r="19" spans="2:5" ht="12.75">
      <c r="B19" s="50" t="s">
        <v>216</v>
      </c>
      <c r="C19" s="53"/>
      <c r="D19" s="51"/>
      <c r="E19" s="51"/>
    </row>
    <row r="20" spans="2:5" ht="12.75">
      <c r="B20" s="50" t="s">
        <v>217</v>
      </c>
      <c r="C20" s="53"/>
      <c r="D20" s="51"/>
      <c r="E20" s="51"/>
    </row>
    <row r="21" spans="2:5" ht="12.75">
      <c r="B21" s="52"/>
      <c r="C21" s="51"/>
      <c r="D21" s="51"/>
      <c r="E21" s="51"/>
    </row>
    <row r="22" spans="2:5" ht="12.75">
      <c r="B22" s="48" t="s">
        <v>218</v>
      </c>
      <c r="C22" s="49">
        <f>C9-C14+C18</f>
        <v>-23236351.95</v>
      </c>
      <c r="D22" s="48">
        <f>D9-D14+D18</f>
        <v>2040056.8999999985</v>
      </c>
      <c r="E22" s="48">
        <f>E9-E14+E18</f>
        <v>2520227.5100000016</v>
      </c>
    </row>
    <row r="23" spans="2:5" ht="12.75">
      <c r="B23" s="48"/>
      <c r="C23" s="51"/>
      <c r="D23" s="52"/>
      <c r="E23" s="52"/>
    </row>
    <row r="24" spans="2:5" ht="12.75">
      <c r="B24" s="48" t="s">
        <v>219</v>
      </c>
      <c r="C24" s="49">
        <f>C22-C12</f>
        <v>-23236351.95</v>
      </c>
      <c r="D24" s="48">
        <f>D22-D12</f>
        <v>2040056.8999999985</v>
      </c>
      <c r="E24" s="48">
        <f>E22-E12</f>
        <v>2520227.5100000016</v>
      </c>
    </row>
    <row r="25" spans="2:5" ht="12.75">
      <c r="B25" s="48"/>
      <c r="C25" s="51"/>
      <c r="D25" s="52"/>
      <c r="E25" s="52"/>
    </row>
    <row r="26" spans="2:5" ht="25.5">
      <c r="B26" s="48" t="s">
        <v>220</v>
      </c>
      <c r="C26" s="49">
        <f>C24-C18</f>
        <v>-23236351.95</v>
      </c>
      <c r="D26" s="49">
        <f>D24-D18</f>
        <v>2040056.8999999985</v>
      </c>
      <c r="E26" s="49">
        <f>E24-E18</f>
        <v>2520227.5100000016</v>
      </c>
    </row>
    <row r="27" spans="2:5" ht="13.5" thickBot="1">
      <c r="B27" s="54"/>
      <c r="C27" s="55"/>
      <c r="D27" s="55"/>
      <c r="E27" s="55"/>
    </row>
    <row r="28" spans="2:5" ht="34.5" customHeight="1" thickBot="1">
      <c r="B28" s="168"/>
      <c r="C28" s="168"/>
      <c r="D28" s="168"/>
      <c r="E28" s="168"/>
    </row>
    <row r="29" spans="2:5" ht="13.5" thickBot="1">
      <c r="B29" s="220" t="s">
        <v>221</v>
      </c>
      <c r="C29" s="221" t="s">
        <v>222</v>
      </c>
      <c r="D29" s="221" t="s">
        <v>204</v>
      </c>
      <c r="E29" s="221" t="s">
        <v>223</v>
      </c>
    </row>
    <row r="30" spans="2:5" ht="12.75">
      <c r="B30" s="56"/>
      <c r="C30" s="51"/>
      <c r="D30" s="51"/>
      <c r="E30" s="51"/>
    </row>
    <row r="31" spans="2:5" ht="12.75">
      <c r="B31" s="48" t="s">
        <v>224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2.75">
      <c r="B32" s="50" t="s">
        <v>225</v>
      </c>
      <c r="C32" s="51"/>
      <c r="D32" s="52"/>
      <c r="E32" s="52"/>
    </row>
    <row r="33" spans="2:5" ht="12.75">
      <c r="B33" s="50" t="s">
        <v>226</v>
      </c>
      <c r="C33" s="51"/>
      <c r="D33" s="52"/>
      <c r="E33" s="52"/>
    </row>
    <row r="34" spans="2:5" ht="12.75">
      <c r="B34" s="48"/>
      <c r="C34" s="51"/>
      <c r="D34" s="51"/>
      <c r="E34" s="51"/>
    </row>
    <row r="35" spans="2:5" ht="12.75">
      <c r="B35" s="48" t="s">
        <v>227</v>
      </c>
      <c r="C35" s="49">
        <f>C26-C31</f>
        <v>-23236351.95</v>
      </c>
      <c r="D35" s="49">
        <f>D26-D31</f>
        <v>2040056.8999999985</v>
      </c>
      <c r="E35" s="49">
        <f>E26-E31</f>
        <v>2520227.5100000016</v>
      </c>
    </row>
    <row r="36" spans="2:5" ht="13.5" thickBot="1">
      <c r="B36" s="57"/>
      <c r="C36" s="58"/>
      <c r="D36" s="58"/>
      <c r="E36" s="58"/>
    </row>
    <row r="37" spans="2:5" ht="34.5" customHeight="1" thickBot="1">
      <c r="B37" s="59"/>
      <c r="C37" s="59"/>
      <c r="D37" s="59"/>
      <c r="E37" s="59"/>
    </row>
    <row r="38" spans="2:5" ht="12.75">
      <c r="B38" s="222" t="s">
        <v>221</v>
      </c>
      <c r="C38" s="223" t="s">
        <v>228</v>
      </c>
      <c r="D38" s="224" t="s">
        <v>204</v>
      </c>
      <c r="E38" s="225" t="s">
        <v>205</v>
      </c>
    </row>
    <row r="39" spans="2:5" ht="13.5" thickBot="1">
      <c r="B39" s="226"/>
      <c r="C39" s="227"/>
      <c r="D39" s="228"/>
      <c r="E39" s="229" t="s">
        <v>223</v>
      </c>
    </row>
    <row r="40" spans="2:5" ht="12.75">
      <c r="B40" s="60"/>
      <c r="C40" s="61"/>
      <c r="D40" s="61"/>
      <c r="E40" s="61"/>
    </row>
    <row r="41" spans="2:5" ht="12.75">
      <c r="B41" s="62" t="s">
        <v>229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64" t="s">
        <v>230</v>
      </c>
      <c r="C42" s="61"/>
      <c r="D42" s="65"/>
      <c r="E42" s="65"/>
    </row>
    <row r="43" spans="2:5" ht="12.75">
      <c r="B43" s="64" t="s">
        <v>231</v>
      </c>
      <c r="C43" s="61"/>
      <c r="D43" s="65"/>
      <c r="E43" s="65"/>
    </row>
    <row r="44" spans="2:5" ht="12.75">
      <c r="B44" s="62" t="s">
        <v>232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64" t="s">
        <v>233</v>
      </c>
      <c r="C45" s="61"/>
      <c r="D45" s="65"/>
      <c r="E45" s="65"/>
    </row>
    <row r="46" spans="2:5" ht="12.75">
      <c r="B46" s="64" t="s">
        <v>234</v>
      </c>
      <c r="C46" s="61"/>
      <c r="D46" s="65"/>
      <c r="E46" s="65"/>
    </row>
    <row r="47" spans="2:5" ht="12.75">
      <c r="B47" s="62"/>
      <c r="C47" s="61"/>
      <c r="D47" s="61"/>
      <c r="E47" s="61"/>
    </row>
    <row r="48" spans="2:5" ht="12.75">
      <c r="B48" s="62" t="s">
        <v>235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4.5" customHeight="1" thickBot="1">
      <c r="B50" s="59"/>
      <c r="C50" s="59"/>
      <c r="D50" s="59"/>
      <c r="E50" s="59"/>
    </row>
    <row r="51" spans="2:5" ht="12.75">
      <c r="B51" s="222" t="s">
        <v>221</v>
      </c>
      <c r="C51" s="225" t="s">
        <v>203</v>
      </c>
      <c r="D51" s="224" t="s">
        <v>204</v>
      </c>
      <c r="E51" s="225" t="s">
        <v>205</v>
      </c>
    </row>
    <row r="52" spans="2:5" ht="13.5" thickBot="1">
      <c r="B52" s="226"/>
      <c r="C52" s="229" t="s">
        <v>222</v>
      </c>
      <c r="D52" s="228"/>
      <c r="E52" s="229" t="s">
        <v>223</v>
      </c>
    </row>
    <row r="53" spans="2:5" ht="12.75">
      <c r="B53" s="60"/>
      <c r="C53" s="61"/>
      <c r="D53" s="61"/>
      <c r="E53" s="61"/>
    </row>
    <row r="54" spans="2:5" ht="12.75">
      <c r="B54" s="65" t="s">
        <v>236</v>
      </c>
      <c r="C54" s="61">
        <f>C10</f>
        <v>0</v>
      </c>
      <c r="D54" s="65">
        <f>D10</f>
        <v>25137378.99</v>
      </c>
      <c r="E54" s="65">
        <f>E10</f>
        <v>25137378.99</v>
      </c>
    </row>
    <row r="55" spans="2:5" ht="12.75">
      <c r="B55" s="65"/>
      <c r="C55" s="61"/>
      <c r="D55" s="65"/>
      <c r="E55" s="65"/>
    </row>
    <row r="56" spans="2:5" ht="12.75">
      <c r="B56" s="68" t="s">
        <v>237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2.75">
      <c r="B57" s="64" t="s">
        <v>230</v>
      </c>
      <c r="C57" s="61">
        <f>C42</f>
        <v>0</v>
      </c>
      <c r="D57" s="65">
        <f>D42</f>
        <v>0</v>
      </c>
      <c r="E57" s="65">
        <f>E42</f>
        <v>0</v>
      </c>
    </row>
    <row r="58" spans="2:5" ht="12.75">
      <c r="B58" s="64" t="s">
        <v>233</v>
      </c>
      <c r="C58" s="61">
        <f>C45</f>
        <v>0</v>
      </c>
      <c r="D58" s="65">
        <f>D45</f>
        <v>0</v>
      </c>
      <c r="E58" s="65">
        <f>E45</f>
        <v>0</v>
      </c>
    </row>
    <row r="59" spans="2:5" ht="12.75">
      <c r="B59" s="69"/>
      <c r="C59" s="61"/>
      <c r="D59" s="65"/>
      <c r="E59" s="65"/>
    </row>
    <row r="60" spans="2:5" ht="12.75">
      <c r="B60" s="69" t="s">
        <v>213</v>
      </c>
      <c r="C60" s="61">
        <f>C15</f>
        <v>11127510.95</v>
      </c>
      <c r="D60" s="61">
        <f>D15</f>
        <v>12484375.32</v>
      </c>
      <c r="E60" s="61">
        <f>E15</f>
        <v>12244290.03</v>
      </c>
    </row>
    <row r="61" spans="2:5" ht="12.75">
      <c r="B61" s="69"/>
      <c r="C61" s="61"/>
      <c r="D61" s="61"/>
      <c r="E61" s="61"/>
    </row>
    <row r="62" spans="2:5" ht="12.75">
      <c r="B62" s="69" t="s">
        <v>216</v>
      </c>
      <c r="C62" s="70"/>
      <c r="D62" s="61">
        <f>D19</f>
        <v>0</v>
      </c>
      <c r="E62" s="61">
        <f>E19</f>
        <v>0</v>
      </c>
    </row>
    <row r="63" spans="2:5" ht="12.75">
      <c r="B63" s="69"/>
      <c r="C63" s="61"/>
      <c r="D63" s="61"/>
      <c r="E63" s="61"/>
    </row>
    <row r="64" spans="2:5" ht="12.75">
      <c r="B64" s="71" t="s">
        <v>238</v>
      </c>
      <c r="C64" s="63">
        <f>C54+C56-C60+C62</f>
        <v>-11127510.95</v>
      </c>
      <c r="D64" s="62">
        <f>D54+D56-D60+D62</f>
        <v>12653003.669999998</v>
      </c>
      <c r="E64" s="62">
        <f>E54+E56-E60+E62</f>
        <v>12893088.959999999</v>
      </c>
    </row>
    <row r="65" spans="2:5" ht="12.75">
      <c r="B65" s="71"/>
      <c r="C65" s="63"/>
      <c r="D65" s="62"/>
      <c r="E65" s="62"/>
    </row>
    <row r="66" spans="2:5" ht="25.5">
      <c r="B66" s="72" t="s">
        <v>239</v>
      </c>
      <c r="C66" s="63">
        <f>C64-C56</f>
        <v>-11127510.95</v>
      </c>
      <c r="D66" s="62">
        <f>D64-D56</f>
        <v>12653003.669999998</v>
      </c>
      <c r="E66" s="62">
        <f>E64-E56</f>
        <v>12893088.959999999</v>
      </c>
    </row>
    <row r="67" spans="2:5" ht="13.5" thickBot="1">
      <c r="B67" s="66"/>
      <c r="C67" s="67"/>
      <c r="D67" s="66"/>
      <c r="E67" s="66"/>
    </row>
    <row r="68" spans="2:5" ht="34.5" customHeight="1" thickBot="1">
      <c r="B68" s="59"/>
      <c r="C68" s="59"/>
      <c r="D68" s="59"/>
      <c r="E68" s="59"/>
    </row>
    <row r="69" spans="2:5" ht="12.75">
      <c r="B69" s="222" t="s">
        <v>221</v>
      </c>
      <c r="C69" s="223" t="s">
        <v>228</v>
      </c>
      <c r="D69" s="224" t="s">
        <v>204</v>
      </c>
      <c r="E69" s="225" t="s">
        <v>205</v>
      </c>
    </row>
    <row r="70" spans="2:5" ht="13.5" thickBot="1">
      <c r="B70" s="226"/>
      <c r="C70" s="227"/>
      <c r="D70" s="228"/>
      <c r="E70" s="229" t="s">
        <v>223</v>
      </c>
    </row>
    <row r="71" spans="2:5" ht="12.75">
      <c r="B71" s="60"/>
      <c r="C71" s="61"/>
      <c r="D71" s="61"/>
      <c r="E71" s="61"/>
    </row>
    <row r="72" spans="2:5" ht="12.75">
      <c r="B72" s="65" t="s">
        <v>210</v>
      </c>
      <c r="C72" s="61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1"/>
      <c r="D73" s="65"/>
      <c r="E73" s="65"/>
    </row>
    <row r="74" spans="2:5" ht="25.5">
      <c r="B74" s="73" t="s">
        <v>240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2.75">
      <c r="B75" s="64" t="s">
        <v>231</v>
      </c>
      <c r="C75" s="61">
        <f>C43</f>
        <v>0</v>
      </c>
      <c r="D75" s="65">
        <f>D43</f>
        <v>0</v>
      </c>
      <c r="E75" s="65">
        <f>E43</f>
        <v>0</v>
      </c>
    </row>
    <row r="76" spans="2:5" ht="12.75">
      <c r="B76" s="64" t="s">
        <v>234</v>
      </c>
      <c r="C76" s="61">
        <f>C46</f>
        <v>0</v>
      </c>
      <c r="D76" s="65">
        <f>D46</f>
        <v>0</v>
      </c>
      <c r="E76" s="65">
        <f>E46</f>
        <v>0</v>
      </c>
    </row>
    <row r="77" spans="2:5" ht="12.75">
      <c r="B77" s="69"/>
      <c r="C77" s="61"/>
      <c r="D77" s="65"/>
      <c r="E77" s="65"/>
    </row>
    <row r="78" spans="2:5" ht="12.75">
      <c r="B78" s="69" t="s">
        <v>241</v>
      </c>
      <c r="C78" s="61">
        <f>C16</f>
        <v>12108841</v>
      </c>
      <c r="D78" s="61">
        <f>D16</f>
        <v>10612946.77</v>
      </c>
      <c r="E78" s="61">
        <f>E16</f>
        <v>10372861.45</v>
      </c>
    </row>
    <row r="79" spans="2:5" ht="12.75">
      <c r="B79" s="69"/>
      <c r="C79" s="61"/>
      <c r="D79" s="61"/>
      <c r="E79" s="61"/>
    </row>
    <row r="80" spans="2:5" ht="12.75">
      <c r="B80" s="69" t="s">
        <v>217</v>
      </c>
      <c r="C80" s="70"/>
      <c r="D80" s="61">
        <f>D20</f>
        <v>0</v>
      </c>
      <c r="E80" s="61">
        <f>E20</f>
        <v>0</v>
      </c>
    </row>
    <row r="81" spans="2:5" ht="12.75">
      <c r="B81" s="69"/>
      <c r="C81" s="61"/>
      <c r="D81" s="61"/>
      <c r="E81" s="61"/>
    </row>
    <row r="82" spans="2:5" ht="12.75">
      <c r="B82" s="71" t="s">
        <v>242</v>
      </c>
      <c r="C82" s="63">
        <f>C72+C74-C78+C80</f>
        <v>-12108841</v>
      </c>
      <c r="D82" s="62">
        <f>D72+D74-D78+D80</f>
        <v>-10612946.77</v>
      </c>
      <c r="E82" s="62">
        <f>E72+E74-E78+E80</f>
        <v>-10372861.45</v>
      </c>
    </row>
    <row r="83" spans="2:5" ht="12.75">
      <c r="B83" s="71"/>
      <c r="C83" s="63"/>
      <c r="D83" s="62"/>
      <c r="E83" s="62"/>
    </row>
    <row r="84" spans="2:5" ht="25.5">
      <c r="B84" s="72" t="s">
        <v>243</v>
      </c>
      <c r="C84" s="63">
        <f>C82-C74</f>
        <v>-12108841</v>
      </c>
      <c r="D84" s="62">
        <f>D82-D74</f>
        <v>-10612946.77</v>
      </c>
      <c r="E84" s="62">
        <f>E82-E74</f>
        <v>-10372861.45</v>
      </c>
    </row>
    <row r="85" spans="2:5" ht="13.5" thickBot="1">
      <c r="B85" s="66"/>
      <c r="C85" s="67"/>
      <c r="D85" s="66"/>
      <c r="E85" s="66"/>
    </row>
    <row r="90" ht="12.75"/>
    <row r="91" ht="12.75"/>
    <row r="92" ht="12.75"/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scale="68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="60" zoomScalePageLayoutView="0" workbookViewId="0" topLeftCell="A52">
      <selection activeCell="B53" sqref="B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4" customWidth="1"/>
    <col min="4" max="4" width="18.00390625" style="1" customWidth="1"/>
    <col min="5" max="5" width="14.7109375" style="74" customWidth="1"/>
    <col min="6" max="6" width="13.8515625" style="1" customWidth="1"/>
    <col min="7" max="7" width="14.8515625" style="1" customWidth="1"/>
    <col min="8" max="8" width="13.7109375" style="74" customWidth="1"/>
    <col min="9" max="16384" width="11.00390625" style="1" customWidth="1"/>
  </cols>
  <sheetData>
    <row r="1" ht="13.5" thickBot="1"/>
    <row r="2" spans="2:8" ht="12.75">
      <c r="B2" s="171" t="s">
        <v>120</v>
      </c>
      <c r="C2" s="172"/>
      <c r="D2" s="172"/>
      <c r="E2" s="172"/>
      <c r="F2" s="172"/>
      <c r="G2" s="172"/>
      <c r="H2" s="177"/>
    </row>
    <row r="3" spans="2:8" ht="12.75">
      <c r="B3" s="178" t="s">
        <v>244</v>
      </c>
      <c r="C3" s="179"/>
      <c r="D3" s="179"/>
      <c r="E3" s="179"/>
      <c r="F3" s="179"/>
      <c r="G3" s="179"/>
      <c r="H3" s="180"/>
    </row>
    <row r="4" spans="2:8" ht="12.75">
      <c r="B4" s="178" t="s">
        <v>125</v>
      </c>
      <c r="C4" s="179"/>
      <c r="D4" s="179"/>
      <c r="E4" s="179"/>
      <c r="F4" s="179"/>
      <c r="G4" s="179"/>
      <c r="H4" s="180"/>
    </row>
    <row r="5" spans="2:8" ht="13.5" thickBot="1">
      <c r="B5" s="181" t="s">
        <v>1</v>
      </c>
      <c r="C5" s="182"/>
      <c r="D5" s="182"/>
      <c r="E5" s="182"/>
      <c r="F5" s="182"/>
      <c r="G5" s="182"/>
      <c r="H5" s="183"/>
    </row>
    <row r="6" spans="2:8" ht="13.5" thickBot="1">
      <c r="B6" s="211"/>
      <c r="C6" s="212" t="s">
        <v>245</v>
      </c>
      <c r="D6" s="213"/>
      <c r="E6" s="213"/>
      <c r="F6" s="213"/>
      <c r="G6" s="214"/>
      <c r="H6" s="187" t="s">
        <v>246</v>
      </c>
    </row>
    <row r="7" spans="2:8" ht="12.75">
      <c r="B7" s="215" t="s">
        <v>221</v>
      </c>
      <c r="C7" s="187" t="s">
        <v>247</v>
      </c>
      <c r="D7" s="189" t="s">
        <v>248</v>
      </c>
      <c r="E7" s="187" t="s">
        <v>249</v>
      </c>
      <c r="F7" s="187" t="s">
        <v>204</v>
      </c>
      <c r="G7" s="187" t="s">
        <v>250</v>
      </c>
      <c r="H7" s="209"/>
    </row>
    <row r="8" spans="2:8" ht="13.5" thickBot="1">
      <c r="B8" s="216" t="s">
        <v>134</v>
      </c>
      <c r="C8" s="190"/>
      <c r="D8" s="192"/>
      <c r="E8" s="190"/>
      <c r="F8" s="190"/>
      <c r="G8" s="190"/>
      <c r="H8" s="190"/>
    </row>
    <row r="9" spans="2:8" ht="12.75">
      <c r="B9" s="62" t="s">
        <v>251</v>
      </c>
      <c r="C9" s="75"/>
      <c r="D9" s="76"/>
      <c r="E9" s="75"/>
      <c r="F9" s="76"/>
      <c r="G9" s="76"/>
      <c r="H9" s="75"/>
    </row>
    <row r="10" spans="2:8" ht="12.75">
      <c r="B10" s="69" t="s">
        <v>252</v>
      </c>
      <c r="C10" s="75"/>
      <c r="D10" s="76"/>
      <c r="E10" s="75">
        <f>C10+D10</f>
        <v>0</v>
      </c>
      <c r="F10" s="76"/>
      <c r="G10" s="76"/>
      <c r="H10" s="75">
        <f>G10-C10</f>
        <v>0</v>
      </c>
    </row>
    <row r="11" spans="2:8" ht="12.75">
      <c r="B11" s="69" t="s">
        <v>253</v>
      </c>
      <c r="C11" s="75"/>
      <c r="D11" s="76"/>
      <c r="E11" s="75">
        <f aca="true" t="shared" si="0" ref="E11:E40">C11+D11</f>
        <v>0</v>
      </c>
      <c r="F11" s="76"/>
      <c r="G11" s="76"/>
      <c r="H11" s="75">
        <f aca="true" t="shared" si="1" ref="H11:H16">G11-C11</f>
        <v>0</v>
      </c>
    </row>
    <row r="12" spans="2:8" ht="12.75">
      <c r="B12" s="69" t="s">
        <v>254</v>
      </c>
      <c r="C12" s="75"/>
      <c r="D12" s="76"/>
      <c r="E12" s="75">
        <f t="shared" si="0"/>
        <v>0</v>
      </c>
      <c r="F12" s="76"/>
      <c r="G12" s="76"/>
      <c r="H12" s="75">
        <f t="shared" si="1"/>
        <v>0</v>
      </c>
    </row>
    <row r="13" spans="2:8" ht="12.75">
      <c r="B13" s="69" t="s">
        <v>255</v>
      </c>
      <c r="C13" s="75"/>
      <c r="D13" s="76"/>
      <c r="E13" s="75">
        <f t="shared" si="0"/>
        <v>0</v>
      </c>
      <c r="F13" s="76"/>
      <c r="G13" s="76"/>
      <c r="H13" s="75">
        <f t="shared" si="1"/>
        <v>0</v>
      </c>
    </row>
    <row r="14" spans="2:8" ht="12.75">
      <c r="B14" s="69" t="s">
        <v>256</v>
      </c>
      <c r="C14" s="75"/>
      <c r="D14" s="76"/>
      <c r="E14" s="75">
        <f t="shared" si="0"/>
        <v>0</v>
      </c>
      <c r="F14" s="76"/>
      <c r="G14" s="76"/>
      <c r="H14" s="75">
        <f t="shared" si="1"/>
        <v>0</v>
      </c>
    </row>
    <row r="15" spans="2:8" ht="12.75">
      <c r="B15" s="69" t="s">
        <v>257</v>
      </c>
      <c r="C15" s="75"/>
      <c r="D15" s="76"/>
      <c r="E15" s="75">
        <f t="shared" si="0"/>
        <v>0</v>
      </c>
      <c r="F15" s="76"/>
      <c r="G15" s="76"/>
      <c r="H15" s="75">
        <f t="shared" si="1"/>
        <v>0</v>
      </c>
    </row>
    <row r="16" spans="2:8" ht="12.75">
      <c r="B16" s="69" t="s">
        <v>258</v>
      </c>
      <c r="C16" s="75"/>
      <c r="D16" s="76"/>
      <c r="E16" s="75">
        <f t="shared" si="0"/>
        <v>0</v>
      </c>
      <c r="F16" s="76"/>
      <c r="G16" s="76"/>
      <c r="H16" s="75">
        <f t="shared" si="1"/>
        <v>0</v>
      </c>
    </row>
    <row r="17" spans="2:8" ht="25.5">
      <c r="B17" s="73" t="s">
        <v>259</v>
      </c>
      <c r="C17" s="75">
        <f aca="true" t="shared" si="2" ref="C17:H17">SUM(C18:C28)</f>
        <v>0</v>
      </c>
      <c r="D17" s="77">
        <f t="shared" si="2"/>
        <v>0</v>
      </c>
      <c r="E17" s="77">
        <f t="shared" si="2"/>
        <v>0</v>
      </c>
      <c r="F17" s="77">
        <f t="shared" si="2"/>
        <v>0</v>
      </c>
      <c r="G17" s="77">
        <f t="shared" si="2"/>
        <v>0</v>
      </c>
      <c r="H17" s="77">
        <f t="shared" si="2"/>
        <v>0</v>
      </c>
    </row>
    <row r="18" spans="2:8" ht="12.75">
      <c r="B18" s="78" t="s">
        <v>260</v>
      </c>
      <c r="C18" s="75"/>
      <c r="D18" s="76"/>
      <c r="E18" s="75">
        <f t="shared" si="0"/>
        <v>0</v>
      </c>
      <c r="F18" s="76"/>
      <c r="G18" s="76"/>
      <c r="H18" s="75">
        <f>G18-C18</f>
        <v>0</v>
      </c>
    </row>
    <row r="19" spans="2:8" ht="12.75">
      <c r="B19" s="78" t="s">
        <v>261</v>
      </c>
      <c r="C19" s="75"/>
      <c r="D19" s="76"/>
      <c r="E19" s="75">
        <f t="shared" si="0"/>
        <v>0</v>
      </c>
      <c r="F19" s="76"/>
      <c r="G19" s="76"/>
      <c r="H19" s="75">
        <f aca="true" t="shared" si="3" ref="H19:H40">G19-C19</f>
        <v>0</v>
      </c>
    </row>
    <row r="20" spans="2:8" ht="12.75">
      <c r="B20" s="78" t="s">
        <v>262</v>
      </c>
      <c r="C20" s="75"/>
      <c r="D20" s="76"/>
      <c r="E20" s="75">
        <f t="shared" si="0"/>
        <v>0</v>
      </c>
      <c r="F20" s="76"/>
      <c r="G20" s="76"/>
      <c r="H20" s="75">
        <f t="shared" si="3"/>
        <v>0</v>
      </c>
    </row>
    <row r="21" spans="2:8" ht="12.75">
      <c r="B21" s="78" t="s">
        <v>263</v>
      </c>
      <c r="C21" s="75"/>
      <c r="D21" s="76"/>
      <c r="E21" s="75">
        <f t="shared" si="0"/>
        <v>0</v>
      </c>
      <c r="F21" s="76"/>
      <c r="G21" s="76"/>
      <c r="H21" s="75">
        <f t="shared" si="3"/>
        <v>0</v>
      </c>
    </row>
    <row r="22" spans="2:8" ht="12.75">
      <c r="B22" s="78" t="s">
        <v>264</v>
      </c>
      <c r="C22" s="75"/>
      <c r="D22" s="76"/>
      <c r="E22" s="75">
        <f t="shared" si="0"/>
        <v>0</v>
      </c>
      <c r="F22" s="76"/>
      <c r="G22" s="76"/>
      <c r="H22" s="75">
        <f t="shared" si="3"/>
        <v>0</v>
      </c>
    </row>
    <row r="23" spans="2:8" ht="25.5">
      <c r="B23" s="79" t="s">
        <v>265</v>
      </c>
      <c r="C23" s="75"/>
      <c r="D23" s="76"/>
      <c r="E23" s="75">
        <f t="shared" si="0"/>
        <v>0</v>
      </c>
      <c r="F23" s="76"/>
      <c r="G23" s="76"/>
      <c r="H23" s="75">
        <f t="shared" si="3"/>
        <v>0</v>
      </c>
    </row>
    <row r="24" spans="2:8" ht="25.5">
      <c r="B24" s="79" t="s">
        <v>266</v>
      </c>
      <c r="C24" s="75"/>
      <c r="D24" s="76"/>
      <c r="E24" s="75">
        <f t="shared" si="0"/>
        <v>0</v>
      </c>
      <c r="F24" s="76"/>
      <c r="G24" s="76"/>
      <c r="H24" s="75">
        <f t="shared" si="3"/>
        <v>0</v>
      </c>
    </row>
    <row r="25" spans="2:8" ht="12.75">
      <c r="B25" s="78" t="s">
        <v>267</v>
      </c>
      <c r="C25" s="75"/>
      <c r="D25" s="76"/>
      <c r="E25" s="75">
        <f t="shared" si="0"/>
        <v>0</v>
      </c>
      <c r="F25" s="76"/>
      <c r="G25" s="76"/>
      <c r="H25" s="75">
        <f t="shared" si="3"/>
        <v>0</v>
      </c>
    </row>
    <row r="26" spans="2:8" ht="12.75">
      <c r="B26" s="78" t="s">
        <v>268</v>
      </c>
      <c r="C26" s="75"/>
      <c r="D26" s="76"/>
      <c r="E26" s="75">
        <f t="shared" si="0"/>
        <v>0</v>
      </c>
      <c r="F26" s="76"/>
      <c r="G26" s="76"/>
      <c r="H26" s="75">
        <f t="shared" si="3"/>
        <v>0</v>
      </c>
    </row>
    <row r="27" spans="2:8" ht="12.75">
      <c r="B27" s="78" t="s">
        <v>269</v>
      </c>
      <c r="C27" s="75"/>
      <c r="D27" s="76"/>
      <c r="E27" s="75">
        <f t="shared" si="0"/>
        <v>0</v>
      </c>
      <c r="F27" s="76"/>
      <c r="G27" s="76"/>
      <c r="H27" s="75">
        <f t="shared" si="3"/>
        <v>0</v>
      </c>
    </row>
    <row r="28" spans="2:8" ht="25.5">
      <c r="B28" s="79" t="s">
        <v>270</v>
      </c>
      <c r="C28" s="75"/>
      <c r="D28" s="76"/>
      <c r="E28" s="75">
        <f t="shared" si="0"/>
        <v>0</v>
      </c>
      <c r="F28" s="76"/>
      <c r="G28" s="76"/>
      <c r="H28" s="75">
        <f t="shared" si="3"/>
        <v>0</v>
      </c>
    </row>
    <row r="29" spans="2:8" ht="25.5">
      <c r="B29" s="73" t="s">
        <v>271</v>
      </c>
      <c r="C29" s="75">
        <f aca="true" t="shared" si="4" ref="C29:H29">SUM(C30:C34)</f>
        <v>0</v>
      </c>
      <c r="D29" s="75">
        <f t="shared" si="4"/>
        <v>0</v>
      </c>
      <c r="E29" s="75">
        <f t="shared" si="4"/>
        <v>0</v>
      </c>
      <c r="F29" s="75">
        <f t="shared" si="4"/>
        <v>0</v>
      </c>
      <c r="G29" s="75">
        <f t="shared" si="4"/>
        <v>0</v>
      </c>
      <c r="H29" s="75">
        <f t="shared" si="4"/>
        <v>0</v>
      </c>
    </row>
    <row r="30" spans="2:8" ht="12.75">
      <c r="B30" s="78" t="s">
        <v>272</v>
      </c>
      <c r="C30" s="75"/>
      <c r="D30" s="76"/>
      <c r="E30" s="75">
        <f t="shared" si="0"/>
        <v>0</v>
      </c>
      <c r="F30" s="76"/>
      <c r="G30" s="76"/>
      <c r="H30" s="75">
        <f t="shared" si="3"/>
        <v>0</v>
      </c>
    </row>
    <row r="31" spans="2:8" ht="12.75">
      <c r="B31" s="78" t="s">
        <v>273</v>
      </c>
      <c r="C31" s="75"/>
      <c r="D31" s="76"/>
      <c r="E31" s="75">
        <f t="shared" si="0"/>
        <v>0</v>
      </c>
      <c r="F31" s="76"/>
      <c r="G31" s="76"/>
      <c r="H31" s="75">
        <f t="shared" si="3"/>
        <v>0</v>
      </c>
    </row>
    <row r="32" spans="2:8" ht="12.75">
      <c r="B32" s="78" t="s">
        <v>274</v>
      </c>
      <c r="C32" s="75"/>
      <c r="D32" s="76"/>
      <c r="E32" s="75">
        <f t="shared" si="0"/>
        <v>0</v>
      </c>
      <c r="F32" s="76"/>
      <c r="G32" s="76"/>
      <c r="H32" s="75">
        <f t="shared" si="3"/>
        <v>0</v>
      </c>
    </row>
    <row r="33" spans="2:8" ht="25.5">
      <c r="B33" s="79" t="s">
        <v>275</v>
      </c>
      <c r="C33" s="75"/>
      <c r="D33" s="76"/>
      <c r="E33" s="75">
        <f t="shared" si="0"/>
        <v>0</v>
      </c>
      <c r="F33" s="76"/>
      <c r="G33" s="76"/>
      <c r="H33" s="75">
        <f t="shared" si="3"/>
        <v>0</v>
      </c>
    </row>
    <row r="34" spans="2:8" ht="12.75">
      <c r="B34" s="78" t="s">
        <v>276</v>
      </c>
      <c r="C34" s="75"/>
      <c r="D34" s="76"/>
      <c r="E34" s="75">
        <f t="shared" si="0"/>
        <v>0</v>
      </c>
      <c r="F34" s="76"/>
      <c r="G34" s="76"/>
      <c r="H34" s="75">
        <f t="shared" si="3"/>
        <v>0</v>
      </c>
    </row>
    <row r="35" spans="2:8" ht="12.75">
      <c r="B35" s="69" t="s">
        <v>277</v>
      </c>
      <c r="C35" s="75">
        <v>0</v>
      </c>
      <c r="D35" s="76">
        <v>0</v>
      </c>
      <c r="E35" s="75">
        <f t="shared" si="0"/>
        <v>0</v>
      </c>
      <c r="F35" s="76">
        <v>25137378.99</v>
      </c>
      <c r="G35" s="76">
        <v>25137378.99</v>
      </c>
      <c r="H35" s="75">
        <f t="shared" si="3"/>
        <v>25137378.99</v>
      </c>
    </row>
    <row r="36" spans="2:8" ht="12.75">
      <c r="B36" s="69" t="s">
        <v>278</v>
      </c>
      <c r="C36" s="75">
        <f aca="true" t="shared" si="5" ref="C36:H36">C37</f>
        <v>0</v>
      </c>
      <c r="D36" s="75">
        <f t="shared" si="5"/>
        <v>0</v>
      </c>
      <c r="E36" s="75">
        <f t="shared" si="5"/>
        <v>0</v>
      </c>
      <c r="F36" s="75">
        <f t="shared" si="5"/>
        <v>0</v>
      </c>
      <c r="G36" s="75">
        <f t="shared" si="5"/>
        <v>0</v>
      </c>
      <c r="H36" s="75">
        <f t="shared" si="5"/>
        <v>0</v>
      </c>
    </row>
    <row r="37" spans="2:8" ht="12.75">
      <c r="B37" s="78" t="s">
        <v>279</v>
      </c>
      <c r="C37" s="75"/>
      <c r="D37" s="76"/>
      <c r="E37" s="75">
        <f t="shared" si="0"/>
        <v>0</v>
      </c>
      <c r="F37" s="76"/>
      <c r="G37" s="76"/>
      <c r="H37" s="75">
        <f t="shared" si="3"/>
        <v>0</v>
      </c>
    </row>
    <row r="38" spans="2:8" ht="12.75">
      <c r="B38" s="69" t="s">
        <v>280</v>
      </c>
      <c r="C38" s="75">
        <f aca="true" t="shared" si="6" ref="C38:H38">C39+C40</f>
        <v>0</v>
      </c>
      <c r="D38" s="75">
        <f t="shared" si="6"/>
        <v>0</v>
      </c>
      <c r="E38" s="75">
        <f t="shared" si="6"/>
        <v>0</v>
      </c>
      <c r="F38" s="75">
        <f t="shared" si="6"/>
        <v>0</v>
      </c>
      <c r="G38" s="75">
        <f t="shared" si="6"/>
        <v>0</v>
      </c>
      <c r="H38" s="75">
        <f t="shared" si="6"/>
        <v>0</v>
      </c>
    </row>
    <row r="39" spans="2:8" ht="12.75">
      <c r="B39" s="78" t="s">
        <v>281</v>
      </c>
      <c r="C39" s="75"/>
      <c r="D39" s="76"/>
      <c r="E39" s="75">
        <f t="shared" si="0"/>
        <v>0</v>
      </c>
      <c r="F39" s="76"/>
      <c r="G39" s="76"/>
      <c r="H39" s="75">
        <f t="shared" si="3"/>
        <v>0</v>
      </c>
    </row>
    <row r="40" spans="2:8" ht="12.75">
      <c r="B40" s="78" t="s">
        <v>282</v>
      </c>
      <c r="C40" s="75"/>
      <c r="D40" s="76"/>
      <c r="E40" s="75">
        <f t="shared" si="0"/>
        <v>0</v>
      </c>
      <c r="F40" s="76"/>
      <c r="G40" s="76"/>
      <c r="H40" s="75">
        <f t="shared" si="3"/>
        <v>0</v>
      </c>
    </row>
    <row r="41" spans="2:8" ht="12.75">
      <c r="B41" s="80"/>
      <c r="C41" s="75"/>
      <c r="D41" s="76"/>
      <c r="E41" s="75"/>
      <c r="F41" s="76"/>
      <c r="G41" s="76"/>
      <c r="H41" s="75"/>
    </row>
    <row r="42" spans="2:8" ht="25.5">
      <c r="B42" s="48" t="s">
        <v>283</v>
      </c>
      <c r="C42" s="81">
        <f aca="true" t="shared" si="7" ref="C42:H42">C10+C11+C12+C13+C14+C15+C16+C17+C29+C35+C36+C38</f>
        <v>0</v>
      </c>
      <c r="D42" s="82">
        <f t="shared" si="7"/>
        <v>0</v>
      </c>
      <c r="E42" s="82">
        <f t="shared" si="7"/>
        <v>0</v>
      </c>
      <c r="F42" s="82">
        <f t="shared" si="7"/>
        <v>25137378.99</v>
      </c>
      <c r="G42" s="82">
        <f t="shared" si="7"/>
        <v>25137378.99</v>
      </c>
      <c r="H42" s="82">
        <f t="shared" si="7"/>
        <v>25137378.99</v>
      </c>
    </row>
    <row r="43" spans="2:8" ht="12.75">
      <c r="B43" s="65"/>
      <c r="C43" s="75"/>
      <c r="D43" s="65"/>
      <c r="E43" s="83"/>
      <c r="F43" s="65"/>
      <c r="G43" s="65"/>
      <c r="H43" s="83"/>
    </row>
    <row r="44" spans="2:8" ht="25.5">
      <c r="B44" s="48" t="s">
        <v>284</v>
      </c>
      <c r="C44" s="84"/>
      <c r="D44" s="85"/>
      <c r="E44" s="84"/>
      <c r="F44" s="85"/>
      <c r="G44" s="85"/>
      <c r="H44" s="75"/>
    </row>
    <row r="45" spans="2:8" ht="12.75">
      <c r="B45" s="80"/>
      <c r="C45" s="75"/>
      <c r="D45" s="86"/>
      <c r="E45" s="75"/>
      <c r="F45" s="86"/>
      <c r="G45" s="86"/>
      <c r="H45" s="75"/>
    </row>
    <row r="46" spans="2:8" ht="12.75">
      <c r="B46" s="62" t="s">
        <v>285</v>
      </c>
      <c r="C46" s="75"/>
      <c r="D46" s="76"/>
      <c r="E46" s="75"/>
      <c r="F46" s="76"/>
      <c r="G46" s="76"/>
      <c r="H46" s="75"/>
    </row>
    <row r="47" spans="2:8" ht="12.75">
      <c r="B47" s="69" t="s">
        <v>286</v>
      </c>
      <c r="C47" s="75">
        <f aca="true" t="shared" si="8" ref="C47:H47">SUM(C48:C55)</f>
        <v>0</v>
      </c>
      <c r="D47" s="75">
        <f t="shared" si="8"/>
        <v>0</v>
      </c>
      <c r="E47" s="75">
        <f t="shared" si="8"/>
        <v>0</v>
      </c>
      <c r="F47" s="75">
        <f t="shared" si="8"/>
        <v>0</v>
      </c>
      <c r="G47" s="75">
        <f t="shared" si="8"/>
        <v>0</v>
      </c>
      <c r="H47" s="75">
        <f t="shared" si="8"/>
        <v>0</v>
      </c>
    </row>
    <row r="48" spans="2:8" ht="25.5">
      <c r="B48" s="79" t="s">
        <v>287</v>
      </c>
      <c r="C48" s="75"/>
      <c r="D48" s="76"/>
      <c r="E48" s="75">
        <f aca="true" t="shared" si="9" ref="E48:E65">C48+D48</f>
        <v>0</v>
      </c>
      <c r="F48" s="76"/>
      <c r="G48" s="76"/>
      <c r="H48" s="75">
        <f aca="true" t="shared" si="10" ref="H48:H65">G48-C48</f>
        <v>0</v>
      </c>
    </row>
    <row r="49" spans="2:8" ht="25.5">
      <c r="B49" s="79" t="s">
        <v>288</v>
      </c>
      <c r="C49" s="75"/>
      <c r="D49" s="76"/>
      <c r="E49" s="75">
        <f t="shared" si="9"/>
        <v>0</v>
      </c>
      <c r="F49" s="76"/>
      <c r="G49" s="76"/>
      <c r="H49" s="75">
        <f t="shared" si="10"/>
        <v>0</v>
      </c>
    </row>
    <row r="50" spans="2:8" ht="25.5">
      <c r="B50" s="79" t="s">
        <v>289</v>
      </c>
      <c r="C50" s="75"/>
      <c r="D50" s="76"/>
      <c r="E50" s="75">
        <f t="shared" si="9"/>
        <v>0</v>
      </c>
      <c r="F50" s="76"/>
      <c r="G50" s="76"/>
      <c r="H50" s="75">
        <f t="shared" si="10"/>
        <v>0</v>
      </c>
    </row>
    <row r="51" spans="2:8" ht="38.25">
      <c r="B51" s="79" t="s">
        <v>290</v>
      </c>
      <c r="C51" s="75"/>
      <c r="D51" s="76"/>
      <c r="E51" s="75">
        <f t="shared" si="9"/>
        <v>0</v>
      </c>
      <c r="F51" s="76"/>
      <c r="G51" s="76"/>
      <c r="H51" s="75">
        <f t="shared" si="10"/>
        <v>0</v>
      </c>
    </row>
    <row r="52" spans="2:8" ht="12.75">
      <c r="B52" s="79" t="s">
        <v>291</v>
      </c>
      <c r="C52" s="75"/>
      <c r="D52" s="76"/>
      <c r="E52" s="75">
        <f t="shared" si="9"/>
        <v>0</v>
      </c>
      <c r="F52" s="76"/>
      <c r="G52" s="76"/>
      <c r="H52" s="75">
        <f t="shared" si="10"/>
        <v>0</v>
      </c>
    </row>
    <row r="53" spans="2:8" ht="25.5">
      <c r="B53" s="79" t="s">
        <v>292</v>
      </c>
      <c r="C53" s="75"/>
      <c r="D53" s="76"/>
      <c r="E53" s="75">
        <f t="shared" si="9"/>
        <v>0</v>
      </c>
      <c r="F53" s="76"/>
      <c r="G53" s="76"/>
      <c r="H53" s="75">
        <f t="shared" si="10"/>
        <v>0</v>
      </c>
    </row>
    <row r="54" spans="2:8" ht="25.5">
      <c r="B54" s="79" t="s">
        <v>293</v>
      </c>
      <c r="C54" s="75"/>
      <c r="D54" s="76"/>
      <c r="E54" s="75">
        <f t="shared" si="9"/>
        <v>0</v>
      </c>
      <c r="F54" s="76"/>
      <c r="G54" s="76"/>
      <c r="H54" s="75">
        <f t="shared" si="10"/>
        <v>0</v>
      </c>
    </row>
    <row r="55" spans="2:8" ht="25.5">
      <c r="B55" s="79" t="s">
        <v>294</v>
      </c>
      <c r="C55" s="75"/>
      <c r="D55" s="76"/>
      <c r="E55" s="75">
        <f t="shared" si="9"/>
        <v>0</v>
      </c>
      <c r="F55" s="76"/>
      <c r="G55" s="76"/>
      <c r="H55" s="75">
        <f t="shared" si="10"/>
        <v>0</v>
      </c>
    </row>
    <row r="56" spans="2:8" ht="12.75">
      <c r="B56" s="73" t="s">
        <v>295</v>
      </c>
      <c r="C56" s="75">
        <f aca="true" t="shared" si="11" ref="C56:H56">SUM(C57:C60)</f>
        <v>0</v>
      </c>
      <c r="D56" s="75">
        <f t="shared" si="11"/>
        <v>0</v>
      </c>
      <c r="E56" s="75">
        <f t="shared" si="11"/>
        <v>0</v>
      </c>
      <c r="F56" s="75">
        <f t="shared" si="11"/>
        <v>0</v>
      </c>
      <c r="G56" s="75">
        <f t="shared" si="11"/>
        <v>0</v>
      </c>
      <c r="H56" s="75">
        <f t="shared" si="11"/>
        <v>0</v>
      </c>
    </row>
    <row r="57" spans="2:8" ht="12.75">
      <c r="B57" s="79" t="s">
        <v>296</v>
      </c>
      <c r="C57" s="75"/>
      <c r="D57" s="76"/>
      <c r="E57" s="75">
        <f t="shared" si="9"/>
        <v>0</v>
      </c>
      <c r="F57" s="76"/>
      <c r="G57" s="76"/>
      <c r="H57" s="75">
        <f t="shared" si="10"/>
        <v>0</v>
      </c>
    </row>
    <row r="58" spans="2:8" ht="12.75">
      <c r="B58" s="79" t="s">
        <v>297</v>
      </c>
      <c r="C58" s="75"/>
      <c r="D58" s="76"/>
      <c r="E58" s="75">
        <f t="shared" si="9"/>
        <v>0</v>
      </c>
      <c r="F58" s="76"/>
      <c r="G58" s="76"/>
      <c r="H58" s="75">
        <f t="shared" si="10"/>
        <v>0</v>
      </c>
    </row>
    <row r="59" spans="2:8" ht="12.75">
      <c r="B59" s="79" t="s">
        <v>298</v>
      </c>
      <c r="C59" s="75"/>
      <c r="D59" s="76"/>
      <c r="E59" s="75">
        <f t="shared" si="9"/>
        <v>0</v>
      </c>
      <c r="F59" s="76"/>
      <c r="G59" s="76"/>
      <c r="H59" s="75">
        <f t="shared" si="10"/>
        <v>0</v>
      </c>
    </row>
    <row r="60" spans="2:8" ht="12.75">
      <c r="B60" s="79" t="s">
        <v>299</v>
      </c>
      <c r="C60" s="75"/>
      <c r="D60" s="76"/>
      <c r="E60" s="75">
        <f t="shared" si="9"/>
        <v>0</v>
      </c>
      <c r="F60" s="76"/>
      <c r="G60" s="76"/>
      <c r="H60" s="75">
        <f t="shared" si="10"/>
        <v>0</v>
      </c>
    </row>
    <row r="61" spans="2:8" ht="12.75">
      <c r="B61" s="73" t="s">
        <v>300</v>
      </c>
      <c r="C61" s="75">
        <f aca="true" t="shared" si="12" ref="C61:H61">C62+C63</f>
        <v>0</v>
      </c>
      <c r="D61" s="75">
        <f t="shared" si="12"/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</row>
    <row r="62" spans="2:8" ht="25.5">
      <c r="B62" s="79" t="s">
        <v>301</v>
      </c>
      <c r="C62" s="75"/>
      <c r="D62" s="76"/>
      <c r="E62" s="75">
        <f t="shared" si="9"/>
        <v>0</v>
      </c>
      <c r="F62" s="76"/>
      <c r="G62" s="76"/>
      <c r="H62" s="75">
        <f t="shared" si="10"/>
        <v>0</v>
      </c>
    </row>
    <row r="63" spans="2:8" ht="12.75">
      <c r="B63" s="79" t="s">
        <v>302</v>
      </c>
      <c r="C63" s="75"/>
      <c r="D63" s="76"/>
      <c r="E63" s="75">
        <f t="shared" si="9"/>
        <v>0</v>
      </c>
      <c r="F63" s="76"/>
      <c r="G63" s="76"/>
      <c r="H63" s="75">
        <f t="shared" si="10"/>
        <v>0</v>
      </c>
    </row>
    <row r="64" spans="2:8" ht="38.25">
      <c r="B64" s="73" t="s">
        <v>303</v>
      </c>
      <c r="C64" s="75"/>
      <c r="D64" s="76"/>
      <c r="E64" s="75">
        <f t="shared" si="9"/>
        <v>0</v>
      </c>
      <c r="F64" s="76"/>
      <c r="G64" s="76"/>
      <c r="H64" s="75">
        <f t="shared" si="10"/>
        <v>0</v>
      </c>
    </row>
    <row r="65" spans="2:8" ht="12.75">
      <c r="B65" s="87" t="s">
        <v>304</v>
      </c>
      <c r="C65" s="88"/>
      <c r="D65" s="89"/>
      <c r="E65" s="88">
        <f t="shared" si="9"/>
        <v>0</v>
      </c>
      <c r="F65" s="89"/>
      <c r="G65" s="89"/>
      <c r="H65" s="88">
        <f t="shared" si="10"/>
        <v>0</v>
      </c>
    </row>
    <row r="66" spans="2:8" ht="12.75">
      <c r="B66" s="80"/>
      <c r="C66" s="75"/>
      <c r="D66" s="86"/>
      <c r="E66" s="75"/>
      <c r="F66" s="86"/>
      <c r="G66" s="86"/>
      <c r="H66" s="75"/>
    </row>
    <row r="67" spans="2:8" ht="25.5">
      <c r="B67" s="48" t="s">
        <v>305</v>
      </c>
      <c r="C67" s="81">
        <f aca="true" t="shared" si="13" ref="C67:H67">C47+C56+C61+C64+C65</f>
        <v>0</v>
      </c>
      <c r="D67" s="81">
        <f t="shared" si="13"/>
        <v>0</v>
      </c>
      <c r="E67" s="81">
        <f t="shared" si="13"/>
        <v>0</v>
      </c>
      <c r="F67" s="81">
        <f t="shared" si="13"/>
        <v>0</v>
      </c>
      <c r="G67" s="81">
        <f t="shared" si="13"/>
        <v>0</v>
      </c>
      <c r="H67" s="81">
        <f t="shared" si="13"/>
        <v>0</v>
      </c>
    </row>
    <row r="68" spans="2:8" ht="12.75">
      <c r="B68" s="90"/>
      <c r="C68" s="75"/>
      <c r="D68" s="86"/>
      <c r="E68" s="75"/>
      <c r="F68" s="86"/>
      <c r="G68" s="86"/>
      <c r="H68" s="75"/>
    </row>
    <row r="69" spans="2:8" ht="25.5">
      <c r="B69" s="48" t="s">
        <v>306</v>
      </c>
      <c r="C69" s="81">
        <f aca="true" t="shared" si="14" ref="C69:H69">C70</f>
        <v>0</v>
      </c>
      <c r="D69" s="81">
        <f t="shared" si="14"/>
        <v>0</v>
      </c>
      <c r="E69" s="81">
        <f t="shared" si="14"/>
        <v>0</v>
      </c>
      <c r="F69" s="81">
        <f t="shared" si="14"/>
        <v>0</v>
      </c>
      <c r="G69" s="81">
        <f t="shared" si="14"/>
        <v>0</v>
      </c>
      <c r="H69" s="81">
        <f t="shared" si="14"/>
        <v>0</v>
      </c>
    </row>
    <row r="70" spans="2:8" ht="12.75">
      <c r="B70" s="90" t="s">
        <v>307</v>
      </c>
      <c r="C70" s="75"/>
      <c r="D70" s="76"/>
      <c r="E70" s="75">
        <f>C70+D70</f>
        <v>0</v>
      </c>
      <c r="F70" s="76"/>
      <c r="G70" s="76"/>
      <c r="H70" s="75">
        <f>G70-C70</f>
        <v>0</v>
      </c>
    </row>
    <row r="71" spans="2:8" ht="12.75">
      <c r="B71" s="90"/>
      <c r="C71" s="75"/>
      <c r="D71" s="76"/>
      <c r="E71" s="75"/>
      <c r="F71" s="76"/>
      <c r="G71" s="76"/>
      <c r="H71" s="75"/>
    </row>
    <row r="72" spans="2:8" ht="12.75">
      <c r="B72" s="48" t="s">
        <v>308</v>
      </c>
      <c r="C72" s="81">
        <f aca="true" t="shared" si="15" ref="C72:H72">C42+C67+C69</f>
        <v>0</v>
      </c>
      <c r="D72" s="81">
        <f t="shared" si="15"/>
        <v>0</v>
      </c>
      <c r="E72" s="81">
        <f t="shared" si="15"/>
        <v>0</v>
      </c>
      <c r="F72" s="81">
        <f t="shared" si="15"/>
        <v>25137378.99</v>
      </c>
      <c r="G72" s="81">
        <f t="shared" si="15"/>
        <v>25137378.99</v>
      </c>
      <c r="H72" s="81">
        <f t="shared" si="15"/>
        <v>25137378.99</v>
      </c>
    </row>
    <row r="73" spans="2:8" ht="12.75">
      <c r="B73" s="90"/>
      <c r="C73" s="75"/>
      <c r="D73" s="76"/>
      <c r="E73" s="75"/>
      <c r="F73" s="76"/>
      <c r="G73" s="76"/>
      <c r="H73" s="75"/>
    </row>
    <row r="74" spans="2:8" ht="12.75">
      <c r="B74" s="48" t="s">
        <v>309</v>
      </c>
      <c r="C74" s="75"/>
      <c r="D74" s="76"/>
      <c r="E74" s="75"/>
      <c r="F74" s="76"/>
      <c r="G74" s="76"/>
      <c r="H74" s="75"/>
    </row>
    <row r="75" spans="2:8" ht="25.5">
      <c r="B75" s="90" t="s">
        <v>310</v>
      </c>
      <c r="C75" s="75"/>
      <c r="D75" s="76"/>
      <c r="E75" s="75">
        <f>C75+D75</f>
        <v>0</v>
      </c>
      <c r="F75" s="76"/>
      <c r="G75" s="76"/>
      <c r="H75" s="75">
        <f>G75-C75</f>
        <v>0</v>
      </c>
    </row>
    <row r="76" spans="2:8" ht="25.5">
      <c r="B76" s="90" t="s">
        <v>311</v>
      </c>
      <c r="C76" s="75"/>
      <c r="D76" s="76"/>
      <c r="E76" s="75">
        <f>C76+D76</f>
        <v>0</v>
      </c>
      <c r="F76" s="76"/>
      <c r="G76" s="76"/>
      <c r="H76" s="75">
        <f>G76-C76</f>
        <v>0</v>
      </c>
    </row>
    <row r="77" spans="2:8" ht="25.5">
      <c r="B77" s="48" t="s">
        <v>312</v>
      </c>
      <c r="C77" s="81">
        <f aca="true" t="shared" si="16" ref="C77:H77">SUM(C75:C76)</f>
        <v>0</v>
      </c>
      <c r="D77" s="81">
        <f t="shared" si="16"/>
        <v>0</v>
      </c>
      <c r="E77" s="81">
        <f t="shared" si="16"/>
        <v>0</v>
      </c>
      <c r="F77" s="81">
        <f t="shared" si="16"/>
        <v>0</v>
      </c>
      <c r="G77" s="81">
        <f t="shared" si="16"/>
        <v>0</v>
      </c>
      <c r="H77" s="81">
        <f t="shared" si="16"/>
        <v>0</v>
      </c>
    </row>
    <row r="78" spans="2:8" ht="13.5" thickBot="1">
      <c r="B78" s="91"/>
      <c r="C78" s="92"/>
      <c r="D78" s="93"/>
      <c r="E78" s="92"/>
      <c r="F78" s="93"/>
      <c r="G78" s="93"/>
      <c r="H78" s="92"/>
    </row>
    <row r="82" ht="12.75"/>
    <row r="83" ht="12.75"/>
    <row r="84" ht="12.75"/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" right="0.7" top="0.75" bottom="0.75" header="0.3" footer="0.3"/>
  <pageSetup orientation="portrait" scale="66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view="pageBreakPreview" zoomScale="60" zoomScaleNormal="85" zoomScalePageLayoutView="0" workbookViewId="0" topLeftCell="A1">
      <selection activeCell="B2" sqref="B2:I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1" t="s">
        <v>120</v>
      </c>
      <c r="C2" s="172"/>
      <c r="D2" s="172"/>
      <c r="E2" s="172"/>
      <c r="F2" s="172"/>
      <c r="G2" s="172"/>
      <c r="H2" s="172"/>
      <c r="I2" s="173"/>
    </row>
    <row r="3" spans="2:9" ht="12.75">
      <c r="B3" s="178" t="s">
        <v>313</v>
      </c>
      <c r="C3" s="179"/>
      <c r="D3" s="179"/>
      <c r="E3" s="179"/>
      <c r="F3" s="179"/>
      <c r="G3" s="179"/>
      <c r="H3" s="179"/>
      <c r="I3" s="193"/>
    </row>
    <row r="4" spans="2:9" ht="12.75">
      <c r="B4" s="178" t="s">
        <v>314</v>
      </c>
      <c r="C4" s="179"/>
      <c r="D4" s="179"/>
      <c r="E4" s="179"/>
      <c r="F4" s="179"/>
      <c r="G4" s="179"/>
      <c r="H4" s="179"/>
      <c r="I4" s="193"/>
    </row>
    <row r="5" spans="2:9" ht="12.75">
      <c r="B5" s="178" t="s">
        <v>125</v>
      </c>
      <c r="C5" s="179"/>
      <c r="D5" s="179"/>
      <c r="E5" s="179"/>
      <c r="F5" s="179"/>
      <c r="G5" s="179"/>
      <c r="H5" s="179"/>
      <c r="I5" s="193"/>
    </row>
    <row r="6" spans="2:9" ht="13.5" thickBot="1">
      <c r="B6" s="181" t="s">
        <v>1</v>
      </c>
      <c r="C6" s="182"/>
      <c r="D6" s="182"/>
      <c r="E6" s="182"/>
      <c r="F6" s="182"/>
      <c r="G6" s="182"/>
      <c r="H6" s="182"/>
      <c r="I6" s="194"/>
    </row>
    <row r="7" spans="2:9" ht="15.75" customHeight="1">
      <c r="B7" s="171" t="s">
        <v>2</v>
      </c>
      <c r="C7" s="177"/>
      <c r="D7" s="171" t="s">
        <v>315</v>
      </c>
      <c r="E7" s="172"/>
      <c r="F7" s="172"/>
      <c r="G7" s="172"/>
      <c r="H7" s="177"/>
      <c r="I7" s="187" t="s">
        <v>316</v>
      </c>
    </row>
    <row r="8" spans="2:9" ht="15" customHeight="1" thickBot="1">
      <c r="B8" s="178"/>
      <c r="C8" s="180"/>
      <c r="D8" s="181"/>
      <c r="E8" s="182"/>
      <c r="F8" s="182"/>
      <c r="G8" s="182"/>
      <c r="H8" s="183"/>
      <c r="I8" s="209"/>
    </row>
    <row r="9" spans="2:9" ht="26.25" thickBot="1">
      <c r="B9" s="181"/>
      <c r="C9" s="183"/>
      <c r="D9" s="210" t="s">
        <v>206</v>
      </c>
      <c r="E9" s="191" t="s">
        <v>317</v>
      </c>
      <c r="F9" s="210" t="s">
        <v>318</v>
      </c>
      <c r="G9" s="210" t="s">
        <v>204</v>
      </c>
      <c r="H9" s="210" t="s">
        <v>207</v>
      </c>
      <c r="I9" s="190"/>
    </row>
    <row r="10" spans="2:9" ht="12.75">
      <c r="B10" s="94" t="s">
        <v>319</v>
      </c>
      <c r="C10" s="95"/>
      <c r="D10" s="96">
        <f aca="true" t="shared" si="0" ref="D10:I10">D11+D19+D29+D39+D49+D59+D72+D76+D63</f>
        <v>11127510.95</v>
      </c>
      <c r="E10" s="96">
        <f t="shared" si="0"/>
        <v>3430227.07</v>
      </c>
      <c r="F10" s="96">
        <f t="shared" si="0"/>
        <v>14557738.020000001</v>
      </c>
      <c r="G10" s="96">
        <f t="shared" si="0"/>
        <v>12484375.32</v>
      </c>
      <c r="H10" s="96">
        <f t="shared" si="0"/>
        <v>12244290.03</v>
      </c>
      <c r="I10" s="96">
        <f t="shared" si="0"/>
        <v>2073362.6999999995</v>
      </c>
    </row>
    <row r="11" spans="2:9" ht="12.75">
      <c r="B11" s="97" t="s">
        <v>320</v>
      </c>
      <c r="C11" s="98"/>
      <c r="D11" s="83">
        <f aca="true" t="shared" si="1" ref="D11:I11">SUM(D12:D18)</f>
        <v>10529426.99</v>
      </c>
      <c r="E11" s="83">
        <f t="shared" si="1"/>
        <v>500530</v>
      </c>
      <c r="F11" s="83">
        <f t="shared" si="1"/>
        <v>11029956.99</v>
      </c>
      <c r="G11" s="83">
        <f t="shared" si="1"/>
        <v>9079219.99</v>
      </c>
      <c r="H11" s="83">
        <f t="shared" si="1"/>
        <v>8864330.2</v>
      </c>
      <c r="I11" s="83">
        <f t="shared" si="1"/>
        <v>1950736.9999999995</v>
      </c>
    </row>
    <row r="12" spans="2:9" ht="12.75">
      <c r="B12" s="99" t="s">
        <v>321</v>
      </c>
      <c r="C12" s="100"/>
      <c r="D12" s="83">
        <v>5976245.94</v>
      </c>
      <c r="E12" s="75">
        <v>244715.12</v>
      </c>
      <c r="F12" s="75">
        <f>D12+E12</f>
        <v>6220961.0600000005</v>
      </c>
      <c r="G12" s="75">
        <v>5283389.23</v>
      </c>
      <c r="H12" s="75">
        <v>5283389.23</v>
      </c>
      <c r="I12" s="75">
        <f>F12-G12</f>
        <v>937571.8300000001</v>
      </c>
    </row>
    <row r="13" spans="2:9" ht="12.75">
      <c r="B13" s="99" t="s">
        <v>322</v>
      </c>
      <c r="C13" s="100"/>
      <c r="D13" s="83"/>
      <c r="E13" s="75"/>
      <c r="F13" s="75">
        <f aca="true" t="shared" si="2" ref="F13:F18">D13+E13</f>
        <v>0</v>
      </c>
      <c r="G13" s="75"/>
      <c r="H13" s="75"/>
      <c r="I13" s="75">
        <f aca="true" t="shared" si="3" ref="I13:I18">F13-G13</f>
        <v>0</v>
      </c>
    </row>
    <row r="14" spans="2:9" ht="12.75">
      <c r="B14" s="99" t="s">
        <v>323</v>
      </c>
      <c r="C14" s="100"/>
      <c r="D14" s="83">
        <v>2125539.01</v>
      </c>
      <c r="E14" s="75">
        <v>165363.23</v>
      </c>
      <c r="F14" s="75">
        <f t="shared" si="2"/>
        <v>2290902.2399999998</v>
      </c>
      <c r="G14" s="75">
        <v>1647102.59</v>
      </c>
      <c r="H14" s="75">
        <v>1647102.59</v>
      </c>
      <c r="I14" s="75">
        <f t="shared" si="3"/>
        <v>643799.6499999997</v>
      </c>
    </row>
    <row r="15" spans="2:9" ht="12.75">
      <c r="B15" s="99" t="s">
        <v>324</v>
      </c>
      <c r="C15" s="100"/>
      <c r="D15" s="83">
        <v>1383426.42</v>
      </c>
      <c r="E15" s="75">
        <v>0</v>
      </c>
      <c r="F15" s="75">
        <f t="shared" si="2"/>
        <v>1383426.42</v>
      </c>
      <c r="G15" s="75">
        <v>1225040.97</v>
      </c>
      <c r="H15" s="75">
        <v>1060118.18</v>
      </c>
      <c r="I15" s="75">
        <f t="shared" si="3"/>
        <v>158385.44999999995</v>
      </c>
    </row>
    <row r="16" spans="2:9" ht="12.75">
      <c r="B16" s="99" t="s">
        <v>325</v>
      </c>
      <c r="C16" s="100"/>
      <c r="D16" s="83">
        <v>553241.62</v>
      </c>
      <c r="E16" s="75">
        <v>90451.65</v>
      </c>
      <c r="F16" s="75">
        <f t="shared" si="2"/>
        <v>643693.27</v>
      </c>
      <c r="G16" s="75">
        <v>525461.6</v>
      </c>
      <c r="H16" s="75">
        <v>525461.6</v>
      </c>
      <c r="I16" s="75">
        <f t="shared" si="3"/>
        <v>118231.67000000004</v>
      </c>
    </row>
    <row r="17" spans="2:9" ht="12.75">
      <c r="B17" s="99" t="s">
        <v>326</v>
      </c>
      <c r="C17" s="100"/>
      <c r="D17" s="83"/>
      <c r="E17" s="75"/>
      <c r="F17" s="75">
        <f t="shared" si="2"/>
        <v>0</v>
      </c>
      <c r="G17" s="75"/>
      <c r="H17" s="75"/>
      <c r="I17" s="75">
        <f t="shared" si="3"/>
        <v>0</v>
      </c>
    </row>
    <row r="18" spans="2:9" ht="12.75">
      <c r="B18" s="99" t="s">
        <v>327</v>
      </c>
      <c r="C18" s="100"/>
      <c r="D18" s="83">
        <v>490974</v>
      </c>
      <c r="E18" s="75">
        <v>0</v>
      </c>
      <c r="F18" s="75">
        <f t="shared" si="2"/>
        <v>490974</v>
      </c>
      <c r="G18" s="75">
        <v>398225.6</v>
      </c>
      <c r="H18" s="75">
        <v>348258.6</v>
      </c>
      <c r="I18" s="75">
        <f t="shared" si="3"/>
        <v>92748.40000000002</v>
      </c>
    </row>
    <row r="19" spans="2:9" ht="12.75">
      <c r="B19" s="97" t="s">
        <v>328</v>
      </c>
      <c r="C19" s="98"/>
      <c r="D19" s="83">
        <f aca="true" t="shared" si="4" ref="D19:I19">SUM(D20:D28)</f>
        <v>34369.090000000004</v>
      </c>
      <c r="E19" s="83">
        <f t="shared" si="4"/>
        <v>269255.51</v>
      </c>
      <c r="F19" s="83">
        <f t="shared" si="4"/>
        <v>303624.60000000003</v>
      </c>
      <c r="G19" s="83">
        <f t="shared" si="4"/>
        <v>303291.93999999994</v>
      </c>
      <c r="H19" s="83">
        <f t="shared" si="4"/>
        <v>303291.93999999994</v>
      </c>
      <c r="I19" s="83">
        <f t="shared" si="4"/>
        <v>332.6600000000017</v>
      </c>
    </row>
    <row r="20" spans="2:9" ht="12.75">
      <c r="B20" s="99" t="s">
        <v>329</v>
      </c>
      <c r="C20" s="100"/>
      <c r="D20" s="83">
        <v>5500</v>
      </c>
      <c r="E20" s="75">
        <v>99771.26</v>
      </c>
      <c r="F20" s="83">
        <f aca="true" t="shared" si="5" ref="F20:F28">D20+E20</f>
        <v>105271.26</v>
      </c>
      <c r="G20" s="75">
        <v>105128.38</v>
      </c>
      <c r="H20" s="75">
        <v>105128.38</v>
      </c>
      <c r="I20" s="75">
        <f>F20-G20</f>
        <v>142.8799999999901</v>
      </c>
    </row>
    <row r="21" spans="2:9" ht="12.75">
      <c r="B21" s="99" t="s">
        <v>330</v>
      </c>
      <c r="C21" s="100"/>
      <c r="D21" s="83">
        <v>1930</v>
      </c>
      <c r="E21" s="75">
        <v>3270.01</v>
      </c>
      <c r="F21" s="83">
        <f t="shared" si="5"/>
        <v>5200.01</v>
      </c>
      <c r="G21" s="75">
        <v>5200.01</v>
      </c>
      <c r="H21" s="75">
        <v>5200.01</v>
      </c>
      <c r="I21" s="75">
        <f aca="true" t="shared" si="6" ref="I21:I83">F21-G21</f>
        <v>0</v>
      </c>
    </row>
    <row r="22" spans="2:9" ht="12.75">
      <c r="B22" s="99" t="s">
        <v>331</v>
      </c>
      <c r="C22" s="100"/>
      <c r="D22" s="83"/>
      <c r="E22" s="75"/>
      <c r="F22" s="83">
        <f t="shared" si="5"/>
        <v>0</v>
      </c>
      <c r="G22" s="75"/>
      <c r="H22" s="75"/>
      <c r="I22" s="75">
        <f t="shared" si="6"/>
        <v>0</v>
      </c>
    </row>
    <row r="23" spans="2:9" ht="12.75">
      <c r="B23" s="99" t="s">
        <v>332</v>
      </c>
      <c r="C23" s="100"/>
      <c r="D23" s="83">
        <v>750</v>
      </c>
      <c r="E23" s="75">
        <v>94678.8</v>
      </c>
      <c r="F23" s="83">
        <f t="shared" si="5"/>
        <v>95428.8</v>
      </c>
      <c r="G23" s="75">
        <v>95428.76</v>
      </c>
      <c r="H23" s="75">
        <v>95428.76</v>
      </c>
      <c r="I23" s="75">
        <f t="shared" si="6"/>
        <v>0.04000000000814907</v>
      </c>
    </row>
    <row r="24" spans="2:9" ht="12.75">
      <c r="B24" s="99" t="s">
        <v>333</v>
      </c>
      <c r="C24" s="100"/>
      <c r="D24" s="83">
        <v>14642.4</v>
      </c>
      <c r="E24" s="75">
        <v>38226.05</v>
      </c>
      <c r="F24" s="83">
        <f t="shared" si="5"/>
        <v>52868.450000000004</v>
      </c>
      <c r="G24" s="75">
        <v>52841.43</v>
      </c>
      <c r="H24" s="75">
        <v>52841.43</v>
      </c>
      <c r="I24" s="75">
        <f t="shared" si="6"/>
        <v>27.020000000004075</v>
      </c>
    </row>
    <row r="25" spans="2:9" ht="12.75">
      <c r="B25" s="99" t="s">
        <v>334</v>
      </c>
      <c r="C25" s="100"/>
      <c r="D25" s="83">
        <v>11546.69</v>
      </c>
      <c r="E25" s="75">
        <v>17000</v>
      </c>
      <c r="F25" s="83">
        <f t="shared" si="5"/>
        <v>28546.690000000002</v>
      </c>
      <c r="G25" s="75">
        <v>28546.69</v>
      </c>
      <c r="H25" s="75">
        <v>28546.69</v>
      </c>
      <c r="I25" s="75">
        <f t="shared" si="6"/>
        <v>0</v>
      </c>
    </row>
    <row r="26" spans="2:9" ht="12.75">
      <c r="B26" s="99" t="s">
        <v>335</v>
      </c>
      <c r="C26" s="100"/>
      <c r="D26" s="83"/>
      <c r="E26" s="75"/>
      <c r="F26" s="83">
        <f t="shared" si="5"/>
        <v>0</v>
      </c>
      <c r="G26" s="75"/>
      <c r="H26" s="75"/>
      <c r="I26" s="75">
        <f t="shared" si="6"/>
        <v>0</v>
      </c>
    </row>
    <row r="27" spans="2:9" ht="12.75">
      <c r="B27" s="99" t="s">
        <v>336</v>
      </c>
      <c r="C27" s="100"/>
      <c r="D27" s="83"/>
      <c r="E27" s="75"/>
      <c r="F27" s="83">
        <f t="shared" si="5"/>
        <v>0</v>
      </c>
      <c r="G27" s="75"/>
      <c r="H27" s="75"/>
      <c r="I27" s="75">
        <f t="shared" si="6"/>
        <v>0</v>
      </c>
    </row>
    <row r="28" spans="2:9" ht="12.75">
      <c r="B28" s="99" t="s">
        <v>337</v>
      </c>
      <c r="C28" s="100"/>
      <c r="D28" s="83">
        <v>0</v>
      </c>
      <c r="E28" s="75">
        <v>16309.39</v>
      </c>
      <c r="F28" s="83">
        <f t="shared" si="5"/>
        <v>16309.39</v>
      </c>
      <c r="G28" s="75">
        <v>16146.67</v>
      </c>
      <c r="H28" s="75">
        <v>16146.67</v>
      </c>
      <c r="I28" s="75">
        <f t="shared" si="6"/>
        <v>162.71999999999935</v>
      </c>
    </row>
    <row r="29" spans="2:9" ht="12.75">
      <c r="B29" s="97" t="s">
        <v>338</v>
      </c>
      <c r="C29" s="98"/>
      <c r="D29" s="83">
        <f aca="true" t="shared" si="7" ref="D29:I29">SUM(D30:D38)</f>
        <v>563714.8700000001</v>
      </c>
      <c r="E29" s="83">
        <f t="shared" si="7"/>
        <v>593044.66</v>
      </c>
      <c r="F29" s="83">
        <f t="shared" si="7"/>
        <v>1156759.5300000003</v>
      </c>
      <c r="G29" s="83">
        <f t="shared" si="7"/>
        <v>1034466.4900000001</v>
      </c>
      <c r="H29" s="83">
        <f t="shared" si="7"/>
        <v>1009270.9900000001</v>
      </c>
      <c r="I29" s="83">
        <f t="shared" si="7"/>
        <v>122293.04000000001</v>
      </c>
    </row>
    <row r="30" spans="2:9" ht="12.75">
      <c r="B30" s="99" t="s">
        <v>339</v>
      </c>
      <c r="C30" s="100"/>
      <c r="D30" s="83">
        <v>261867</v>
      </c>
      <c r="E30" s="75">
        <v>19450.78</v>
      </c>
      <c r="F30" s="83">
        <f aca="true" t="shared" si="8" ref="F30:F38">D30+E30</f>
        <v>281317.78</v>
      </c>
      <c r="G30" s="75">
        <v>271440.5</v>
      </c>
      <c r="H30" s="75">
        <v>271440.5</v>
      </c>
      <c r="I30" s="75">
        <f t="shared" si="6"/>
        <v>9877.280000000028</v>
      </c>
    </row>
    <row r="31" spans="2:9" ht="12.75">
      <c r="B31" s="99" t="s">
        <v>340</v>
      </c>
      <c r="C31" s="100"/>
      <c r="D31" s="83"/>
      <c r="E31" s="75"/>
      <c r="F31" s="83">
        <f t="shared" si="8"/>
        <v>0</v>
      </c>
      <c r="G31" s="75"/>
      <c r="H31" s="75"/>
      <c r="I31" s="75">
        <f t="shared" si="6"/>
        <v>0</v>
      </c>
    </row>
    <row r="32" spans="2:9" ht="12.75">
      <c r="B32" s="99" t="s">
        <v>341</v>
      </c>
      <c r="C32" s="100"/>
      <c r="D32" s="83">
        <v>0</v>
      </c>
      <c r="E32" s="75">
        <v>503218.29</v>
      </c>
      <c r="F32" s="83">
        <f t="shared" si="8"/>
        <v>503218.29</v>
      </c>
      <c r="G32" s="75">
        <v>503218.29</v>
      </c>
      <c r="H32" s="75">
        <v>503218.29</v>
      </c>
      <c r="I32" s="75">
        <f t="shared" si="6"/>
        <v>0</v>
      </c>
    </row>
    <row r="33" spans="2:9" ht="12.75">
      <c r="B33" s="99" t="s">
        <v>342</v>
      </c>
      <c r="C33" s="100"/>
      <c r="D33" s="83">
        <v>4152.46</v>
      </c>
      <c r="E33" s="75">
        <v>28328.92</v>
      </c>
      <c r="F33" s="83">
        <f t="shared" si="8"/>
        <v>32481.379999999997</v>
      </c>
      <c r="G33" s="75">
        <v>28464.16</v>
      </c>
      <c r="H33" s="75">
        <v>28464.16</v>
      </c>
      <c r="I33" s="75">
        <f t="shared" si="6"/>
        <v>4017.2199999999975</v>
      </c>
    </row>
    <row r="34" spans="2:9" ht="12.75">
      <c r="B34" s="99" t="s">
        <v>343</v>
      </c>
      <c r="C34" s="100"/>
      <c r="D34" s="83">
        <v>1989.06</v>
      </c>
      <c r="E34" s="75">
        <v>0</v>
      </c>
      <c r="F34" s="83">
        <f t="shared" si="8"/>
        <v>1989.06</v>
      </c>
      <c r="G34" s="75">
        <v>1989.06</v>
      </c>
      <c r="H34" s="75">
        <v>1989.06</v>
      </c>
      <c r="I34" s="75">
        <f t="shared" si="6"/>
        <v>0</v>
      </c>
    </row>
    <row r="35" spans="2:9" ht="12.75">
      <c r="B35" s="99" t="s">
        <v>344</v>
      </c>
      <c r="C35" s="100"/>
      <c r="D35" s="83"/>
      <c r="E35" s="75"/>
      <c r="F35" s="83">
        <f t="shared" si="8"/>
        <v>0</v>
      </c>
      <c r="G35" s="75"/>
      <c r="H35" s="75"/>
      <c r="I35" s="75">
        <f t="shared" si="6"/>
        <v>0</v>
      </c>
    </row>
    <row r="36" spans="2:9" ht="12.75">
      <c r="B36" s="99" t="s">
        <v>345</v>
      </c>
      <c r="C36" s="100"/>
      <c r="D36" s="83">
        <v>0</v>
      </c>
      <c r="E36" s="75">
        <v>22167.53</v>
      </c>
      <c r="F36" s="83">
        <f t="shared" si="8"/>
        <v>22167.53</v>
      </c>
      <c r="G36" s="75">
        <v>22167.53</v>
      </c>
      <c r="H36" s="75">
        <v>22167.53</v>
      </c>
      <c r="I36" s="75">
        <f t="shared" si="6"/>
        <v>0</v>
      </c>
    </row>
    <row r="37" spans="2:9" ht="12.75">
      <c r="B37" s="99" t="s">
        <v>346</v>
      </c>
      <c r="C37" s="100"/>
      <c r="D37" s="83">
        <v>20562.45</v>
      </c>
      <c r="E37" s="75">
        <v>32754.92</v>
      </c>
      <c r="F37" s="83">
        <f t="shared" si="8"/>
        <v>53317.369999999995</v>
      </c>
      <c r="G37" s="75">
        <v>53317.35</v>
      </c>
      <c r="H37" s="75">
        <v>53317.35</v>
      </c>
      <c r="I37" s="75">
        <f t="shared" si="6"/>
        <v>0.01999999999679858</v>
      </c>
    </row>
    <row r="38" spans="2:9" ht="12.75">
      <c r="B38" s="99" t="s">
        <v>347</v>
      </c>
      <c r="C38" s="100"/>
      <c r="D38" s="83">
        <v>275143.9</v>
      </c>
      <c r="E38" s="75">
        <v>-12875.78</v>
      </c>
      <c r="F38" s="83">
        <f t="shared" si="8"/>
        <v>262268.12</v>
      </c>
      <c r="G38" s="75">
        <v>153869.6</v>
      </c>
      <c r="H38" s="75">
        <v>128674.1</v>
      </c>
      <c r="I38" s="75">
        <f t="shared" si="6"/>
        <v>108398.51999999999</v>
      </c>
    </row>
    <row r="39" spans="2:9" ht="25.5" customHeight="1">
      <c r="B39" s="169" t="s">
        <v>348</v>
      </c>
      <c r="C39" s="170"/>
      <c r="D39" s="83">
        <f aca="true" t="shared" si="9" ref="D39:I39">SUM(D40:D48)</f>
        <v>0</v>
      </c>
      <c r="E39" s="83">
        <f t="shared" si="9"/>
        <v>0</v>
      </c>
      <c r="F39" s="83">
        <f>SUM(F40:F48)</f>
        <v>0</v>
      </c>
      <c r="G39" s="83">
        <f t="shared" si="9"/>
        <v>0</v>
      </c>
      <c r="H39" s="83">
        <f t="shared" si="9"/>
        <v>0</v>
      </c>
      <c r="I39" s="83">
        <f t="shared" si="9"/>
        <v>0</v>
      </c>
    </row>
    <row r="40" spans="2:9" ht="12.75">
      <c r="B40" s="99" t="s">
        <v>349</v>
      </c>
      <c r="C40" s="100"/>
      <c r="D40" s="83"/>
      <c r="E40" s="75"/>
      <c r="F40" s="83">
        <f>D40+E40</f>
        <v>0</v>
      </c>
      <c r="G40" s="75"/>
      <c r="H40" s="75"/>
      <c r="I40" s="75">
        <f t="shared" si="6"/>
        <v>0</v>
      </c>
    </row>
    <row r="41" spans="2:9" ht="12.75">
      <c r="B41" s="99" t="s">
        <v>350</v>
      </c>
      <c r="C41" s="100"/>
      <c r="D41" s="83"/>
      <c r="E41" s="75"/>
      <c r="F41" s="83">
        <f aca="true" t="shared" si="10" ref="F41:F83">D41+E41</f>
        <v>0</v>
      </c>
      <c r="G41" s="75"/>
      <c r="H41" s="75"/>
      <c r="I41" s="75">
        <f t="shared" si="6"/>
        <v>0</v>
      </c>
    </row>
    <row r="42" spans="2:9" ht="12.75">
      <c r="B42" s="99" t="s">
        <v>351</v>
      </c>
      <c r="C42" s="100"/>
      <c r="D42" s="83"/>
      <c r="E42" s="75"/>
      <c r="F42" s="83">
        <f t="shared" si="10"/>
        <v>0</v>
      </c>
      <c r="G42" s="75"/>
      <c r="H42" s="75"/>
      <c r="I42" s="75">
        <f t="shared" si="6"/>
        <v>0</v>
      </c>
    </row>
    <row r="43" spans="2:9" ht="12.75">
      <c r="B43" s="99" t="s">
        <v>352</v>
      </c>
      <c r="C43" s="100"/>
      <c r="D43" s="83"/>
      <c r="E43" s="75"/>
      <c r="F43" s="83">
        <f t="shared" si="10"/>
        <v>0</v>
      </c>
      <c r="G43" s="75"/>
      <c r="H43" s="75"/>
      <c r="I43" s="75">
        <f t="shared" si="6"/>
        <v>0</v>
      </c>
    </row>
    <row r="44" spans="2:9" ht="12.75">
      <c r="B44" s="99" t="s">
        <v>353</v>
      </c>
      <c r="C44" s="100"/>
      <c r="D44" s="83"/>
      <c r="E44" s="75"/>
      <c r="F44" s="83">
        <f t="shared" si="10"/>
        <v>0</v>
      </c>
      <c r="G44" s="75"/>
      <c r="H44" s="75"/>
      <c r="I44" s="75">
        <f t="shared" si="6"/>
        <v>0</v>
      </c>
    </row>
    <row r="45" spans="2:9" ht="12.75">
      <c r="B45" s="99" t="s">
        <v>354</v>
      </c>
      <c r="C45" s="100"/>
      <c r="D45" s="83"/>
      <c r="E45" s="75"/>
      <c r="F45" s="83">
        <f t="shared" si="10"/>
        <v>0</v>
      </c>
      <c r="G45" s="75"/>
      <c r="H45" s="75"/>
      <c r="I45" s="75">
        <f t="shared" si="6"/>
        <v>0</v>
      </c>
    </row>
    <row r="46" spans="2:9" ht="12.75">
      <c r="B46" s="99" t="s">
        <v>355</v>
      </c>
      <c r="C46" s="100"/>
      <c r="D46" s="83"/>
      <c r="E46" s="75"/>
      <c r="F46" s="83">
        <f t="shared" si="10"/>
        <v>0</v>
      </c>
      <c r="G46" s="75"/>
      <c r="H46" s="75"/>
      <c r="I46" s="75">
        <f t="shared" si="6"/>
        <v>0</v>
      </c>
    </row>
    <row r="47" spans="2:9" ht="12.75">
      <c r="B47" s="99" t="s">
        <v>356</v>
      </c>
      <c r="C47" s="100"/>
      <c r="D47" s="83"/>
      <c r="E47" s="75"/>
      <c r="F47" s="83">
        <f t="shared" si="10"/>
        <v>0</v>
      </c>
      <c r="G47" s="75"/>
      <c r="H47" s="75"/>
      <c r="I47" s="75">
        <f t="shared" si="6"/>
        <v>0</v>
      </c>
    </row>
    <row r="48" spans="2:9" ht="12.75">
      <c r="B48" s="99" t="s">
        <v>357</v>
      </c>
      <c r="C48" s="100"/>
      <c r="D48" s="83"/>
      <c r="E48" s="75"/>
      <c r="F48" s="83">
        <f t="shared" si="10"/>
        <v>0</v>
      </c>
      <c r="G48" s="75"/>
      <c r="H48" s="75"/>
      <c r="I48" s="75">
        <f t="shared" si="6"/>
        <v>0</v>
      </c>
    </row>
    <row r="49" spans="2:9" ht="12.75">
      <c r="B49" s="169" t="s">
        <v>358</v>
      </c>
      <c r="C49" s="170"/>
      <c r="D49" s="83">
        <f aca="true" t="shared" si="11" ref="D49:I49">SUM(D50:D58)</f>
        <v>0</v>
      </c>
      <c r="E49" s="83">
        <f t="shared" si="11"/>
        <v>2067396.9</v>
      </c>
      <c r="F49" s="83">
        <f t="shared" si="11"/>
        <v>2067396.9</v>
      </c>
      <c r="G49" s="83">
        <f t="shared" si="11"/>
        <v>2067396.9</v>
      </c>
      <c r="H49" s="83">
        <f t="shared" si="11"/>
        <v>2067396.9</v>
      </c>
      <c r="I49" s="83">
        <f t="shared" si="11"/>
        <v>0</v>
      </c>
    </row>
    <row r="50" spans="2:9" ht="12.75">
      <c r="B50" s="99" t="s">
        <v>359</v>
      </c>
      <c r="C50" s="100"/>
      <c r="D50" s="83">
        <v>0</v>
      </c>
      <c r="E50" s="75">
        <v>1013747</v>
      </c>
      <c r="F50" s="83">
        <f t="shared" si="10"/>
        <v>1013747</v>
      </c>
      <c r="G50" s="75">
        <v>1013747</v>
      </c>
      <c r="H50" s="75">
        <v>1013747</v>
      </c>
      <c r="I50" s="75">
        <f t="shared" si="6"/>
        <v>0</v>
      </c>
    </row>
    <row r="51" spans="2:9" ht="12.75">
      <c r="B51" s="99" t="s">
        <v>360</v>
      </c>
      <c r="C51" s="100"/>
      <c r="D51" s="83">
        <v>0</v>
      </c>
      <c r="E51" s="75">
        <v>259801.43</v>
      </c>
      <c r="F51" s="83">
        <f t="shared" si="10"/>
        <v>259801.43</v>
      </c>
      <c r="G51" s="75">
        <v>259801.43</v>
      </c>
      <c r="H51" s="75">
        <v>259801.43</v>
      </c>
      <c r="I51" s="75">
        <f t="shared" si="6"/>
        <v>0</v>
      </c>
    </row>
    <row r="52" spans="2:9" ht="12.75">
      <c r="B52" s="99" t="s">
        <v>361</v>
      </c>
      <c r="C52" s="100"/>
      <c r="D52" s="83">
        <v>0</v>
      </c>
      <c r="E52" s="75">
        <v>35000</v>
      </c>
      <c r="F52" s="83">
        <f t="shared" si="10"/>
        <v>35000</v>
      </c>
      <c r="G52" s="75">
        <v>35000</v>
      </c>
      <c r="H52" s="75">
        <v>35000</v>
      </c>
      <c r="I52" s="75">
        <f t="shared" si="6"/>
        <v>0</v>
      </c>
    </row>
    <row r="53" spans="2:9" ht="12.75">
      <c r="B53" s="99" t="s">
        <v>362</v>
      </c>
      <c r="C53" s="100"/>
      <c r="D53" s="83"/>
      <c r="E53" s="75"/>
      <c r="F53" s="83">
        <f t="shared" si="10"/>
        <v>0</v>
      </c>
      <c r="G53" s="75"/>
      <c r="H53" s="75"/>
      <c r="I53" s="75">
        <f t="shared" si="6"/>
        <v>0</v>
      </c>
    </row>
    <row r="54" spans="2:9" ht="12.75">
      <c r="B54" s="99" t="s">
        <v>363</v>
      </c>
      <c r="C54" s="100"/>
      <c r="D54" s="83"/>
      <c r="E54" s="75"/>
      <c r="F54" s="83">
        <f t="shared" si="10"/>
        <v>0</v>
      </c>
      <c r="G54" s="75"/>
      <c r="H54" s="75"/>
      <c r="I54" s="75">
        <f t="shared" si="6"/>
        <v>0</v>
      </c>
    </row>
    <row r="55" spans="2:9" ht="12.75">
      <c r="B55" s="99" t="s">
        <v>364</v>
      </c>
      <c r="C55" s="100"/>
      <c r="D55" s="83">
        <v>0</v>
      </c>
      <c r="E55" s="75">
        <v>758848.47</v>
      </c>
      <c r="F55" s="83">
        <f t="shared" si="10"/>
        <v>758848.47</v>
      </c>
      <c r="G55" s="75">
        <v>758848.47</v>
      </c>
      <c r="H55" s="75">
        <v>758848.47</v>
      </c>
      <c r="I55" s="75">
        <f t="shared" si="6"/>
        <v>0</v>
      </c>
    </row>
    <row r="56" spans="2:9" ht="12.75">
      <c r="B56" s="99" t="s">
        <v>365</v>
      </c>
      <c r="C56" s="100"/>
      <c r="D56" s="83"/>
      <c r="E56" s="75"/>
      <c r="F56" s="83">
        <f t="shared" si="10"/>
        <v>0</v>
      </c>
      <c r="G56" s="75"/>
      <c r="H56" s="75"/>
      <c r="I56" s="75">
        <f t="shared" si="6"/>
        <v>0</v>
      </c>
    </row>
    <row r="57" spans="2:9" ht="12.75">
      <c r="B57" s="99" t="s">
        <v>366</v>
      </c>
      <c r="C57" s="100"/>
      <c r="D57" s="83"/>
      <c r="E57" s="75"/>
      <c r="F57" s="83">
        <f t="shared" si="10"/>
        <v>0</v>
      </c>
      <c r="G57" s="75"/>
      <c r="H57" s="75"/>
      <c r="I57" s="75">
        <f t="shared" si="6"/>
        <v>0</v>
      </c>
    </row>
    <row r="58" spans="2:9" ht="12.75">
      <c r="B58" s="99" t="s">
        <v>367</v>
      </c>
      <c r="C58" s="100"/>
      <c r="D58" s="83"/>
      <c r="E58" s="75"/>
      <c r="F58" s="83">
        <f t="shared" si="10"/>
        <v>0</v>
      </c>
      <c r="G58" s="75"/>
      <c r="H58" s="75"/>
      <c r="I58" s="75">
        <f t="shared" si="6"/>
        <v>0</v>
      </c>
    </row>
    <row r="59" spans="2:9" ht="12.75">
      <c r="B59" s="97" t="s">
        <v>368</v>
      </c>
      <c r="C59" s="98"/>
      <c r="D59" s="83">
        <f>SUM(D60:D62)</f>
        <v>0</v>
      </c>
      <c r="E59" s="83">
        <f>SUM(E60:E62)</f>
        <v>0</v>
      </c>
      <c r="F59" s="83">
        <f>SUM(F60:F62)</f>
        <v>0</v>
      </c>
      <c r="G59" s="83">
        <f>SUM(G60:G62)</f>
        <v>0</v>
      </c>
      <c r="H59" s="83">
        <f>SUM(H60:H62)</f>
        <v>0</v>
      </c>
      <c r="I59" s="75">
        <f t="shared" si="6"/>
        <v>0</v>
      </c>
    </row>
    <row r="60" spans="2:9" ht="12.75">
      <c r="B60" s="99" t="s">
        <v>369</v>
      </c>
      <c r="C60" s="100"/>
      <c r="D60" s="83"/>
      <c r="E60" s="75"/>
      <c r="F60" s="83">
        <f t="shared" si="10"/>
        <v>0</v>
      </c>
      <c r="G60" s="75"/>
      <c r="H60" s="75"/>
      <c r="I60" s="75">
        <f t="shared" si="6"/>
        <v>0</v>
      </c>
    </row>
    <row r="61" spans="2:9" ht="12.75">
      <c r="B61" s="99" t="s">
        <v>370</v>
      </c>
      <c r="C61" s="100"/>
      <c r="D61" s="83"/>
      <c r="E61" s="75"/>
      <c r="F61" s="83">
        <f t="shared" si="10"/>
        <v>0</v>
      </c>
      <c r="G61" s="75"/>
      <c r="H61" s="75"/>
      <c r="I61" s="75">
        <f t="shared" si="6"/>
        <v>0</v>
      </c>
    </row>
    <row r="62" spans="2:9" ht="12.75">
      <c r="B62" s="99" t="s">
        <v>371</v>
      </c>
      <c r="C62" s="100"/>
      <c r="D62" s="83"/>
      <c r="E62" s="75"/>
      <c r="F62" s="83">
        <f t="shared" si="10"/>
        <v>0</v>
      </c>
      <c r="G62" s="75"/>
      <c r="H62" s="75"/>
      <c r="I62" s="75">
        <f t="shared" si="6"/>
        <v>0</v>
      </c>
    </row>
    <row r="63" spans="2:9" ht="12.75">
      <c r="B63" s="169" t="s">
        <v>372</v>
      </c>
      <c r="C63" s="170"/>
      <c r="D63" s="83">
        <f>SUM(D64:D71)</f>
        <v>0</v>
      </c>
      <c r="E63" s="83">
        <f>SUM(E64:E71)</f>
        <v>0</v>
      </c>
      <c r="F63" s="83">
        <f>F64+F65+F66+F67+F68+F70+F71</f>
        <v>0</v>
      </c>
      <c r="G63" s="83">
        <f>SUM(G64:G71)</f>
        <v>0</v>
      </c>
      <c r="H63" s="83">
        <f>SUM(H64:H71)</f>
        <v>0</v>
      </c>
      <c r="I63" s="75">
        <f t="shared" si="6"/>
        <v>0</v>
      </c>
    </row>
    <row r="64" spans="2:9" ht="12.75">
      <c r="B64" s="99" t="s">
        <v>373</v>
      </c>
      <c r="C64" s="100"/>
      <c r="D64" s="83"/>
      <c r="E64" s="75"/>
      <c r="F64" s="83">
        <f t="shared" si="10"/>
        <v>0</v>
      </c>
      <c r="G64" s="75"/>
      <c r="H64" s="75"/>
      <c r="I64" s="75">
        <f t="shared" si="6"/>
        <v>0</v>
      </c>
    </row>
    <row r="65" spans="2:9" ht="12.75">
      <c r="B65" s="99" t="s">
        <v>374</v>
      </c>
      <c r="C65" s="100"/>
      <c r="D65" s="83"/>
      <c r="E65" s="75"/>
      <c r="F65" s="83">
        <f t="shared" si="10"/>
        <v>0</v>
      </c>
      <c r="G65" s="75"/>
      <c r="H65" s="75"/>
      <c r="I65" s="75">
        <f t="shared" si="6"/>
        <v>0</v>
      </c>
    </row>
    <row r="66" spans="2:9" ht="12.75">
      <c r="B66" s="99" t="s">
        <v>375</v>
      </c>
      <c r="C66" s="100"/>
      <c r="D66" s="83"/>
      <c r="E66" s="75"/>
      <c r="F66" s="83">
        <f t="shared" si="10"/>
        <v>0</v>
      </c>
      <c r="G66" s="75"/>
      <c r="H66" s="75"/>
      <c r="I66" s="75">
        <f t="shared" si="6"/>
        <v>0</v>
      </c>
    </row>
    <row r="67" spans="2:9" ht="12.75">
      <c r="B67" s="99" t="s">
        <v>376</v>
      </c>
      <c r="C67" s="100"/>
      <c r="D67" s="83"/>
      <c r="E67" s="75"/>
      <c r="F67" s="83">
        <f t="shared" si="10"/>
        <v>0</v>
      </c>
      <c r="G67" s="75"/>
      <c r="H67" s="75"/>
      <c r="I67" s="75">
        <f t="shared" si="6"/>
        <v>0</v>
      </c>
    </row>
    <row r="68" spans="2:9" ht="12.75">
      <c r="B68" s="99" t="s">
        <v>377</v>
      </c>
      <c r="C68" s="100"/>
      <c r="D68" s="83"/>
      <c r="E68" s="75"/>
      <c r="F68" s="83">
        <f t="shared" si="10"/>
        <v>0</v>
      </c>
      <c r="G68" s="75"/>
      <c r="H68" s="75"/>
      <c r="I68" s="75">
        <f t="shared" si="6"/>
        <v>0</v>
      </c>
    </row>
    <row r="69" spans="2:9" ht="12.75">
      <c r="B69" s="99" t="s">
        <v>378</v>
      </c>
      <c r="C69" s="100"/>
      <c r="D69" s="83"/>
      <c r="E69" s="75"/>
      <c r="F69" s="83">
        <f t="shared" si="10"/>
        <v>0</v>
      </c>
      <c r="G69" s="75"/>
      <c r="H69" s="75"/>
      <c r="I69" s="75">
        <f t="shared" si="6"/>
        <v>0</v>
      </c>
    </row>
    <row r="70" spans="2:9" ht="12.75">
      <c r="B70" s="99" t="s">
        <v>379</v>
      </c>
      <c r="C70" s="100"/>
      <c r="D70" s="83"/>
      <c r="E70" s="75"/>
      <c r="F70" s="83">
        <f t="shared" si="10"/>
        <v>0</v>
      </c>
      <c r="G70" s="75"/>
      <c r="H70" s="75"/>
      <c r="I70" s="75">
        <f t="shared" si="6"/>
        <v>0</v>
      </c>
    </row>
    <row r="71" spans="2:9" ht="12.75">
      <c r="B71" s="99" t="s">
        <v>380</v>
      </c>
      <c r="C71" s="100"/>
      <c r="D71" s="83"/>
      <c r="E71" s="75"/>
      <c r="F71" s="83">
        <f t="shared" si="10"/>
        <v>0</v>
      </c>
      <c r="G71" s="75"/>
      <c r="H71" s="75"/>
      <c r="I71" s="75">
        <f t="shared" si="6"/>
        <v>0</v>
      </c>
    </row>
    <row r="72" spans="2:9" ht="12.75">
      <c r="B72" s="97" t="s">
        <v>381</v>
      </c>
      <c r="C72" s="98"/>
      <c r="D72" s="83">
        <f>SUM(D73:D75)</f>
        <v>0</v>
      </c>
      <c r="E72" s="83">
        <f>SUM(E73:E75)</f>
        <v>0</v>
      </c>
      <c r="F72" s="83">
        <f>SUM(F73:F75)</f>
        <v>0</v>
      </c>
      <c r="G72" s="83">
        <f>SUM(G73:G75)</f>
        <v>0</v>
      </c>
      <c r="H72" s="83">
        <f>SUM(H73:H75)</f>
        <v>0</v>
      </c>
      <c r="I72" s="75">
        <f t="shared" si="6"/>
        <v>0</v>
      </c>
    </row>
    <row r="73" spans="2:9" ht="12.75">
      <c r="B73" s="99" t="s">
        <v>382</v>
      </c>
      <c r="C73" s="100"/>
      <c r="D73" s="83"/>
      <c r="E73" s="75"/>
      <c r="F73" s="83">
        <f t="shared" si="10"/>
        <v>0</v>
      </c>
      <c r="G73" s="75"/>
      <c r="H73" s="75"/>
      <c r="I73" s="75">
        <f t="shared" si="6"/>
        <v>0</v>
      </c>
    </row>
    <row r="74" spans="2:9" ht="12.75">
      <c r="B74" s="99" t="s">
        <v>383</v>
      </c>
      <c r="C74" s="100"/>
      <c r="D74" s="83"/>
      <c r="E74" s="75"/>
      <c r="F74" s="83">
        <f t="shared" si="10"/>
        <v>0</v>
      </c>
      <c r="G74" s="75"/>
      <c r="H74" s="75"/>
      <c r="I74" s="75">
        <f t="shared" si="6"/>
        <v>0</v>
      </c>
    </row>
    <row r="75" spans="2:9" ht="12.75">
      <c r="B75" s="99" t="s">
        <v>384</v>
      </c>
      <c r="C75" s="100"/>
      <c r="D75" s="83"/>
      <c r="E75" s="75"/>
      <c r="F75" s="83">
        <f t="shared" si="10"/>
        <v>0</v>
      </c>
      <c r="G75" s="75"/>
      <c r="H75" s="75"/>
      <c r="I75" s="75">
        <f t="shared" si="6"/>
        <v>0</v>
      </c>
    </row>
    <row r="76" spans="2:9" ht="12.75">
      <c r="B76" s="97" t="s">
        <v>385</v>
      </c>
      <c r="C76" s="98"/>
      <c r="D76" s="83">
        <f>SUM(D77:D83)</f>
        <v>0</v>
      </c>
      <c r="E76" s="83">
        <f>SUM(E77:E83)</f>
        <v>0</v>
      </c>
      <c r="F76" s="83">
        <f>SUM(F77:F83)</f>
        <v>0</v>
      </c>
      <c r="G76" s="83">
        <f>SUM(G77:G83)</f>
        <v>0</v>
      </c>
      <c r="H76" s="83">
        <f>SUM(H77:H83)</f>
        <v>0</v>
      </c>
      <c r="I76" s="75">
        <f t="shared" si="6"/>
        <v>0</v>
      </c>
    </row>
    <row r="77" spans="2:9" ht="12.75">
      <c r="B77" s="99" t="s">
        <v>386</v>
      </c>
      <c r="C77" s="100"/>
      <c r="D77" s="83"/>
      <c r="E77" s="75"/>
      <c r="F77" s="83">
        <f t="shared" si="10"/>
        <v>0</v>
      </c>
      <c r="G77" s="75"/>
      <c r="H77" s="75"/>
      <c r="I77" s="75">
        <f t="shared" si="6"/>
        <v>0</v>
      </c>
    </row>
    <row r="78" spans="2:9" ht="12.75">
      <c r="B78" s="99" t="s">
        <v>387</v>
      </c>
      <c r="C78" s="100"/>
      <c r="D78" s="83"/>
      <c r="E78" s="75"/>
      <c r="F78" s="83">
        <f t="shared" si="10"/>
        <v>0</v>
      </c>
      <c r="G78" s="75"/>
      <c r="H78" s="75"/>
      <c r="I78" s="75">
        <f t="shared" si="6"/>
        <v>0</v>
      </c>
    </row>
    <row r="79" spans="2:9" ht="12.75">
      <c r="B79" s="99" t="s">
        <v>388</v>
      </c>
      <c r="C79" s="100"/>
      <c r="D79" s="83"/>
      <c r="E79" s="75"/>
      <c r="F79" s="83">
        <f t="shared" si="10"/>
        <v>0</v>
      </c>
      <c r="G79" s="75"/>
      <c r="H79" s="75"/>
      <c r="I79" s="75">
        <f t="shared" si="6"/>
        <v>0</v>
      </c>
    </row>
    <row r="80" spans="2:9" ht="12.75">
      <c r="B80" s="99" t="s">
        <v>389</v>
      </c>
      <c r="C80" s="100"/>
      <c r="D80" s="83"/>
      <c r="E80" s="75"/>
      <c r="F80" s="83">
        <f t="shared" si="10"/>
        <v>0</v>
      </c>
      <c r="G80" s="75"/>
      <c r="H80" s="75"/>
      <c r="I80" s="75">
        <f t="shared" si="6"/>
        <v>0</v>
      </c>
    </row>
    <row r="81" spans="2:9" ht="12.75">
      <c r="B81" s="99" t="s">
        <v>390</v>
      </c>
      <c r="C81" s="100"/>
      <c r="D81" s="83"/>
      <c r="E81" s="75"/>
      <c r="F81" s="83">
        <f t="shared" si="10"/>
        <v>0</v>
      </c>
      <c r="G81" s="75"/>
      <c r="H81" s="75"/>
      <c r="I81" s="75">
        <f t="shared" si="6"/>
        <v>0</v>
      </c>
    </row>
    <row r="82" spans="2:9" ht="12.75">
      <c r="B82" s="99" t="s">
        <v>391</v>
      </c>
      <c r="C82" s="100"/>
      <c r="D82" s="83"/>
      <c r="E82" s="75"/>
      <c r="F82" s="83">
        <f t="shared" si="10"/>
        <v>0</v>
      </c>
      <c r="G82" s="75"/>
      <c r="H82" s="75"/>
      <c r="I82" s="75">
        <f t="shared" si="6"/>
        <v>0</v>
      </c>
    </row>
    <row r="83" spans="2:9" ht="12.75">
      <c r="B83" s="99" t="s">
        <v>392</v>
      </c>
      <c r="C83" s="100"/>
      <c r="D83" s="83"/>
      <c r="E83" s="75"/>
      <c r="F83" s="83">
        <f t="shared" si="10"/>
        <v>0</v>
      </c>
      <c r="G83" s="75"/>
      <c r="H83" s="75"/>
      <c r="I83" s="75">
        <f t="shared" si="6"/>
        <v>0</v>
      </c>
    </row>
    <row r="84" spans="2:9" ht="12.75">
      <c r="B84" s="101"/>
      <c r="C84" s="102"/>
      <c r="D84" s="103"/>
      <c r="E84" s="88"/>
      <c r="F84" s="88"/>
      <c r="G84" s="88"/>
      <c r="H84" s="88"/>
      <c r="I84" s="88"/>
    </row>
    <row r="85" spans="2:9" ht="12.75">
      <c r="B85" s="104" t="s">
        <v>393</v>
      </c>
      <c r="C85" s="105"/>
      <c r="D85" s="106">
        <f aca="true" t="shared" si="12" ref="D85:I85">D86+D104+D94+D114+D124+D134+D138+D147+D151</f>
        <v>12108841</v>
      </c>
      <c r="E85" s="106">
        <f>E86+E104+E94+E114+E124+E134+E138+E147+E151</f>
        <v>453377.75</v>
      </c>
      <c r="F85" s="106">
        <f t="shared" si="12"/>
        <v>12562218.749999998</v>
      </c>
      <c r="G85" s="106">
        <f>G86+G104+G94+G114+G124+G134+G138+G147+G151</f>
        <v>10612946.77</v>
      </c>
      <c r="H85" s="106">
        <f>H86+H104+H94+H114+H124+H134+H138+H147+H151</f>
        <v>10372861.449999997</v>
      </c>
      <c r="I85" s="106">
        <f t="shared" si="12"/>
        <v>1949271.9799999977</v>
      </c>
    </row>
    <row r="86" spans="2:9" ht="12.75">
      <c r="B86" s="97" t="s">
        <v>320</v>
      </c>
      <c r="C86" s="98"/>
      <c r="D86" s="83">
        <f>SUM(D87:D93)</f>
        <v>10529426.99</v>
      </c>
      <c r="E86" s="83">
        <f>SUM(E87:E93)</f>
        <v>377386</v>
      </c>
      <c r="F86" s="83">
        <f>SUM(F87:F93)</f>
        <v>10906812.989999998</v>
      </c>
      <c r="G86" s="83">
        <f>SUM(G87:G93)</f>
        <v>9198661.9</v>
      </c>
      <c r="H86" s="83">
        <f>SUM(H87:H93)</f>
        <v>8983772.089999998</v>
      </c>
      <c r="I86" s="75">
        <f aca="true" t="shared" si="13" ref="I86:I149">F86-G86</f>
        <v>1708151.089999998</v>
      </c>
    </row>
    <row r="87" spans="2:9" ht="12.75">
      <c r="B87" s="99" t="s">
        <v>321</v>
      </c>
      <c r="C87" s="100"/>
      <c r="D87" s="83">
        <v>5976245.92</v>
      </c>
      <c r="E87" s="75">
        <v>203667.12</v>
      </c>
      <c r="F87" s="83">
        <f aca="true" t="shared" si="14" ref="F87:F103">D87+E87</f>
        <v>6179913.04</v>
      </c>
      <c r="G87" s="75">
        <v>5370115.46</v>
      </c>
      <c r="H87" s="75">
        <v>5370115.46</v>
      </c>
      <c r="I87" s="75">
        <f t="shared" si="13"/>
        <v>809797.5800000001</v>
      </c>
    </row>
    <row r="88" spans="2:9" ht="12.75">
      <c r="B88" s="99" t="s">
        <v>322</v>
      </c>
      <c r="C88" s="100"/>
      <c r="D88" s="83"/>
      <c r="E88" s="75"/>
      <c r="F88" s="83">
        <f t="shared" si="14"/>
        <v>0</v>
      </c>
      <c r="G88" s="75"/>
      <c r="H88" s="75"/>
      <c r="I88" s="75">
        <f t="shared" si="13"/>
        <v>0</v>
      </c>
    </row>
    <row r="89" spans="2:9" ht="12.75">
      <c r="B89" s="99" t="s">
        <v>323</v>
      </c>
      <c r="C89" s="100"/>
      <c r="D89" s="83">
        <v>2125538.99</v>
      </c>
      <c r="E89" s="75">
        <v>103791.23</v>
      </c>
      <c r="F89" s="83">
        <f t="shared" si="14"/>
        <v>2229330.22</v>
      </c>
      <c r="G89" s="75">
        <v>1663323.98</v>
      </c>
      <c r="H89" s="75">
        <v>1663323.98</v>
      </c>
      <c r="I89" s="75">
        <f t="shared" si="13"/>
        <v>566006.2400000002</v>
      </c>
    </row>
    <row r="90" spans="2:9" ht="12.75">
      <c r="B90" s="99" t="s">
        <v>324</v>
      </c>
      <c r="C90" s="100"/>
      <c r="D90" s="83">
        <v>1383426.44</v>
      </c>
      <c r="E90" s="75">
        <v>0</v>
      </c>
      <c r="F90" s="83">
        <f t="shared" si="14"/>
        <v>1383426.44</v>
      </c>
      <c r="G90" s="75">
        <v>1225020.15</v>
      </c>
      <c r="H90" s="75">
        <v>1060097.34</v>
      </c>
      <c r="I90" s="75">
        <f t="shared" si="13"/>
        <v>158406.29000000004</v>
      </c>
    </row>
    <row r="91" spans="2:9" ht="12.75">
      <c r="B91" s="99" t="s">
        <v>325</v>
      </c>
      <c r="C91" s="100"/>
      <c r="D91" s="83">
        <v>553241.64</v>
      </c>
      <c r="E91" s="75">
        <v>69927.65</v>
      </c>
      <c r="F91" s="83">
        <f t="shared" si="14"/>
        <v>623169.29</v>
      </c>
      <c r="G91" s="75">
        <v>541976.71</v>
      </c>
      <c r="H91" s="75">
        <v>541976.71</v>
      </c>
      <c r="I91" s="75">
        <f t="shared" si="13"/>
        <v>81192.58000000007</v>
      </c>
    </row>
    <row r="92" spans="2:9" ht="12.75">
      <c r="B92" s="99" t="s">
        <v>326</v>
      </c>
      <c r="C92" s="100"/>
      <c r="D92" s="83"/>
      <c r="E92" s="75"/>
      <c r="F92" s="83">
        <f t="shared" si="14"/>
        <v>0</v>
      </c>
      <c r="G92" s="75"/>
      <c r="H92" s="75"/>
      <c r="I92" s="75">
        <f t="shared" si="13"/>
        <v>0</v>
      </c>
    </row>
    <row r="93" spans="2:9" ht="12.75">
      <c r="B93" s="99" t="s">
        <v>327</v>
      </c>
      <c r="C93" s="100"/>
      <c r="D93" s="83">
        <v>490974</v>
      </c>
      <c r="E93" s="75">
        <v>0</v>
      </c>
      <c r="F93" s="83">
        <f t="shared" si="14"/>
        <v>490974</v>
      </c>
      <c r="G93" s="75">
        <v>398225.6</v>
      </c>
      <c r="H93" s="75">
        <v>348258.6</v>
      </c>
      <c r="I93" s="75">
        <f t="shared" si="13"/>
        <v>92748.40000000002</v>
      </c>
    </row>
    <row r="94" spans="2:9" ht="12.75">
      <c r="B94" s="97" t="s">
        <v>328</v>
      </c>
      <c r="C94" s="98"/>
      <c r="D94" s="83">
        <f>SUM(D95:D103)</f>
        <v>741395.8700000001</v>
      </c>
      <c r="E94" s="83">
        <f>SUM(E95:E103)</f>
        <v>34089.22</v>
      </c>
      <c r="F94" s="83">
        <f>SUM(F95:F103)</f>
        <v>775485.09</v>
      </c>
      <c r="G94" s="83">
        <f>SUM(G95:G103)</f>
        <v>748219.1900000001</v>
      </c>
      <c r="H94" s="83">
        <f>SUM(H95:H103)</f>
        <v>748219.18</v>
      </c>
      <c r="I94" s="75">
        <f t="shared" si="13"/>
        <v>27265.899999999907</v>
      </c>
    </row>
    <row r="95" spans="2:9" ht="12.75">
      <c r="B95" s="99" t="s">
        <v>329</v>
      </c>
      <c r="C95" s="100"/>
      <c r="D95" s="83">
        <v>244129.62</v>
      </c>
      <c r="E95" s="75">
        <v>9319.66</v>
      </c>
      <c r="F95" s="83">
        <f t="shared" si="14"/>
        <v>253449.28</v>
      </c>
      <c r="G95" s="75">
        <v>238338.41</v>
      </c>
      <c r="H95" s="75">
        <v>238338.41</v>
      </c>
      <c r="I95" s="75">
        <f t="shared" si="13"/>
        <v>15110.869999999995</v>
      </c>
    </row>
    <row r="96" spans="2:9" ht="12.75">
      <c r="B96" s="99" t="s">
        <v>330</v>
      </c>
      <c r="C96" s="100"/>
      <c r="D96" s="83">
        <v>85119.82</v>
      </c>
      <c r="E96" s="75">
        <v>300</v>
      </c>
      <c r="F96" s="83">
        <f t="shared" si="14"/>
        <v>85419.82</v>
      </c>
      <c r="G96" s="75">
        <v>83813.11</v>
      </c>
      <c r="H96" s="75">
        <v>83813.1</v>
      </c>
      <c r="I96" s="75">
        <f t="shared" si="13"/>
        <v>1606.7100000000064</v>
      </c>
    </row>
    <row r="97" spans="2:9" ht="12.75">
      <c r="B97" s="99" t="s">
        <v>331</v>
      </c>
      <c r="C97" s="100"/>
      <c r="D97" s="83"/>
      <c r="E97" s="75"/>
      <c r="F97" s="83">
        <f t="shared" si="14"/>
        <v>0</v>
      </c>
      <c r="G97" s="75"/>
      <c r="H97" s="75"/>
      <c r="I97" s="75">
        <f t="shared" si="13"/>
        <v>0</v>
      </c>
    </row>
    <row r="98" spans="2:9" ht="12.75">
      <c r="B98" s="99" t="s">
        <v>332</v>
      </c>
      <c r="C98" s="100"/>
      <c r="D98" s="83">
        <v>243884.83</v>
      </c>
      <c r="E98" s="75">
        <v>5986.04</v>
      </c>
      <c r="F98" s="83">
        <f t="shared" si="14"/>
        <v>249870.87</v>
      </c>
      <c r="G98" s="75">
        <v>249868.29</v>
      </c>
      <c r="H98" s="75">
        <v>249868.29</v>
      </c>
      <c r="I98" s="75">
        <f t="shared" si="13"/>
        <v>2.5799999999871943</v>
      </c>
    </row>
    <row r="99" spans="2:9" ht="12.75">
      <c r="B99" s="99" t="s">
        <v>333</v>
      </c>
      <c r="C99" s="100"/>
      <c r="D99" s="83">
        <v>11200</v>
      </c>
      <c r="E99" s="75">
        <v>0</v>
      </c>
      <c r="F99" s="83">
        <f t="shared" si="14"/>
        <v>11200</v>
      </c>
      <c r="G99" s="75">
        <v>8200</v>
      </c>
      <c r="H99" s="75">
        <v>8200</v>
      </c>
      <c r="I99" s="75">
        <f t="shared" si="13"/>
        <v>3000</v>
      </c>
    </row>
    <row r="100" spans="2:9" ht="12.75">
      <c r="B100" s="99" t="s">
        <v>334</v>
      </c>
      <c r="C100" s="100"/>
      <c r="D100" s="83">
        <v>47225.79</v>
      </c>
      <c r="E100" s="75">
        <v>1362.04</v>
      </c>
      <c r="F100" s="83">
        <f t="shared" si="14"/>
        <v>48587.83</v>
      </c>
      <c r="G100" s="75">
        <v>46279.31</v>
      </c>
      <c r="H100" s="75">
        <v>46279.31</v>
      </c>
      <c r="I100" s="75">
        <f t="shared" si="13"/>
        <v>2308.520000000004</v>
      </c>
    </row>
    <row r="101" spans="2:9" ht="12.75">
      <c r="B101" s="99" t="s">
        <v>335</v>
      </c>
      <c r="C101" s="100"/>
      <c r="D101" s="83">
        <v>8904</v>
      </c>
      <c r="E101" s="75">
        <v>0</v>
      </c>
      <c r="F101" s="83">
        <f t="shared" si="14"/>
        <v>8904</v>
      </c>
      <c r="G101" s="75">
        <v>8903.98</v>
      </c>
      <c r="H101" s="75">
        <v>8903.98</v>
      </c>
      <c r="I101" s="75">
        <f t="shared" si="13"/>
        <v>0.020000000000436557</v>
      </c>
    </row>
    <row r="102" spans="2:9" ht="12.75">
      <c r="B102" s="99" t="s">
        <v>336</v>
      </c>
      <c r="C102" s="100"/>
      <c r="D102" s="83"/>
      <c r="E102" s="75"/>
      <c r="F102" s="83">
        <f t="shared" si="14"/>
        <v>0</v>
      </c>
      <c r="G102" s="75"/>
      <c r="H102" s="75"/>
      <c r="I102" s="75">
        <f t="shared" si="13"/>
        <v>0</v>
      </c>
    </row>
    <row r="103" spans="2:9" ht="12.75">
      <c r="B103" s="99" t="s">
        <v>337</v>
      </c>
      <c r="C103" s="100"/>
      <c r="D103" s="83">
        <v>100931.81</v>
      </c>
      <c r="E103" s="75">
        <v>17121.48</v>
      </c>
      <c r="F103" s="83">
        <f t="shared" si="14"/>
        <v>118053.29</v>
      </c>
      <c r="G103" s="75">
        <v>112816.09</v>
      </c>
      <c r="H103" s="75">
        <v>112816.09</v>
      </c>
      <c r="I103" s="75">
        <f t="shared" si="13"/>
        <v>5237.199999999997</v>
      </c>
    </row>
    <row r="104" spans="2:9" ht="12.75">
      <c r="B104" s="97" t="s">
        <v>338</v>
      </c>
      <c r="C104" s="98"/>
      <c r="D104" s="83">
        <f>SUM(D105:D113)</f>
        <v>838018.14</v>
      </c>
      <c r="E104" s="83">
        <f>SUM(E105:E113)</f>
        <v>41902.53</v>
      </c>
      <c r="F104" s="83">
        <f>SUM(F105:F113)</f>
        <v>879920.6699999999</v>
      </c>
      <c r="G104" s="83">
        <f>SUM(G105:G113)</f>
        <v>666065.68</v>
      </c>
      <c r="H104" s="83">
        <f>SUM(H105:H113)</f>
        <v>640870.18</v>
      </c>
      <c r="I104" s="75">
        <f t="shared" si="13"/>
        <v>213854.98999999987</v>
      </c>
    </row>
    <row r="105" spans="2:9" ht="12.75">
      <c r="B105" s="99" t="s">
        <v>339</v>
      </c>
      <c r="C105" s="100"/>
      <c r="D105" s="83">
        <v>263907</v>
      </c>
      <c r="E105" s="75">
        <v>16100.83</v>
      </c>
      <c r="F105" s="75">
        <f>D105+E105</f>
        <v>280007.83</v>
      </c>
      <c r="G105" s="75">
        <v>267780.48</v>
      </c>
      <c r="H105" s="75">
        <v>267780.48</v>
      </c>
      <c r="I105" s="75">
        <f t="shared" si="13"/>
        <v>12227.350000000035</v>
      </c>
    </row>
    <row r="106" spans="2:9" ht="12.75">
      <c r="B106" s="99" t="s">
        <v>340</v>
      </c>
      <c r="C106" s="100"/>
      <c r="D106" s="83">
        <v>4500</v>
      </c>
      <c r="E106" s="75">
        <v>0</v>
      </c>
      <c r="F106" s="75">
        <f aca="true" t="shared" si="15" ref="F106:F113">D106+E106</f>
        <v>4500</v>
      </c>
      <c r="G106" s="75">
        <v>4500</v>
      </c>
      <c r="H106" s="75">
        <v>4500</v>
      </c>
      <c r="I106" s="75">
        <f t="shared" si="13"/>
        <v>0</v>
      </c>
    </row>
    <row r="107" spans="2:9" ht="12.75">
      <c r="B107" s="99" t="s">
        <v>341</v>
      </c>
      <c r="C107" s="100"/>
      <c r="D107" s="83">
        <v>62342.79</v>
      </c>
      <c r="E107" s="75">
        <v>26090.01</v>
      </c>
      <c r="F107" s="75">
        <f t="shared" si="15"/>
        <v>88432.8</v>
      </c>
      <c r="G107" s="75">
        <v>88431.93</v>
      </c>
      <c r="H107" s="75">
        <v>88431.93</v>
      </c>
      <c r="I107" s="75">
        <f t="shared" si="13"/>
        <v>0.8700000000098953</v>
      </c>
    </row>
    <row r="108" spans="2:9" ht="12.75">
      <c r="B108" s="99" t="s">
        <v>342</v>
      </c>
      <c r="C108" s="100"/>
      <c r="D108" s="83">
        <v>60902.14</v>
      </c>
      <c r="E108" s="75">
        <v>2000</v>
      </c>
      <c r="F108" s="75">
        <f t="shared" si="15"/>
        <v>62902.14</v>
      </c>
      <c r="G108" s="75">
        <v>58672.26</v>
      </c>
      <c r="H108" s="75">
        <v>58672.26</v>
      </c>
      <c r="I108" s="75">
        <f t="shared" si="13"/>
        <v>4229.879999999997</v>
      </c>
    </row>
    <row r="109" spans="2:9" ht="12.75">
      <c r="B109" s="99" t="s">
        <v>343</v>
      </c>
      <c r="C109" s="100"/>
      <c r="D109" s="83">
        <v>39162.04</v>
      </c>
      <c r="E109" s="75">
        <v>0</v>
      </c>
      <c r="F109" s="75">
        <f t="shared" si="15"/>
        <v>39162.04</v>
      </c>
      <c r="G109" s="75">
        <v>22918.09</v>
      </c>
      <c r="H109" s="75">
        <v>22918.09</v>
      </c>
      <c r="I109" s="75">
        <f t="shared" si="13"/>
        <v>16243.95</v>
      </c>
    </row>
    <row r="110" spans="2:9" ht="12.75">
      <c r="B110" s="99" t="s">
        <v>344</v>
      </c>
      <c r="C110" s="100"/>
      <c r="D110" s="83">
        <v>40000</v>
      </c>
      <c r="E110" s="75">
        <v>0</v>
      </c>
      <c r="F110" s="75">
        <f t="shared" si="15"/>
        <v>40000</v>
      </c>
      <c r="G110" s="75">
        <v>2550</v>
      </c>
      <c r="H110" s="75">
        <v>2550</v>
      </c>
      <c r="I110" s="75">
        <f t="shared" si="13"/>
        <v>37450</v>
      </c>
    </row>
    <row r="111" spans="2:9" ht="12.75">
      <c r="B111" s="99" t="s">
        <v>345</v>
      </c>
      <c r="C111" s="100"/>
      <c r="D111" s="83">
        <v>23159.76</v>
      </c>
      <c r="E111" s="75">
        <v>4719.52</v>
      </c>
      <c r="F111" s="75">
        <f t="shared" si="15"/>
        <v>27879.28</v>
      </c>
      <c r="G111" s="75">
        <v>11009</v>
      </c>
      <c r="H111" s="75">
        <v>11009</v>
      </c>
      <c r="I111" s="75">
        <f t="shared" si="13"/>
        <v>16870.28</v>
      </c>
    </row>
    <row r="112" spans="2:9" ht="12.75">
      <c r="B112" s="99" t="s">
        <v>346</v>
      </c>
      <c r="C112" s="100"/>
      <c r="D112" s="83">
        <v>64106.51</v>
      </c>
      <c r="E112" s="75">
        <v>9999</v>
      </c>
      <c r="F112" s="75">
        <f t="shared" si="15"/>
        <v>74105.51000000001</v>
      </c>
      <c r="G112" s="75">
        <v>57671.28</v>
      </c>
      <c r="H112" s="75">
        <v>57671.28</v>
      </c>
      <c r="I112" s="75">
        <f t="shared" si="13"/>
        <v>16434.23000000001</v>
      </c>
    </row>
    <row r="113" spans="2:9" ht="12.75">
      <c r="B113" s="99" t="s">
        <v>347</v>
      </c>
      <c r="C113" s="100"/>
      <c r="D113" s="83">
        <v>279937.9</v>
      </c>
      <c r="E113" s="75">
        <v>-17006.83</v>
      </c>
      <c r="F113" s="75">
        <f t="shared" si="15"/>
        <v>262931.07</v>
      </c>
      <c r="G113" s="75">
        <v>152532.64</v>
      </c>
      <c r="H113" s="75">
        <v>127337.14</v>
      </c>
      <c r="I113" s="75">
        <f t="shared" si="13"/>
        <v>110398.43</v>
      </c>
    </row>
    <row r="114" spans="2:9" ht="25.5" customHeight="1">
      <c r="B114" s="169" t="s">
        <v>348</v>
      </c>
      <c r="C114" s="170"/>
      <c r="D114" s="83">
        <f>SUM(D115:D123)</f>
        <v>0</v>
      </c>
      <c r="E114" s="83">
        <f>SUM(E115:E123)</f>
        <v>0</v>
      </c>
      <c r="F114" s="83">
        <f>SUM(F115:F123)</f>
        <v>0</v>
      </c>
      <c r="G114" s="83">
        <f>SUM(G115:G123)</f>
        <v>0</v>
      </c>
      <c r="H114" s="83">
        <f>SUM(H115:H123)</f>
        <v>0</v>
      </c>
      <c r="I114" s="75">
        <f t="shared" si="13"/>
        <v>0</v>
      </c>
    </row>
    <row r="115" spans="2:9" ht="12.75">
      <c r="B115" s="99" t="s">
        <v>349</v>
      </c>
      <c r="C115" s="100"/>
      <c r="D115" s="83"/>
      <c r="E115" s="75"/>
      <c r="F115" s="75">
        <f>D115+E115</f>
        <v>0</v>
      </c>
      <c r="G115" s="75"/>
      <c r="H115" s="75"/>
      <c r="I115" s="75">
        <f t="shared" si="13"/>
        <v>0</v>
      </c>
    </row>
    <row r="116" spans="2:9" ht="12.75">
      <c r="B116" s="99" t="s">
        <v>350</v>
      </c>
      <c r="C116" s="100"/>
      <c r="D116" s="83"/>
      <c r="E116" s="75"/>
      <c r="F116" s="75">
        <f aca="true" t="shared" si="16" ref="F116:F123">D116+E116</f>
        <v>0</v>
      </c>
      <c r="G116" s="75"/>
      <c r="H116" s="75"/>
      <c r="I116" s="75">
        <f t="shared" si="13"/>
        <v>0</v>
      </c>
    </row>
    <row r="117" spans="2:9" ht="12.75">
      <c r="B117" s="99" t="s">
        <v>351</v>
      </c>
      <c r="C117" s="100"/>
      <c r="D117" s="83"/>
      <c r="E117" s="75"/>
      <c r="F117" s="75">
        <f t="shared" si="16"/>
        <v>0</v>
      </c>
      <c r="G117" s="75"/>
      <c r="H117" s="75"/>
      <c r="I117" s="75">
        <f t="shared" si="13"/>
        <v>0</v>
      </c>
    </row>
    <row r="118" spans="2:9" ht="12.75">
      <c r="B118" s="99" t="s">
        <v>352</v>
      </c>
      <c r="C118" s="100"/>
      <c r="D118" s="83"/>
      <c r="E118" s="75"/>
      <c r="F118" s="75">
        <f t="shared" si="16"/>
        <v>0</v>
      </c>
      <c r="G118" s="75"/>
      <c r="H118" s="75"/>
      <c r="I118" s="75">
        <f t="shared" si="13"/>
        <v>0</v>
      </c>
    </row>
    <row r="119" spans="2:9" ht="12.75">
      <c r="B119" s="99" t="s">
        <v>353</v>
      </c>
      <c r="C119" s="100"/>
      <c r="D119" s="83"/>
      <c r="E119" s="75"/>
      <c r="F119" s="75">
        <f t="shared" si="16"/>
        <v>0</v>
      </c>
      <c r="G119" s="75"/>
      <c r="H119" s="75"/>
      <c r="I119" s="75">
        <f t="shared" si="13"/>
        <v>0</v>
      </c>
    </row>
    <row r="120" spans="2:9" ht="12.75">
      <c r="B120" s="99" t="s">
        <v>354</v>
      </c>
      <c r="C120" s="100"/>
      <c r="D120" s="83"/>
      <c r="E120" s="75"/>
      <c r="F120" s="75">
        <f t="shared" si="16"/>
        <v>0</v>
      </c>
      <c r="G120" s="75"/>
      <c r="H120" s="75"/>
      <c r="I120" s="75">
        <f t="shared" si="13"/>
        <v>0</v>
      </c>
    </row>
    <row r="121" spans="2:9" ht="12.75">
      <c r="B121" s="99" t="s">
        <v>355</v>
      </c>
      <c r="C121" s="100"/>
      <c r="D121" s="83"/>
      <c r="E121" s="75"/>
      <c r="F121" s="75">
        <f t="shared" si="16"/>
        <v>0</v>
      </c>
      <c r="G121" s="75"/>
      <c r="H121" s="75"/>
      <c r="I121" s="75">
        <f t="shared" si="13"/>
        <v>0</v>
      </c>
    </row>
    <row r="122" spans="2:9" ht="12.75">
      <c r="B122" s="99" t="s">
        <v>356</v>
      </c>
      <c r="C122" s="100"/>
      <c r="D122" s="83"/>
      <c r="E122" s="75"/>
      <c r="F122" s="75">
        <f t="shared" si="16"/>
        <v>0</v>
      </c>
      <c r="G122" s="75"/>
      <c r="H122" s="75"/>
      <c r="I122" s="75">
        <f t="shared" si="13"/>
        <v>0</v>
      </c>
    </row>
    <row r="123" spans="2:9" ht="12.75">
      <c r="B123" s="99" t="s">
        <v>357</v>
      </c>
      <c r="C123" s="100"/>
      <c r="D123" s="83"/>
      <c r="E123" s="75"/>
      <c r="F123" s="75">
        <f t="shared" si="16"/>
        <v>0</v>
      </c>
      <c r="G123" s="75"/>
      <c r="H123" s="75"/>
      <c r="I123" s="75">
        <f t="shared" si="13"/>
        <v>0</v>
      </c>
    </row>
    <row r="124" spans="2:9" ht="12.75">
      <c r="B124" s="97" t="s">
        <v>358</v>
      </c>
      <c r="C124" s="98"/>
      <c r="D124" s="83">
        <f>SUM(D125:D133)</f>
        <v>0</v>
      </c>
      <c r="E124" s="83">
        <f>SUM(E125:E133)</f>
        <v>0</v>
      </c>
      <c r="F124" s="83">
        <f>SUM(F125:F133)</f>
        <v>0</v>
      </c>
      <c r="G124" s="83">
        <f>SUM(G125:G133)</f>
        <v>0</v>
      </c>
      <c r="H124" s="83">
        <f>SUM(H125:H133)</f>
        <v>0</v>
      </c>
      <c r="I124" s="75">
        <f t="shared" si="13"/>
        <v>0</v>
      </c>
    </row>
    <row r="125" spans="2:9" ht="12.75">
      <c r="B125" s="99" t="s">
        <v>359</v>
      </c>
      <c r="C125" s="100"/>
      <c r="D125" s="83"/>
      <c r="E125" s="75"/>
      <c r="F125" s="75">
        <f>D125+E125</f>
        <v>0</v>
      </c>
      <c r="G125" s="75"/>
      <c r="H125" s="75"/>
      <c r="I125" s="75">
        <f t="shared" si="13"/>
        <v>0</v>
      </c>
    </row>
    <row r="126" spans="2:9" ht="12.75">
      <c r="B126" s="99" t="s">
        <v>360</v>
      </c>
      <c r="C126" s="100"/>
      <c r="D126" s="83"/>
      <c r="E126" s="75"/>
      <c r="F126" s="75">
        <f aca="true" t="shared" si="17" ref="F126:F133">D126+E126</f>
        <v>0</v>
      </c>
      <c r="G126" s="75"/>
      <c r="H126" s="75"/>
      <c r="I126" s="75">
        <f t="shared" si="13"/>
        <v>0</v>
      </c>
    </row>
    <row r="127" spans="2:9" ht="12.75">
      <c r="B127" s="99" t="s">
        <v>361</v>
      </c>
      <c r="C127" s="100"/>
      <c r="D127" s="83"/>
      <c r="E127" s="75"/>
      <c r="F127" s="75">
        <f t="shared" si="17"/>
        <v>0</v>
      </c>
      <c r="G127" s="75"/>
      <c r="H127" s="75"/>
      <c r="I127" s="75">
        <f t="shared" si="13"/>
        <v>0</v>
      </c>
    </row>
    <row r="128" spans="2:9" ht="12.75">
      <c r="B128" s="99" t="s">
        <v>362</v>
      </c>
      <c r="C128" s="100"/>
      <c r="D128" s="83"/>
      <c r="E128" s="75"/>
      <c r="F128" s="75">
        <f t="shared" si="17"/>
        <v>0</v>
      </c>
      <c r="G128" s="75"/>
      <c r="H128" s="75"/>
      <c r="I128" s="75">
        <f t="shared" si="13"/>
        <v>0</v>
      </c>
    </row>
    <row r="129" spans="2:9" ht="12.75">
      <c r="B129" s="99" t="s">
        <v>363</v>
      </c>
      <c r="C129" s="100"/>
      <c r="D129" s="83"/>
      <c r="E129" s="75"/>
      <c r="F129" s="75">
        <f t="shared" si="17"/>
        <v>0</v>
      </c>
      <c r="G129" s="75"/>
      <c r="H129" s="75"/>
      <c r="I129" s="75">
        <f t="shared" si="13"/>
        <v>0</v>
      </c>
    </row>
    <row r="130" spans="2:9" ht="12.75">
      <c r="B130" s="99" t="s">
        <v>364</v>
      </c>
      <c r="C130" s="100"/>
      <c r="D130" s="83"/>
      <c r="E130" s="75"/>
      <c r="F130" s="75">
        <f t="shared" si="17"/>
        <v>0</v>
      </c>
      <c r="G130" s="75"/>
      <c r="H130" s="75"/>
      <c r="I130" s="75">
        <f t="shared" si="13"/>
        <v>0</v>
      </c>
    </row>
    <row r="131" spans="2:9" ht="12.75">
      <c r="B131" s="99" t="s">
        <v>365</v>
      </c>
      <c r="C131" s="100"/>
      <c r="D131" s="83"/>
      <c r="E131" s="75"/>
      <c r="F131" s="75">
        <f t="shared" si="17"/>
        <v>0</v>
      </c>
      <c r="G131" s="75"/>
      <c r="H131" s="75"/>
      <c r="I131" s="75">
        <f t="shared" si="13"/>
        <v>0</v>
      </c>
    </row>
    <row r="132" spans="2:9" ht="12.75">
      <c r="B132" s="99" t="s">
        <v>366</v>
      </c>
      <c r="C132" s="100"/>
      <c r="D132" s="83"/>
      <c r="E132" s="75"/>
      <c r="F132" s="75">
        <f t="shared" si="17"/>
        <v>0</v>
      </c>
      <c r="G132" s="75"/>
      <c r="H132" s="75"/>
      <c r="I132" s="75">
        <f t="shared" si="13"/>
        <v>0</v>
      </c>
    </row>
    <row r="133" spans="2:9" ht="12.75">
      <c r="B133" s="99" t="s">
        <v>367</v>
      </c>
      <c r="C133" s="100"/>
      <c r="D133" s="83"/>
      <c r="E133" s="75"/>
      <c r="F133" s="75">
        <f t="shared" si="17"/>
        <v>0</v>
      </c>
      <c r="G133" s="75"/>
      <c r="H133" s="75"/>
      <c r="I133" s="75">
        <f t="shared" si="13"/>
        <v>0</v>
      </c>
    </row>
    <row r="134" spans="2:9" ht="12.75">
      <c r="B134" s="97" t="s">
        <v>368</v>
      </c>
      <c r="C134" s="98"/>
      <c r="D134" s="83">
        <f>SUM(D135:D137)</f>
        <v>0</v>
      </c>
      <c r="E134" s="83">
        <f>SUM(E135:E137)</f>
        <v>0</v>
      </c>
      <c r="F134" s="83">
        <f>SUM(F135:F137)</f>
        <v>0</v>
      </c>
      <c r="G134" s="83">
        <f>SUM(G135:G137)</f>
        <v>0</v>
      </c>
      <c r="H134" s="83">
        <f>SUM(H135:H137)</f>
        <v>0</v>
      </c>
      <c r="I134" s="75">
        <f t="shared" si="13"/>
        <v>0</v>
      </c>
    </row>
    <row r="135" spans="2:9" ht="12.75">
      <c r="B135" s="99" t="s">
        <v>369</v>
      </c>
      <c r="C135" s="100"/>
      <c r="D135" s="83"/>
      <c r="E135" s="75"/>
      <c r="F135" s="75">
        <f>D135+E135</f>
        <v>0</v>
      </c>
      <c r="G135" s="75"/>
      <c r="H135" s="75"/>
      <c r="I135" s="75">
        <f t="shared" si="13"/>
        <v>0</v>
      </c>
    </row>
    <row r="136" spans="2:9" ht="12.75">
      <c r="B136" s="99" t="s">
        <v>370</v>
      </c>
      <c r="C136" s="100"/>
      <c r="D136" s="83"/>
      <c r="E136" s="75"/>
      <c r="F136" s="75">
        <f>D136+E136</f>
        <v>0</v>
      </c>
      <c r="G136" s="75"/>
      <c r="H136" s="75"/>
      <c r="I136" s="75">
        <f t="shared" si="13"/>
        <v>0</v>
      </c>
    </row>
    <row r="137" spans="2:9" ht="12.75">
      <c r="B137" s="99" t="s">
        <v>371</v>
      </c>
      <c r="C137" s="100"/>
      <c r="D137" s="83"/>
      <c r="E137" s="75"/>
      <c r="F137" s="75">
        <f>D137+E137</f>
        <v>0</v>
      </c>
      <c r="G137" s="75"/>
      <c r="H137" s="75"/>
      <c r="I137" s="75">
        <f t="shared" si="13"/>
        <v>0</v>
      </c>
    </row>
    <row r="138" spans="2:9" ht="12.75">
      <c r="B138" s="97" t="s">
        <v>372</v>
      </c>
      <c r="C138" s="98"/>
      <c r="D138" s="83">
        <f>SUM(D139:D146)</f>
        <v>0</v>
      </c>
      <c r="E138" s="83">
        <f>SUM(E139:E146)</f>
        <v>0</v>
      </c>
      <c r="F138" s="83">
        <f>F139+F140+F141+F142+F143+F145+F146</f>
        <v>0</v>
      </c>
      <c r="G138" s="83">
        <f>SUM(G139:G146)</f>
        <v>0</v>
      </c>
      <c r="H138" s="83">
        <f>SUM(H139:H146)</f>
        <v>0</v>
      </c>
      <c r="I138" s="75">
        <f t="shared" si="13"/>
        <v>0</v>
      </c>
    </row>
    <row r="139" spans="2:9" ht="12.75">
      <c r="B139" s="99" t="s">
        <v>373</v>
      </c>
      <c r="C139" s="100"/>
      <c r="D139" s="83"/>
      <c r="E139" s="75"/>
      <c r="F139" s="75">
        <f>D139+E139</f>
        <v>0</v>
      </c>
      <c r="G139" s="75"/>
      <c r="H139" s="75"/>
      <c r="I139" s="75">
        <f t="shared" si="13"/>
        <v>0</v>
      </c>
    </row>
    <row r="140" spans="2:9" ht="12.75">
      <c r="B140" s="99" t="s">
        <v>374</v>
      </c>
      <c r="C140" s="100"/>
      <c r="D140" s="83"/>
      <c r="E140" s="75"/>
      <c r="F140" s="75">
        <f aca="true" t="shared" si="18" ref="F140:F146">D140+E140</f>
        <v>0</v>
      </c>
      <c r="G140" s="75"/>
      <c r="H140" s="75"/>
      <c r="I140" s="75">
        <f t="shared" si="13"/>
        <v>0</v>
      </c>
    </row>
    <row r="141" spans="2:9" ht="12.75">
      <c r="B141" s="99" t="s">
        <v>375</v>
      </c>
      <c r="C141" s="100"/>
      <c r="D141" s="83"/>
      <c r="E141" s="75"/>
      <c r="F141" s="75">
        <f t="shared" si="18"/>
        <v>0</v>
      </c>
      <c r="G141" s="75"/>
      <c r="H141" s="75"/>
      <c r="I141" s="75">
        <f t="shared" si="13"/>
        <v>0</v>
      </c>
    </row>
    <row r="142" spans="2:9" ht="12.75">
      <c r="B142" s="99" t="s">
        <v>376</v>
      </c>
      <c r="C142" s="100"/>
      <c r="D142" s="83"/>
      <c r="E142" s="75"/>
      <c r="F142" s="75">
        <f t="shared" si="18"/>
        <v>0</v>
      </c>
      <c r="G142" s="75"/>
      <c r="H142" s="75"/>
      <c r="I142" s="75">
        <f t="shared" si="13"/>
        <v>0</v>
      </c>
    </row>
    <row r="143" spans="2:9" ht="12.75">
      <c r="B143" s="99" t="s">
        <v>377</v>
      </c>
      <c r="C143" s="100"/>
      <c r="D143" s="83"/>
      <c r="E143" s="75"/>
      <c r="F143" s="75">
        <f t="shared" si="18"/>
        <v>0</v>
      </c>
      <c r="G143" s="75"/>
      <c r="H143" s="75"/>
      <c r="I143" s="75">
        <f t="shared" si="13"/>
        <v>0</v>
      </c>
    </row>
    <row r="144" spans="2:9" ht="12.75">
      <c r="B144" s="99" t="s">
        <v>378</v>
      </c>
      <c r="C144" s="100"/>
      <c r="D144" s="83"/>
      <c r="E144" s="75"/>
      <c r="F144" s="75">
        <f t="shared" si="18"/>
        <v>0</v>
      </c>
      <c r="G144" s="75"/>
      <c r="H144" s="75"/>
      <c r="I144" s="75">
        <f t="shared" si="13"/>
        <v>0</v>
      </c>
    </row>
    <row r="145" spans="2:9" ht="12.75">
      <c r="B145" s="99" t="s">
        <v>379</v>
      </c>
      <c r="C145" s="100"/>
      <c r="D145" s="83"/>
      <c r="E145" s="75"/>
      <c r="F145" s="75">
        <f t="shared" si="18"/>
        <v>0</v>
      </c>
      <c r="G145" s="75"/>
      <c r="H145" s="75"/>
      <c r="I145" s="75">
        <f t="shared" si="13"/>
        <v>0</v>
      </c>
    </row>
    <row r="146" spans="2:9" ht="12.75">
      <c r="B146" s="99" t="s">
        <v>380</v>
      </c>
      <c r="C146" s="100"/>
      <c r="D146" s="83"/>
      <c r="E146" s="75"/>
      <c r="F146" s="75">
        <f t="shared" si="18"/>
        <v>0</v>
      </c>
      <c r="G146" s="75"/>
      <c r="H146" s="75"/>
      <c r="I146" s="75">
        <f t="shared" si="13"/>
        <v>0</v>
      </c>
    </row>
    <row r="147" spans="2:9" ht="12.75">
      <c r="B147" s="97" t="s">
        <v>381</v>
      </c>
      <c r="C147" s="98"/>
      <c r="D147" s="83">
        <f>SUM(D148:D150)</f>
        <v>0</v>
      </c>
      <c r="E147" s="83">
        <f>SUM(E148:E150)</f>
        <v>0</v>
      </c>
      <c r="F147" s="83">
        <f>SUM(F148:F150)</f>
        <v>0</v>
      </c>
      <c r="G147" s="83">
        <f>SUM(G148:G150)</f>
        <v>0</v>
      </c>
      <c r="H147" s="83">
        <f>SUM(H148:H150)</f>
        <v>0</v>
      </c>
      <c r="I147" s="75">
        <f t="shared" si="13"/>
        <v>0</v>
      </c>
    </row>
    <row r="148" spans="2:9" ht="12.75">
      <c r="B148" s="99" t="s">
        <v>382</v>
      </c>
      <c r="C148" s="100"/>
      <c r="D148" s="83"/>
      <c r="E148" s="75"/>
      <c r="F148" s="75">
        <f>D148+E148</f>
        <v>0</v>
      </c>
      <c r="G148" s="75"/>
      <c r="H148" s="75"/>
      <c r="I148" s="75">
        <f t="shared" si="13"/>
        <v>0</v>
      </c>
    </row>
    <row r="149" spans="2:9" ht="12.75">
      <c r="B149" s="99" t="s">
        <v>383</v>
      </c>
      <c r="C149" s="100"/>
      <c r="D149" s="83"/>
      <c r="E149" s="75"/>
      <c r="F149" s="75">
        <f>D149+E149</f>
        <v>0</v>
      </c>
      <c r="G149" s="75"/>
      <c r="H149" s="75"/>
      <c r="I149" s="75">
        <f t="shared" si="13"/>
        <v>0</v>
      </c>
    </row>
    <row r="150" spans="2:9" ht="12.75">
      <c r="B150" s="99" t="s">
        <v>384</v>
      </c>
      <c r="C150" s="100"/>
      <c r="D150" s="83"/>
      <c r="E150" s="75"/>
      <c r="F150" s="75">
        <f>D150+E150</f>
        <v>0</v>
      </c>
      <c r="G150" s="75"/>
      <c r="H150" s="75"/>
      <c r="I150" s="75">
        <f aca="true" t="shared" si="19" ref="I150:I158">F150-G150</f>
        <v>0</v>
      </c>
    </row>
    <row r="151" spans="2:9" ht="12.75">
      <c r="B151" s="97" t="s">
        <v>385</v>
      </c>
      <c r="C151" s="98"/>
      <c r="D151" s="83">
        <f>SUM(D152:D158)</f>
        <v>0</v>
      </c>
      <c r="E151" s="83">
        <f>SUM(E152:E158)</f>
        <v>0</v>
      </c>
      <c r="F151" s="83">
        <f>SUM(F152:F158)</f>
        <v>0</v>
      </c>
      <c r="G151" s="83">
        <f>SUM(G152:G158)</f>
        <v>0</v>
      </c>
      <c r="H151" s="83">
        <f>SUM(H152:H158)</f>
        <v>0</v>
      </c>
      <c r="I151" s="75">
        <f t="shared" si="19"/>
        <v>0</v>
      </c>
    </row>
    <row r="152" spans="2:9" ht="12.75">
      <c r="B152" s="99" t="s">
        <v>386</v>
      </c>
      <c r="C152" s="100"/>
      <c r="D152" s="83"/>
      <c r="E152" s="75"/>
      <c r="F152" s="75">
        <f>D152+E152</f>
        <v>0</v>
      </c>
      <c r="G152" s="75"/>
      <c r="H152" s="75"/>
      <c r="I152" s="75">
        <f t="shared" si="19"/>
        <v>0</v>
      </c>
    </row>
    <row r="153" spans="2:9" ht="12.75">
      <c r="B153" s="99" t="s">
        <v>387</v>
      </c>
      <c r="C153" s="100"/>
      <c r="D153" s="83"/>
      <c r="E153" s="75"/>
      <c r="F153" s="75">
        <f aca="true" t="shared" si="20" ref="F153:F158">D153+E153</f>
        <v>0</v>
      </c>
      <c r="G153" s="75"/>
      <c r="H153" s="75"/>
      <c r="I153" s="75">
        <f t="shared" si="19"/>
        <v>0</v>
      </c>
    </row>
    <row r="154" spans="2:9" ht="12.75">
      <c r="B154" s="99" t="s">
        <v>388</v>
      </c>
      <c r="C154" s="100"/>
      <c r="D154" s="83"/>
      <c r="E154" s="75"/>
      <c r="F154" s="75">
        <f t="shared" si="20"/>
        <v>0</v>
      </c>
      <c r="G154" s="75"/>
      <c r="H154" s="75"/>
      <c r="I154" s="75">
        <f t="shared" si="19"/>
        <v>0</v>
      </c>
    </row>
    <row r="155" spans="2:9" ht="12.75">
      <c r="B155" s="99" t="s">
        <v>389</v>
      </c>
      <c r="C155" s="100"/>
      <c r="D155" s="83"/>
      <c r="E155" s="75"/>
      <c r="F155" s="75">
        <f t="shared" si="20"/>
        <v>0</v>
      </c>
      <c r="G155" s="75"/>
      <c r="H155" s="75"/>
      <c r="I155" s="75">
        <f t="shared" si="19"/>
        <v>0</v>
      </c>
    </row>
    <row r="156" spans="2:9" ht="12.75">
      <c r="B156" s="99" t="s">
        <v>390</v>
      </c>
      <c r="C156" s="100"/>
      <c r="D156" s="83"/>
      <c r="E156" s="75"/>
      <c r="F156" s="75">
        <f t="shared" si="20"/>
        <v>0</v>
      </c>
      <c r="G156" s="75"/>
      <c r="H156" s="75"/>
      <c r="I156" s="75">
        <f t="shared" si="19"/>
        <v>0</v>
      </c>
    </row>
    <row r="157" spans="2:9" ht="12.75">
      <c r="B157" s="99" t="s">
        <v>391</v>
      </c>
      <c r="C157" s="100"/>
      <c r="D157" s="83"/>
      <c r="E157" s="75"/>
      <c r="F157" s="75">
        <f t="shared" si="20"/>
        <v>0</v>
      </c>
      <c r="G157" s="75"/>
      <c r="H157" s="75"/>
      <c r="I157" s="75">
        <f t="shared" si="19"/>
        <v>0</v>
      </c>
    </row>
    <row r="158" spans="2:9" ht="12.75">
      <c r="B158" s="99" t="s">
        <v>392</v>
      </c>
      <c r="C158" s="100"/>
      <c r="D158" s="83"/>
      <c r="E158" s="75"/>
      <c r="F158" s="75">
        <f t="shared" si="20"/>
        <v>0</v>
      </c>
      <c r="G158" s="75"/>
      <c r="H158" s="75"/>
      <c r="I158" s="75">
        <f t="shared" si="19"/>
        <v>0</v>
      </c>
    </row>
    <row r="159" spans="2:9" ht="12.75">
      <c r="B159" s="97"/>
      <c r="C159" s="98"/>
      <c r="D159" s="83"/>
      <c r="E159" s="75"/>
      <c r="F159" s="75"/>
      <c r="G159" s="75"/>
      <c r="H159" s="75"/>
      <c r="I159" s="75"/>
    </row>
    <row r="160" spans="2:9" ht="12.75">
      <c r="B160" s="107" t="s">
        <v>394</v>
      </c>
      <c r="C160" s="108"/>
      <c r="D160" s="96">
        <f aca="true" t="shared" si="21" ref="D160:I160">D10+D85</f>
        <v>23236351.95</v>
      </c>
      <c r="E160" s="96">
        <f t="shared" si="21"/>
        <v>3883604.82</v>
      </c>
      <c r="F160" s="96">
        <f t="shared" si="21"/>
        <v>27119956.77</v>
      </c>
      <c r="G160" s="96">
        <f t="shared" si="21"/>
        <v>23097322.09</v>
      </c>
      <c r="H160" s="96">
        <f t="shared" si="21"/>
        <v>22617151.479999997</v>
      </c>
      <c r="I160" s="96">
        <f t="shared" si="21"/>
        <v>4022634.679999997</v>
      </c>
    </row>
    <row r="161" spans="2:9" ht="13.5" thickBot="1">
      <c r="B161" s="109"/>
      <c r="C161" s="110"/>
      <c r="D161" s="111"/>
      <c r="E161" s="92"/>
      <c r="F161" s="92"/>
      <c r="G161" s="92"/>
      <c r="H161" s="92"/>
      <c r="I161" s="92"/>
    </row>
    <row r="167" ht="12.75"/>
    <row r="168" ht="12.75"/>
    <row r="169" ht="12.75"/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" right="0.7" top="0.75" bottom="0.75" header="0.3" footer="0.3"/>
  <pageSetup orientation="portrait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view="pageBreakPreview" zoomScale="60" zoomScalePageLayoutView="0" workbookViewId="0" topLeftCell="A1">
      <selection activeCell="B2" sqref="B2:H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5" t="s">
        <v>120</v>
      </c>
      <c r="C2" s="196"/>
      <c r="D2" s="196"/>
      <c r="E2" s="196"/>
      <c r="F2" s="196"/>
      <c r="G2" s="196"/>
      <c r="H2" s="197"/>
    </row>
    <row r="3" spans="2:8" ht="12.75">
      <c r="B3" s="203" t="s">
        <v>313</v>
      </c>
      <c r="C3" s="204"/>
      <c r="D3" s="204"/>
      <c r="E3" s="204"/>
      <c r="F3" s="204"/>
      <c r="G3" s="204"/>
      <c r="H3" s="205"/>
    </row>
    <row r="4" spans="2:8" ht="12.75">
      <c r="B4" s="203" t="s">
        <v>395</v>
      </c>
      <c r="C4" s="204"/>
      <c r="D4" s="204"/>
      <c r="E4" s="204"/>
      <c r="F4" s="204"/>
      <c r="G4" s="204"/>
      <c r="H4" s="205"/>
    </row>
    <row r="5" spans="2:8" ht="12.75">
      <c r="B5" s="203" t="s">
        <v>125</v>
      </c>
      <c r="C5" s="204"/>
      <c r="D5" s="204"/>
      <c r="E5" s="204"/>
      <c r="F5" s="204"/>
      <c r="G5" s="204"/>
      <c r="H5" s="205"/>
    </row>
    <row r="6" spans="2:8" ht="13.5" thickBot="1">
      <c r="B6" s="198" t="s">
        <v>1</v>
      </c>
      <c r="C6" s="199"/>
      <c r="D6" s="199"/>
      <c r="E6" s="199"/>
      <c r="F6" s="199"/>
      <c r="G6" s="199"/>
      <c r="H6" s="200"/>
    </row>
    <row r="7" spans="2:8" ht="13.5" thickBot="1">
      <c r="B7" s="189" t="s">
        <v>2</v>
      </c>
      <c r="C7" s="206" t="s">
        <v>315</v>
      </c>
      <c r="D7" s="207"/>
      <c r="E7" s="207"/>
      <c r="F7" s="207"/>
      <c r="G7" s="208"/>
      <c r="H7" s="189" t="s">
        <v>316</v>
      </c>
    </row>
    <row r="8" spans="2:8" ht="26.25" thickBot="1">
      <c r="B8" s="192"/>
      <c r="C8" s="191" t="s">
        <v>206</v>
      </c>
      <c r="D8" s="191" t="s">
        <v>248</v>
      </c>
      <c r="E8" s="191" t="s">
        <v>249</v>
      </c>
      <c r="F8" s="191" t="s">
        <v>204</v>
      </c>
      <c r="G8" s="191" t="s">
        <v>223</v>
      </c>
      <c r="H8" s="192"/>
    </row>
    <row r="9" spans="2:8" ht="12.75">
      <c r="B9" s="112" t="s">
        <v>396</v>
      </c>
      <c r="C9" s="113">
        <f aca="true" t="shared" si="0" ref="C9:H9">SUM(C10:C17)</f>
        <v>11127510.95</v>
      </c>
      <c r="D9" s="113">
        <f t="shared" si="0"/>
        <v>3430227.0700000003</v>
      </c>
      <c r="E9" s="113">
        <f t="shared" si="0"/>
        <v>14557738.02</v>
      </c>
      <c r="F9" s="113">
        <f t="shared" si="0"/>
        <v>12484375.32</v>
      </c>
      <c r="G9" s="113">
        <f t="shared" si="0"/>
        <v>12244290.03</v>
      </c>
      <c r="H9" s="113">
        <f t="shared" si="0"/>
        <v>2073362.7000000002</v>
      </c>
    </row>
    <row r="10" spans="2:8" ht="12.75" customHeight="1">
      <c r="B10" s="114" t="s">
        <v>397</v>
      </c>
      <c r="C10" s="115">
        <v>30142.4</v>
      </c>
      <c r="D10" s="115">
        <v>1046152.2</v>
      </c>
      <c r="E10" s="115">
        <f>C10+D10</f>
        <v>1076294.5999999999</v>
      </c>
      <c r="F10" s="115">
        <v>1076267.54</v>
      </c>
      <c r="G10" s="115">
        <v>1076267.54</v>
      </c>
      <c r="H10" s="75">
        <f aca="true" t="shared" si="1" ref="H10:H17">E10-F10</f>
        <v>27.05999999982305</v>
      </c>
    </row>
    <row r="11" spans="2:8" ht="12.75">
      <c r="B11" s="114" t="s">
        <v>398</v>
      </c>
      <c r="C11" s="9">
        <v>0</v>
      </c>
      <c r="D11" s="9">
        <v>7029.39</v>
      </c>
      <c r="E11" s="9">
        <f>C11+D11</f>
        <v>7029.39</v>
      </c>
      <c r="F11" s="9">
        <v>6866.67</v>
      </c>
      <c r="G11" s="9">
        <v>6866.67</v>
      </c>
      <c r="H11" s="75">
        <f t="shared" si="1"/>
        <v>162.72000000000025</v>
      </c>
    </row>
    <row r="12" spans="2:8" ht="12.75">
      <c r="B12" s="114" t="s">
        <v>399</v>
      </c>
      <c r="C12" s="9">
        <v>13062.45</v>
      </c>
      <c r="D12" s="9">
        <v>19376.53</v>
      </c>
      <c r="E12" s="9">
        <f>C12+D12</f>
        <v>32438.98</v>
      </c>
      <c r="F12" s="9">
        <v>32438.96</v>
      </c>
      <c r="G12" s="9">
        <v>32438.96</v>
      </c>
      <c r="H12" s="75">
        <f t="shared" si="1"/>
        <v>0.020000000000436557</v>
      </c>
    </row>
    <row r="13" spans="2:8" ht="12.75">
      <c r="B13" s="114" t="s">
        <v>400</v>
      </c>
      <c r="C13" s="9">
        <v>11084306.1</v>
      </c>
      <c r="D13" s="9">
        <v>2354877.95</v>
      </c>
      <c r="E13" s="9">
        <f>C13+D13</f>
        <v>13439184.05</v>
      </c>
      <c r="F13" s="9">
        <v>11366011.15</v>
      </c>
      <c r="G13" s="9">
        <v>11125925.86</v>
      </c>
      <c r="H13" s="75">
        <f t="shared" si="1"/>
        <v>2073172.9000000004</v>
      </c>
    </row>
    <row r="14" spans="2:8" ht="12.75">
      <c r="B14" s="114" t="s">
        <v>401</v>
      </c>
      <c r="C14" s="9">
        <v>0</v>
      </c>
      <c r="D14" s="9">
        <v>2791</v>
      </c>
      <c r="E14" s="9">
        <f>C14+D14</f>
        <v>2791</v>
      </c>
      <c r="F14" s="9">
        <v>2791</v>
      </c>
      <c r="G14" s="9">
        <v>2791</v>
      </c>
      <c r="H14" s="75">
        <f t="shared" si="1"/>
        <v>0</v>
      </c>
    </row>
    <row r="15" spans="2:8" ht="12.75">
      <c r="B15" s="114"/>
      <c r="C15" s="9"/>
      <c r="D15" s="9"/>
      <c r="E15" s="9"/>
      <c r="F15" s="9"/>
      <c r="G15" s="9"/>
      <c r="H15" s="75">
        <f t="shared" si="1"/>
        <v>0</v>
      </c>
    </row>
    <row r="16" spans="2:8" ht="12.75">
      <c r="B16" s="114"/>
      <c r="C16" s="9"/>
      <c r="D16" s="9"/>
      <c r="E16" s="9"/>
      <c r="F16" s="9"/>
      <c r="G16" s="9"/>
      <c r="H16" s="75">
        <f t="shared" si="1"/>
        <v>0</v>
      </c>
    </row>
    <row r="17" spans="2:8" ht="12.75">
      <c r="B17" s="114"/>
      <c r="C17" s="9"/>
      <c r="D17" s="9"/>
      <c r="E17" s="9"/>
      <c r="F17" s="9"/>
      <c r="G17" s="9"/>
      <c r="H17" s="75">
        <f t="shared" si="1"/>
        <v>0</v>
      </c>
    </row>
    <row r="18" spans="2:8" ht="12.75">
      <c r="B18" s="116"/>
      <c r="C18" s="9"/>
      <c r="D18" s="9"/>
      <c r="E18" s="9"/>
      <c r="F18" s="9"/>
      <c r="G18" s="9"/>
      <c r="H18" s="9"/>
    </row>
    <row r="19" spans="2:8" ht="12.75">
      <c r="B19" s="117" t="s">
        <v>402</v>
      </c>
      <c r="C19" s="118">
        <f aca="true" t="shared" si="2" ref="C19:H19">SUM(C20:C27)</f>
        <v>12108841</v>
      </c>
      <c r="D19" s="118">
        <f t="shared" si="2"/>
        <v>453377.75</v>
      </c>
      <c r="E19" s="118">
        <f t="shared" si="2"/>
        <v>12562218.75</v>
      </c>
      <c r="F19" s="118">
        <f t="shared" si="2"/>
        <v>10612946.77</v>
      </c>
      <c r="G19" s="118">
        <f t="shared" si="2"/>
        <v>10372861.45</v>
      </c>
      <c r="H19" s="118">
        <f t="shared" si="2"/>
        <v>1949271.9800000002</v>
      </c>
    </row>
    <row r="20" spans="2:8" ht="12.75">
      <c r="B20" s="114" t="s">
        <v>397</v>
      </c>
      <c r="C20" s="115">
        <v>148023.81</v>
      </c>
      <c r="D20" s="115">
        <v>884.26</v>
      </c>
      <c r="E20" s="115">
        <f>C20+D20</f>
        <v>148908.07</v>
      </c>
      <c r="F20" s="115">
        <v>135974.68</v>
      </c>
      <c r="G20" s="115">
        <v>135974.68</v>
      </c>
      <c r="H20" s="75">
        <f aca="true" t="shared" si="3" ref="H20:H28">E20-F20</f>
        <v>12933.390000000014</v>
      </c>
    </row>
    <row r="21" spans="2:8" ht="12.75">
      <c r="B21" s="114" t="s">
        <v>398</v>
      </c>
      <c r="C21" s="115">
        <v>41279.43</v>
      </c>
      <c r="D21" s="115">
        <v>14120</v>
      </c>
      <c r="E21" s="115">
        <f>C21+D21</f>
        <v>55399.43</v>
      </c>
      <c r="F21" s="115">
        <v>43096.01</v>
      </c>
      <c r="G21" s="115">
        <v>43096.01</v>
      </c>
      <c r="H21" s="75">
        <f t="shared" si="3"/>
        <v>12303.419999999998</v>
      </c>
    </row>
    <row r="22" spans="2:8" ht="12.75">
      <c r="B22" s="114" t="s">
        <v>399</v>
      </c>
      <c r="C22" s="115">
        <v>113760.2</v>
      </c>
      <c r="D22" s="115">
        <v>17063.01</v>
      </c>
      <c r="E22" s="115">
        <f>C22+D22</f>
        <v>130823.20999999999</v>
      </c>
      <c r="F22" s="115">
        <v>118473.35</v>
      </c>
      <c r="G22" s="115">
        <v>118473.35</v>
      </c>
      <c r="H22" s="75">
        <f t="shared" si="3"/>
        <v>12349.859999999986</v>
      </c>
    </row>
    <row r="23" spans="2:8" ht="12.75">
      <c r="B23" s="114" t="s">
        <v>400</v>
      </c>
      <c r="C23" s="115">
        <v>11702607.24</v>
      </c>
      <c r="D23" s="115">
        <v>395558.91</v>
      </c>
      <c r="E23" s="115">
        <f>C23+D23</f>
        <v>12098166.15</v>
      </c>
      <c r="F23" s="115">
        <v>10224301.5</v>
      </c>
      <c r="G23" s="115">
        <v>9984216.18</v>
      </c>
      <c r="H23" s="75">
        <f t="shared" si="3"/>
        <v>1873864.6500000004</v>
      </c>
    </row>
    <row r="24" spans="2:8" ht="12.75">
      <c r="B24" s="114" t="s">
        <v>401</v>
      </c>
      <c r="C24" s="9">
        <v>103170.32</v>
      </c>
      <c r="D24" s="9">
        <v>25751.57</v>
      </c>
      <c r="E24" s="9">
        <f>C24+D24</f>
        <v>128921.89000000001</v>
      </c>
      <c r="F24" s="9">
        <v>91101.23</v>
      </c>
      <c r="G24" s="9">
        <v>91101.23</v>
      </c>
      <c r="H24" s="75">
        <f t="shared" si="3"/>
        <v>37820.66000000002</v>
      </c>
    </row>
    <row r="25" spans="2:8" ht="12.75">
      <c r="B25" s="114"/>
      <c r="C25" s="9"/>
      <c r="D25" s="9"/>
      <c r="E25" s="9"/>
      <c r="F25" s="9"/>
      <c r="G25" s="9"/>
      <c r="H25" s="75">
        <f t="shared" si="3"/>
        <v>0</v>
      </c>
    </row>
    <row r="26" spans="2:8" ht="12.75">
      <c r="B26" s="114"/>
      <c r="C26" s="9"/>
      <c r="D26" s="9"/>
      <c r="E26" s="9"/>
      <c r="F26" s="9"/>
      <c r="G26" s="9"/>
      <c r="H26" s="75">
        <f t="shared" si="3"/>
        <v>0</v>
      </c>
    </row>
    <row r="27" spans="2:8" ht="12.75">
      <c r="B27" s="114"/>
      <c r="C27" s="9"/>
      <c r="D27" s="9"/>
      <c r="E27" s="9"/>
      <c r="F27" s="9"/>
      <c r="G27" s="9"/>
      <c r="H27" s="75">
        <f t="shared" si="3"/>
        <v>0</v>
      </c>
    </row>
    <row r="28" spans="2:8" ht="12.75">
      <c r="B28" s="116"/>
      <c r="C28" s="9"/>
      <c r="D28" s="9"/>
      <c r="E28" s="9"/>
      <c r="F28" s="9"/>
      <c r="G28" s="9"/>
      <c r="H28" s="75">
        <f t="shared" si="3"/>
        <v>0</v>
      </c>
    </row>
    <row r="29" spans="2:8" ht="12.75">
      <c r="B29" s="112" t="s">
        <v>394</v>
      </c>
      <c r="C29" s="7">
        <f aca="true" t="shared" si="4" ref="C29:H29">C9+C19</f>
        <v>23236351.95</v>
      </c>
      <c r="D29" s="7">
        <f t="shared" si="4"/>
        <v>3883604.8200000003</v>
      </c>
      <c r="E29" s="7">
        <f t="shared" si="4"/>
        <v>27119956.77</v>
      </c>
      <c r="F29" s="7">
        <f t="shared" si="4"/>
        <v>23097322.09</v>
      </c>
      <c r="G29" s="7">
        <f t="shared" si="4"/>
        <v>22617151.479999997</v>
      </c>
      <c r="H29" s="7">
        <f t="shared" si="4"/>
        <v>4022634.6800000006</v>
      </c>
    </row>
    <row r="30" spans="2:8" ht="13.5" thickBot="1">
      <c r="B30" s="119"/>
      <c r="C30" s="19"/>
      <c r="D30" s="19"/>
      <c r="E30" s="19"/>
      <c r="F30" s="19"/>
      <c r="G30" s="19"/>
      <c r="H30" s="19"/>
    </row>
    <row r="36" ht="12.75"/>
    <row r="37" ht="12.75"/>
    <row r="38" ht="12.75"/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="60" zoomScalePageLayoutView="0" workbookViewId="0" topLeftCell="A62">
      <selection activeCell="A63" sqref="A6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1" t="s">
        <v>120</v>
      </c>
      <c r="B2" s="172"/>
      <c r="C2" s="172"/>
      <c r="D2" s="172"/>
      <c r="E2" s="172"/>
      <c r="F2" s="172"/>
      <c r="G2" s="173"/>
    </row>
    <row r="3" spans="1:7" ht="12.75">
      <c r="A3" s="178" t="s">
        <v>313</v>
      </c>
      <c r="B3" s="179"/>
      <c r="C3" s="179"/>
      <c r="D3" s="179"/>
      <c r="E3" s="179"/>
      <c r="F3" s="179"/>
      <c r="G3" s="193"/>
    </row>
    <row r="4" spans="1:7" ht="12.75">
      <c r="A4" s="178" t="s">
        <v>403</v>
      </c>
      <c r="B4" s="179"/>
      <c r="C4" s="179"/>
      <c r="D4" s="179"/>
      <c r="E4" s="179"/>
      <c r="F4" s="179"/>
      <c r="G4" s="193"/>
    </row>
    <row r="5" spans="1:7" ht="12.75">
      <c r="A5" s="178" t="s">
        <v>125</v>
      </c>
      <c r="B5" s="179"/>
      <c r="C5" s="179"/>
      <c r="D5" s="179"/>
      <c r="E5" s="179"/>
      <c r="F5" s="179"/>
      <c r="G5" s="193"/>
    </row>
    <row r="6" spans="1:7" ht="13.5" thickBot="1">
      <c r="A6" s="181" t="s">
        <v>1</v>
      </c>
      <c r="B6" s="182"/>
      <c r="C6" s="182"/>
      <c r="D6" s="182"/>
      <c r="E6" s="182"/>
      <c r="F6" s="182"/>
      <c r="G6" s="194"/>
    </row>
    <row r="7" spans="1:7" ht="15.75" customHeight="1">
      <c r="A7" s="171" t="s">
        <v>2</v>
      </c>
      <c r="B7" s="195" t="s">
        <v>315</v>
      </c>
      <c r="C7" s="196"/>
      <c r="D7" s="196"/>
      <c r="E7" s="196"/>
      <c r="F7" s="197"/>
      <c r="G7" s="189" t="s">
        <v>316</v>
      </c>
    </row>
    <row r="8" spans="1:7" ht="15.75" customHeight="1" thickBot="1">
      <c r="A8" s="178"/>
      <c r="B8" s="198"/>
      <c r="C8" s="199"/>
      <c r="D8" s="199"/>
      <c r="E8" s="199"/>
      <c r="F8" s="200"/>
      <c r="G8" s="201"/>
    </row>
    <row r="9" spans="1:7" ht="26.25" thickBot="1">
      <c r="A9" s="181"/>
      <c r="B9" s="202" t="s">
        <v>206</v>
      </c>
      <c r="C9" s="191" t="s">
        <v>317</v>
      </c>
      <c r="D9" s="191" t="s">
        <v>318</v>
      </c>
      <c r="E9" s="191" t="s">
        <v>204</v>
      </c>
      <c r="F9" s="191" t="s">
        <v>223</v>
      </c>
      <c r="G9" s="192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404</v>
      </c>
      <c r="B11" s="63">
        <f aca="true" t="shared" si="0" ref="B11:G11">B12+B22+B31+B42</f>
        <v>11127510.95</v>
      </c>
      <c r="C11" s="63">
        <f t="shared" si="0"/>
        <v>3430227.07</v>
      </c>
      <c r="D11" s="63">
        <f t="shared" si="0"/>
        <v>14557738.02</v>
      </c>
      <c r="E11" s="63">
        <f t="shared" si="0"/>
        <v>12484375.32</v>
      </c>
      <c r="F11" s="63">
        <f t="shared" si="0"/>
        <v>12244290.03</v>
      </c>
      <c r="G11" s="63">
        <f t="shared" si="0"/>
        <v>2073362.6999999993</v>
      </c>
    </row>
    <row r="12" spans="1:7" ht="12.75">
      <c r="A12" s="122" t="s">
        <v>405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2.75">
      <c r="A13" s="123" t="s">
        <v>406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23" t="s">
        <v>407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23" t="s">
        <v>408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3" t="s">
        <v>409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3" t="s">
        <v>410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3" t="s">
        <v>411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3" t="s">
        <v>412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3" t="s">
        <v>413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4"/>
      <c r="B21" s="61"/>
      <c r="C21" s="61"/>
      <c r="D21" s="61"/>
      <c r="E21" s="61"/>
      <c r="F21" s="61"/>
      <c r="G21" s="61"/>
    </row>
    <row r="22" spans="1:7" ht="12.75">
      <c r="A22" s="122" t="s">
        <v>414</v>
      </c>
      <c r="B22" s="63">
        <f>SUM(B23:B29)</f>
        <v>11127510.95</v>
      </c>
      <c r="C22" s="63">
        <f>SUM(C23:C29)</f>
        <v>3430227.07</v>
      </c>
      <c r="D22" s="63">
        <f>SUM(D23:D29)</f>
        <v>14557738.02</v>
      </c>
      <c r="E22" s="63">
        <f>SUM(E23:E29)</f>
        <v>12484375.32</v>
      </c>
      <c r="F22" s="63">
        <f>SUM(F23:F29)</f>
        <v>12244290.03</v>
      </c>
      <c r="G22" s="63">
        <f aca="true" t="shared" si="3" ref="G22:G29">D22-E22</f>
        <v>2073362.6999999993</v>
      </c>
    </row>
    <row r="23" spans="1:7" ht="12.75">
      <c r="A23" s="123" t="s">
        <v>415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23" t="s">
        <v>416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23" t="s">
        <v>417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23" t="s">
        <v>418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3" t="s">
        <v>419</v>
      </c>
      <c r="B27" s="61">
        <v>11127510.95</v>
      </c>
      <c r="C27" s="61">
        <v>3430227.07</v>
      </c>
      <c r="D27" s="61">
        <f t="shared" si="4"/>
        <v>14557738.02</v>
      </c>
      <c r="E27" s="61">
        <v>12484375.32</v>
      </c>
      <c r="F27" s="61">
        <v>12244290.03</v>
      </c>
      <c r="G27" s="61">
        <f t="shared" si="3"/>
        <v>2073362.6999999993</v>
      </c>
    </row>
    <row r="28" spans="1:7" ht="12.75">
      <c r="A28" s="123" t="s">
        <v>420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23" t="s">
        <v>421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4"/>
      <c r="B30" s="61"/>
      <c r="C30" s="61"/>
      <c r="D30" s="61"/>
      <c r="E30" s="61"/>
      <c r="F30" s="61"/>
      <c r="G30" s="61"/>
    </row>
    <row r="31" spans="1:7" ht="12.75">
      <c r="A31" s="122" t="s">
        <v>422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23" t="s">
        <v>423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23" t="s">
        <v>424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23" t="s">
        <v>425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3" t="s">
        <v>426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3" t="s">
        <v>427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3" t="s">
        <v>428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3" t="s">
        <v>429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3" t="s">
        <v>430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3" t="s">
        <v>431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4"/>
      <c r="B41" s="61"/>
      <c r="C41" s="61"/>
      <c r="D41" s="61"/>
      <c r="E41" s="61"/>
      <c r="F41" s="61"/>
      <c r="G41" s="61"/>
    </row>
    <row r="42" spans="1:7" ht="12.75">
      <c r="A42" s="122" t="s">
        <v>432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23" t="s">
        <v>433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434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3" t="s">
        <v>435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3" t="s">
        <v>436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4"/>
      <c r="B47" s="61"/>
      <c r="C47" s="61"/>
      <c r="D47" s="61"/>
      <c r="E47" s="61"/>
      <c r="F47" s="61"/>
      <c r="G47" s="61"/>
    </row>
    <row r="48" spans="1:7" ht="12.75">
      <c r="A48" s="122" t="s">
        <v>437</v>
      </c>
      <c r="B48" s="63">
        <f>B49+B59+B68+B79</f>
        <v>12108841</v>
      </c>
      <c r="C48" s="63">
        <f>C49+C59+C68+C79</f>
        <v>453377.75</v>
      </c>
      <c r="D48" s="63">
        <f>D49+D59+D68+D79</f>
        <v>12562218.75</v>
      </c>
      <c r="E48" s="63">
        <f>E49+E59+E68+E79</f>
        <v>10612946.77</v>
      </c>
      <c r="F48" s="63">
        <f>F49+F59+F68+F79</f>
        <v>10372861.45</v>
      </c>
      <c r="G48" s="63">
        <f aca="true" t="shared" si="7" ref="G48:G83">D48-E48</f>
        <v>1949271.9800000004</v>
      </c>
    </row>
    <row r="49" spans="1:7" ht="12.75">
      <c r="A49" s="122" t="s">
        <v>405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23" t="s">
        <v>406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23" t="s">
        <v>407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23" t="s">
        <v>408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3" t="s">
        <v>409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3" t="s">
        <v>410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3" t="s">
        <v>411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3" t="s">
        <v>412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3" t="s">
        <v>413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4"/>
      <c r="B58" s="61"/>
      <c r="C58" s="61"/>
      <c r="D58" s="61"/>
      <c r="E58" s="61"/>
      <c r="F58" s="61"/>
      <c r="G58" s="61"/>
    </row>
    <row r="59" spans="1:7" ht="12.75">
      <c r="A59" s="122" t="s">
        <v>414</v>
      </c>
      <c r="B59" s="63">
        <f>SUM(B60:B66)</f>
        <v>12108841</v>
      </c>
      <c r="C59" s="63">
        <f>SUM(C60:C66)</f>
        <v>453377.75</v>
      </c>
      <c r="D59" s="63">
        <f>SUM(D60:D66)</f>
        <v>12562218.75</v>
      </c>
      <c r="E59" s="63">
        <f>SUM(E60:E66)</f>
        <v>10612946.77</v>
      </c>
      <c r="F59" s="63">
        <f>SUM(F60:F66)</f>
        <v>10372861.45</v>
      </c>
      <c r="G59" s="63">
        <f t="shared" si="7"/>
        <v>1949271.9800000004</v>
      </c>
    </row>
    <row r="60" spans="1:7" ht="12.75">
      <c r="A60" s="123" t="s">
        <v>415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23" t="s">
        <v>416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23" t="s">
        <v>417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23" t="s">
        <v>418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23" t="s">
        <v>419</v>
      </c>
      <c r="B64" s="61">
        <v>12108841</v>
      </c>
      <c r="C64" s="61">
        <v>453377.75</v>
      </c>
      <c r="D64" s="61">
        <f t="shared" si="9"/>
        <v>12562218.75</v>
      </c>
      <c r="E64" s="61">
        <v>10612946.77</v>
      </c>
      <c r="F64" s="61">
        <v>10372861.45</v>
      </c>
      <c r="G64" s="61">
        <f t="shared" si="7"/>
        <v>1949271.9800000004</v>
      </c>
    </row>
    <row r="65" spans="1:7" ht="12.75">
      <c r="A65" s="123" t="s">
        <v>420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23" t="s">
        <v>421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24"/>
      <c r="B67" s="61"/>
      <c r="C67" s="61"/>
      <c r="D67" s="61"/>
      <c r="E67" s="61"/>
      <c r="F67" s="61"/>
      <c r="G67" s="61"/>
    </row>
    <row r="68" spans="1:7" ht="12.75">
      <c r="A68" s="122" t="s">
        <v>422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2.75">
      <c r="A69" s="123" t="s">
        <v>423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23" t="s">
        <v>424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23" t="s">
        <v>425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23" t="s">
        <v>426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23" t="s">
        <v>427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23" t="s">
        <v>428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23" t="s">
        <v>429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23" t="s">
        <v>430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25" t="s">
        <v>431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1"/>
      <c r="C78" s="61"/>
      <c r="D78" s="61"/>
      <c r="E78" s="61"/>
      <c r="F78" s="61"/>
      <c r="G78" s="61"/>
    </row>
    <row r="79" spans="1:7" ht="12.75">
      <c r="A79" s="122" t="s">
        <v>432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2.75">
      <c r="A80" s="123" t="s">
        <v>433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434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23" t="s">
        <v>435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23" t="s">
        <v>436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24"/>
      <c r="B84" s="61"/>
      <c r="C84" s="61"/>
      <c r="D84" s="61"/>
      <c r="E84" s="61"/>
      <c r="F84" s="61"/>
      <c r="G84" s="61"/>
    </row>
    <row r="85" spans="1:7" ht="12.75">
      <c r="A85" s="122" t="s">
        <v>394</v>
      </c>
      <c r="B85" s="63">
        <f aca="true" t="shared" si="11" ref="B85:G85">B11+B48</f>
        <v>23236351.95</v>
      </c>
      <c r="C85" s="63">
        <f t="shared" si="11"/>
        <v>3883604.82</v>
      </c>
      <c r="D85" s="63">
        <f t="shared" si="11"/>
        <v>27119956.77</v>
      </c>
      <c r="E85" s="63">
        <f t="shared" si="11"/>
        <v>23097322.09</v>
      </c>
      <c r="F85" s="63">
        <f t="shared" si="11"/>
        <v>22617151.479999997</v>
      </c>
      <c r="G85" s="63">
        <f t="shared" si="11"/>
        <v>4022634.6799999997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0" ht="12.75"/>
    <row r="91" ht="12.75"/>
    <row r="92" ht="12.75"/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9"/>
  <sheetViews>
    <sheetView view="pageBreakPreview" zoomScale="60" zoomScalePageLayoutView="0" workbookViewId="0" topLeftCell="A1">
      <selection activeCell="B2" sqref="B2:H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71" t="s">
        <v>120</v>
      </c>
      <c r="C2" s="172"/>
      <c r="D2" s="172"/>
      <c r="E2" s="172"/>
      <c r="F2" s="172"/>
      <c r="G2" s="172"/>
      <c r="H2" s="177"/>
    </row>
    <row r="3" spans="2:8" ht="12.75">
      <c r="B3" s="178" t="s">
        <v>438</v>
      </c>
      <c r="C3" s="179"/>
      <c r="D3" s="179"/>
      <c r="E3" s="179"/>
      <c r="F3" s="179"/>
      <c r="G3" s="179"/>
      <c r="H3" s="180"/>
    </row>
    <row r="4" spans="2:8" ht="12.75">
      <c r="B4" s="178" t="s">
        <v>1</v>
      </c>
      <c r="C4" s="179"/>
      <c r="D4" s="179"/>
      <c r="E4" s="179"/>
      <c r="F4" s="179"/>
      <c r="G4" s="179"/>
      <c r="H4" s="180"/>
    </row>
    <row r="5" spans="2:8" ht="13.5" thickBot="1">
      <c r="B5" s="181" t="s">
        <v>439</v>
      </c>
      <c r="C5" s="182"/>
      <c r="D5" s="182"/>
      <c r="E5" s="182"/>
      <c r="F5" s="182"/>
      <c r="G5" s="182"/>
      <c r="H5" s="183"/>
    </row>
    <row r="6" spans="2:8" ht="12.75">
      <c r="B6" s="187" t="s">
        <v>440</v>
      </c>
      <c r="C6" s="188" t="s">
        <v>441</v>
      </c>
      <c r="D6" s="189" t="s">
        <v>442</v>
      </c>
      <c r="E6" s="189" t="s">
        <v>443</v>
      </c>
      <c r="F6" s="189" t="s">
        <v>444</v>
      </c>
      <c r="G6" s="189" t="s">
        <v>445</v>
      </c>
      <c r="H6" s="189" t="s">
        <v>446</v>
      </c>
    </row>
    <row r="7" spans="2:8" ht="26.25" thickBot="1">
      <c r="B7" s="190"/>
      <c r="C7" s="191" t="s">
        <v>447</v>
      </c>
      <c r="D7" s="192"/>
      <c r="E7" s="192"/>
      <c r="F7" s="192"/>
      <c r="G7" s="192"/>
      <c r="H7" s="192"/>
    </row>
    <row r="8" spans="2:8" ht="12.75">
      <c r="B8" s="129"/>
      <c r="C8" s="130"/>
      <c r="D8" s="130"/>
      <c r="E8" s="130"/>
      <c r="F8" s="130"/>
      <c r="G8" s="130"/>
      <c r="H8" s="130"/>
    </row>
    <row r="9" spans="2:8" ht="25.5">
      <c r="B9" s="131" t="s">
        <v>448</v>
      </c>
      <c r="C9" s="132">
        <f aca="true" t="shared" si="0" ref="C9:H9">SUM(C10:C21)</f>
        <v>0</v>
      </c>
      <c r="D9" s="132">
        <f t="shared" si="0"/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</row>
    <row r="10" spans="2:8" ht="12.75">
      <c r="B10" s="133" t="s">
        <v>449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/>
    </row>
    <row r="11" spans="2:8" ht="12.75">
      <c r="B11" s="133" t="s">
        <v>450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/>
    </row>
    <row r="12" spans="2:8" ht="12.75">
      <c r="B12" s="133" t="s">
        <v>451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/>
    </row>
    <row r="13" spans="2:8" ht="12.75">
      <c r="B13" s="133" t="s">
        <v>452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/>
    </row>
    <row r="14" spans="2:8" ht="12.75">
      <c r="B14" s="133" t="s">
        <v>453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/>
    </row>
    <row r="15" spans="2:8" ht="12.75">
      <c r="B15" s="133" t="s">
        <v>454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/>
    </row>
    <row r="16" spans="2:8" ht="12.75">
      <c r="B16" s="133" t="s">
        <v>455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/>
    </row>
    <row r="17" spans="2:8" ht="12.75">
      <c r="B17" s="133" t="s">
        <v>456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/>
    </row>
    <row r="18" spans="2:8" ht="12.75">
      <c r="B18" s="133" t="s">
        <v>457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/>
    </row>
    <row r="19" spans="2:8" ht="12.75">
      <c r="B19" s="133" t="s">
        <v>458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/>
    </row>
    <row r="20" spans="2:8" ht="12.75">
      <c r="B20" s="133" t="s">
        <v>459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/>
    </row>
    <row r="21" spans="2:8" ht="12.75">
      <c r="B21" s="133" t="s">
        <v>460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/>
    </row>
    <row r="22" spans="2:8" ht="12.75">
      <c r="B22" s="135"/>
      <c r="C22" s="134"/>
      <c r="D22" s="134"/>
      <c r="E22" s="134"/>
      <c r="F22" s="134"/>
      <c r="G22" s="134"/>
      <c r="H22" s="134"/>
    </row>
    <row r="23" spans="2:8" ht="12.75">
      <c r="B23" s="131" t="s">
        <v>461</v>
      </c>
      <c r="C23" s="132">
        <f aca="true" t="shared" si="1" ref="C23:H23">SUM(C24:C28)</f>
        <v>0</v>
      </c>
      <c r="D23" s="132">
        <f t="shared" si="1"/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</row>
    <row r="24" spans="2:8" ht="12.75">
      <c r="B24" s="133" t="s">
        <v>462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/>
    </row>
    <row r="25" spans="2:8" ht="12.75">
      <c r="B25" s="133" t="s">
        <v>463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/>
    </row>
    <row r="26" spans="2:8" ht="12.75">
      <c r="B26" s="133" t="s">
        <v>464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/>
    </row>
    <row r="27" spans="2:8" ht="25.5">
      <c r="B27" s="133" t="s">
        <v>465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/>
    </row>
    <row r="28" spans="2:8" ht="12.75">
      <c r="B28" s="133" t="s">
        <v>466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/>
    </row>
    <row r="29" spans="2:8" ht="12.75">
      <c r="B29" s="135"/>
      <c r="C29" s="134"/>
      <c r="D29" s="134"/>
      <c r="E29" s="134"/>
      <c r="F29" s="134"/>
      <c r="G29" s="134"/>
      <c r="H29" s="134"/>
    </row>
    <row r="30" spans="2:8" ht="12.75">
      <c r="B30" s="131" t="s">
        <v>467</v>
      </c>
      <c r="C30" s="132">
        <f aca="true" t="shared" si="2" ref="C30:H30">C31</f>
        <v>0</v>
      </c>
      <c r="D30" s="132">
        <f t="shared" si="2"/>
        <v>0</v>
      </c>
      <c r="E30" s="132">
        <f t="shared" si="2"/>
        <v>0</v>
      </c>
      <c r="F30" s="132">
        <f t="shared" si="2"/>
        <v>0</v>
      </c>
      <c r="G30" s="132">
        <f t="shared" si="2"/>
        <v>0</v>
      </c>
      <c r="H30" s="132">
        <f t="shared" si="2"/>
        <v>0</v>
      </c>
    </row>
    <row r="31" spans="2:8" ht="12.75">
      <c r="B31" s="133" t="s">
        <v>468</v>
      </c>
      <c r="C31" s="134">
        <f aca="true" t="shared" si="3" ref="C31:H31">C38</f>
        <v>0</v>
      </c>
      <c r="D31" s="134">
        <f t="shared" si="3"/>
        <v>0</v>
      </c>
      <c r="E31" s="134">
        <f t="shared" si="3"/>
        <v>0</v>
      </c>
      <c r="F31" s="134">
        <f t="shared" si="3"/>
        <v>0</v>
      </c>
      <c r="G31" s="134">
        <f t="shared" si="3"/>
        <v>0</v>
      </c>
      <c r="H31" s="134">
        <f t="shared" si="3"/>
        <v>0</v>
      </c>
    </row>
    <row r="32" spans="2:8" ht="12.75">
      <c r="B32" s="135"/>
      <c r="C32" s="134"/>
      <c r="D32" s="134"/>
      <c r="E32" s="134"/>
      <c r="F32" s="134"/>
      <c r="G32" s="134"/>
      <c r="H32" s="134"/>
    </row>
    <row r="33" spans="2:8" ht="12.75">
      <c r="B33" s="131" t="s">
        <v>469</v>
      </c>
      <c r="C33" s="132">
        <f aca="true" t="shared" si="4" ref="C33:H33">C9+C23+C30</f>
        <v>0</v>
      </c>
      <c r="D33" s="132">
        <f t="shared" si="4"/>
        <v>0</v>
      </c>
      <c r="E33" s="132">
        <f t="shared" si="4"/>
        <v>0</v>
      </c>
      <c r="F33" s="132">
        <f t="shared" si="4"/>
        <v>0</v>
      </c>
      <c r="G33" s="132">
        <f t="shared" si="4"/>
        <v>0</v>
      </c>
      <c r="H33" s="132">
        <f t="shared" si="4"/>
        <v>0</v>
      </c>
    </row>
    <row r="34" spans="2:8" ht="12.75">
      <c r="B34" s="135"/>
      <c r="C34" s="134"/>
      <c r="D34" s="134"/>
      <c r="E34" s="134"/>
      <c r="F34" s="134"/>
      <c r="G34" s="134"/>
      <c r="H34" s="134"/>
    </row>
    <row r="35" spans="2:8" ht="12.75">
      <c r="B35" s="136" t="s">
        <v>309</v>
      </c>
      <c r="C35" s="134"/>
      <c r="D35" s="134"/>
      <c r="E35" s="134"/>
      <c r="F35" s="134"/>
      <c r="G35" s="134"/>
      <c r="H35" s="134"/>
    </row>
    <row r="36" spans="2:8" ht="25.5">
      <c r="B36" s="135" t="s">
        <v>470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/>
    </row>
    <row r="37" spans="2:8" ht="25.5">
      <c r="B37" s="135" t="s">
        <v>471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/>
    </row>
    <row r="38" spans="2:8" ht="12.75">
      <c r="B38" s="136" t="s">
        <v>472</v>
      </c>
      <c r="C38" s="132">
        <f aca="true" t="shared" si="5" ref="C38:H38">SUM(C36:C37)</f>
        <v>0</v>
      </c>
      <c r="D38" s="132">
        <f t="shared" si="5"/>
        <v>0</v>
      </c>
      <c r="E38" s="132">
        <f t="shared" si="5"/>
        <v>0</v>
      </c>
      <c r="F38" s="132">
        <f t="shared" si="5"/>
        <v>0</v>
      </c>
      <c r="G38" s="132">
        <f t="shared" si="5"/>
        <v>0</v>
      </c>
      <c r="H38" s="132">
        <f t="shared" si="5"/>
        <v>0</v>
      </c>
    </row>
    <row r="39" spans="2:8" ht="13.5" thickBot="1">
      <c r="B39" s="137"/>
      <c r="C39" s="138"/>
      <c r="D39" s="138"/>
      <c r="E39" s="138"/>
      <c r="F39" s="138"/>
      <c r="G39" s="138"/>
      <c r="H39" s="138"/>
    </row>
    <row r="44" ht="12.75"/>
    <row r="45" ht="12.75"/>
    <row r="46" ht="12.75"/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2020-01-10T17:15:20Z</cp:lastPrinted>
  <dcterms:created xsi:type="dcterms:W3CDTF">2016-10-11T18:36:49Z</dcterms:created>
  <dcterms:modified xsi:type="dcterms:W3CDTF">2020-01-10T17:15:25Z</dcterms:modified>
  <cp:category/>
  <cp:version/>
  <cp:contentType/>
  <cp:contentStatus/>
</cp:coreProperties>
</file>