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3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1'!$A$1:$G$94</definedName>
    <definedName name="_xlnm.Print_Area" localSheetId="1">'FORMATO 2'!$A$1:$I$51</definedName>
    <definedName name="_xlnm.Print_Area" localSheetId="2">'FORMATO 3'!$A$1:$L$30</definedName>
    <definedName name="_xlnm.Print_Area" localSheetId="3">'FORMATO 4'!$A$1:$E$97</definedName>
    <definedName name="_xlnm.Print_Area" localSheetId="4">'FORMATO 5'!$A$1:$H$88</definedName>
    <definedName name="_xlnm.Print_Area" localSheetId="5">'FORMATO 6A'!$A$1:$I$172</definedName>
    <definedName name="_xlnm.Print_Area" localSheetId="6">'FORMATO 6B'!$A$1:$H$150</definedName>
    <definedName name="_xlnm.Print_Area" localSheetId="7">'FORMATO 6C'!$A$1:$G$96</definedName>
    <definedName name="_xlnm.Print_Area" localSheetId="8">'FORMATO 6D'!$A$1:$G$39</definedName>
    <definedName name="_xlnm.Print_Titles" localSheetId="0">'FORMATO 1'!$2:$5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<sst xmlns="http://schemas.openxmlformats.org/spreadsheetml/2006/main" count="781" uniqueCount="521">
  <si>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</si>
  <si>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</si>
  <si>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</si>
  <si>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</si>
  <si>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</si>
  <si>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</si>
  <si>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</si>
  <si>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</si>
  <si>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</si>
  <si>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</si>
  <si>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</si>
  <si>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</si>
  <si>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</si>
  <si>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</si>
  <si>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</si>
  <si>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</si>
  <si>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</si>
  <si>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</si>
  <si>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</si>
  <si>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</si>
  <si>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</si>
  <si>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</si>
  <si>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</si>
  <si>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</si>
  <si>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</si>
  <si>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</si>
  <si>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</si>
  <si>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</si>
  <si>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</si>
  <si>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</si>
  <si>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</si>
  <si>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</si>
  <si>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</si>
  <si>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</si>
  <si>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</si>
  <si>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</si>
  <si>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</si>
  <si>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</si>
  <si>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</si>
  <si>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</si>
  <si>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</si>
  <si>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</si>
  <si>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</si>
  <si>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</si>
  <si>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</si>
  <si>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</si>
  <si>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</si>
  <si>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</si>
  <si>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</si>
  <si>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</si>
  <si>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</si>
  <si>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</si>
  <si>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</si>
  <si>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</si>
  <si>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</si>
  <si>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</si>
  <si>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</si>
  <si>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</si>
  <si>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</si>
  <si>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</si>
  <si>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</si>
  <si>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</si>
  <si>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</si>
  <si>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</si>
  <si>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</si>
  <si>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</si>
  <si>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</si>
  <si>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</si>
  <si>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</si>
  <si>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</si>
  <si>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</si>
  <si>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</si>
  <si>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</si>
  <si>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</si>
  <si>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</si>
  <si>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</si>
  <si>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</si>
  <si>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</si>
  <si>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</si>
  <si>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</si>
  <si>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</si>
  <si>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</si>
  <si>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</si>
  <si>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</si>
  <si>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</si>
  <si>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</si>
  <si>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</si>
  <si>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</si>
  <si>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</si>
  <si>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</si>
  <si>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</si>
  <si>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</si>
  <si>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</si>
  <si>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</si>
  <si>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</si>
  <si>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</si>
  <si>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</si>
  <si>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</si>
  <si>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</si>
  <si>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</si>
  <si>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</si>
  <si>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</si>
  <si>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</si>
  <si>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</si>
  <si>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</si>
  <si>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</si>
  <si>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</si>
  <si>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</si>
  <si>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</si>
  <si>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</si>
  <si>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</si>
  <si>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</si>
  <si>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</si>
  <si>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</si>
  <si>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</si>
  <si>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</si>
  <si>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</si>
  <si>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</si>
  <si>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</si>
  <si>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</si>
  <si>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Unidad de Servicios Educativos del Estado de Tlaxcala (a)</t>
  </si>
  <si>
    <t>Al 31 de diciembre de 2018 y al 31 de Diciembre de 2019 (b)</t>
  </si>
  <si>
    <t>2019 (d)</t>
  </si>
  <si>
    <t>31 de diciembre de 2018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</si>
  <si>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</si>
  <si>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</si>
  <si>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</si>
  <si>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</si>
  <si>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</si>
  <si>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</si>
  <si>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</si>
  <si>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</si>
  <si>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</si>
  <si>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</si>
  <si>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</si>
  <si>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</si>
  <si>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</si>
  <si>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</si>
  <si>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</si>
  <si>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</si>
  <si>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</si>
  <si>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</si>
  <si>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</si>
  <si>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</si>
  <si>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</si>
  <si>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</si>
  <si>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</si>
  <si>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</si>
  <si>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</si>
  <si>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</si>
  <si>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</si>
  <si>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</si>
  <si>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</si>
  <si>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</si>
  <si>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</si>
  <si>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</si>
  <si>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</si>
  <si>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</si>
  <si>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</si>
  <si>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</si>
  <si>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</si>
  <si>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</si>
  <si>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</si>
  <si>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</si>
  <si>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</si>
  <si>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</si>
  <si>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</si>
  <si>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</t>
  </si>
  <si>
    <t>Revaluaciones, Reclasificaciones y Otros Ajustes</t>
  </si>
  <si>
    <t>Amortizaciones del Periodo</t>
  </si>
  <si>
    <t>Disposiciones del Periodo</t>
  </si>
  <si>
    <t>Saldo al 31 de diciembre de 2018 (d)</t>
  </si>
  <si>
    <t>Denominación de la Deuda Pública y Otros Pasivos</t>
  </si>
  <si>
    <t>Del 1 de Enero al 31 de Diciembre de 2019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</si>
  <si>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</si>
  <si>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</si>
  <si>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</si>
  <si>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</si>
  <si>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</si>
  <si>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</si>
  <si>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</si>
  <si>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</si>
  <si>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</si>
  <si>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</si>
  <si>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</si>
  <si>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</si>
  <si>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</si>
  <si>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</si>
  <si>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</si>
  <si>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</si>
  <si>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</si>
  <si>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</si>
  <si>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</si>
  <si>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</si>
  <si>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</si>
  <si>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</si>
  <si>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</si>
  <si>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</si>
  <si>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</si>
  <si>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</si>
  <si>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</si>
  <si>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</si>
  <si>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</si>
  <si>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</si>
  <si>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</si>
  <si>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</si>
  <si>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</si>
  <si>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</si>
  <si>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</si>
  <si>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</si>
  <si>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</si>
  <si>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</si>
  <si>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</si>
  <si>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</si>
  <si>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</si>
  <si>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</si>
  <si>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</si>
  <si>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</si>
  <si>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</si>
  <si>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</si>
  <si>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</si>
  <si>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</si>
  <si>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</si>
  <si>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</si>
  <si>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</si>
  <si>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</si>
  <si>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</si>
  <si>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</si>
  <si>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</si>
  <si>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</si>
  <si>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</si>
  <si>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</si>
  <si>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</si>
  <si>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</si>
  <si>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</si>
  <si>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</si>
  <si>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</si>
  <si>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</si>
  <si>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</si>
  <si>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</si>
  <si>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</si>
  <si>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</si>
  <si>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</si>
  <si>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</si>
  <si>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</si>
  <si>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</si>
  <si>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</si>
  <si>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</si>
  <si>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</si>
  <si>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</si>
  <si>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</si>
  <si>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</si>
  <si>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</si>
  <si>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</si>
  <si>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</si>
  <si>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</si>
  <si>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</si>
  <si>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</si>
  <si>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</si>
  <si>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</si>
  <si>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</si>
  <si>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</si>
  <si>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</si>
  <si>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</si>
  <si>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</si>
  <si>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</si>
  <si>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</si>
  <si>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</si>
  <si>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</si>
  <si>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</si>
  <si>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</si>
  <si>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</si>
  <si>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</si>
  <si>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</si>
  <si>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</si>
  <si>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</si>
  <si>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</si>
  <si>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</si>
  <si>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</si>
  <si>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</si>
  <si>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</si>
  <si>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</si>
  <si>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</si>
  <si>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</si>
  <si>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</si>
  <si>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</si>
  <si>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</si>
  <si>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</si>
  <si>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</si>
  <si>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</si>
  <si>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</si>
  <si>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</si>
  <si>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</si>
  <si>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</si>
  <si>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</si>
  <si>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</si>
  <si>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</si>
  <si>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</si>
  <si>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</si>
  <si>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</si>
  <si>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</si>
  <si>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</si>
  <si>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</si>
  <si>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</si>
  <si>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</si>
  <si>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</si>
  <si>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</si>
  <si>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</si>
  <si>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</si>
  <si>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</si>
  <si>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</si>
  <si>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</si>
  <si>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</si>
  <si>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</si>
  <si>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</si>
  <si>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</si>
  <si>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</si>
  <si>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</si>
  <si>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</si>
  <si>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</si>
  <si>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</si>
  <si>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</si>
  <si>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</si>
  <si>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</si>
  <si>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</si>
  <si>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</si>
  <si>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Programa Apoyos a Centros y Organizciones de Educacion 2019-2</t>
  </si>
  <si>
    <t>Programa Apoyos a Centros y Organizaciones de Educacion 2019</t>
  </si>
  <si>
    <t>Programa Expancion de la Educacion Incial 2019</t>
  </si>
  <si>
    <t>Programa para el Desarrollo Profesional Docente</t>
  </si>
  <si>
    <t>Programa de la Reforma Educativa 2018-2019</t>
  </si>
  <si>
    <t>Programa para la Inclusion y la Equidad Educativa (DGDC)</t>
  </si>
  <si>
    <t>Programa Nacional de Becas</t>
  </si>
  <si>
    <t>Programa Nacional de Convivencia Escolar</t>
  </si>
  <si>
    <t>Programa para la Inclusion y la Equidad Educativa (DGEI)</t>
  </si>
  <si>
    <t>Programa Fortalecimiento de la Calidad Educativa</t>
  </si>
  <si>
    <t>Programa Nacional de Ingles</t>
  </si>
  <si>
    <t>Programa Escuelas de Tiempo Completo 2019</t>
  </si>
  <si>
    <t>Instancia Estatal de Formación Continua</t>
  </si>
  <si>
    <t>Normal Rural Lic. Benito Juárez</t>
  </si>
  <si>
    <t>Normal Preescolar Lic. Francisca Madera Martínez</t>
  </si>
  <si>
    <t>Normal Urbana Lic. Emilio Sánchez Piedras</t>
  </si>
  <si>
    <t>Dirección de educación terminal</t>
  </si>
  <si>
    <t>Departamento de educación ecológica</t>
  </si>
  <si>
    <t>Departamento de educación especial</t>
  </si>
  <si>
    <t>Departamento de Misiones culturales</t>
  </si>
  <si>
    <t>Coordinación de educación extraescolar</t>
  </si>
  <si>
    <t>Dirección de educación física</t>
  </si>
  <si>
    <t>Departamento de telesecundarias</t>
  </si>
  <si>
    <t>Departamento de secundarias técnicas</t>
  </si>
  <si>
    <t>Departamento de secundarias generales</t>
  </si>
  <si>
    <t>Internado Amarillas</t>
  </si>
  <si>
    <t>Albergue Altzayanca (16 de Septiembre)</t>
  </si>
  <si>
    <t>Albergue Zumpango (Tlahuicole)</t>
  </si>
  <si>
    <t>Albergue Unión ejidal (Tierra y Libertad)</t>
  </si>
  <si>
    <t>Albergue Toluca de Guadalupe (Emilio Sánchez Piedras)</t>
  </si>
  <si>
    <t>Albergue San Pablo del Monte (Lázaro Cárdenas)</t>
  </si>
  <si>
    <t>Albergue Alpotzonga (Xicohtencatl Axayacatzin)</t>
  </si>
  <si>
    <t>Dirección de educación primaria</t>
  </si>
  <si>
    <t>Educación indígena en primaria</t>
  </si>
  <si>
    <t>Educación indígena preescolar</t>
  </si>
  <si>
    <t>Educación inicial indígena</t>
  </si>
  <si>
    <t>Departamento de educación indígena</t>
  </si>
  <si>
    <t>Departamento de educación preescolar</t>
  </si>
  <si>
    <t>Cendi no. 6 panotla</t>
  </si>
  <si>
    <t>Cendi no. 5 huamantla</t>
  </si>
  <si>
    <t>Cendi no. 4 Zacatelco</t>
  </si>
  <si>
    <t>Cendi no. 3 Apetatitlan</t>
  </si>
  <si>
    <t>Cendi no. 2 apizaco</t>
  </si>
  <si>
    <t>Cendi no. 1 acuitlapilco</t>
  </si>
  <si>
    <t>Coordinación de educación inicial</t>
  </si>
  <si>
    <t>Departamento de servicios culturales</t>
  </si>
  <si>
    <t>Dirección de Educación Básica</t>
  </si>
  <si>
    <t>Módulo regional de Calpulalpan</t>
  </si>
  <si>
    <t>Módulo Regional de Huamantla</t>
  </si>
  <si>
    <t>Centro de Cómputo</t>
  </si>
  <si>
    <t>Departamento de Recursos Humanos</t>
  </si>
  <si>
    <t>Dirección de Relaciones laborales</t>
  </si>
  <si>
    <t>Departamento de Adquisiciones</t>
  </si>
  <si>
    <t>Departamento de Recursos materiales y servicios</t>
  </si>
  <si>
    <t>Departamento de Recursos Financieros</t>
  </si>
  <si>
    <t>Dirección de Administración de Personal y Finanzas</t>
  </si>
  <si>
    <t>Departamento de registro y certificación escolar</t>
  </si>
  <si>
    <t>Dirección de evaluación educativa</t>
  </si>
  <si>
    <t>Coordinación de libros de texto gratuitos</t>
  </si>
  <si>
    <t>Departamento de infraestructura mantenimiento</t>
  </si>
  <si>
    <t>Departamento de estadística</t>
  </si>
  <si>
    <t>Departamento de programación y presupuesto</t>
  </si>
  <si>
    <t>Dirección de Planeación Educativa</t>
  </si>
  <si>
    <t>Coordinación de tecnología educativa</t>
  </si>
  <si>
    <t>Departamento operativo</t>
  </si>
  <si>
    <t>Departamento de asuntos jurídicos</t>
  </si>
  <si>
    <t>Coordinación de atención a padres de familia</t>
  </si>
  <si>
    <t>Departamento de información y difusión</t>
  </si>
  <si>
    <t>Contraloría interna</t>
  </si>
  <si>
    <t>Despacho de Secretario</t>
  </si>
  <si>
    <t>II. Gasto Etiquetado     (II=A+B+C+D+E+F+G+H)</t>
  </si>
  <si>
    <t>Ingresos Estatales Por Recaudar</t>
  </si>
  <si>
    <t>PACTEN 2018 Plan de Apoyo a la Calidad Educativa y la Transformacion de la Escuelas Normales</t>
  </si>
  <si>
    <t>I. Gasto No Etiquetado  (I=A+B+C+D+E+F+G+H)</t>
  </si>
  <si>
    <t>Modificado</t>
  </si>
  <si>
    <t>Ampliaciones/ (Reducciones)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</si>
  <si>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</si>
  <si>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</si>
  <si>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</si>
  <si>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</si>
  <si>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</si>
  <si>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</si>
  <si>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</si>
  <si>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</si>
  <si>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</si>
  <si>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</si>
  <si>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</si>
  <si>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</si>
  <si>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</si>
  <si>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</si>
  <si>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</si>
  <si>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</si>
  <si>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</si>
  <si>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</si>
  <si>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</si>
  <si>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</si>
  <si>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</si>
  <si>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</si>
  <si>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</si>
  <si>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</si>
  <si>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</si>
  <si>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</si>
  <si>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</si>
  <si>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</si>
  <si>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</si>
  <si>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</si>
  <si>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</si>
  <si>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</si>
  <si>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</si>
  <si>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</si>
  <si>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</si>
  <si>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</si>
  <si>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UNIDAD DE SERVICIOS EDUCATIVOS DEL ESTADO DE TLAXCALA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</si>
  <si>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</si>
  <si>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</si>
  <si>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</si>
  <si>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</si>
  <si>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</si>
  <si>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</si>
  <si>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</si>
  <si>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</si>
  <si>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</si>
  <si>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</si>
  <si>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</si>
  <si>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</si>
  <si>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</si>
  <si>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</si>
  <si>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</si>
  <si>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Estado Analítico de Ingresos Detallado - LDF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</si>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</sst>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_ ;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indent="4"/>
    </xf>
    <xf numFmtId="164" fontId="47" fillId="0" borderId="13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164" fontId="48" fillId="0" borderId="0" xfId="0" applyNumberFormat="1" applyFont="1" applyAlignment="1">
      <alignment/>
    </xf>
    <xf numFmtId="164" fontId="48" fillId="0" borderId="11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left" vertical="center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164" fontId="49" fillId="33" borderId="14" xfId="0" applyNumberFormat="1" applyFont="1" applyFill="1" applyBorder="1" applyAlignment="1">
      <alignment horizontal="center" vertical="center" wrapText="1"/>
    </xf>
    <xf numFmtId="164" fontId="50" fillId="0" borderId="0" xfId="0" applyNumberFormat="1" applyFont="1" applyAlignment="1">
      <alignment vertical="center"/>
    </xf>
    <xf numFmtId="164" fontId="51" fillId="0" borderId="0" xfId="0" applyNumberFormat="1" applyFont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51" fillId="0" borderId="11" xfId="0" applyNumberFormat="1" applyFont="1" applyBorder="1" applyAlignment="1">
      <alignment horizontal="right" vertical="center" wrapText="1"/>
    </xf>
    <xf numFmtId="164" fontId="51" fillId="0" borderId="10" xfId="0" applyNumberFormat="1" applyFont="1" applyBorder="1" applyAlignment="1">
      <alignment horizontal="justify" vertical="center" wrapText="1"/>
    </xf>
    <xf numFmtId="164" fontId="49" fillId="0" borderId="12" xfId="0" applyNumberFormat="1" applyFont="1" applyBorder="1" applyAlignment="1">
      <alignment horizontal="justify" vertical="center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2" xfId="0" applyNumberFormat="1" applyFont="1" applyBorder="1" applyAlignment="1">
      <alignment horizontal="justify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8" fillId="33" borderId="13" xfId="0" applyNumberFormat="1" applyFont="1" applyFill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0" fontId="49" fillId="33" borderId="10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164" fontId="49" fillId="0" borderId="11" xfId="0" applyNumberFormat="1" applyFont="1" applyBorder="1" applyAlignment="1">
      <alignment horizontal="justify" vertical="center" wrapText="1"/>
    </xf>
    <xf numFmtId="0" fontId="48" fillId="0" borderId="10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 indent="1"/>
    </xf>
    <xf numFmtId="0" fontId="51" fillId="0" borderId="13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justify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164" fontId="46" fillId="0" borderId="10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wrapText="1" indent="1"/>
    </xf>
    <xf numFmtId="164" fontId="46" fillId="0" borderId="12" xfId="0" applyNumberFormat="1" applyFont="1" applyBorder="1" applyAlignment="1">
      <alignment horizontal="left" vertical="center" indent="1"/>
    </xf>
    <xf numFmtId="164" fontId="45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1"/>
    </xf>
    <xf numFmtId="164" fontId="45" fillId="34" borderId="13" xfId="0" applyNumberFormat="1" applyFont="1" applyFill="1" applyBorder="1" applyAlignment="1">
      <alignment vertical="center"/>
    </xf>
    <xf numFmtId="164" fontId="45" fillId="0" borderId="12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5"/>
    </xf>
    <xf numFmtId="164" fontId="45" fillId="0" borderId="12" xfId="0" applyNumberFormat="1" applyFont="1" applyBorder="1" applyAlignment="1">
      <alignment horizontal="left" vertical="center" wrapText="1" indent="1"/>
    </xf>
    <xf numFmtId="164" fontId="45" fillId="0" borderId="15" xfId="0" applyNumberFormat="1" applyFont="1" applyBorder="1" applyAlignment="1">
      <alignment vertical="center"/>
    </xf>
    <xf numFmtId="164" fontId="46" fillId="33" borderId="11" xfId="0" applyNumberFormat="1" applyFont="1" applyFill="1" applyBorder="1" applyAlignment="1">
      <alignment horizontal="center" vertical="center"/>
    </xf>
    <xf numFmtId="164" fontId="46" fillId="33" borderId="14" xfId="0" applyNumberFormat="1" applyFont="1" applyFill="1" applyBorder="1" applyAlignment="1">
      <alignment horizontal="center" vertical="center"/>
    </xf>
    <xf numFmtId="164" fontId="45" fillId="0" borderId="0" xfId="0" applyNumberFormat="1" applyFont="1" applyAlignment="1">
      <alignment/>
    </xf>
    <xf numFmtId="164" fontId="45" fillId="0" borderId="12" xfId="0" applyNumberFormat="1" applyFont="1" applyBorder="1" applyAlignment="1">
      <alignment horizontal="justify" vertical="center"/>
    </xf>
    <xf numFmtId="164" fontId="46" fillId="0" borderId="11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horizontal="left" vertical="center" wrapText="1" indent="5"/>
    </xf>
    <xf numFmtId="164" fontId="45" fillId="0" borderId="15" xfId="0" applyNumberFormat="1" applyFont="1" applyBorder="1" applyAlignment="1">
      <alignment vertical="center" wrapText="1"/>
    </xf>
    <xf numFmtId="164" fontId="46" fillId="33" borderId="16" xfId="0" applyNumberFormat="1" applyFont="1" applyFill="1" applyBorder="1" applyAlignment="1">
      <alignment horizontal="center" vertical="center" wrapText="1"/>
    </xf>
    <xf numFmtId="164" fontId="46" fillId="33" borderId="17" xfId="0" applyNumberFormat="1" applyFont="1" applyFill="1" applyBorder="1" applyAlignment="1">
      <alignment vertical="center"/>
    </xf>
    <xf numFmtId="164" fontId="45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33" borderId="13" xfId="0" applyNumberFormat="1" applyFont="1" applyFill="1" applyBorder="1" applyAlignment="1">
      <alignment vertical="center" wrapText="1"/>
    </xf>
    <xf numFmtId="0" fontId="45" fillId="0" borderId="18" xfId="0" applyFont="1" applyBorder="1" applyAlignment="1">
      <alignment vertical="center"/>
    </xf>
    <xf numFmtId="164" fontId="45" fillId="0" borderId="11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right" vertical="center"/>
    </xf>
    <xf numFmtId="0" fontId="45" fillId="0" borderId="11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64" fontId="46" fillId="0" borderId="12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164" fontId="45" fillId="0" borderId="13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right" vertical="center"/>
    </xf>
    <xf numFmtId="0" fontId="45" fillId="0" borderId="13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/>
    </xf>
    <xf numFmtId="0" fontId="45" fillId="0" borderId="13" xfId="0" applyFont="1" applyBorder="1" applyAlignment="1">
      <alignment/>
    </xf>
    <xf numFmtId="0" fontId="45" fillId="0" borderId="20" xfId="0" applyFont="1" applyBorder="1" applyAlignment="1">
      <alignment horizontal="left" vertical="center" indent="3"/>
    </xf>
    <xf numFmtId="164" fontId="46" fillId="0" borderId="21" xfId="0" applyNumberFormat="1" applyFont="1" applyBorder="1" applyAlignment="1">
      <alignment horizontal="right" vertical="center"/>
    </xf>
    <xf numFmtId="0" fontId="45" fillId="0" borderId="22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164" fontId="45" fillId="0" borderId="24" xfId="0" applyNumberFormat="1" applyFont="1" applyBorder="1" applyAlignment="1">
      <alignment horizontal="right" vertical="center"/>
    </xf>
    <xf numFmtId="164" fontId="45" fillId="0" borderId="25" xfId="0" applyNumberFormat="1" applyFont="1" applyBorder="1" applyAlignment="1">
      <alignment horizontal="right" vertical="center"/>
    </xf>
    <xf numFmtId="0" fontId="45" fillId="0" borderId="24" xfId="0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6" fillId="33" borderId="11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 wrapText="1"/>
    </xf>
    <xf numFmtId="0" fontId="46" fillId="0" borderId="12" xfId="0" applyFont="1" applyBorder="1" applyAlignment="1">
      <alignment horizontal="justify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 wrapText="1"/>
    </xf>
    <xf numFmtId="164" fontId="46" fillId="0" borderId="15" xfId="0" applyNumberFormat="1" applyFont="1" applyBorder="1" applyAlignment="1">
      <alignment horizontal="right" vertical="center" wrapText="1"/>
    </xf>
    <xf numFmtId="164" fontId="45" fillId="0" borderId="11" xfId="0" applyNumberFormat="1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 indent="2"/>
    </xf>
    <xf numFmtId="164" fontId="45" fillId="0" borderId="24" xfId="0" applyNumberFormat="1" applyFont="1" applyBorder="1" applyAlignment="1">
      <alignment vertical="center"/>
    </xf>
    <xf numFmtId="0" fontId="45" fillId="0" borderId="25" xfId="0" applyFont="1" applyBorder="1" applyAlignment="1">
      <alignment horizontal="left" vertical="center" indent="2"/>
    </xf>
    <xf numFmtId="0" fontId="45" fillId="0" borderId="13" xfId="0" applyFont="1" applyBorder="1" applyAlignment="1">
      <alignment horizontal="right" vertical="center" wrapText="1"/>
    </xf>
    <xf numFmtId="0" fontId="46" fillId="0" borderId="15" xfId="0" applyFont="1" applyBorder="1" applyAlignment="1">
      <alignment horizontal="justify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horizontal="left" vertical="center" wrapText="1"/>
    </xf>
    <xf numFmtId="165" fontId="53" fillId="0" borderId="12" xfId="47" applyNumberFormat="1" applyFont="1" applyBorder="1" applyAlignment="1">
      <alignment horizontal="right" vertical="center" wrapText="1"/>
    </xf>
    <xf numFmtId="165" fontId="53" fillId="0" borderId="13" xfId="47" applyNumberFormat="1" applyFont="1" applyBorder="1" applyAlignment="1">
      <alignment horizontal="right" vertical="center" wrapText="1"/>
    </xf>
    <xf numFmtId="0" fontId="50" fillId="0" borderId="20" xfId="0" applyFont="1" applyBorder="1" applyAlignment="1">
      <alignment horizontal="left" vertical="center" wrapText="1"/>
    </xf>
    <xf numFmtId="165" fontId="50" fillId="0" borderId="12" xfId="47" applyNumberFormat="1" applyFont="1" applyBorder="1" applyAlignment="1">
      <alignment horizontal="right" vertical="center" wrapText="1"/>
    </xf>
    <xf numFmtId="165" fontId="50" fillId="0" borderId="13" xfId="47" applyNumberFormat="1" applyFont="1" applyBorder="1" applyAlignment="1">
      <alignment horizontal="right" vertical="center" wrapText="1"/>
    </xf>
    <xf numFmtId="0" fontId="50" fillId="0" borderId="20" xfId="0" applyFont="1" applyBorder="1" applyAlignment="1">
      <alignment horizontal="left" wrapText="1"/>
    </xf>
    <xf numFmtId="165" fontId="50" fillId="0" borderId="12" xfId="47" applyNumberFormat="1" applyFont="1" applyBorder="1" applyAlignment="1">
      <alignment horizontal="right" wrapText="1"/>
    </xf>
    <xf numFmtId="0" fontId="50" fillId="0" borderId="20" xfId="0" applyFont="1" applyBorder="1" applyAlignment="1">
      <alignment horizontal="left" vertical="center" wrapText="1" indent="1"/>
    </xf>
    <xf numFmtId="0" fontId="53" fillId="0" borderId="19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3" fontId="54" fillId="0" borderId="0" xfId="47" applyFont="1" applyAlignment="1">
      <alignment/>
    </xf>
    <xf numFmtId="0" fontId="46" fillId="33" borderId="27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5" fillId="0" borderId="0" xfId="0" applyFont="1" applyAlignment="1">
      <alignment horizontal="right"/>
    </xf>
    <xf numFmtId="164" fontId="45" fillId="0" borderId="13" xfId="0" applyNumberFormat="1" applyFont="1" applyBorder="1" applyAlignment="1">
      <alignment horizontal="center" vertical="center"/>
    </xf>
    <xf numFmtId="164" fontId="45" fillId="0" borderId="29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left" vertical="center" indent="3"/>
    </xf>
    <xf numFmtId="164" fontId="45" fillId="0" borderId="12" xfId="0" applyNumberFormat="1" applyFont="1" applyBorder="1" applyAlignment="1">
      <alignment horizontal="left" vertical="center" wrapText="1" indent="3"/>
    </xf>
    <xf numFmtId="164" fontId="45" fillId="0" borderId="12" xfId="0" applyNumberFormat="1" applyFont="1" applyBorder="1" applyAlignment="1">
      <alignment horizontal="left" vertical="center"/>
    </xf>
    <xf numFmtId="164" fontId="46" fillId="0" borderId="13" xfId="0" applyNumberFormat="1" applyFont="1" applyBorder="1" applyAlignment="1">
      <alignment horizontal="right" vertical="center"/>
    </xf>
    <xf numFmtId="164" fontId="46" fillId="0" borderId="29" xfId="0" applyNumberFormat="1" applyFont="1" applyBorder="1" applyAlignment="1">
      <alignment horizontal="right" vertical="center"/>
    </xf>
    <xf numFmtId="164" fontId="45" fillId="33" borderId="13" xfId="0" applyNumberFormat="1" applyFont="1" applyFill="1" applyBorder="1" applyAlignment="1">
      <alignment horizontal="right" vertical="center"/>
    </xf>
    <xf numFmtId="164" fontId="45" fillId="33" borderId="13" xfId="0" applyNumberFormat="1" applyFont="1" applyFill="1" applyBorder="1" applyAlignment="1">
      <alignment horizontal="center" vertical="center"/>
    </xf>
    <xf numFmtId="164" fontId="45" fillId="0" borderId="13" xfId="0" applyNumberFormat="1" applyFont="1" applyBorder="1" applyAlignment="1">
      <alignment horizontal="justify" vertical="center"/>
    </xf>
    <xf numFmtId="164" fontId="45" fillId="0" borderId="25" xfId="0" applyNumberFormat="1" applyFont="1" applyBorder="1" applyAlignment="1">
      <alignment horizontal="left" vertical="center" indent="1"/>
    </xf>
    <xf numFmtId="164" fontId="45" fillId="0" borderId="24" xfId="0" applyNumberFormat="1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left" vertical="center" wrapText="1"/>
    </xf>
    <xf numFmtId="164" fontId="45" fillId="0" borderId="10" xfId="0" applyNumberFormat="1" applyFont="1" applyBorder="1" applyAlignment="1">
      <alignment horizontal="left" vertical="center" wrapText="1"/>
    </xf>
    <xf numFmtId="164" fontId="45" fillId="0" borderId="11" xfId="0" applyNumberFormat="1" applyFont="1" applyBorder="1" applyAlignment="1">
      <alignment horizontal="justify" vertical="center"/>
    </xf>
    <xf numFmtId="0" fontId="46" fillId="33" borderId="27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164" fontId="52" fillId="0" borderId="30" xfId="0" applyNumberFormat="1" applyFont="1" applyBorder="1" applyAlignment="1">
      <alignment horizontal="left" vertical="top" wrapText="1"/>
    </xf>
    <xf numFmtId="0" fontId="49" fillId="33" borderId="17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164" fontId="49" fillId="33" borderId="15" xfId="0" applyNumberFormat="1" applyFont="1" applyFill="1" applyBorder="1" applyAlignment="1">
      <alignment horizontal="center" vertical="center" wrapText="1"/>
    </xf>
    <xf numFmtId="164" fontId="49" fillId="33" borderId="10" xfId="0" applyNumberFormat="1" applyFont="1" applyFill="1" applyBorder="1" applyAlignment="1">
      <alignment horizontal="center" vertical="center" wrapText="1"/>
    </xf>
    <xf numFmtId="164" fontId="46" fillId="33" borderId="27" xfId="0" applyNumberFormat="1" applyFont="1" applyFill="1" applyBorder="1" applyAlignment="1">
      <alignment vertical="center"/>
    </xf>
    <xf numFmtId="164" fontId="46" fillId="33" borderId="19" xfId="0" applyNumberFormat="1" applyFont="1" applyFill="1" applyBorder="1" applyAlignment="1">
      <alignment vertical="center"/>
    </xf>
    <xf numFmtId="164" fontId="46" fillId="33" borderId="15" xfId="0" applyNumberFormat="1" applyFont="1" applyFill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center" vertical="center"/>
    </xf>
    <xf numFmtId="164" fontId="46" fillId="33" borderId="15" xfId="0" applyNumberFormat="1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164" fontId="45" fillId="0" borderId="31" xfId="0" applyNumberFormat="1" applyFont="1" applyBorder="1" applyAlignment="1">
      <alignment vertical="center"/>
    </xf>
    <xf numFmtId="0" fontId="46" fillId="33" borderId="2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vertical="center"/>
    </xf>
    <xf numFmtId="0" fontId="46" fillId="33" borderId="19" xfId="0" applyFont="1" applyFill="1" applyBorder="1" applyAlignment="1">
      <alignment vertical="center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6" fillId="33" borderId="32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/>
    </xf>
    <xf numFmtId="0" fontId="46" fillId="33" borderId="34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30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31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53" fillId="33" borderId="32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3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0FA513.xls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0FAE6C.xls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0FB567.xls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0FBE95.xls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07BCD1.xls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10E6DB.xls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0FE777.xlsx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00FF2ED.xls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019C60FF.xlsx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view="pageBreakPreview" zoomScale="60" zoomScalePageLayoutView="0" workbookViewId="0" topLeftCell="A1">
      <pane ySplit="6" topLeftCell="A52" activePane="bottomLeft" state="frozen"/>
      <selection pane="topLeft" activeCell="A1" sqref="A1"/>
      <selection pane="bottomLeft" activeCell="F69" sqref="F6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4.140625" style="2" bestFit="1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9" t="s">
        <v>120</v>
      </c>
      <c r="C2" s="160"/>
      <c r="D2" s="160"/>
      <c r="E2" s="160"/>
      <c r="F2" s="160"/>
      <c r="G2" s="161"/>
    </row>
    <row r="3" spans="2:7" ht="12.75">
      <c r="B3" s="162" t="s">
        <v>0</v>
      </c>
      <c r="C3" s="163"/>
      <c r="D3" s="163"/>
      <c r="E3" s="163"/>
      <c r="F3" s="163"/>
      <c r="G3" s="164"/>
    </row>
    <row r="4" spans="2:7" ht="12.75">
      <c r="B4" s="162" t="s">
        <v>121</v>
      </c>
      <c r="C4" s="163"/>
      <c r="D4" s="163"/>
      <c r="E4" s="163"/>
      <c r="F4" s="163"/>
      <c r="G4" s="164"/>
    </row>
    <row r="5" spans="2:7" ht="13.5" thickBot="1">
      <c r="B5" s="165" t="s">
        <v>1</v>
      </c>
      <c r="C5" s="166"/>
      <c r="D5" s="166"/>
      <c r="E5" s="166"/>
      <c r="F5" s="166"/>
      <c r="G5" s="167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203596161.31</v>
      </c>
      <c r="D9" s="9">
        <f>SUM(D10:D16)</f>
        <v>232120053.02</v>
      </c>
      <c r="E9" s="11" t="s">
        <v>8</v>
      </c>
      <c r="F9" s="9">
        <f>SUM(F10:F18)</f>
        <v>173610875.46</v>
      </c>
      <c r="G9" s="9">
        <f>SUM(G10:G18)</f>
        <v>216760422.35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40201102.87</v>
      </c>
      <c r="G10" s="9">
        <v>28034041.06</v>
      </c>
    </row>
    <row r="11" spans="2:7" ht="12.75">
      <c r="B11" s="12" t="s">
        <v>11</v>
      </c>
      <c r="C11" s="9">
        <v>203596161.31</v>
      </c>
      <c r="D11" s="9">
        <v>232120053.02</v>
      </c>
      <c r="E11" s="13" t="s">
        <v>12</v>
      </c>
      <c r="F11" s="9">
        <v>113732978.71</v>
      </c>
      <c r="G11" s="9">
        <v>167347797.82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540</v>
      </c>
      <c r="G14" s="9">
        <v>1091566.77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19691536.36</v>
      </c>
      <c r="G16" s="9">
        <v>20233265.41</v>
      </c>
    </row>
    <row r="17" spans="2:7" ht="12.75">
      <c r="B17" s="10" t="s">
        <v>23</v>
      </c>
      <c r="C17" s="9">
        <f>SUM(C18:C24)</f>
        <v>256420.94</v>
      </c>
      <c r="D17" s="9">
        <f>SUM(D18:D24)</f>
        <v>580423.43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-15282.48</v>
      </c>
      <c r="G18" s="9">
        <v>53751.29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256420.94</v>
      </c>
      <c r="D20" s="9">
        <v>580423.43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203852582.25</v>
      </c>
      <c r="D47" s="9">
        <f>D9+D17+D25+D31+D37+D38+D41</f>
        <v>232700476.45000002</v>
      </c>
      <c r="E47" s="8" t="s">
        <v>82</v>
      </c>
      <c r="F47" s="9">
        <f>F9+F19+F23+F26+F27+F31+F38+F42</f>
        <v>173610875.46</v>
      </c>
      <c r="G47" s="9">
        <f>G9+G19+G23+G26+G27+G31+G38+G42</f>
        <v>216760422.35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444159846.64</v>
      </c>
      <c r="D52" s="9">
        <v>444159846.64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231371568.44</v>
      </c>
      <c r="D53" s="9">
        <v>199738009.17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732736.52</v>
      </c>
      <c r="D54" s="9">
        <v>672890.29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173610875.46</v>
      </c>
      <c r="G59" s="9">
        <f>G47+G57</f>
        <v>216760422.35</v>
      </c>
    </row>
    <row r="60" spans="2:7" ht="25.5">
      <c r="B60" s="6" t="s">
        <v>102</v>
      </c>
      <c r="C60" s="9">
        <f>SUM(C50:C58)</f>
        <v>676264151.5999999</v>
      </c>
      <c r="D60" s="9">
        <f>SUM(D50:D58)</f>
        <v>644570746.0999999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880116733.8499999</v>
      </c>
      <c r="D62" s="9">
        <f>D47+D60</f>
        <v>877271222.55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577035241.03</v>
      </c>
      <c r="G63" s="9">
        <f>SUM(G64:G66)</f>
        <v>577035241.03</v>
      </c>
    </row>
    <row r="64" spans="2:7" ht="12.75">
      <c r="B64" s="10"/>
      <c r="C64" s="9"/>
      <c r="D64" s="9"/>
      <c r="E64" s="11" t="s">
        <v>106</v>
      </c>
      <c r="F64" s="9">
        <v>577035241.03</v>
      </c>
      <c r="G64" s="9">
        <v>577035241.03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129470617.36000001</v>
      </c>
      <c r="G68" s="9">
        <f>SUM(G69:G73)</f>
        <v>83475559.16999999</v>
      </c>
    </row>
    <row r="69" spans="2:7" ht="12.75">
      <c r="B69" s="10"/>
      <c r="C69" s="9"/>
      <c r="D69" s="9"/>
      <c r="E69" s="11" t="s">
        <v>110</v>
      </c>
      <c r="F69" s="9">
        <v>62835200.02</v>
      </c>
      <c r="G69" s="9">
        <v>45785992.23</v>
      </c>
    </row>
    <row r="70" spans="2:7" ht="12.75">
      <c r="B70" s="10"/>
      <c r="C70" s="9"/>
      <c r="D70" s="9"/>
      <c r="E70" s="11" t="s">
        <v>111</v>
      </c>
      <c r="F70" s="9">
        <v>-343888469.96</v>
      </c>
      <c r="G70" s="9">
        <v>-117475622.79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410523887.3</v>
      </c>
      <c r="G73" s="9">
        <v>155165189.73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706505858.39</v>
      </c>
      <c r="G79" s="9">
        <f>G63+G68+G75</f>
        <v>660510800.1999999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880116733.85</v>
      </c>
      <c r="G81" s="9">
        <f>G59+G79</f>
        <v>877271222.55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3"/>
  <legacyDrawing r:id="rId2"/>
  <oleObjects>
    <oleObject progId="Excel.Sheet.12" shapeId="102529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view="pageBreakPreview" zoomScale="60" zoomScalePageLayoutView="0" workbookViewId="0" topLeftCell="A1">
      <pane xSplit="1" ySplit="7" topLeftCell="B8" activePane="bottomRight" state="frozen"/>
      <selection pane="topLeft" activeCell="F69" sqref="F69"/>
      <selection pane="topRight" activeCell="F69" sqref="F69"/>
      <selection pane="bottomLeft" activeCell="F69" sqref="F69"/>
      <selection pane="bottomRight" activeCell="F69" sqref="F69"/>
    </sheetView>
  </sheetViews>
  <sheetFormatPr defaultColWidth="11.421875" defaultRowHeight="15"/>
  <cols>
    <col min="1" max="1" width="5.00390625" style="22" customWidth="1"/>
    <col min="2" max="2" width="43.00390625" style="22" customWidth="1"/>
    <col min="3" max="3" width="17.7109375" style="22" bestFit="1" customWidth="1"/>
    <col min="4" max="4" width="13.28125" style="22" customWidth="1"/>
    <col min="5" max="5" width="15.00390625" style="22" customWidth="1"/>
    <col min="6" max="6" width="25.140625" style="22" bestFit="1" customWidth="1"/>
    <col min="7" max="7" width="18.28125" style="22" bestFit="1" customWidth="1"/>
    <col min="8" max="8" width="14.00390625" style="22" customWidth="1"/>
    <col min="9" max="9" width="15.00390625" style="22" customWidth="1"/>
    <col min="10" max="16384" width="11.421875" style="22" customWidth="1"/>
  </cols>
  <sheetData>
    <row r="1" ht="13.5" thickBot="1"/>
    <row r="2" spans="2:9" ht="13.5" thickBot="1">
      <c r="B2" s="169" t="s">
        <v>120</v>
      </c>
      <c r="C2" s="170"/>
      <c r="D2" s="170"/>
      <c r="E2" s="170"/>
      <c r="F2" s="170"/>
      <c r="G2" s="170"/>
      <c r="H2" s="170"/>
      <c r="I2" s="171"/>
    </row>
    <row r="3" spans="2:9" ht="13.5" thickBot="1">
      <c r="B3" s="172" t="s">
        <v>174</v>
      </c>
      <c r="C3" s="173"/>
      <c r="D3" s="173"/>
      <c r="E3" s="173"/>
      <c r="F3" s="173"/>
      <c r="G3" s="173"/>
      <c r="H3" s="173"/>
      <c r="I3" s="174"/>
    </row>
    <row r="4" spans="2:9" ht="13.5" thickBot="1">
      <c r="B4" s="172" t="s">
        <v>173</v>
      </c>
      <c r="C4" s="173"/>
      <c r="D4" s="173"/>
      <c r="E4" s="173"/>
      <c r="F4" s="173"/>
      <c r="G4" s="173"/>
      <c r="H4" s="173"/>
      <c r="I4" s="174"/>
    </row>
    <row r="5" spans="2:9" ht="13.5" thickBot="1">
      <c r="B5" s="172" t="s">
        <v>1</v>
      </c>
      <c r="C5" s="173"/>
      <c r="D5" s="173"/>
      <c r="E5" s="173"/>
      <c r="F5" s="173"/>
      <c r="G5" s="173"/>
      <c r="H5" s="173"/>
      <c r="I5" s="174"/>
    </row>
    <row r="6" spans="2:9" ht="76.5">
      <c r="B6" s="44" t="s">
        <v>172</v>
      </c>
      <c r="C6" s="44" t="s">
        <v>171</v>
      </c>
      <c r="D6" s="44" t="s">
        <v>170</v>
      </c>
      <c r="E6" s="44" t="s">
        <v>169</v>
      </c>
      <c r="F6" s="44" t="s">
        <v>168</v>
      </c>
      <c r="G6" s="44" t="s">
        <v>167</v>
      </c>
      <c r="H6" s="44" t="s">
        <v>166</v>
      </c>
      <c r="I6" s="44" t="s">
        <v>165</v>
      </c>
    </row>
    <row r="7" spans="2:9" ht="13.5" thickBot="1">
      <c r="B7" s="43" t="s">
        <v>164</v>
      </c>
      <c r="C7" s="43" t="s">
        <v>163</v>
      </c>
      <c r="D7" s="43" t="s">
        <v>162</v>
      </c>
      <c r="E7" s="43" t="s">
        <v>161</v>
      </c>
      <c r="F7" s="43" t="s">
        <v>160</v>
      </c>
      <c r="G7" s="43" t="s">
        <v>159</v>
      </c>
      <c r="H7" s="43" t="s">
        <v>158</v>
      </c>
      <c r="I7" s="43" t="s">
        <v>157</v>
      </c>
    </row>
    <row r="8" spans="2:9" ht="12.75" customHeight="1">
      <c r="B8" s="40" t="s">
        <v>156</v>
      </c>
      <c r="C8" s="28">
        <f aca="true" t="shared" si="0" ref="C8:I8">C9+C13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</row>
    <row r="9" spans="2:9" ht="12.75" customHeight="1">
      <c r="B9" s="40" t="s">
        <v>155</v>
      </c>
      <c r="C9" s="28">
        <f aca="true" t="shared" si="1" ref="C9:I9">SUM(C10:C12)</f>
        <v>0</v>
      </c>
      <c r="D9" s="28">
        <f t="shared" si="1"/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</row>
    <row r="10" spans="2:9" ht="12.75">
      <c r="B10" s="42" t="s">
        <v>154</v>
      </c>
      <c r="C10" s="28">
        <v>0</v>
      </c>
      <c r="D10" s="28">
        <v>0</v>
      </c>
      <c r="E10" s="28">
        <v>0</v>
      </c>
      <c r="F10" s="28"/>
      <c r="G10" s="26">
        <v>0</v>
      </c>
      <c r="H10" s="28">
        <v>0</v>
      </c>
      <c r="I10" s="28">
        <v>0</v>
      </c>
    </row>
    <row r="11" spans="2:9" ht="12.75">
      <c r="B11" s="42" t="s">
        <v>153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ht="12.75">
      <c r="B12" s="42" t="s">
        <v>152</v>
      </c>
      <c r="C12" s="26">
        <v>0</v>
      </c>
      <c r="D12" s="26">
        <v>0</v>
      </c>
      <c r="E12" s="26">
        <v>0</v>
      </c>
      <c r="F12" s="26"/>
      <c r="G12" s="26">
        <v>0</v>
      </c>
      <c r="H12" s="26">
        <v>0</v>
      </c>
      <c r="I12" s="26">
        <v>0</v>
      </c>
    </row>
    <row r="13" spans="2:9" ht="12.75" customHeight="1">
      <c r="B13" s="40" t="s">
        <v>151</v>
      </c>
      <c r="C13" s="28">
        <f aca="true" t="shared" si="2" ref="C13:I13">SUM(C14:C16)</f>
        <v>0</v>
      </c>
      <c r="D13" s="28">
        <f t="shared" si="2"/>
        <v>0</v>
      </c>
      <c r="E13" s="28">
        <f t="shared" si="2"/>
        <v>0</v>
      </c>
      <c r="F13" s="28">
        <f t="shared" si="2"/>
        <v>0</v>
      </c>
      <c r="G13" s="28">
        <f t="shared" si="2"/>
        <v>0</v>
      </c>
      <c r="H13" s="28">
        <f t="shared" si="2"/>
        <v>0</v>
      </c>
      <c r="I13" s="28">
        <f t="shared" si="2"/>
        <v>0</v>
      </c>
    </row>
    <row r="14" spans="2:9" ht="12.75">
      <c r="B14" s="42" t="s">
        <v>150</v>
      </c>
      <c r="C14" s="28">
        <v>0</v>
      </c>
      <c r="D14" s="28">
        <v>0</v>
      </c>
      <c r="E14" s="28">
        <v>0</v>
      </c>
      <c r="F14" s="28"/>
      <c r="G14" s="26">
        <v>0</v>
      </c>
      <c r="H14" s="28">
        <v>0</v>
      </c>
      <c r="I14" s="28">
        <v>0</v>
      </c>
    </row>
    <row r="15" spans="2:9" ht="12.75">
      <c r="B15" s="42" t="s">
        <v>149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ht="12.75">
      <c r="B16" s="42" t="s">
        <v>148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ht="12.75">
      <c r="B17" s="40" t="s">
        <v>147</v>
      </c>
      <c r="C17" s="28">
        <v>216760422.35</v>
      </c>
      <c r="D17" s="41"/>
      <c r="E17" s="41"/>
      <c r="F17" s="41"/>
      <c r="G17" s="26">
        <v>173610875.46</v>
      </c>
      <c r="H17" s="41"/>
      <c r="I17" s="41"/>
    </row>
    <row r="18" spans="2:9" ht="12.75">
      <c r="B18" s="27"/>
      <c r="C18" s="26"/>
      <c r="D18" s="26"/>
      <c r="E18" s="26"/>
      <c r="F18" s="26"/>
      <c r="G18" s="26"/>
      <c r="H18" s="26"/>
      <c r="I18" s="26"/>
    </row>
    <row r="19" spans="2:9" ht="12.75" customHeight="1">
      <c r="B19" s="37" t="s">
        <v>146</v>
      </c>
      <c r="C19" s="28">
        <f aca="true" t="shared" si="3" ref="C19:I19">C8+C17</f>
        <v>216760422.35</v>
      </c>
      <c r="D19" s="28">
        <f t="shared" si="3"/>
        <v>0</v>
      </c>
      <c r="E19" s="28">
        <f t="shared" si="3"/>
        <v>0</v>
      </c>
      <c r="F19" s="28">
        <f t="shared" si="3"/>
        <v>0</v>
      </c>
      <c r="G19" s="28">
        <f t="shared" si="3"/>
        <v>173610875.46</v>
      </c>
      <c r="H19" s="28">
        <f t="shared" si="3"/>
        <v>0</v>
      </c>
      <c r="I19" s="28">
        <f t="shared" si="3"/>
        <v>0</v>
      </c>
    </row>
    <row r="20" spans="2:9" ht="12.75">
      <c r="B20" s="40"/>
      <c r="C20" s="28"/>
      <c r="D20" s="28"/>
      <c r="E20" s="28"/>
      <c r="F20" s="28"/>
      <c r="G20" s="28"/>
      <c r="H20" s="28"/>
      <c r="I20" s="28"/>
    </row>
    <row r="21" spans="2:9" ht="12.75" customHeight="1">
      <c r="B21" s="40" t="s">
        <v>145</v>
      </c>
      <c r="C21" s="28">
        <f aca="true" t="shared" si="4" ref="C21:I21">SUM(C22:C24)</f>
        <v>0</v>
      </c>
      <c r="D21" s="28">
        <f t="shared" si="4"/>
        <v>0</v>
      </c>
      <c r="E21" s="28">
        <f t="shared" si="4"/>
        <v>0</v>
      </c>
      <c r="F21" s="28">
        <f t="shared" si="4"/>
        <v>0</v>
      </c>
      <c r="G21" s="28">
        <f t="shared" si="4"/>
        <v>0</v>
      </c>
      <c r="H21" s="28">
        <f t="shared" si="4"/>
        <v>0</v>
      </c>
      <c r="I21" s="28">
        <f t="shared" si="4"/>
        <v>0</v>
      </c>
    </row>
    <row r="22" spans="2:9" ht="12.75" customHeight="1">
      <c r="B22" s="27" t="s">
        <v>144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>
      <c r="B23" s="27" t="s">
        <v>143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>
      <c r="B24" s="27" t="s">
        <v>142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ht="12.75">
      <c r="B25" s="39"/>
      <c r="C25" s="38"/>
      <c r="D25" s="38"/>
      <c r="E25" s="38"/>
      <c r="F25" s="38"/>
      <c r="G25" s="38"/>
      <c r="H25" s="38"/>
      <c r="I25" s="38"/>
    </row>
    <row r="26" spans="2:9" ht="25.5">
      <c r="B26" s="37" t="s">
        <v>141</v>
      </c>
      <c r="C26" s="28">
        <f aca="true" t="shared" si="5" ref="C26:I26">SUM(C27:C29)</f>
        <v>0</v>
      </c>
      <c r="D26" s="28">
        <f t="shared" si="5"/>
        <v>0</v>
      </c>
      <c r="E26" s="28">
        <f t="shared" si="5"/>
        <v>0</v>
      </c>
      <c r="F26" s="28">
        <f t="shared" si="5"/>
        <v>0</v>
      </c>
      <c r="G26" s="28">
        <f t="shared" si="5"/>
        <v>0</v>
      </c>
      <c r="H26" s="28">
        <f t="shared" si="5"/>
        <v>0</v>
      </c>
      <c r="I26" s="28">
        <f t="shared" si="5"/>
        <v>0</v>
      </c>
    </row>
    <row r="27" spans="2:9" ht="12.75" customHeight="1">
      <c r="B27" s="27" t="s">
        <v>140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>
      <c r="B28" s="27" t="s">
        <v>139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>
      <c r="B29" s="27" t="s">
        <v>138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>
      <c r="B30" s="36"/>
      <c r="C30" s="35"/>
      <c r="D30" s="35"/>
      <c r="E30" s="35"/>
      <c r="F30" s="35"/>
      <c r="G30" s="35"/>
      <c r="H30" s="35"/>
      <c r="I30" s="35"/>
    </row>
    <row r="31" spans="2:9" ht="18.75" customHeight="1">
      <c r="B31" s="168" t="s">
        <v>137</v>
      </c>
      <c r="C31" s="168"/>
      <c r="D31" s="168"/>
      <c r="E31" s="168"/>
      <c r="F31" s="168"/>
      <c r="G31" s="168"/>
      <c r="H31" s="168"/>
      <c r="I31" s="168"/>
    </row>
    <row r="32" spans="2:9" ht="12.75">
      <c r="B32" s="34" t="s">
        <v>136</v>
      </c>
      <c r="C32" s="23"/>
      <c r="D32" s="33"/>
      <c r="E32" s="33"/>
      <c r="F32" s="33"/>
      <c r="G32" s="33"/>
      <c r="H32" s="33"/>
      <c r="I32" s="33"/>
    </row>
    <row r="33" spans="2:9" ht="13.5" thickBot="1">
      <c r="B33" s="32"/>
      <c r="C33" s="23"/>
      <c r="D33" s="23"/>
      <c r="E33" s="23"/>
      <c r="F33" s="23"/>
      <c r="G33" s="23"/>
      <c r="H33" s="23"/>
      <c r="I33" s="23"/>
    </row>
    <row r="34" spans="2:9" ht="38.25" customHeight="1">
      <c r="B34" s="175" t="s">
        <v>135</v>
      </c>
      <c r="C34" s="175" t="s">
        <v>134</v>
      </c>
      <c r="D34" s="175" t="s">
        <v>133</v>
      </c>
      <c r="E34" s="31" t="s">
        <v>132</v>
      </c>
      <c r="F34" s="175" t="s">
        <v>131</v>
      </c>
      <c r="G34" s="31" t="s">
        <v>130</v>
      </c>
      <c r="H34" s="23"/>
      <c r="I34" s="23"/>
    </row>
    <row r="35" spans="2:9" ht="15.75" customHeight="1" thickBot="1">
      <c r="B35" s="176"/>
      <c r="C35" s="176"/>
      <c r="D35" s="176"/>
      <c r="E35" s="30" t="s">
        <v>129</v>
      </c>
      <c r="F35" s="176"/>
      <c r="G35" s="30" t="s">
        <v>128</v>
      </c>
      <c r="H35" s="23"/>
      <c r="I35" s="23"/>
    </row>
    <row r="36" spans="2:9" ht="12.75">
      <c r="B36" s="29" t="s">
        <v>127</v>
      </c>
      <c r="C36" s="28">
        <f>SUM(C37:C39)</f>
        <v>0</v>
      </c>
      <c r="D36" s="28">
        <f>SUM(D37:D39)</f>
        <v>0</v>
      </c>
      <c r="E36" s="28">
        <f>SUM(E37:E39)</f>
        <v>0</v>
      </c>
      <c r="F36" s="28">
        <f>SUM(F37:F39)</f>
        <v>0</v>
      </c>
      <c r="G36" s="28">
        <f>SUM(G37:G39)</f>
        <v>0</v>
      </c>
      <c r="H36" s="23"/>
      <c r="I36" s="23"/>
    </row>
    <row r="37" spans="2:9" ht="12.75">
      <c r="B37" s="27" t="s">
        <v>126</v>
      </c>
      <c r="C37" s="26"/>
      <c r="D37" s="26"/>
      <c r="E37" s="26"/>
      <c r="F37" s="26"/>
      <c r="G37" s="26"/>
      <c r="H37" s="23"/>
      <c r="I37" s="23"/>
    </row>
    <row r="38" spans="2:9" ht="12.75">
      <c r="B38" s="27" t="s">
        <v>125</v>
      </c>
      <c r="C38" s="26"/>
      <c r="D38" s="26"/>
      <c r="E38" s="26"/>
      <c r="F38" s="26"/>
      <c r="G38" s="26"/>
      <c r="H38" s="23"/>
      <c r="I38" s="23"/>
    </row>
    <row r="39" spans="2:9" ht="13.5" thickBot="1">
      <c r="B39" s="25" t="s">
        <v>124</v>
      </c>
      <c r="C39" s="24"/>
      <c r="D39" s="24"/>
      <c r="E39" s="24"/>
      <c r="F39" s="24"/>
      <c r="G39" s="24"/>
      <c r="H39" s="23"/>
      <c r="I39" s="23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54" r:id="rId3"/>
  <legacyDrawing r:id="rId2"/>
  <oleObjects>
    <oleObject progId="Excel.Sheet.12" shapeId="102769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view="pageBreakPreview" zoomScale="60" zoomScalePageLayoutView="0" workbookViewId="0" topLeftCell="A1">
      <selection activeCell="F69" sqref="F6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5" width="14.57421875" style="0" customWidth="1"/>
    <col min="6" max="6" width="21.28125" style="0" bestFit="1" customWidth="1"/>
    <col min="7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9" t="s">
        <v>120</v>
      </c>
      <c r="C2" s="170"/>
      <c r="D2" s="170"/>
      <c r="E2" s="170"/>
      <c r="F2" s="170"/>
      <c r="G2" s="170"/>
      <c r="H2" s="170"/>
      <c r="I2" s="170"/>
      <c r="J2" s="170"/>
      <c r="K2" s="170"/>
      <c r="L2" s="171"/>
    </row>
    <row r="3" spans="2:12" ht="15.75" thickBot="1">
      <c r="B3" s="172" t="s">
        <v>201</v>
      </c>
      <c r="C3" s="173"/>
      <c r="D3" s="173"/>
      <c r="E3" s="173"/>
      <c r="F3" s="173"/>
      <c r="G3" s="173"/>
      <c r="H3" s="173"/>
      <c r="I3" s="173"/>
      <c r="J3" s="173"/>
      <c r="K3" s="173"/>
      <c r="L3" s="174"/>
    </row>
    <row r="4" spans="2:12" ht="15.75" thickBot="1">
      <c r="B4" s="172" t="s">
        <v>173</v>
      </c>
      <c r="C4" s="173"/>
      <c r="D4" s="173"/>
      <c r="E4" s="173"/>
      <c r="F4" s="173"/>
      <c r="G4" s="173"/>
      <c r="H4" s="173"/>
      <c r="I4" s="173"/>
      <c r="J4" s="173"/>
      <c r="K4" s="173"/>
      <c r="L4" s="174"/>
    </row>
    <row r="5" spans="2:12" ht="15.75" thickBot="1">
      <c r="B5" s="172" t="s">
        <v>1</v>
      </c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2:12" ht="102">
      <c r="B6" s="53" t="s">
        <v>200</v>
      </c>
      <c r="C6" s="52" t="s">
        <v>199</v>
      </c>
      <c r="D6" s="52" t="s">
        <v>198</v>
      </c>
      <c r="E6" s="52" t="s">
        <v>197</v>
      </c>
      <c r="F6" s="52" t="s">
        <v>196</v>
      </c>
      <c r="G6" s="52" t="s">
        <v>195</v>
      </c>
      <c r="H6" s="52" t="s">
        <v>194</v>
      </c>
      <c r="I6" s="52" t="s">
        <v>193</v>
      </c>
      <c r="J6" s="52" t="s">
        <v>192</v>
      </c>
      <c r="K6" s="52" t="s">
        <v>191</v>
      </c>
      <c r="L6" s="52" t="s">
        <v>190</v>
      </c>
    </row>
    <row r="7" spans="2:12" ht="15.75" thickBot="1">
      <c r="B7" s="43" t="s">
        <v>164</v>
      </c>
      <c r="C7" s="43" t="s">
        <v>163</v>
      </c>
      <c r="D7" s="43" t="s">
        <v>162</v>
      </c>
      <c r="E7" s="43" t="s">
        <v>161</v>
      </c>
      <c r="F7" s="43" t="s">
        <v>160</v>
      </c>
      <c r="G7" s="43" t="s">
        <v>189</v>
      </c>
      <c r="H7" s="43" t="s">
        <v>158</v>
      </c>
      <c r="I7" s="43" t="s">
        <v>157</v>
      </c>
      <c r="J7" s="43" t="s">
        <v>188</v>
      </c>
      <c r="K7" s="43" t="s">
        <v>187</v>
      </c>
      <c r="L7" s="43" t="s">
        <v>186</v>
      </c>
    </row>
    <row r="8" spans="2:12" ht="15">
      <c r="B8" s="51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2:12" ht="25.5">
      <c r="B9" s="47" t="s">
        <v>185</v>
      </c>
      <c r="C9" s="28">
        <f aca="true" t="shared" si="0" ref="C9:L9">SUM(C10:C13)</f>
        <v>0</v>
      </c>
      <c r="D9" s="28">
        <f t="shared" si="0"/>
        <v>0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28">
        <f t="shared" si="0"/>
        <v>0</v>
      </c>
    </row>
    <row r="10" spans="2:12" ht="15">
      <c r="B10" s="49" t="s">
        <v>184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49" t="s">
        <v>183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>F11-K11</f>
        <v>0</v>
      </c>
    </row>
    <row r="12" spans="2:12" ht="15">
      <c r="B12" s="49" t="s">
        <v>182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>F12-K12</f>
        <v>0</v>
      </c>
    </row>
    <row r="13" spans="2:12" ht="15">
      <c r="B13" s="49" t="s">
        <v>181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>F13-K13</f>
        <v>0</v>
      </c>
    </row>
    <row r="14" spans="2:12" ht="15">
      <c r="B14" s="48"/>
      <c r="C14" s="26"/>
      <c r="D14" s="26"/>
      <c r="E14" s="26"/>
      <c r="F14" s="26"/>
      <c r="G14" s="26"/>
      <c r="H14" s="26"/>
      <c r="I14" s="26"/>
      <c r="J14" s="26"/>
      <c r="K14" s="26"/>
      <c r="L14" s="26">
        <f>F14-K14</f>
        <v>0</v>
      </c>
    </row>
    <row r="15" spans="2:12" ht="15">
      <c r="B15" s="47" t="s">
        <v>180</v>
      </c>
      <c r="C15" s="28">
        <f aca="true" t="shared" si="1" ref="C15:L15">SUM(C16:C19)</f>
        <v>0</v>
      </c>
      <c r="D15" s="28">
        <f t="shared" si="1"/>
        <v>0</v>
      </c>
      <c r="E15" s="28">
        <f t="shared" si="1"/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</row>
    <row r="16" spans="2:12" ht="15">
      <c r="B16" s="49" t="s">
        <v>179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>F16-K16</f>
        <v>0</v>
      </c>
    </row>
    <row r="17" spans="2:12" ht="15">
      <c r="B17" s="49" t="s">
        <v>178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>F17-K17</f>
        <v>0</v>
      </c>
    </row>
    <row r="18" spans="2:12" ht="15">
      <c r="B18" s="49" t="s">
        <v>177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>F18-K18</f>
        <v>0</v>
      </c>
    </row>
    <row r="19" spans="2:12" ht="15">
      <c r="B19" s="49" t="s">
        <v>176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>F19-K19</f>
        <v>0</v>
      </c>
    </row>
    <row r="20" spans="2:12" ht="15">
      <c r="B20" s="48"/>
      <c r="C20" s="26"/>
      <c r="D20" s="26"/>
      <c r="E20" s="26"/>
      <c r="F20" s="26"/>
      <c r="G20" s="26"/>
      <c r="H20" s="26"/>
      <c r="I20" s="26"/>
      <c r="J20" s="26"/>
      <c r="K20" s="26"/>
      <c r="L20" s="26">
        <f>F20-K20</f>
        <v>0</v>
      </c>
    </row>
    <row r="21" spans="2:12" ht="38.25">
      <c r="B21" s="47" t="s">
        <v>175</v>
      </c>
      <c r="C21" s="28">
        <f aca="true" t="shared" si="2" ref="C21:L21">C9+C15</f>
        <v>0</v>
      </c>
      <c r="D21" s="28">
        <f t="shared" si="2"/>
        <v>0</v>
      </c>
      <c r="E21" s="28">
        <f t="shared" si="2"/>
        <v>0</v>
      </c>
      <c r="F21" s="28">
        <f t="shared" si="2"/>
        <v>0</v>
      </c>
      <c r="G21" s="28">
        <f t="shared" si="2"/>
        <v>0</v>
      </c>
      <c r="H21" s="28">
        <f t="shared" si="2"/>
        <v>0</v>
      </c>
      <c r="I21" s="28">
        <f t="shared" si="2"/>
        <v>0</v>
      </c>
      <c r="J21" s="28">
        <f t="shared" si="2"/>
        <v>0</v>
      </c>
      <c r="K21" s="28">
        <f t="shared" si="2"/>
        <v>0</v>
      </c>
      <c r="L21" s="28">
        <f t="shared" si="2"/>
        <v>0</v>
      </c>
    </row>
    <row r="22" spans="2:12" ht="15.75" thickBot="1">
      <c r="B22" s="46"/>
      <c r="C22" s="45"/>
      <c r="D22" s="45"/>
      <c r="E22" s="45"/>
      <c r="F22" s="45"/>
      <c r="G22" s="45"/>
      <c r="H22" s="45"/>
      <c r="I22" s="45"/>
      <c r="J22" s="45"/>
      <c r="K22" s="45"/>
      <c r="L22" s="45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7" r:id="rId3"/>
  <legacyDrawing r:id="rId2"/>
  <oleObjects>
    <oleObject progId="Excel.Sheet.12" shapeId="102947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view="pageBreakPreview" zoomScale="90" zoomScaleSheetLayoutView="90" zoomScalePageLayoutView="0" workbookViewId="0" topLeftCell="A1">
      <pane ySplit="8" topLeftCell="A9" activePane="bottomLeft" state="frozen"/>
      <selection pane="topLeft" activeCell="F69" sqref="F69"/>
      <selection pane="bottomLeft" activeCell="F69" sqref="F6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24.8515625" style="1" bestFit="1" customWidth="1"/>
    <col min="4" max="4" width="22.5742187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9" t="s">
        <v>120</v>
      </c>
      <c r="C2" s="160"/>
      <c r="D2" s="160"/>
      <c r="E2" s="161"/>
    </row>
    <row r="3" spans="2:5" ht="12.75">
      <c r="B3" s="184" t="s">
        <v>243</v>
      </c>
      <c r="C3" s="185"/>
      <c r="D3" s="185"/>
      <c r="E3" s="186"/>
    </row>
    <row r="4" spans="2:5" ht="12.75">
      <c r="B4" s="184" t="s">
        <v>173</v>
      </c>
      <c r="C4" s="185"/>
      <c r="D4" s="185"/>
      <c r="E4" s="186"/>
    </row>
    <row r="5" spans="2:5" ht="13.5" thickBot="1">
      <c r="B5" s="187" t="s">
        <v>1</v>
      </c>
      <c r="C5" s="188"/>
      <c r="D5" s="188"/>
      <c r="E5" s="189"/>
    </row>
    <row r="6" spans="2:5" ht="13.5" thickBot="1">
      <c r="B6" s="84"/>
      <c r="C6" s="84"/>
      <c r="D6" s="84"/>
      <c r="E6" s="84"/>
    </row>
    <row r="7" spans="2:5" ht="12.75">
      <c r="B7" s="190" t="s">
        <v>2</v>
      </c>
      <c r="C7" s="20" t="s">
        <v>224</v>
      </c>
      <c r="D7" s="192" t="s">
        <v>212</v>
      </c>
      <c r="E7" s="20" t="s">
        <v>211</v>
      </c>
    </row>
    <row r="8" spans="2:5" ht="13.5" thickBot="1">
      <c r="B8" s="191"/>
      <c r="C8" s="21" t="s">
        <v>242</v>
      </c>
      <c r="D8" s="193"/>
      <c r="E8" s="21" t="s">
        <v>241</v>
      </c>
    </row>
    <row r="9" spans="2:5" ht="12.75">
      <c r="B9" s="74" t="s">
        <v>240</v>
      </c>
      <c r="C9" s="73">
        <f>SUM(C10:C12)</f>
        <v>0</v>
      </c>
      <c r="D9" s="73">
        <f>SUM(D10:D12)</f>
        <v>0</v>
      </c>
      <c r="E9" s="73">
        <f>SUM(E10:E12)</f>
        <v>0</v>
      </c>
    </row>
    <row r="10" spans="2:5" ht="12.75">
      <c r="B10" s="77" t="s">
        <v>239</v>
      </c>
      <c r="C10" s="75">
        <v>0</v>
      </c>
      <c r="D10" s="75">
        <v>0</v>
      </c>
      <c r="E10" s="75">
        <v>0</v>
      </c>
    </row>
    <row r="11" spans="2:5" ht="12.75">
      <c r="B11" s="77" t="s">
        <v>209</v>
      </c>
      <c r="C11" s="75"/>
      <c r="D11" s="75"/>
      <c r="E11" s="75"/>
    </row>
    <row r="12" spans="2:5" ht="12.75">
      <c r="B12" s="77" t="s">
        <v>238</v>
      </c>
      <c r="C12" s="75">
        <f>C48</f>
        <v>0</v>
      </c>
      <c r="D12" s="75">
        <f>D48</f>
        <v>0</v>
      </c>
      <c r="E12" s="75">
        <f>E48</f>
        <v>0</v>
      </c>
    </row>
    <row r="13" spans="2:5" ht="12.75">
      <c r="B13" s="74"/>
      <c r="C13" s="75"/>
      <c r="D13" s="75"/>
      <c r="E13" s="75"/>
    </row>
    <row r="14" spans="2:5" ht="15">
      <c r="B14" s="74" t="s">
        <v>237</v>
      </c>
      <c r="C14" s="73">
        <f>SUM(C15:C16)</f>
        <v>5531246357</v>
      </c>
      <c r="D14" s="73">
        <f>SUM(D15:D16)</f>
        <v>5913425302.45</v>
      </c>
      <c r="E14" s="73">
        <f>SUM(E15:E16)</f>
        <v>5764642859.39</v>
      </c>
    </row>
    <row r="15" spans="2:5" ht="12.75">
      <c r="B15" s="77" t="s">
        <v>218</v>
      </c>
      <c r="C15" s="75">
        <v>134221000</v>
      </c>
      <c r="D15" s="75">
        <v>267883268.22</v>
      </c>
      <c r="E15" s="75">
        <v>196878768.76</v>
      </c>
    </row>
    <row r="16" spans="2:5" ht="12.75">
      <c r="B16" s="77" t="s">
        <v>236</v>
      </c>
      <c r="C16" s="75">
        <v>5397025357</v>
      </c>
      <c r="D16" s="75">
        <v>5645542034.23</v>
      </c>
      <c r="E16" s="75">
        <v>5567764090.63</v>
      </c>
    </row>
    <row r="17" spans="2:5" ht="12.75">
      <c r="B17" s="76"/>
      <c r="C17" s="75"/>
      <c r="D17" s="75"/>
      <c r="E17" s="75"/>
    </row>
    <row r="18" spans="2:5" ht="12.75">
      <c r="B18" s="74" t="s">
        <v>235</v>
      </c>
      <c r="C18" s="83"/>
      <c r="D18" s="73">
        <f>SUM(D19:D20)</f>
        <v>0</v>
      </c>
      <c r="E18" s="73">
        <f>SUM(E19:E20)</f>
        <v>0</v>
      </c>
    </row>
    <row r="19" spans="2:5" ht="12.75">
      <c r="B19" s="77" t="s">
        <v>217</v>
      </c>
      <c r="C19" s="83"/>
      <c r="D19" s="75"/>
      <c r="E19" s="75"/>
    </row>
    <row r="20" spans="2:5" ht="12.75">
      <c r="B20" s="77" t="s">
        <v>204</v>
      </c>
      <c r="C20" s="83"/>
      <c r="D20" s="75"/>
      <c r="E20" s="75"/>
    </row>
    <row r="21" spans="2:5" ht="12.75">
      <c r="B21" s="76"/>
      <c r="C21" s="75"/>
      <c r="D21" s="75"/>
      <c r="E21" s="75"/>
    </row>
    <row r="22" spans="2:5" ht="12.75">
      <c r="B22" s="74" t="s">
        <v>234</v>
      </c>
      <c r="C22" s="73">
        <f>C9-C14+C18</f>
        <v>-5531246357</v>
      </c>
      <c r="D22" s="74">
        <f>D9-D14+D18</f>
        <v>-5913425302.45</v>
      </c>
      <c r="E22" s="74">
        <f>E9-E14+E18</f>
        <v>-5764642859.39</v>
      </c>
    </row>
    <row r="23" spans="2:5" ht="12.75">
      <c r="B23" s="74"/>
      <c r="C23" s="75"/>
      <c r="D23" s="76"/>
      <c r="E23" s="76"/>
    </row>
    <row r="24" spans="2:5" ht="12.75">
      <c r="B24" s="74" t="s">
        <v>233</v>
      </c>
      <c r="C24" s="73">
        <f>C22-C12</f>
        <v>-5531246357</v>
      </c>
      <c r="D24" s="74">
        <f>D22-D12</f>
        <v>-5913425302.45</v>
      </c>
      <c r="E24" s="74">
        <f>E22-E12</f>
        <v>-5764642859.39</v>
      </c>
    </row>
    <row r="25" spans="2:5" ht="12.75">
      <c r="B25" s="74"/>
      <c r="C25" s="75"/>
      <c r="D25" s="76"/>
      <c r="E25" s="76"/>
    </row>
    <row r="26" spans="2:5" ht="25.5">
      <c r="B26" s="74" t="s">
        <v>232</v>
      </c>
      <c r="C26" s="73">
        <f>C24-C18</f>
        <v>-5531246357</v>
      </c>
      <c r="D26" s="73">
        <f>D24-D18</f>
        <v>-5913425302.45</v>
      </c>
      <c r="E26" s="73">
        <f>E24-E18</f>
        <v>-5764642859.39</v>
      </c>
    </row>
    <row r="27" spans="2:5" ht="13.5" thickBot="1">
      <c r="B27" s="82"/>
      <c r="C27" s="81"/>
      <c r="D27" s="81"/>
      <c r="E27" s="81"/>
    </row>
    <row r="28" spans="2:5" ht="34.5" customHeight="1" thickBot="1">
      <c r="B28" s="183"/>
      <c r="C28" s="183"/>
      <c r="D28" s="183"/>
      <c r="E28" s="183"/>
    </row>
    <row r="29" spans="2:5" ht="13.5" thickBot="1">
      <c r="B29" s="80" t="s">
        <v>214</v>
      </c>
      <c r="C29" s="79" t="s">
        <v>223</v>
      </c>
      <c r="D29" s="79" t="s">
        <v>212</v>
      </c>
      <c r="E29" s="79" t="s">
        <v>210</v>
      </c>
    </row>
    <row r="30" spans="2:5" ht="12.75">
      <c r="B30" s="78"/>
      <c r="C30" s="75"/>
      <c r="D30" s="75"/>
      <c r="E30" s="75"/>
    </row>
    <row r="31" spans="2:5" ht="12.75">
      <c r="B31" s="74" t="s">
        <v>231</v>
      </c>
      <c r="C31" s="73">
        <f>SUM(C32:C33)</f>
        <v>0</v>
      </c>
      <c r="D31" s="74">
        <f>SUM(D32:D33)</f>
        <v>0</v>
      </c>
      <c r="E31" s="74">
        <f>SUM(E32:E33)</f>
        <v>0</v>
      </c>
    </row>
    <row r="32" spans="2:5" ht="12.75">
      <c r="B32" s="77" t="s">
        <v>230</v>
      </c>
      <c r="C32" s="75"/>
      <c r="D32" s="76"/>
      <c r="E32" s="76"/>
    </row>
    <row r="33" spans="2:5" ht="12.75">
      <c r="B33" s="77" t="s">
        <v>229</v>
      </c>
      <c r="C33" s="75"/>
      <c r="D33" s="76"/>
      <c r="E33" s="76"/>
    </row>
    <row r="34" spans="2:5" ht="12.75">
      <c r="B34" s="74"/>
      <c r="C34" s="75"/>
      <c r="D34" s="75"/>
      <c r="E34" s="75"/>
    </row>
    <row r="35" spans="2:5" ht="12.75">
      <c r="B35" s="74" t="s">
        <v>228</v>
      </c>
      <c r="C35" s="73">
        <f>C26-C31</f>
        <v>-5531246357</v>
      </c>
      <c r="D35" s="73">
        <f>D26-D31</f>
        <v>-5913425302.45</v>
      </c>
      <c r="E35" s="73">
        <f>E26-E31</f>
        <v>-5764642859.39</v>
      </c>
    </row>
    <row r="36" spans="2:5" ht="13.5" thickBot="1">
      <c r="B36" s="72"/>
      <c r="C36" s="71"/>
      <c r="D36" s="71"/>
      <c r="E36" s="71"/>
    </row>
    <row r="37" spans="2:5" ht="34.5" customHeight="1" thickBot="1">
      <c r="B37" s="69"/>
      <c r="C37" s="69"/>
      <c r="D37" s="69"/>
      <c r="E37" s="69"/>
    </row>
    <row r="38" spans="2:5" ht="12.75">
      <c r="B38" s="177" t="s">
        <v>214</v>
      </c>
      <c r="C38" s="181" t="s">
        <v>213</v>
      </c>
      <c r="D38" s="179" t="s">
        <v>212</v>
      </c>
      <c r="E38" s="68" t="s">
        <v>211</v>
      </c>
    </row>
    <row r="39" spans="2:5" ht="13.5" thickBot="1">
      <c r="B39" s="178"/>
      <c r="C39" s="182"/>
      <c r="D39" s="180"/>
      <c r="E39" s="67" t="s">
        <v>210</v>
      </c>
    </row>
    <row r="40" spans="2:5" ht="12.75">
      <c r="B40" s="66"/>
      <c r="C40" s="60"/>
      <c r="D40" s="60"/>
      <c r="E40" s="60"/>
    </row>
    <row r="41" spans="2:5" ht="12.75">
      <c r="B41" s="56" t="s">
        <v>227</v>
      </c>
      <c r="C41" s="57">
        <f>SUM(C42:C43)</f>
        <v>0</v>
      </c>
      <c r="D41" s="57">
        <f>SUM(D42:D43)</f>
        <v>0</v>
      </c>
      <c r="E41" s="57">
        <f>SUM(E42:E43)</f>
        <v>0</v>
      </c>
    </row>
    <row r="42" spans="2:5" ht="12.75">
      <c r="B42" s="64" t="s">
        <v>220</v>
      </c>
      <c r="C42" s="60"/>
      <c r="D42" s="63"/>
      <c r="E42" s="63"/>
    </row>
    <row r="43" spans="2:5" ht="12.75">
      <c r="B43" s="64" t="s">
        <v>207</v>
      </c>
      <c r="C43" s="60"/>
      <c r="D43" s="63"/>
      <c r="E43" s="63"/>
    </row>
    <row r="44" spans="2:5" ht="12.75">
      <c r="B44" s="56" t="s">
        <v>226</v>
      </c>
      <c r="C44" s="57">
        <f>SUM(C45:C46)</f>
        <v>0</v>
      </c>
      <c r="D44" s="57">
        <f>SUM(D45:D46)</f>
        <v>0</v>
      </c>
      <c r="E44" s="57">
        <f>SUM(E45:E46)</f>
        <v>0</v>
      </c>
    </row>
    <row r="45" spans="2:5" ht="12.75">
      <c r="B45" s="64" t="s">
        <v>219</v>
      </c>
      <c r="C45" s="60"/>
      <c r="D45" s="63"/>
      <c r="E45" s="63"/>
    </row>
    <row r="46" spans="2:5" ht="12.75">
      <c r="B46" s="64" t="s">
        <v>206</v>
      </c>
      <c r="C46" s="60"/>
      <c r="D46" s="63"/>
      <c r="E46" s="63"/>
    </row>
    <row r="47" spans="2:5" ht="12.75">
      <c r="B47" s="56"/>
      <c r="C47" s="60"/>
      <c r="D47" s="60"/>
      <c r="E47" s="60"/>
    </row>
    <row r="48" spans="2:5" ht="12.75">
      <c r="B48" s="56" t="s">
        <v>225</v>
      </c>
      <c r="C48" s="57">
        <f>C41-C44</f>
        <v>0</v>
      </c>
      <c r="D48" s="56">
        <f>D41-D44</f>
        <v>0</v>
      </c>
      <c r="E48" s="56">
        <f>E41-E44</f>
        <v>0</v>
      </c>
    </row>
    <row r="49" spans="2:5" ht="13.5" thickBot="1">
      <c r="B49" s="54"/>
      <c r="C49" s="55"/>
      <c r="D49" s="54"/>
      <c r="E49" s="54"/>
    </row>
    <row r="50" spans="2:5" ht="34.5" customHeight="1" thickBot="1">
      <c r="B50" s="69"/>
      <c r="C50" s="69"/>
      <c r="D50" s="69"/>
      <c r="E50" s="69"/>
    </row>
    <row r="51" spans="2:5" ht="12.75">
      <c r="B51" s="177" t="s">
        <v>214</v>
      </c>
      <c r="C51" s="68" t="s">
        <v>224</v>
      </c>
      <c r="D51" s="179" t="s">
        <v>212</v>
      </c>
      <c r="E51" s="68" t="s">
        <v>211</v>
      </c>
    </row>
    <row r="52" spans="2:5" ht="13.5" thickBot="1">
      <c r="B52" s="178"/>
      <c r="C52" s="67" t="s">
        <v>223</v>
      </c>
      <c r="D52" s="180"/>
      <c r="E52" s="67" t="s">
        <v>210</v>
      </c>
    </row>
    <row r="53" spans="2:5" ht="12.75">
      <c r="B53" s="66"/>
      <c r="C53" s="60"/>
      <c r="D53" s="60"/>
      <c r="E53" s="60"/>
    </row>
    <row r="54" spans="2:5" ht="12.75">
      <c r="B54" s="63" t="s">
        <v>222</v>
      </c>
      <c r="C54" s="60">
        <f>C10</f>
        <v>0</v>
      </c>
      <c r="D54" s="63">
        <f>D10</f>
        <v>0</v>
      </c>
      <c r="E54" s="63">
        <f>E10</f>
        <v>0</v>
      </c>
    </row>
    <row r="55" spans="2:5" ht="12.75">
      <c r="B55" s="63"/>
      <c r="C55" s="60"/>
      <c r="D55" s="63"/>
      <c r="E55" s="63"/>
    </row>
    <row r="56" spans="2:5" ht="12.75">
      <c r="B56" s="70" t="s">
        <v>221</v>
      </c>
      <c r="C56" s="60">
        <f>C42-C45</f>
        <v>0</v>
      </c>
      <c r="D56" s="63">
        <f>D42-D45</f>
        <v>0</v>
      </c>
      <c r="E56" s="63">
        <f>E42-E45</f>
        <v>0</v>
      </c>
    </row>
    <row r="57" spans="2:5" ht="12.75">
      <c r="B57" s="64" t="s">
        <v>220</v>
      </c>
      <c r="C57" s="60">
        <f>C42</f>
        <v>0</v>
      </c>
      <c r="D57" s="63">
        <f>D42</f>
        <v>0</v>
      </c>
      <c r="E57" s="63">
        <f>E42</f>
        <v>0</v>
      </c>
    </row>
    <row r="58" spans="2:5" ht="12.75">
      <c r="B58" s="64" t="s">
        <v>219</v>
      </c>
      <c r="C58" s="60">
        <f>C45</f>
        <v>0</v>
      </c>
      <c r="D58" s="63">
        <f>D45</f>
        <v>0</v>
      </c>
      <c r="E58" s="63">
        <f>E45</f>
        <v>0</v>
      </c>
    </row>
    <row r="59" spans="2:5" ht="12.75">
      <c r="B59" s="61"/>
      <c r="C59" s="60"/>
      <c r="D59" s="63"/>
      <c r="E59" s="63"/>
    </row>
    <row r="60" spans="2:5" ht="12.75">
      <c r="B60" s="61" t="s">
        <v>218</v>
      </c>
      <c r="C60" s="60">
        <f>C15</f>
        <v>134221000</v>
      </c>
      <c r="D60" s="60">
        <f>D15</f>
        <v>267883268.22</v>
      </c>
      <c r="E60" s="60">
        <f>E15</f>
        <v>196878768.76</v>
      </c>
    </row>
    <row r="61" spans="2:5" ht="12.75">
      <c r="B61" s="61"/>
      <c r="C61" s="60"/>
      <c r="D61" s="60"/>
      <c r="E61" s="60"/>
    </row>
    <row r="62" spans="2:5" ht="12.75">
      <c r="B62" s="61" t="s">
        <v>217</v>
      </c>
      <c r="C62" s="62"/>
      <c r="D62" s="60">
        <f>D19</f>
        <v>0</v>
      </c>
      <c r="E62" s="60">
        <f>E19</f>
        <v>0</v>
      </c>
    </row>
    <row r="63" spans="2:5" ht="12.75">
      <c r="B63" s="61"/>
      <c r="C63" s="60"/>
      <c r="D63" s="60"/>
      <c r="E63" s="60"/>
    </row>
    <row r="64" spans="2:5" ht="12.75">
      <c r="B64" s="59" t="s">
        <v>216</v>
      </c>
      <c r="C64" s="57">
        <f>C54+C56-C60+C62</f>
        <v>-134221000</v>
      </c>
      <c r="D64" s="56">
        <f>D54+D56-D60+D62</f>
        <v>-267883268.22</v>
      </c>
      <c r="E64" s="56">
        <f>E54+E56-E60+E62</f>
        <v>-196878768.76</v>
      </c>
    </row>
    <row r="65" spans="2:5" ht="12.75">
      <c r="B65" s="59"/>
      <c r="C65" s="57"/>
      <c r="D65" s="56"/>
      <c r="E65" s="56"/>
    </row>
    <row r="66" spans="2:5" ht="25.5">
      <c r="B66" s="58" t="s">
        <v>215</v>
      </c>
      <c r="C66" s="57">
        <f>C64-C56</f>
        <v>-134221000</v>
      </c>
      <c r="D66" s="56">
        <f>D64-D56</f>
        <v>-267883268.22</v>
      </c>
      <c r="E66" s="56">
        <f>E64-E56</f>
        <v>-196878768.76</v>
      </c>
    </row>
    <row r="67" spans="2:5" ht="13.5" thickBot="1">
      <c r="B67" s="54"/>
      <c r="C67" s="55"/>
      <c r="D67" s="54"/>
      <c r="E67" s="54"/>
    </row>
    <row r="68" spans="2:5" ht="34.5" customHeight="1" thickBot="1">
      <c r="B68" s="69"/>
      <c r="C68" s="69"/>
      <c r="D68" s="69"/>
      <c r="E68" s="69"/>
    </row>
    <row r="69" spans="2:5" ht="12.75">
      <c r="B69" s="177" t="s">
        <v>214</v>
      </c>
      <c r="C69" s="181" t="s">
        <v>213</v>
      </c>
      <c r="D69" s="179" t="s">
        <v>212</v>
      </c>
      <c r="E69" s="68" t="s">
        <v>211</v>
      </c>
    </row>
    <row r="70" spans="2:5" ht="13.5" thickBot="1">
      <c r="B70" s="178"/>
      <c r="C70" s="182"/>
      <c r="D70" s="180"/>
      <c r="E70" s="67" t="s">
        <v>210</v>
      </c>
    </row>
    <row r="71" spans="2:5" ht="12.75">
      <c r="B71" s="66"/>
      <c r="C71" s="60"/>
      <c r="D71" s="60"/>
      <c r="E71" s="60"/>
    </row>
    <row r="72" spans="2:5" ht="12.75">
      <c r="B72" s="63" t="s">
        <v>209</v>
      </c>
      <c r="C72" s="60">
        <f>C11</f>
        <v>0</v>
      </c>
      <c r="D72" s="63">
        <f>D11</f>
        <v>0</v>
      </c>
      <c r="E72" s="63">
        <f>E11</f>
        <v>0</v>
      </c>
    </row>
    <row r="73" spans="2:5" ht="12.75">
      <c r="B73" s="63"/>
      <c r="C73" s="60"/>
      <c r="D73" s="63"/>
      <c r="E73" s="63"/>
    </row>
    <row r="74" spans="2:5" ht="25.5">
      <c r="B74" s="65" t="s">
        <v>208</v>
      </c>
      <c r="C74" s="60">
        <f>C75-C76</f>
        <v>0</v>
      </c>
      <c r="D74" s="63">
        <f>D75-D76</f>
        <v>0</v>
      </c>
      <c r="E74" s="63">
        <f>E75-E76</f>
        <v>0</v>
      </c>
    </row>
    <row r="75" spans="2:5" ht="12.75">
      <c r="B75" s="64" t="s">
        <v>207</v>
      </c>
      <c r="C75" s="60">
        <f>C43</f>
        <v>0</v>
      </c>
      <c r="D75" s="63">
        <f>D43</f>
        <v>0</v>
      </c>
      <c r="E75" s="63">
        <f>E43</f>
        <v>0</v>
      </c>
    </row>
    <row r="76" spans="2:5" ht="12.75">
      <c r="B76" s="64" t="s">
        <v>206</v>
      </c>
      <c r="C76" s="60">
        <f>C46</f>
        <v>0</v>
      </c>
      <c r="D76" s="63">
        <f>D46</f>
        <v>0</v>
      </c>
      <c r="E76" s="63">
        <f>E46</f>
        <v>0</v>
      </c>
    </row>
    <row r="77" spans="2:5" ht="12.75">
      <c r="B77" s="61"/>
      <c r="C77" s="60"/>
      <c r="D77" s="63"/>
      <c r="E77" s="63"/>
    </row>
    <row r="78" spans="2:5" ht="12.75">
      <c r="B78" s="61" t="s">
        <v>205</v>
      </c>
      <c r="C78" s="60">
        <f>C16</f>
        <v>5397025357</v>
      </c>
      <c r="D78" s="60">
        <f>D16</f>
        <v>5645542034.23</v>
      </c>
      <c r="E78" s="60">
        <f>E16</f>
        <v>5567764090.63</v>
      </c>
    </row>
    <row r="79" spans="2:5" ht="12.75">
      <c r="B79" s="61"/>
      <c r="C79" s="60"/>
      <c r="D79" s="60"/>
      <c r="E79" s="60"/>
    </row>
    <row r="80" spans="2:5" ht="12.75">
      <c r="B80" s="61" t="s">
        <v>204</v>
      </c>
      <c r="C80" s="62"/>
      <c r="D80" s="60">
        <f>D20</f>
        <v>0</v>
      </c>
      <c r="E80" s="60">
        <f>E20</f>
        <v>0</v>
      </c>
    </row>
    <row r="81" spans="2:5" ht="12.75">
      <c r="B81" s="61"/>
      <c r="C81" s="60"/>
      <c r="D81" s="60"/>
      <c r="E81" s="60"/>
    </row>
    <row r="82" spans="2:5" ht="12.75">
      <c r="B82" s="59" t="s">
        <v>203</v>
      </c>
      <c r="C82" s="57">
        <f>C72+C74-C78+C80</f>
        <v>-5397025357</v>
      </c>
      <c r="D82" s="56">
        <f>D72+D74-D78+D80</f>
        <v>-5645542034.23</v>
      </c>
      <c r="E82" s="56">
        <f>E72+E74-E78+E80</f>
        <v>-5567764090.63</v>
      </c>
    </row>
    <row r="83" spans="2:5" ht="12.75">
      <c r="B83" s="59"/>
      <c r="C83" s="57"/>
      <c r="D83" s="56"/>
      <c r="E83" s="56"/>
    </row>
    <row r="84" spans="2:5" ht="25.5">
      <c r="B84" s="58" t="s">
        <v>202</v>
      </c>
      <c r="C84" s="57">
        <f>C82-C74</f>
        <v>-5397025357</v>
      </c>
      <c r="D84" s="56">
        <f>D82-D74</f>
        <v>-5645542034.23</v>
      </c>
      <c r="E84" s="56">
        <f>E82-E74</f>
        <v>-5567764090.63</v>
      </c>
    </row>
    <row r="85" spans="2:5" ht="13.5" thickBot="1">
      <c r="B85" s="54"/>
      <c r="C85" s="55"/>
      <c r="D85" s="54"/>
      <c r="E85" s="54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3" r:id="rId3"/>
  <rowBreaks count="1" manualBreakCount="1">
    <brk id="67" max="255" man="1"/>
  </rowBreaks>
  <colBreaks count="1" manualBreakCount="1">
    <brk id="1" max="65535" man="1"/>
  </colBreaks>
  <legacyDrawing r:id="rId2"/>
  <oleObjects>
    <oleObject progId="Excel.Sheet.12" shapeId="103182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view="pageBreakPreview" zoomScale="60" zoomScalePageLayoutView="0" workbookViewId="0" topLeftCell="A1">
      <selection activeCell="G29" sqref="G2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43" customWidth="1"/>
    <col min="4" max="4" width="18.00390625" style="1" customWidth="1"/>
    <col min="5" max="5" width="14.7109375" style="143" customWidth="1"/>
    <col min="6" max="6" width="13.8515625" style="1" customWidth="1"/>
    <col min="7" max="7" width="14.8515625" style="1" customWidth="1"/>
    <col min="8" max="8" width="13.7109375" style="143" customWidth="1"/>
    <col min="9" max="16384" width="11.00390625" style="1" customWidth="1"/>
  </cols>
  <sheetData>
    <row r="1" ht="13.5" thickBot="1"/>
    <row r="2" spans="2:8" ht="12.75">
      <c r="B2" s="159" t="s">
        <v>120</v>
      </c>
      <c r="C2" s="160"/>
      <c r="D2" s="160"/>
      <c r="E2" s="160"/>
      <c r="F2" s="160"/>
      <c r="G2" s="160"/>
      <c r="H2" s="161"/>
    </row>
    <row r="3" spans="2:8" ht="12.75">
      <c r="B3" s="184" t="s">
        <v>454</v>
      </c>
      <c r="C3" s="196"/>
      <c r="D3" s="196"/>
      <c r="E3" s="196"/>
      <c r="F3" s="196"/>
      <c r="G3" s="196"/>
      <c r="H3" s="186"/>
    </row>
    <row r="4" spans="2:8" ht="12.75">
      <c r="B4" s="184" t="s">
        <v>173</v>
      </c>
      <c r="C4" s="196"/>
      <c r="D4" s="196"/>
      <c r="E4" s="196"/>
      <c r="F4" s="196"/>
      <c r="G4" s="196"/>
      <c r="H4" s="186"/>
    </row>
    <row r="5" spans="2:8" ht="13.5" thickBot="1">
      <c r="B5" s="187" t="s">
        <v>1</v>
      </c>
      <c r="C5" s="188"/>
      <c r="D5" s="188"/>
      <c r="E5" s="188"/>
      <c r="F5" s="188"/>
      <c r="G5" s="188"/>
      <c r="H5" s="189"/>
    </row>
    <row r="6" spans="2:8" ht="13.5" thickBot="1">
      <c r="B6" s="140"/>
      <c r="C6" s="197" t="s">
        <v>455</v>
      </c>
      <c r="D6" s="198"/>
      <c r="E6" s="198"/>
      <c r="F6" s="198"/>
      <c r="G6" s="199"/>
      <c r="H6" s="194" t="s">
        <v>456</v>
      </c>
    </row>
    <row r="7" spans="2:8" ht="12.75">
      <c r="B7" s="141" t="s">
        <v>214</v>
      </c>
      <c r="C7" s="194" t="s">
        <v>457</v>
      </c>
      <c r="D7" s="192" t="s">
        <v>401</v>
      </c>
      <c r="E7" s="194" t="s">
        <v>400</v>
      </c>
      <c r="F7" s="194" t="s">
        <v>212</v>
      </c>
      <c r="G7" s="194" t="s">
        <v>458</v>
      </c>
      <c r="H7" s="200"/>
    </row>
    <row r="8" spans="2:8" ht="13.5" thickBot="1">
      <c r="B8" s="142" t="s">
        <v>164</v>
      </c>
      <c r="C8" s="195"/>
      <c r="D8" s="193"/>
      <c r="E8" s="195"/>
      <c r="F8" s="195"/>
      <c r="G8" s="195"/>
      <c r="H8" s="195"/>
    </row>
    <row r="9" spans="2:8" ht="12.75">
      <c r="B9" s="56" t="s">
        <v>459</v>
      </c>
      <c r="C9" s="92"/>
      <c r="D9" s="144"/>
      <c r="E9" s="92"/>
      <c r="F9" s="144"/>
      <c r="G9" s="144"/>
      <c r="H9" s="92"/>
    </row>
    <row r="10" spans="2:8" ht="12.75">
      <c r="B10" s="61" t="s">
        <v>460</v>
      </c>
      <c r="C10" s="92"/>
      <c r="D10" s="144"/>
      <c r="E10" s="92">
        <f aca="true" t="shared" si="0" ref="E10:E16">C10+D10</f>
        <v>0</v>
      </c>
      <c r="F10" s="144"/>
      <c r="G10" s="144"/>
      <c r="H10" s="92">
        <f aca="true" t="shared" si="1" ref="H10:H16">G10-C10</f>
        <v>0</v>
      </c>
    </row>
    <row r="11" spans="2:8" ht="12.75">
      <c r="B11" s="61" t="s">
        <v>461</v>
      </c>
      <c r="C11" s="92"/>
      <c r="D11" s="144"/>
      <c r="E11" s="92">
        <f t="shared" si="0"/>
        <v>0</v>
      </c>
      <c r="F11" s="144"/>
      <c r="G11" s="144"/>
      <c r="H11" s="92">
        <f t="shared" si="1"/>
        <v>0</v>
      </c>
    </row>
    <row r="12" spans="2:8" ht="12.75">
      <c r="B12" s="61" t="s">
        <v>462</v>
      </c>
      <c r="C12" s="92"/>
      <c r="D12" s="144"/>
      <c r="E12" s="92">
        <f t="shared" si="0"/>
        <v>0</v>
      </c>
      <c r="F12" s="144"/>
      <c r="G12" s="144"/>
      <c r="H12" s="92">
        <f t="shared" si="1"/>
        <v>0</v>
      </c>
    </row>
    <row r="13" spans="2:8" ht="12.75">
      <c r="B13" s="61" t="s">
        <v>463</v>
      </c>
      <c r="C13" s="92"/>
      <c r="D13" s="144"/>
      <c r="E13" s="92">
        <f t="shared" si="0"/>
        <v>0</v>
      </c>
      <c r="F13" s="144"/>
      <c r="G13" s="144"/>
      <c r="H13" s="92">
        <f t="shared" si="1"/>
        <v>0</v>
      </c>
    </row>
    <row r="14" spans="2:8" ht="12.75">
      <c r="B14" s="61" t="s">
        <v>464</v>
      </c>
      <c r="C14" s="92"/>
      <c r="D14" s="144"/>
      <c r="E14" s="92">
        <f t="shared" si="0"/>
        <v>0</v>
      </c>
      <c r="F14" s="144"/>
      <c r="G14" s="144"/>
      <c r="H14" s="92">
        <f t="shared" si="1"/>
        <v>0</v>
      </c>
    </row>
    <row r="15" spans="2:8" ht="12.75">
      <c r="B15" s="61" t="s">
        <v>465</v>
      </c>
      <c r="C15" s="92"/>
      <c r="D15" s="144"/>
      <c r="E15" s="92">
        <f t="shared" si="0"/>
        <v>0</v>
      </c>
      <c r="F15" s="144"/>
      <c r="G15" s="144"/>
      <c r="H15" s="92">
        <f t="shared" si="1"/>
        <v>0</v>
      </c>
    </row>
    <row r="16" spans="2:8" ht="12.75">
      <c r="B16" s="61" t="s">
        <v>466</v>
      </c>
      <c r="C16" s="92"/>
      <c r="D16" s="144"/>
      <c r="E16" s="92">
        <f t="shared" si="0"/>
        <v>0</v>
      </c>
      <c r="F16" s="144"/>
      <c r="G16" s="144"/>
      <c r="H16" s="92">
        <f t="shared" si="1"/>
        <v>0</v>
      </c>
    </row>
    <row r="17" spans="2:8" ht="25.5">
      <c r="B17" s="65" t="s">
        <v>467</v>
      </c>
      <c r="C17" s="92">
        <f aca="true" t="shared" si="2" ref="C17:H17">SUM(C18:C28)</f>
        <v>0</v>
      </c>
      <c r="D17" s="145">
        <f t="shared" si="2"/>
        <v>0</v>
      </c>
      <c r="E17" s="145">
        <f t="shared" si="2"/>
        <v>0</v>
      </c>
      <c r="F17" s="145">
        <f t="shared" si="2"/>
        <v>0</v>
      </c>
      <c r="G17" s="145">
        <f t="shared" si="2"/>
        <v>0</v>
      </c>
      <c r="H17" s="145">
        <f t="shared" si="2"/>
        <v>0</v>
      </c>
    </row>
    <row r="18" spans="2:8" ht="12.75">
      <c r="B18" s="146" t="s">
        <v>468</v>
      </c>
      <c r="C18" s="92"/>
      <c r="D18" s="144"/>
      <c r="E18" s="92">
        <f aca="true" t="shared" si="3" ref="E18:E28">C18+D18</f>
        <v>0</v>
      </c>
      <c r="F18" s="144"/>
      <c r="G18" s="144"/>
      <c r="H18" s="92">
        <f aca="true" t="shared" si="4" ref="H18:H28">G18-C18</f>
        <v>0</v>
      </c>
    </row>
    <row r="19" spans="2:8" ht="12.75">
      <c r="B19" s="146" t="s">
        <v>469</v>
      </c>
      <c r="C19" s="92"/>
      <c r="D19" s="144"/>
      <c r="E19" s="92">
        <f t="shared" si="3"/>
        <v>0</v>
      </c>
      <c r="F19" s="144"/>
      <c r="G19" s="144"/>
      <c r="H19" s="92">
        <f t="shared" si="4"/>
        <v>0</v>
      </c>
    </row>
    <row r="20" spans="2:8" ht="12.75">
      <c r="B20" s="146" t="s">
        <v>470</v>
      </c>
      <c r="C20" s="92"/>
      <c r="D20" s="144"/>
      <c r="E20" s="92">
        <f t="shared" si="3"/>
        <v>0</v>
      </c>
      <c r="F20" s="144"/>
      <c r="G20" s="144"/>
      <c r="H20" s="92">
        <f t="shared" si="4"/>
        <v>0</v>
      </c>
    </row>
    <row r="21" spans="2:8" ht="12.75">
      <c r="B21" s="146" t="s">
        <v>471</v>
      </c>
      <c r="C21" s="92"/>
      <c r="D21" s="144"/>
      <c r="E21" s="92">
        <f t="shared" si="3"/>
        <v>0</v>
      </c>
      <c r="F21" s="144"/>
      <c r="G21" s="144"/>
      <c r="H21" s="92">
        <f t="shared" si="4"/>
        <v>0</v>
      </c>
    </row>
    <row r="22" spans="2:8" ht="12.75">
      <c r="B22" s="146" t="s">
        <v>472</v>
      </c>
      <c r="C22" s="92"/>
      <c r="D22" s="144"/>
      <c r="E22" s="92">
        <f t="shared" si="3"/>
        <v>0</v>
      </c>
      <c r="F22" s="144"/>
      <c r="G22" s="144"/>
      <c r="H22" s="92">
        <f t="shared" si="4"/>
        <v>0</v>
      </c>
    </row>
    <row r="23" spans="2:8" ht="25.5">
      <c r="B23" s="147" t="s">
        <v>473</v>
      </c>
      <c r="C23" s="92"/>
      <c r="D23" s="144"/>
      <c r="E23" s="92">
        <f t="shared" si="3"/>
        <v>0</v>
      </c>
      <c r="F23" s="144"/>
      <c r="G23" s="144"/>
      <c r="H23" s="92">
        <f t="shared" si="4"/>
        <v>0</v>
      </c>
    </row>
    <row r="24" spans="2:8" ht="25.5">
      <c r="B24" s="147" t="s">
        <v>474</v>
      </c>
      <c r="C24" s="92"/>
      <c r="D24" s="144"/>
      <c r="E24" s="92">
        <f t="shared" si="3"/>
        <v>0</v>
      </c>
      <c r="F24" s="144"/>
      <c r="G24" s="144"/>
      <c r="H24" s="92">
        <f t="shared" si="4"/>
        <v>0</v>
      </c>
    </row>
    <row r="25" spans="2:8" ht="12.75">
      <c r="B25" s="146" t="s">
        <v>475</v>
      </c>
      <c r="C25" s="92"/>
      <c r="D25" s="144"/>
      <c r="E25" s="92">
        <f t="shared" si="3"/>
        <v>0</v>
      </c>
      <c r="F25" s="144"/>
      <c r="G25" s="144"/>
      <c r="H25" s="92">
        <f t="shared" si="4"/>
        <v>0</v>
      </c>
    </row>
    <row r="26" spans="2:8" ht="12.75">
      <c r="B26" s="146" t="s">
        <v>476</v>
      </c>
      <c r="C26" s="92"/>
      <c r="D26" s="144"/>
      <c r="E26" s="92">
        <f t="shared" si="3"/>
        <v>0</v>
      </c>
      <c r="F26" s="144"/>
      <c r="G26" s="144"/>
      <c r="H26" s="92">
        <f t="shared" si="4"/>
        <v>0</v>
      </c>
    </row>
    <row r="27" spans="2:8" ht="12.75">
      <c r="B27" s="146" t="s">
        <v>477</v>
      </c>
      <c r="C27" s="92"/>
      <c r="D27" s="144"/>
      <c r="E27" s="92">
        <f t="shared" si="3"/>
        <v>0</v>
      </c>
      <c r="F27" s="144"/>
      <c r="G27" s="144"/>
      <c r="H27" s="92">
        <f t="shared" si="4"/>
        <v>0</v>
      </c>
    </row>
    <row r="28" spans="2:8" ht="25.5">
      <c r="B28" s="147" t="s">
        <v>478</v>
      </c>
      <c r="C28" s="92"/>
      <c r="D28" s="144"/>
      <c r="E28" s="92">
        <f t="shared" si="3"/>
        <v>0</v>
      </c>
      <c r="F28" s="144"/>
      <c r="G28" s="144"/>
      <c r="H28" s="92">
        <f t="shared" si="4"/>
        <v>0</v>
      </c>
    </row>
    <row r="29" spans="2:8" ht="25.5">
      <c r="B29" s="65" t="s">
        <v>479</v>
      </c>
      <c r="C29" s="92">
        <f aca="true" t="shared" si="5" ref="C29:H29">SUM(C30:C34)</f>
        <v>0</v>
      </c>
      <c r="D29" s="92">
        <f t="shared" si="5"/>
        <v>0</v>
      </c>
      <c r="E29" s="92">
        <f t="shared" si="5"/>
        <v>0</v>
      </c>
      <c r="F29" s="92">
        <f t="shared" si="5"/>
        <v>0</v>
      </c>
      <c r="G29" s="92">
        <f t="shared" si="5"/>
        <v>0</v>
      </c>
      <c r="H29" s="92">
        <f t="shared" si="5"/>
        <v>0</v>
      </c>
    </row>
    <row r="30" spans="2:8" ht="12.75">
      <c r="B30" s="146" t="s">
        <v>480</v>
      </c>
      <c r="C30" s="92"/>
      <c r="D30" s="144"/>
      <c r="E30" s="92">
        <f aca="true" t="shared" si="6" ref="E30:E35">C30+D30</f>
        <v>0</v>
      </c>
      <c r="F30" s="144"/>
      <c r="G30" s="144"/>
      <c r="H30" s="92">
        <f aca="true" t="shared" si="7" ref="H30:H35">G30-C30</f>
        <v>0</v>
      </c>
    </row>
    <row r="31" spans="2:8" ht="12.75">
      <c r="B31" s="146" t="s">
        <v>481</v>
      </c>
      <c r="C31" s="92"/>
      <c r="D31" s="144"/>
      <c r="E31" s="92">
        <f t="shared" si="6"/>
        <v>0</v>
      </c>
      <c r="F31" s="144"/>
      <c r="G31" s="144"/>
      <c r="H31" s="92">
        <f t="shared" si="7"/>
        <v>0</v>
      </c>
    </row>
    <row r="32" spans="2:8" ht="12.75">
      <c r="B32" s="146" t="s">
        <v>482</v>
      </c>
      <c r="C32" s="92"/>
      <c r="D32" s="144"/>
      <c r="E32" s="92">
        <f t="shared" si="6"/>
        <v>0</v>
      </c>
      <c r="F32" s="144"/>
      <c r="G32" s="144"/>
      <c r="H32" s="92">
        <f t="shared" si="7"/>
        <v>0</v>
      </c>
    </row>
    <row r="33" spans="2:8" ht="25.5">
      <c r="B33" s="147" t="s">
        <v>483</v>
      </c>
      <c r="C33" s="92"/>
      <c r="D33" s="144"/>
      <c r="E33" s="92">
        <f t="shared" si="6"/>
        <v>0</v>
      </c>
      <c r="F33" s="144"/>
      <c r="G33" s="144"/>
      <c r="H33" s="92">
        <f t="shared" si="7"/>
        <v>0</v>
      </c>
    </row>
    <row r="34" spans="2:8" ht="12.75">
      <c r="B34" s="146" t="s">
        <v>484</v>
      </c>
      <c r="C34" s="92"/>
      <c r="D34" s="144"/>
      <c r="E34" s="92">
        <f t="shared" si="6"/>
        <v>0</v>
      </c>
      <c r="F34" s="144"/>
      <c r="G34" s="144"/>
      <c r="H34" s="92">
        <f t="shared" si="7"/>
        <v>0</v>
      </c>
    </row>
    <row r="35" spans="2:8" ht="12.75">
      <c r="B35" s="61" t="s">
        <v>485</v>
      </c>
      <c r="C35" s="92"/>
      <c r="D35" s="144"/>
      <c r="E35" s="92">
        <f t="shared" si="6"/>
        <v>0</v>
      </c>
      <c r="F35" s="144"/>
      <c r="G35" s="144"/>
      <c r="H35" s="92">
        <f t="shared" si="7"/>
        <v>0</v>
      </c>
    </row>
    <row r="36" spans="2:8" ht="12.75">
      <c r="B36" s="61" t="s">
        <v>486</v>
      </c>
      <c r="C36" s="92">
        <f aca="true" t="shared" si="8" ref="C36:H36">C37</f>
        <v>0</v>
      </c>
      <c r="D36" s="92">
        <f t="shared" si="8"/>
        <v>0</v>
      </c>
      <c r="E36" s="92">
        <f t="shared" si="8"/>
        <v>0</v>
      </c>
      <c r="F36" s="92">
        <f t="shared" si="8"/>
        <v>0</v>
      </c>
      <c r="G36" s="92">
        <f t="shared" si="8"/>
        <v>0</v>
      </c>
      <c r="H36" s="92">
        <f t="shared" si="8"/>
        <v>0</v>
      </c>
    </row>
    <row r="37" spans="2:8" ht="12.75">
      <c r="B37" s="146" t="s">
        <v>487</v>
      </c>
      <c r="C37" s="92"/>
      <c r="D37" s="144"/>
      <c r="E37" s="92">
        <f>C37+D37</f>
        <v>0</v>
      </c>
      <c r="F37" s="144"/>
      <c r="G37" s="144"/>
      <c r="H37" s="92">
        <f>G37-C37</f>
        <v>0</v>
      </c>
    </row>
    <row r="38" spans="2:8" ht="12.75">
      <c r="B38" s="61" t="s">
        <v>488</v>
      </c>
      <c r="C38" s="92">
        <f aca="true" t="shared" si="9" ref="C38:H38">C39+C40</f>
        <v>0</v>
      </c>
      <c r="D38" s="92">
        <f t="shared" si="9"/>
        <v>0</v>
      </c>
      <c r="E38" s="92">
        <f t="shared" si="9"/>
        <v>0</v>
      </c>
      <c r="F38" s="92">
        <f t="shared" si="9"/>
        <v>0</v>
      </c>
      <c r="G38" s="92">
        <f t="shared" si="9"/>
        <v>0</v>
      </c>
      <c r="H38" s="92">
        <f t="shared" si="9"/>
        <v>0</v>
      </c>
    </row>
    <row r="39" spans="2:8" ht="12.75">
      <c r="B39" s="146" t="s">
        <v>489</v>
      </c>
      <c r="C39" s="92"/>
      <c r="D39" s="144"/>
      <c r="E39" s="92">
        <f>C39+D39</f>
        <v>0</v>
      </c>
      <c r="F39" s="144"/>
      <c r="G39" s="144"/>
      <c r="H39" s="92">
        <f>G39-C39</f>
        <v>0</v>
      </c>
    </row>
    <row r="40" spans="2:8" ht="12.75">
      <c r="B40" s="146" t="s">
        <v>490</v>
      </c>
      <c r="C40" s="92"/>
      <c r="D40" s="144"/>
      <c r="E40" s="92">
        <f>C40+D40</f>
        <v>0</v>
      </c>
      <c r="F40" s="144"/>
      <c r="G40" s="144"/>
      <c r="H40" s="92">
        <f>G40-C40</f>
        <v>0</v>
      </c>
    </row>
    <row r="41" spans="2:8" ht="12.75">
      <c r="B41" s="148"/>
      <c r="C41" s="92"/>
      <c r="D41" s="144"/>
      <c r="E41" s="92"/>
      <c r="F41" s="144"/>
      <c r="G41" s="144"/>
      <c r="H41" s="92"/>
    </row>
    <row r="42" spans="2:8" ht="25.5">
      <c r="B42" s="74" t="s">
        <v>491</v>
      </c>
      <c r="C42" s="149">
        <f aca="true" t="shared" si="10" ref="C42:H42">C10+C11+C12+C13+C14+C15+C16+C17+C29+C35+C36+C38</f>
        <v>0</v>
      </c>
      <c r="D42" s="150">
        <f t="shared" si="10"/>
        <v>0</v>
      </c>
      <c r="E42" s="150">
        <f t="shared" si="10"/>
        <v>0</v>
      </c>
      <c r="F42" s="150">
        <f t="shared" si="10"/>
        <v>0</v>
      </c>
      <c r="G42" s="150">
        <f t="shared" si="10"/>
        <v>0</v>
      </c>
      <c r="H42" s="150">
        <f t="shared" si="10"/>
        <v>0</v>
      </c>
    </row>
    <row r="43" spans="2:8" ht="12.75">
      <c r="B43" s="63"/>
      <c r="C43" s="92"/>
      <c r="D43" s="63"/>
      <c r="E43" s="93"/>
      <c r="F43" s="63"/>
      <c r="G43" s="63"/>
      <c r="H43" s="93"/>
    </row>
    <row r="44" spans="2:8" ht="25.5">
      <c r="B44" s="74" t="s">
        <v>492</v>
      </c>
      <c r="C44" s="151"/>
      <c r="D44" s="152"/>
      <c r="E44" s="151"/>
      <c r="F44" s="152"/>
      <c r="G44" s="152"/>
      <c r="H44" s="92"/>
    </row>
    <row r="45" spans="2:8" ht="12.75">
      <c r="B45" s="148"/>
      <c r="C45" s="92"/>
      <c r="D45" s="153"/>
      <c r="E45" s="92"/>
      <c r="F45" s="153"/>
      <c r="G45" s="153"/>
      <c r="H45" s="92"/>
    </row>
    <row r="46" spans="2:8" ht="12.75">
      <c r="B46" s="56" t="s">
        <v>493</v>
      </c>
      <c r="C46" s="92"/>
      <c r="D46" s="144"/>
      <c r="E46" s="92"/>
      <c r="F46" s="144"/>
      <c r="G46" s="144"/>
      <c r="H46" s="92"/>
    </row>
    <row r="47" spans="2:8" ht="12.75">
      <c r="B47" s="61" t="s">
        <v>494</v>
      </c>
      <c r="C47" s="92">
        <f aca="true" t="shared" si="11" ref="C47:H47">SUM(C48:C55)</f>
        <v>0</v>
      </c>
      <c r="D47" s="92">
        <f t="shared" si="11"/>
        <v>0</v>
      </c>
      <c r="E47" s="92">
        <f t="shared" si="11"/>
        <v>0</v>
      </c>
      <c r="F47" s="92">
        <f t="shared" si="11"/>
        <v>0</v>
      </c>
      <c r="G47" s="92">
        <f t="shared" si="11"/>
        <v>0</v>
      </c>
      <c r="H47" s="92">
        <f t="shared" si="11"/>
        <v>0</v>
      </c>
    </row>
    <row r="48" spans="2:8" ht="25.5">
      <c r="B48" s="147" t="s">
        <v>495</v>
      </c>
      <c r="C48" s="92"/>
      <c r="D48" s="144"/>
      <c r="E48" s="92">
        <f aca="true" t="shared" si="12" ref="E48:E55">C48+D48</f>
        <v>0</v>
      </c>
      <c r="F48" s="144"/>
      <c r="G48" s="144"/>
      <c r="H48" s="92">
        <f aca="true" t="shared" si="13" ref="H48:H55">G48-C48</f>
        <v>0</v>
      </c>
    </row>
    <row r="49" spans="2:8" ht="25.5">
      <c r="B49" s="147" t="s">
        <v>496</v>
      </c>
      <c r="C49" s="92"/>
      <c r="D49" s="144"/>
      <c r="E49" s="92">
        <f t="shared" si="12"/>
        <v>0</v>
      </c>
      <c r="F49" s="144"/>
      <c r="G49" s="144"/>
      <c r="H49" s="92">
        <f t="shared" si="13"/>
        <v>0</v>
      </c>
    </row>
    <row r="50" spans="2:8" ht="25.5">
      <c r="B50" s="147" t="s">
        <v>497</v>
      </c>
      <c r="C50" s="92"/>
      <c r="D50" s="144"/>
      <c r="E50" s="92">
        <f t="shared" si="12"/>
        <v>0</v>
      </c>
      <c r="F50" s="144"/>
      <c r="G50" s="144"/>
      <c r="H50" s="92">
        <f t="shared" si="13"/>
        <v>0</v>
      </c>
    </row>
    <row r="51" spans="2:8" ht="38.25">
      <c r="B51" s="147" t="s">
        <v>498</v>
      </c>
      <c r="C51" s="92"/>
      <c r="D51" s="144"/>
      <c r="E51" s="92">
        <f t="shared" si="12"/>
        <v>0</v>
      </c>
      <c r="F51" s="144"/>
      <c r="G51" s="144"/>
      <c r="H51" s="92">
        <f t="shared" si="13"/>
        <v>0</v>
      </c>
    </row>
    <row r="52" spans="2:8" ht="12.75">
      <c r="B52" s="147" t="s">
        <v>499</v>
      </c>
      <c r="C52" s="92"/>
      <c r="D52" s="144"/>
      <c r="E52" s="92">
        <f t="shared" si="12"/>
        <v>0</v>
      </c>
      <c r="F52" s="144"/>
      <c r="G52" s="144"/>
      <c r="H52" s="92">
        <f t="shared" si="13"/>
        <v>0</v>
      </c>
    </row>
    <row r="53" spans="2:8" ht="25.5">
      <c r="B53" s="147" t="s">
        <v>500</v>
      </c>
      <c r="C53" s="92"/>
      <c r="D53" s="144"/>
      <c r="E53" s="92">
        <f t="shared" si="12"/>
        <v>0</v>
      </c>
      <c r="F53" s="144"/>
      <c r="G53" s="144"/>
      <c r="H53" s="92">
        <f t="shared" si="13"/>
        <v>0</v>
      </c>
    </row>
    <row r="54" spans="2:8" ht="25.5">
      <c r="B54" s="147" t="s">
        <v>501</v>
      </c>
      <c r="C54" s="92"/>
      <c r="D54" s="144"/>
      <c r="E54" s="92">
        <f t="shared" si="12"/>
        <v>0</v>
      </c>
      <c r="F54" s="144"/>
      <c r="G54" s="144"/>
      <c r="H54" s="92">
        <f t="shared" si="13"/>
        <v>0</v>
      </c>
    </row>
    <row r="55" spans="2:8" ht="25.5">
      <c r="B55" s="147" t="s">
        <v>502</v>
      </c>
      <c r="C55" s="92"/>
      <c r="D55" s="144"/>
      <c r="E55" s="92">
        <f t="shared" si="12"/>
        <v>0</v>
      </c>
      <c r="F55" s="144"/>
      <c r="G55" s="144"/>
      <c r="H55" s="92">
        <f t="shared" si="13"/>
        <v>0</v>
      </c>
    </row>
    <row r="56" spans="2:8" ht="12.75">
      <c r="B56" s="65" t="s">
        <v>503</v>
      </c>
      <c r="C56" s="92">
        <f aca="true" t="shared" si="14" ref="C56:H56">SUM(C57:C60)</f>
        <v>0</v>
      </c>
      <c r="D56" s="92">
        <f t="shared" si="14"/>
        <v>0</v>
      </c>
      <c r="E56" s="92">
        <f t="shared" si="14"/>
        <v>0</v>
      </c>
      <c r="F56" s="92">
        <f t="shared" si="14"/>
        <v>0</v>
      </c>
      <c r="G56" s="92">
        <f t="shared" si="14"/>
        <v>0</v>
      </c>
      <c r="H56" s="92">
        <f t="shared" si="14"/>
        <v>0</v>
      </c>
    </row>
    <row r="57" spans="2:8" ht="12.75">
      <c r="B57" s="147" t="s">
        <v>504</v>
      </c>
      <c r="C57" s="92"/>
      <c r="D57" s="144"/>
      <c r="E57" s="92">
        <f>C57+D57</f>
        <v>0</v>
      </c>
      <c r="F57" s="144"/>
      <c r="G57" s="144"/>
      <c r="H57" s="92">
        <f>G57-C57</f>
        <v>0</v>
      </c>
    </row>
    <row r="58" spans="2:8" ht="12.75">
      <c r="B58" s="147" t="s">
        <v>505</v>
      </c>
      <c r="C58" s="92"/>
      <c r="D58" s="144"/>
      <c r="E58" s="92">
        <f>C58+D58</f>
        <v>0</v>
      </c>
      <c r="F58" s="144"/>
      <c r="G58" s="144"/>
      <c r="H58" s="92">
        <f>G58-C58</f>
        <v>0</v>
      </c>
    </row>
    <row r="59" spans="2:8" ht="12.75">
      <c r="B59" s="147" t="s">
        <v>506</v>
      </c>
      <c r="C59" s="92"/>
      <c r="D59" s="144"/>
      <c r="E59" s="92">
        <f>C59+D59</f>
        <v>0</v>
      </c>
      <c r="F59" s="144"/>
      <c r="G59" s="144"/>
      <c r="H59" s="92">
        <f>G59-C59</f>
        <v>0</v>
      </c>
    </row>
    <row r="60" spans="2:8" ht="12.75">
      <c r="B60" s="147" t="s">
        <v>507</v>
      </c>
      <c r="C60" s="92"/>
      <c r="D60" s="144"/>
      <c r="E60" s="92">
        <f>C60+D60</f>
        <v>0</v>
      </c>
      <c r="F60" s="144"/>
      <c r="G60" s="144"/>
      <c r="H60" s="92">
        <f>G60-C60</f>
        <v>0</v>
      </c>
    </row>
    <row r="61" spans="2:8" ht="12.75">
      <c r="B61" s="65" t="s">
        <v>508</v>
      </c>
      <c r="C61" s="92">
        <f aca="true" t="shared" si="15" ref="C61:H61">C62+C63</f>
        <v>0</v>
      </c>
      <c r="D61" s="92">
        <f t="shared" si="15"/>
        <v>0</v>
      </c>
      <c r="E61" s="92">
        <f t="shared" si="15"/>
        <v>0</v>
      </c>
      <c r="F61" s="92">
        <f t="shared" si="15"/>
        <v>0</v>
      </c>
      <c r="G61" s="92">
        <f t="shared" si="15"/>
        <v>0</v>
      </c>
      <c r="H61" s="92">
        <f t="shared" si="15"/>
        <v>0</v>
      </c>
    </row>
    <row r="62" spans="2:8" ht="25.5">
      <c r="B62" s="147" t="s">
        <v>509</v>
      </c>
      <c r="C62" s="92"/>
      <c r="D62" s="144"/>
      <c r="E62" s="92">
        <f>C62+D62</f>
        <v>0</v>
      </c>
      <c r="F62" s="144"/>
      <c r="G62" s="144"/>
      <c r="H62" s="92">
        <f>G62-C62</f>
        <v>0</v>
      </c>
    </row>
    <row r="63" spans="2:8" ht="12.75">
      <c r="B63" s="147" t="s">
        <v>510</v>
      </c>
      <c r="C63" s="92"/>
      <c r="D63" s="144"/>
      <c r="E63" s="92">
        <f>C63+D63</f>
        <v>0</v>
      </c>
      <c r="F63" s="144"/>
      <c r="G63" s="144"/>
      <c r="H63" s="92">
        <f>G63-C63</f>
        <v>0</v>
      </c>
    </row>
    <row r="64" spans="2:8" ht="25.5">
      <c r="B64" s="65" t="s">
        <v>511</v>
      </c>
      <c r="C64" s="92"/>
      <c r="D64" s="144"/>
      <c r="E64" s="92">
        <f>C64+D64</f>
        <v>0</v>
      </c>
      <c r="F64" s="144"/>
      <c r="G64" s="144"/>
      <c r="H64" s="92">
        <f>G64-C64</f>
        <v>0</v>
      </c>
    </row>
    <row r="65" spans="2:8" ht="12.75">
      <c r="B65" s="154" t="s">
        <v>512</v>
      </c>
      <c r="C65" s="101"/>
      <c r="D65" s="155"/>
      <c r="E65" s="101">
        <f>C65+D65</f>
        <v>0</v>
      </c>
      <c r="F65" s="155"/>
      <c r="G65" s="155"/>
      <c r="H65" s="101">
        <f>G65-C65</f>
        <v>0</v>
      </c>
    </row>
    <row r="66" spans="2:8" ht="12.75">
      <c r="B66" s="148"/>
      <c r="C66" s="92"/>
      <c r="D66" s="153"/>
      <c r="E66" s="92"/>
      <c r="F66" s="153"/>
      <c r="G66" s="153"/>
      <c r="H66" s="92"/>
    </row>
    <row r="67" spans="2:8" ht="25.5">
      <c r="B67" s="74" t="s">
        <v>513</v>
      </c>
      <c r="C67" s="149">
        <f aca="true" t="shared" si="16" ref="C67:H67">C47+C56+C61+C64+C65</f>
        <v>0</v>
      </c>
      <c r="D67" s="149">
        <f t="shared" si="16"/>
        <v>0</v>
      </c>
      <c r="E67" s="149">
        <f t="shared" si="16"/>
        <v>0</v>
      </c>
      <c r="F67" s="149">
        <f t="shared" si="16"/>
        <v>0</v>
      </c>
      <c r="G67" s="149">
        <f t="shared" si="16"/>
        <v>0</v>
      </c>
      <c r="H67" s="149">
        <f t="shared" si="16"/>
        <v>0</v>
      </c>
    </row>
    <row r="68" spans="2:8" ht="12.75">
      <c r="B68" s="156"/>
      <c r="C68" s="92"/>
      <c r="D68" s="153"/>
      <c r="E68" s="92"/>
      <c r="F68" s="153"/>
      <c r="G68" s="153"/>
      <c r="H68" s="92"/>
    </row>
    <row r="69" spans="2:8" ht="25.5">
      <c r="B69" s="74" t="s">
        <v>514</v>
      </c>
      <c r="C69" s="149">
        <f aca="true" t="shared" si="17" ref="C69:H69">C70</f>
        <v>0</v>
      </c>
      <c r="D69" s="149">
        <f t="shared" si="17"/>
        <v>0</v>
      </c>
      <c r="E69" s="149">
        <f t="shared" si="17"/>
        <v>0</v>
      </c>
      <c r="F69" s="149">
        <f t="shared" si="17"/>
        <v>0</v>
      </c>
      <c r="G69" s="149">
        <f t="shared" si="17"/>
        <v>0</v>
      </c>
      <c r="H69" s="149">
        <f t="shared" si="17"/>
        <v>0</v>
      </c>
    </row>
    <row r="70" spans="2:8" ht="12.75">
      <c r="B70" s="156" t="s">
        <v>515</v>
      </c>
      <c r="C70" s="92"/>
      <c r="D70" s="144"/>
      <c r="E70" s="92">
        <f>C70+D70</f>
        <v>0</v>
      </c>
      <c r="F70" s="144"/>
      <c r="G70" s="144"/>
      <c r="H70" s="92">
        <f>G70-C70</f>
        <v>0</v>
      </c>
    </row>
    <row r="71" spans="2:8" ht="12.75">
      <c r="B71" s="156"/>
      <c r="C71" s="92"/>
      <c r="D71" s="144"/>
      <c r="E71" s="92"/>
      <c r="F71" s="144"/>
      <c r="G71" s="144"/>
      <c r="H71" s="92"/>
    </row>
    <row r="72" spans="2:8" ht="12.75">
      <c r="B72" s="74" t="s">
        <v>516</v>
      </c>
      <c r="C72" s="149">
        <f aca="true" t="shared" si="18" ref="C72:H72">C42+C67+C69</f>
        <v>0</v>
      </c>
      <c r="D72" s="149">
        <f t="shared" si="18"/>
        <v>0</v>
      </c>
      <c r="E72" s="149">
        <f t="shared" si="18"/>
        <v>0</v>
      </c>
      <c r="F72" s="149">
        <f t="shared" si="18"/>
        <v>0</v>
      </c>
      <c r="G72" s="149">
        <f t="shared" si="18"/>
        <v>0</v>
      </c>
      <c r="H72" s="149">
        <f t="shared" si="18"/>
        <v>0</v>
      </c>
    </row>
    <row r="73" spans="2:8" ht="12.75">
      <c r="B73" s="156"/>
      <c r="C73" s="92"/>
      <c r="D73" s="144"/>
      <c r="E73" s="92"/>
      <c r="F73" s="144"/>
      <c r="G73" s="144"/>
      <c r="H73" s="92"/>
    </row>
    <row r="74" spans="2:8" ht="12.75">
      <c r="B74" s="74" t="s">
        <v>517</v>
      </c>
      <c r="C74" s="92"/>
      <c r="D74" s="144"/>
      <c r="E74" s="92"/>
      <c r="F74" s="144"/>
      <c r="G74" s="144"/>
      <c r="H74" s="92"/>
    </row>
    <row r="75" spans="2:8" ht="25.5">
      <c r="B75" s="156" t="s">
        <v>518</v>
      </c>
      <c r="C75" s="92"/>
      <c r="D75" s="144"/>
      <c r="E75" s="92">
        <f>C75+D75</f>
        <v>0</v>
      </c>
      <c r="F75" s="144"/>
      <c r="G75" s="144"/>
      <c r="H75" s="92">
        <f>G75-C75</f>
        <v>0</v>
      </c>
    </row>
    <row r="76" spans="2:8" ht="25.5">
      <c r="B76" s="156" t="s">
        <v>519</v>
      </c>
      <c r="C76" s="92"/>
      <c r="D76" s="144"/>
      <c r="E76" s="92">
        <f>C76+D76</f>
        <v>0</v>
      </c>
      <c r="F76" s="144"/>
      <c r="G76" s="144"/>
      <c r="H76" s="92">
        <f>G76-C76</f>
        <v>0</v>
      </c>
    </row>
    <row r="77" spans="2:8" ht="25.5">
      <c r="B77" s="74" t="s">
        <v>520</v>
      </c>
      <c r="C77" s="149">
        <f aca="true" t="shared" si="19" ref="C77:H77">SUM(C75:C76)</f>
        <v>0</v>
      </c>
      <c r="D77" s="149">
        <f t="shared" si="19"/>
        <v>0</v>
      </c>
      <c r="E77" s="149">
        <f t="shared" si="19"/>
        <v>0</v>
      </c>
      <c r="F77" s="149">
        <f t="shared" si="19"/>
        <v>0</v>
      </c>
      <c r="G77" s="149">
        <f t="shared" si="19"/>
        <v>0</v>
      </c>
      <c r="H77" s="149">
        <f t="shared" si="19"/>
        <v>0</v>
      </c>
    </row>
    <row r="78" spans="2:8" ht="13.5" thickBot="1">
      <c r="B78" s="157"/>
      <c r="C78" s="85"/>
      <c r="D78" s="158"/>
      <c r="E78" s="85"/>
      <c r="F78" s="158"/>
      <c r="G78" s="158"/>
      <c r="H78" s="85"/>
    </row>
  </sheetData>
  <sheetProtection/>
  <mergeCells count="11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" right="0.7" top="0.75" bottom="0.75" header="0.3" footer="0.3"/>
  <pageSetup horizontalDpi="600" verticalDpi="600" orientation="portrait" scale="67" r:id="rId3"/>
  <legacyDrawing r:id="rId2"/>
  <oleObjects>
    <oleObject progId="Excel.Sheet.12" shapeId="50708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view="pageBreakPreview" zoomScale="60" zoomScalePageLayoutView="0" workbookViewId="0" topLeftCell="A1">
      <pane ySplit="9" topLeftCell="A115" activePane="bottomLeft" state="frozen"/>
      <selection pane="topLeft" activeCell="F69" sqref="F69"/>
      <selection pane="bottomLeft" activeCell="F69" sqref="F69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23.57421875" style="1" customWidth="1"/>
    <col min="5" max="5" width="19.140625" style="1" customWidth="1"/>
    <col min="6" max="6" width="18.00390625" style="1" bestFit="1" customWidth="1"/>
    <col min="7" max="8" width="18.421875" style="1" bestFit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9" t="s">
        <v>120</v>
      </c>
      <c r="C2" s="160"/>
      <c r="D2" s="160"/>
      <c r="E2" s="160"/>
      <c r="F2" s="160"/>
      <c r="G2" s="160"/>
      <c r="H2" s="160"/>
      <c r="I2" s="203"/>
    </row>
    <row r="3" spans="2:9" ht="12.75">
      <c r="B3" s="184" t="s">
        <v>325</v>
      </c>
      <c r="C3" s="185"/>
      <c r="D3" s="185"/>
      <c r="E3" s="185"/>
      <c r="F3" s="185"/>
      <c r="G3" s="185"/>
      <c r="H3" s="185"/>
      <c r="I3" s="204"/>
    </row>
    <row r="4" spans="2:9" ht="12.75">
      <c r="B4" s="184" t="s">
        <v>324</v>
      </c>
      <c r="C4" s="185"/>
      <c r="D4" s="185"/>
      <c r="E4" s="185"/>
      <c r="F4" s="185"/>
      <c r="G4" s="185"/>
      <c r="H4" s="185"/>
      <c r="I4" s="204"/>
    </row>
    <row r="5" spans="2:9" ht="12.75">
      <c r="B5" s="184" t="s">
        <v>173</v>
      </c>
      <c r="C5" s="185"/>
      <c r="D5" s="185"/>
      <c r="E5" s="185"/>
      <c r="F5" s="185"/>
      <c r="G5" s="185"/>
      <c r="H5" s="185"/>
      <c r="I5" s="204"/>
    </row>
    <row r="6" spans="2:9" ht="13.5" thickBot="1">
      <c r="B6" s="187" t="s">
        <v>1</v>
      </c>
      <c r="C6" s="188"/>
      <c r="D6" s="188"/>
      <c r="E6" s="188"/>
      <c r="F6" s="188"/>
      <c r="G6" s="188"/>
      <c r="H6" s="188"/>
      <c r="I6" s="205"/>
    </row>
    <row r="7" spans="2:9" ht="15.75" customHeight="1">
      <c r="B7" s="159" t="s">
        <v>2</v>
      </c>
      <c r="C7" s="161"/>
      <c r="D7" s="159" t="s">
        <v>323</v>
      </c>
      <c r="E7" s="160"/>
      <c r="F7" s="160"/>
      <c r="G7" s="160"/>
      <c r="H7" s="161"/>
      <c r="I7" s="194" t="s">
        <v>322</v>
      </c>
    </row>
    <row r="8" spans="2:9" ht="15" customHeight="1" thickBot="1">
      <c r="B8" s="184"/>
      <c r="C8" s="186"/>
      <c r="D8" s="187"/>
      <c r="E8" s="188"/>
      <c r="F8" s="188"/>
      <c r="G8" s="188"/>
      <c r="H8" s="189"/>
      <c r="I8" s="200"/>
    </row>
    <row r="9" spans="2:9" ht="26.25" thickBot="1">
      <c r="B9" s="187"/>
      <c r="C9" s="189"/>
      <c r="D9" s="107" t="s">
        <v>242</v>
      </c>
      <c r="E9" s="21" t="s">
        <v>321</v>
      </c>
      <c r="F9" s="107" t="s">
        <v>320</v>
      </c>
      <c r="G9" s="107" t="s">
        <v>212</v>
      </c>
      <c r="H9" s="107" t="s">
        <v>241</v>
      </c>
      <c r="I9" s="195"/>
    </row>
    <row r="10" spans="2:9" ht="12.75">
      <c r="B10" s="106" t="s">
        <v>319</v>
      </c>
      <c r="C10" s="105"/>
      <c r="D10" s="89">
        <f aca="true" t="shared" si="0" ref="D10:I10">D11+D19+D29+D39+D49+D59+D72+D76+D63</f>
        <v>134221000</v>
      </c>
      <c r="E10" s="89">
        <f t="shared" si="0"/>
        <v>149898001.32999998</v>
      </c>
      <c r="F10" s="89">
        <f t="shared" si="0"/>
        <v>284119001.33</v>
      </c>
      <c r="G10" s="89">
        <f t="shared" si="0"/>
        <v>267883268.21999997</v>
      </c>
      <c r="H10" s="89">
        <f t="shared" si="0"/>
        <v>196878768.76</v>
      </c>
      <c r="I10" s="89">
        <f t="shared" si="0"/>
        <v>16235733.110000001</v>
      </c>
    </row>
    <row r="11" spans="2:9" ht="12.75">
      <c r="B11" s="95" t="s">
        <v>317</v>
      </c>
      <c r="C11" s="94"/>
      <c r="D11" s="93">
        <f aca="true" t="shared" si="1" ref="D11:I11">SUM(D12:D18)</f>
        <v>56108600</v>
      </c>
      <c r="E11" s="93">
        <f t="shared" si="1"/>
        <v>68845529.35</v>
      </c>
      <c r="F11" s="93">
        <f t="shared" si="1"/>
        <v>124954129.35000001</v>
      </c>
      <c r="G11" s="93">
        <f t="shared" si="1"/>
        <v>123511314.79</v>
      </c>
      <c r="H11" s="93">
        <f t="shared" si="1"/>
        <v>106561858.64000002</v>
      </c>
      <c r="I11" s="93">
        <f t="shared" si="1"/>
        <v>1442814.5600000024</v>
      </c>
    </row>
    <row r="12" spans="2:9" ht="12.75">
      <c r="B12" s="97" t="s">
        <v>316</v>
      </c>
      <c r="C12" s="96"/>
      <c r="D12" s="93">
        <v>0</v>
      </c>
      <c r="E12" s="92">
        <v>47434080.99</v>
      </c>
      <c r="F12" s="92">
        <f aca="true" t="shared" si="2" ref="F12:F18">D12+E12</f>
        <v>47434080.99</v>
      </c>
      <c r="G12" s="92">
        <v>46627136.07</v>
      </c>
      <c r="H12" s="92">
        <v>46627136.07</v>
      </c>
      <c r="I12" s="92">
        <f aca="true" t="shared" si="3" ref="I12:I18">F12-G12</f>
        <v>806944.9200000018</v>
      </c>
    </row>
    <row r="13" spans="2:9" ht="12.75">
      <c r="B13" s="97" t="s">
        <v>315</v>
      </c>
      <c r="C13" s="96"/>
      <c r="D13" s="93">
        <v>16178400</v>
      </c>
      <c r="E13" s="92">
        <v>5814258.37</v>
      </c>
      <c r="F13" s="92">
        <f t="shared" si="2"/>
        <v>21992658.37</v>
      </c>
      <c r="G13" s="92">
        <v>21523744.73</v>
      </c>
      <c r="H13" s="92">
        <v>21383598.6</v>
      </c>
      <c r="I13" s="92">
        <f t="shared" si="3"/>
        <v>468913.6400000006</v>
      </c>
    </row>
    <row r="14" spans="2:9" ht="12.75">
      <c r="B14" s="97" t="s">
        <v>314</v>
      </c>
      <c r="C14" s="96"/>
      <c r="D14" s="93">
        <v>5000000</v>
      </c>
      <c r="E14" s="92">
        <v>11231910.07</v>
      </c>
      <c r="F14" s="92">
        <f t="shared" si="2"/>
        <v>16231910.07</v>
      </c>
      <c r="G14" s="92">
        <v>16231910.07</v>
      </c>
      <c r="H14" s="92">
        <v>16231910.07</v>
      </c>
      <c r="I14" s="92">
        <f t="shared" si="3"/>
        <v>0</v>
      </c>
    </row>
    <row r="15" spans="2:9" ht="12.75">
      <c r="B15" s="97" t="s">
        <v>313</v>
      </c>
      <c r="C15" s="96"/>
      <c r="D15" s="93"/>
      <c r="E15" s="92"/>
      <c r="F15" s="92">
        <f t="shared" si="2"/>
        <v>0</v>
      </c>
      <c r="G15" s="92"/>
      <c r="H15" s="92"/>
      <c r="I15" s="92">
        <f t="shared" si="3"/>
        <v>0</v>
      </c>
    </row>
    <row r="16" spans="2:9" ht="12.75">
      <c r="B16" s="97" t="s">
        <v>312</v>
      </c>
      <c r="C16" s="96"/>
      <c r="D16" s="93">
        <v>34930200</v>
      </c>
      <c r="E16" s="92">
        <v>4365279.92</v>
      </c>
      <c r="F16" s="92">
        <f t="shared" si="2"/>
        <v>39295479.92</v>
      </c>
      <c r="G16" s="92">
        <v>39128523.92</v>
      </c>
      <c r="H16" s="92">
        <v>22319213.9</v>
      </c>
      <c r="I16" s="92">
        <f t="shared" si="3"/>
        <v>166956</v>
      </c>
    </row>
    <row r="17" spans="2:9" ht="12.75">
      <c r="B17" s="97" t="s">
        <v>311</v>
      </c>
      <c r="C17" s="96"/>
      <c r="D17" s="93"/>
      <c r="E17" s="92"/>
      <c r="F17" s="92">
        <f t="shared" si="2"/>
        <v>0</v>
      </c>
      <c r="G17" s="92"/>
      <c r="H17" s="92"/>
      <c r="I17" s="92">
        <f t="shared" si="3"/>
        <v>0</v>
      </c>
    </row>
    <row r="18" spans="2:9" ht="12.75">
      <c r="B18" s="97" t="s">
        <v>310</v>
      </c>
      <c r="C18" s="96"/>
      <c r="D18" s="93"/>
      <c r="E18" s="92"/>
      <c r="F18" s="92">
        <f t="shared" si="2"/>
        <v>0</v>
      </c>
      <c r="G18" s="92"/>
      <c r="H18" s="92"/>
      <c r="I18" s="92">
        <f t="shared" si="3"/>
        <v>0</v>
      </c>
    </row>
    <row r="19" spans="2:9" ht="12.75">
      <c r="B19" s="95" t="s">
        <v>309</v>
      </c>
      <c r="C19" s="94"/>
      <c r="D19" s="93">
        <f aca="true" t="shared" si="4" ref="D19:I19">SUM(D20:D28)</f>
        <v>14139807.92</v>
      </c>
      <c r="E19" s="93">
        <f t="shared" si="4"/>
        <v>20425042.609999996</v>
      </c>
      <c r="F19" s="93">
        <f t="shared" si="4"/>
        <v>34564850.53</v>
      </c>
      <c r="G19" s="93">
        <f t="shared" si="4"/>
        <v>28550978.029999997</v>
      </c>
      <c r="H19" s="93">
        <f t="shared" si="4"/>
        <v>11179709.809999997</v>
      </c>
      <c r="I19" s="93">
        <f t="shared" si="4"/>
        <v>6013872.499999998</v>
      </c>
    </row>
    <row r="20" spans="2:9" ht="12.75">
      <c r="B20" s="97" t="s">
        <v>308</v>
      </c>
      <c r="C20" s="96"/>
      <c r="D20" s="93">
        <v>6367719.63</v>
      </c>
      <c r="E20" s="92">
        <v>14211456.11</v>
      </c>
      <c r="F20" s="93">
        <f aca="true" t="shared" si="5" ref="F20:F28">D20+E20</f>
        <v>20579175.74</v>
      </c>
      <c r="G20" s="92">
        <v>14973460.43</v>
      </c>
      <c r="H20" s="92">
        <v>3232875.31</v>
      </c>
      <c r="I20" s="92">
        <f aca="true" t="shared" si="6" ref="I20:I28">F20-G20</f>
        <v>5605715.309999999</v>
      </c>
    </row>
    <row r="21" spans="2:9" ht="12.75">
      <c r="B21" s="97" t="s">
        <v>307</v>
      </c>
      <c r="C21" s="96"/>
      <c r="D21" s="93">
        <v>4003732.52</v>
      </c>
      <c r="E21" s="92">
        <v>5836285.58</v>
      </c>
      <c r="F21" s="93">
        <f t="shared" si="5"/>
        <v>9840018.1</v>
      </c>
      <c r="G21" s="92">
        <v>9461795</v>
      </c>
      <c r="H21" s="92">
        <v>4772828.81</v>
      </c>
      <c r="I21" s="92">
        <f t="shared" si="6"/>
        <v>378223.0999999996</v>
      </c>
    </row>
    <row r="22" spans="2:9" ht="12.75">
      <c r="B22" s="97" t="s">
        <v>306</v>
      </c>
      <c r="C22" s="96"/>
      <c r="D22" s="93">
        <v>2700</v>
      </c>
      <c r="E22" s="92">
        <v>13209.2</v>
      </c>
      <c r="F22" s="93">
        <f t="shared" si="5"/>
        <v>15909.2</v>
      </c>
      <c r="G22" s="92">
        <v>15909.2</v>
      </c>
      <c r="H22" s="92">
        <v>6863.04</v>
      </c>
      <c r="I22" s="92">
        <f t="shared" si="6"/>
        <v>0</v>
      </c>
    </row>
    <row r="23" spans="2:9" ht="12.75">
      <c r="B23" s="97" t="s">
        <v>305</v>
      </c>
      <c r="C23" s="96"/>
      <c r="D23" s="93">
        <v>228700</v>
      </c>
      <c r="E23" s="92">
        <v>1037835.57</v>
      </c>
      <c r="F23" s="93">
        <f t="shared" si="5"/>
        <v>1266535.5699999998</v>
      </c>
      <c r="G23" s="92">
        <v>1266535.57</v>
      </c>
      <c r="H23" s="92">
        <v>895030.57</v>
      </c>
      <c r="I23" s="92">
        <f t="shared" si="6"/>
        <v>0</v>
      </c>
    </row>
    <row r="24" spans="2:9" ht="12.75">
      <c r="B24" s="97" t="s">
        <v>304</v>
      </c>
      <c r="C24" s="96"/>
      <c r="D24" s="93">
        <v>54200</v>
      </c>
      <c r="E24" s="92">
        <v>124243.03</v>
      </c>
      <c r="F24" s="93">
        <f t="shared" si="5"/>
        <v>178443.03</v>
      </c>
      <c r="G24" s="92">
        <v>148508.94</v>
      </c>
      <c r="H24" s="92">
        <v>61267.08</v>
      </c>
      <c r="I24" s="92">
        <f t="shared" si="6"/>
        <v>29934.089999999997</v>
      </c>
    </row>
    <row r="25" spans="2:9" ht="12.75">
      <c r="B25" s="97" t="s">
        <v>303</v>
      </c>
      <c r="C25" s="96"/>
      <c r="D25" s="93">
        <v>571700</v>
      </c>
      <c r="E25" s="92">
        <v>405161.29</v>
      </c>
      <c r="F25" s="93">
        <f t="shared" si="5"/>
        <v>976861.29</v>
      </c>
      <c r="G25" s="92">
        <v>976861.29</v>
      </c>
      <c r="H25" s="92">
        <v>899591.29</v>
      </c>
      <c r="I25" s="92">
        <f t="shared" si="6"/>
        <v>0</v>
      </c>
    </row>
    <row r="26" spans="2:9" ht="12.75">
      <c r="B26" s="97" t="s">
        <v>302</v>
      </c>
      <c r="C26" s="96"/>
      <c r="D26" s="93">
        <v>2809800</v>
      </c>
      <c r="E26" s="92">
        <v>-1298820.03</v>
      </c>
      <c r="F26" s="93">
        <f t="shared" si="5"/>
        <v>1510979.97</v>
      </c>
      <c r="G26" s="92">
        <v>1510979.97</v>
      </c>
      <c r="H26" s="92">
        <v>1256959.68</v>
      </c>
      <c r="I26" s="92">
        <f t="shared" si="6"/>
        <v>0</v>
      </c>
    </row>
    <row r="27" spans="2:9" ht="12.75">
      <c r="B27" s="97" t="s">
        <v>301</v>
      </c>
      <c r="C27" s="96"/>
      <c r="D27" s="93"/>
      <c r="E27" s="92"/>
      <c r="F27" s="93">
        <f t="shared" si="5"/>
        <v>0</v>
      </c>
      <c r="G27" s="92"/>
      <c r="H27" s="92"/>
      <c r="I27" s="92">
        <f t="shared" si="6"/>
        <v>0</v>
      </c>
    </row>
    <row r="28" spans="2:9" ht="12.75">
      <c r="B28" s="97" t="s">
        <v>300</v>
      </c>
      <c r="C28" s="96"/>
      <c r="D28" s="93">
        <v>101255.77</v>
      </c>
      <c r="E28" s="92">
        <v>95671.86</v>
      </c>
      <c r="F28" s="93">
        <f t="shared" si="5"/>
        <v>196927.63</v>
      </c>
      <c r="G28" s="92">
        <v>196927.63</v>
      </c>
      <c r="H28" s="92">
        <v>54294.03</v>
      </c>
      <c r="I28" s="92">
        <f t="shared" si="6"/>
        <v>0</v>
      </c>
    </row>
    <row r="29" spans="2:9" ht="12.75">
      <c r="B29" s="95" t="s">
        <v>299</v>
      </c>
      <c r="C29" s="94"/>
      <c r="D29" s="93">
        <f aca="true" t="shared" si="7" ref="D29:I29">SUM(D30:D38)</f>
        <v>55340792.08</v>
      </c>
      <c r="E29" s="93">
        <f t="shared" si="7"/>
        <v>50289163.66</v>
      </c>
      <c r="F29" s="93">
        <f t="shared" si="7"/>
        <v>105629955.74</v>
      </c>
      <c r="G29" s="93">
        <f t="shared" si="7"/>
        <v>97212431.69999999</v>
      </c>
      <c r="H29" s="93">
        <f t="shared" si="7"/>
        <v>65607466.31999999</v>
      </c>
      <c r="I29" s="93">
        <f t="shared" si="7"/>
        <v>8417524.04</v>
      </c>
    </row>
    <row r="30" spans="2:9" ht="12.75">
      <c r="B30" s="97" t="s">
        <v>298</v>
      </c>
      <c r="C30" s="96"/>
      <c r="D30" s="93">
        <v>395300</v>
      </c>
      <c r="E30" s="92">
        <v>17624982.97</v>
      </c>
      <c r="F30" s="93">
        <f aca="true" t="shared" si="8" ref="F30:F38">D30+E30</f>
        <v>18020282.97</v>
      </c>
      <c r="G30" s="92">
        <v>15821289.04</v>
      </c>
      <c r="H30" s="92">
        <v>7651147.1</v>
      </c>
      <c r="I30" s="92">
        <f aca="true" t="shared" si="9" ref="I30:I38">F30-G30</f>
        <v>2198993.9299999997</v>
      </c>
    </row>
    <row r="31" spans="2:9" ht="12.75">
      <c r="B31" s="97" t="s">
        <v>297</v>
      </c>
      <c r="C31" s="96"/>
      <c r="D31" s="93">
        <v>14568200</v>
      </c>
      <c r="E31" s="92">
        <v>9015405.43</v>
      </c>
      <c r="F31" s="93">
        <f t="shared" si="8"/>
        <v>23583605.43</v>
      </c>
      <c r="G31" s="92">
        <v>17543370.27</v>
      </c>
      <c r="H31" s="92">
        <v>16223848.76</v>
      </c>
      <c r="I31" s="92">
        <f t="shared" si="9"/>
        <v>6040235.16</v>
      </c>
    </row>
    <row r="32" spans="2:9" ht="12.75">
      <c r="B32" s="97" t="s">
        <v>296</v>
      </c>
      <c r="C32" s="96"/>
      <c r="D32" s="93">
        <v>998892.08</v>
      </c>
      <c r="E32" s="92">
        <v>3061379.46</v>
      </c>
      <c r="F32" s="93">
        <f t="shared" si="8"/>
        <v>4060271.54</v>
      </c>
      <c r="G32" s="92">
        <v>4060271.54</v>
      </c>
      <c r="H32" s="92">
        <v>1244951.54</v>
      </c>
      <c r="I32" s="92">
        <f t="shared" si="9"/>
        <v>0</v>
      </c>
    </row>
    <row r="33" spans="2:9" ht="12.75">
      <c r="B33" s="97" t="s">
        <v>295</v>
      </c>
      <c r="C33" s="96"/>
      <c r="D33" s="93">
        <v>1000000</v>
      </c>
      <c r="E33" s="92">
        <v>1146037.06</v>
      </c>
      <c r="F33" s="93">
        <f t="shared" si="8"/>
        <v>2146037.06</v>
      </c>
      <c r="G33" s="92">
        <v>2144171.48</v>
      </c>
      <c r="H33" s="92">
        <v>1291341.94</v>
      </c>
      <c r="I33" s="92">
        <f t="shared" si="9"/>
        <v>1865.5800000000745</v>
      </c>
    </row>
    <row r="34" spans="2:9" ht="12.75">
      <c r="B34" s="97" t="s">
        <v>294</v>
      </c>
      <c r="C34" s="96"/>
      <c r="D34" s="93">
        <v>2220000</v>
      </c>
      <c r="E34" s="92">
        <v>-9966.1</v>
      </c>
      <c r="F34" s="93">
        <f t="shared" si="8"/>
        <v>2210033.9</v>
      </c>
      <c r="G34" s="92">
        <v>2201337.71</v>
      </c>
      <c r="H34" s="92">
        <v>1063409.77</v>
      </c>
      <c r="I34" s="92">
        <f t="shared" si="9"/>
        <v>8696.189999999944</v>
      </c>
    </row>
    <row r="35" spans="2:9" ht="12.75">
      <c r="B35" s="97" t="s">
        <v>293</v>
      </c>
      <c r="C35" s="96"/>
      <c r="D35" s="93">
        <v>199800</v>
      </c>
      <c r="E35" s="92">
        <v>65219.29</v>
      </c>
      <c r="F35" s="93">
        <f t="shared" si="8"/>
        <v>265019.29</v>
      </c>
      <c r="G35" s="92">
        <v>265019.29</v>
      </c>
      <c r="H35" s="92">
        <v>246705.97</v>
      </c>
      <c r="I35" s="92">
        <f t="shared" si="9"/>
        <v>0</v>
      </c>
    </row>
    <row r="36" spans="2:9" ht="12.75">
      <c r="B36" s="97" t="s">
        <v>292</v>
      </c>
      <c r="C36" s="96"/>
      <c r="D36" s="93">
        <v>497000</v>
      </c>
      <c r="E36" s="92">
        <v>108229.7</v>
      </c>
      <c r="F36" s="93">
        <f t="shared" si="8"/>
        <v>605229.7</v>
      </c>
      <c r="G36" s="92">
        <v>534176.8</v>
      </c>
      <c r="H36" s="92">
        <v>495591.13</v>
      </c>
      <c r="I36" s="92">
        <f t="shared" si="9"/>
        <v>71052.8999999999</v>
      </c>
    </row>
    <row r="37" spans="2:9" ht="12.75">
      <c r="B37" s="97" t="s">
        <v>291</v>
      </c>
      <c r="C37" s="96"/>
      <c r="D37" s="93">
        <v>4750000</v>
      </c>
      <c r="E37" s="92">
        <v>-2009971.06</v>
      </c>
      <c r="F37" s="93">
        <f t="shared" si="8"/>
        <v>2740028.94</v>
      </c>
      <c r="G37" s="92">
        <v>2643348.66</v>
      </c>
      <c r="H37" s="92">
        <v>1859055.11</v>
      </c>
      <c r="I37" s="92">
        <f t="shared" si="9"/>
        <v>96680.2799999998</v>
      </c>
    </row>
    <row r="38" spans="2:9" ht="12.75">
      <c r="B38" s="97" t="s">
        <v>290</v>
      </c>
      <c r="C38" s="96"/>
      <c r="D38" s="93">
        <v>30711600</v>
      </c>
      <c r="E38" s="92">
        <v>21287846.91</v>
      </c>
      <c r="F38" s="93">
        <f t="shared" si="8"/>
        <v>51999446.91</v>
      </c>
      <c r="G38" s="92">
        <v>51999446.91</v>
      </c>
      <c r="H38" s="92">
        <v>35531415</v>
      </c>
      <c r="I38" s="92">
        <f t="shared" si="9"/>
        <v>0</v>
      </c>
    </row>
    <row r="39" spans="2:9" ht="25.5" customHeight="1">
      <c r="B39" s="201" t="s">
        <v>289</v>
      </c>
      <c r="C39" s="202"/>
      <c r="D39" s="93">
        <f aca="true" t="shared" si="10" ref="D39:I39">SUM(D40:D48)</f>
        <v>5070400</v>
      </c>
      <c r="E39" s="93">
        <f t="shared" si="10"/>
        <v>5662095.57</v>
      </c>
      <c r="F39" s="93">
        <f t="shared" si="10"/>
        <v>10732495.57</v>
      </c>
      <c r="G39" s="93">
        <f t="shared" si="10"/>
        <v>10730735.57</v>
      </c>
      <c r="H39" s="93">
        <f t="shared" si="10"/>
        <v>10730735.57</v>
      </c>
      <c r="I39" s="93">
        <f t="shared" si="10"/>
        <v>1760</v>
      </c>
    </row>
    <row r="40" spans="2:9" ht="12.75">
      <c r="B40" s="97" t="s">
        <v>288</v>
      </c>
      <c r="C40" s="96"/>
      <c r="D40" s="93">
        <v>0</v>
      </c>
      <c r="E40" s="92">
        <v>6188933.11</v>
      </c>
      <c r="F40" s="93">
        <f aca="true" t="shared" si="11" ref="F40:F48">D40+E40</f>
        <v>6188933.11</v>
      </c>
      <c r="G40" s="92">
        <v>6188933.11</v>
      </c>
      <c r="H40" s="92">
        <v>6188933.11</v>
      </c>
      <c r="I40" s="92">
        <f aca="true" t="shared" si="12" ref="I40:I48">F40-G40</f>
        <v>0</v>
      </c>
    </row>
    <row r="41" spans="2:9" ht="12.75">
      <c r="B41" s="97" t="s">
        <v>287</v>
      </c>
      <c r="C41" s="96"/>
      <c r="D41" s="93"/>
      <c r="E41" s="92"/>
      <c r="F41" s="93">
        <f t="shared" si="11"/>
        <v>0</v>
      </c>
      <c r="G41" s="92"/>
      <c r="H41" s="92"/>
      <c r="I41" s="92">
        <f t="shared" si="12"/>
        <v>0</v>
      </c>
    </row>
    <row r="42" spans="2:9" ht="12.75">
      <c r="B42" s="97" t="s">
        <v>286</v>
      </c>
      <c r="C42" s="96"/>
      <c r="D42" s="93"/>
      <c r="E42" s="92"/>
      <c r="F42" s="93">
        <f t="shared" si="11"/>
        <v>0</v>
      </c>
      <c r="G42" s="92"/>
      <c r="H42" s="92"/>
      <c r="I42" s="92">
        <f t="shared" si="12"/>
        <v>0</v>
      </c>
    </row>
    <row r="43" spans="2:9" ht="12.75">
      <c r="B43" s="97" t="s">
        <v>285</v>
      </c>
      <c r="C43" s="96"/>
      <c r="D43" s="93">
        <v>5070400</v>
      </c>
      <c r="E43" s="92">
        <v>-526837.54</v>
      </c>
      <c r="F43" s="93">
        <f t="shared" si="11"/>
        <v>4543562.46</v>
      </c>
      <c r="G43" s="92">
        <v>4541802.46</v>
      </c>
      <c r="H43" s="92">
        <v>4541802.46</v>
      </c>
      <c r="I43" s="92">
        <f t="shared" si="12"/>
        <v>1760</v>
      </c>
    </row>
    <row r="44" spans="2:9" ht="12.75">
      <c r="B44" s="97" t="s">
        <v>284</v>
      </c>
      <c r="C44" s="96"/>
      <c r="D44" s="93"/>
      <c r="E44" s="92"/>
      <c r="F44" s="93">
        <f t="shared" si="11"/>
        <v>0</v>
      </c>
      <c r="G44" s="92"/>
      <c r="H44" s="92"/>
      <c r="I44" s="92">
        <f t="shared" si="12"/>
        <v>0</v>
      </c>
    </row>
    <row r="45" spans="2:9" ht="12.75">
      <c r="B45" s="97" t="s">
        <v>283</v>
      </c>
      <c r="C45" s="96"/>
      <c r="D45" s="93"/>
      <c r="E45" s="92"/>
      <c r="F45" s="93">
        <f t="shared" si="11"/>
        <v>0</v>
      </c>
      <c r="G45" s="92"/>
      <c r="H45" s="92"/>
      <c r="I45" s="92">
        <f t="shared" si="12"/>
        <v>0</v>
      </c>
    </row>
    <row r="46" spans="2:9" ht="12.75">
      <c r="B46" s="97" t="s">
        <v>282</v>
      </c>
      <c r="C46" s="96"/>
      <c r="D46" s="93"/>
      <c r="E46" s="92"/>
      <c r="F46" s="93">
        <f t="shared" si="11"/>
        <v>0</v>
      </c>
      <c r="G46" s="92"/>
      <c r="H46" s="92"/>
      <c r="I46" s="92">
        <f t="shared" si="12"/>
        <v>0</v>
      </c>
    </row>
    <row r="47" spans="2:9" ht="12.75">
      <c r="B47" s="97" t="s">
        <v>281</v>
      </c>
      <c r="C47" s="96"/>
      <c r="D47" s="93"/>
      <c r="E47" s="92"/>
      <c r="F47" s="93">
        <f t="shared" si="11"/>
        <v>0</v>
      </c>
      <c r="G47" s="92"/>
      <c r="H47" s="92"/>
      <c r="I47" s="92">
        <f t="shared" si="12"/>
        <v>0</v>
      </c>
    </row>
    <row r="48" spans="2:9" ht="12.75">
      <c r="B48" s="97" t="s">
        <v>280</v>
      </c>
      <c r="C48" s="96"/>
      <c r="D48" s="93"/>
      <c r="E48" s="92"/>
      <c r="F48" s="93">
        <f t="shared" si="11"/>
        <v>0</v>
      </c>
      <c r="G48" s="92"/>
      <c r="H48" s="92"/>
      <c r="I48" s="92">
        <f t="shared" si="12"/>
        <v>0</v>
      </c>
    </row>
    <row r="49" spans="2:9" ht="12.75">
      <c r="B49" s="201" t="s">
        <v>279</v>
      </c>
      <c r="C49" s="202"/>
      <c r="D49" s="93">
        <f aca="true" t="shared" si="13" ref="D49:I49">SUM(D50:D58)</f>
        <v>3561400</v>
      </c>
      <c r="E49" s="93">
        <f t="shared" si="13"/>
        <v>4676170.14</v>
      </c>
      <c r="F49" s="93">
        <f t="shared" si="13"/>
        <v>8237570.14</v>
      </c>
      <c r="G49" s="93">
        <f t="shared" si="13"/>
        <v>7877808.129999999</v>
      </c>
      <c r="H49" s="93">
        <f t="shared" si="13"/>
        <v>2798998.42</v>
      </c>
      <c r="I49" s="93">
        <f t="shared" si="13"/>
        <v>359762.0100000008</v>
      </c>
    </row>
    <row r="50" spans="2:9" ht="12.75">
      <c r="B50" s="97" t="s">
        <v>278</v>
      </c>
      <c r="C50" s="96"/>
      <c r="D50" s="93">
        <v>2232000</v>
      </c>
      <c r="E50" s="92">
        <v>4843422.19</v>
      </c>
      <c r="F50" s="93">
        <f aca="true" t="shared" si="14" ref="F50:F58">D50+E50</f>
        <v>7075422.19</v>
      </c>
      <c r="G50" s="92">
        <v>6981677.1</v>
      </c>
      <c r="H50" s="92">
        <v>2083371.18</v>
      </c>
      <c r="I50" s="92">
        <f aca="true" t="shared" si="15" ref="I50:I83">F50-G50</f>
        <v>93745.09000000078</v>
      </c>
    </row>
    <row r="51" spans="2:9" ht="12.75">
      <c r="B51" s="97" t="s">
        <v>277</v>
      </c>
      <c r="C51" s="96"/>
      <c r="D51" s="93">
        <v>250700</v>
      </c>
      <c r="E51" s="92">
        <v>435874.87</v>
      </c>
      <c r="F51" s="93">
        <f t="shared" si="14"/>
        <v>686574.87</v>
      </c>
      <c r="G51" s="92">
        <v>686574.87</v>
      </c>
      <c r="H51" s="92">
        <v>517392.68</v>
      </c>
      <c r="I51" s="92">
        <f t="shared" si="15"/>
        <v>0</v>
      </c>
    </row>
    <row r="52" spans="2:9" ht="12.75">
      <c r="B52" s="97" t="s">
        <v>276</v>
      </c>
      <c r="C52" s="96"/>
      <c r="D52" s="93">
        <v>0</v>
      </c>
      <c r="E52" s="92">
        <v>4220.89</v>
      </c>
      <c r="F52" s="93">
        <f t="shared" si="14"/>
        <v>4220.89</v>
      </c>
      <c r="G52" s="92">
        <v>4220.89</v>
      </c>
      <c r="H52" s="92">
        <v>4220.89</v>
      </c>
      <c r="I52" s="92">
        <f t="shared" si="15"/>
        <v>0</v>
      </c>
    </row>
    <row r="53" spans="2:9" ht="12.75">
      <c r="B53" s="97" t="s">
        <v>275</v>
      </c>
      <c r="C53" s="96"/>
      <c r="D53" s="93">
        <v>869900</v>
      </c>
      <c r="E53" s="92">
        <v>-603883.08</v>
      </c>
      <c r="F53" s="93">
        <f t="shared" si="14"/>
        <v>266016.92000000004</v>
      </c>
      <c r="G53" s="92">
        <v>0</v>
      </c>
      <c r="H53" s="92">
        <v>0</v>
      </c>
      <c r="I53" s="92">
        <f t="shared" si="15"/>
        <v>266016.92000000004</v>
      </c>
    </row>
    <row r="54" spans="2:9" ht="12.75">
      <c r="B54" s="97" t="s">
        <v>274</v>
      </c>
      <c r="C54" s="96"/>
      <c r="D54" s="93"/>
      <c r="E54" s="92"/>
      <c r="F54" s="93">
        <f t="shared" si="14"/>
        <v>0</v>
      </c>
      <c r="G54" s="92"/>
      <c r="H54" s="92"/>
      <c r="I54" s="92">
        <f t="shared" si="15"/>
        <v>0</v>
      </c>
    </row>
    <row r="55" spans="2:9" ht="12.75">
      <c r="B55" s="97" t="s">
        <v>273</v>
      </c>
      <c r="C55" s="96"/>
      <c r="D55" s="93">
        <v>8800</v>
      </c>
      <c r="E55" s="92">
        <v>196535.27</v>
      </c>
      <c r="F55" s="93">
        <f t="shared" si="14"/>
        <v>205335.27</v>
      </c>
      <c r="G55" s="92">
        <v>205335.27</v>
      </c>
      <c r="H55" s="92">
        <v>194013.67</v>
      </c>
      <c r="I55" s="92">
        <f t="shared" si="15"/>
        <v>0</v>
      </c>
    </row>
    <row r="56" spans="2:9" ht="12.75">
      <c r="B56" s="97" t="s">
        <v>272</v>
      </c>
      <c r="C56" s="96"/>
      <c r="D56" s="93"/>
      <c r="E56" s="92"/>
      <c r="F56" s="93">
        <f t="shared" si="14"/>
        <v>0</v>
      </c>
      <c r="G56" s="92"/>
      <c r="H56" s="92"/>
      <c r="I56" s="92">
        <f t="shared" si="15"/>
        <v>0</v>
      </c>
    </row>
    <row r="57" spans="2:9" ht="12.75">
      <c r="B57" s="97" t="s">
        <v>271</v>
      </c>
      <c r="C57" s="96"/>
      <c r="D57" s="93"/>
      <c r="E57" s="92"/>
      <c r="F57" s="93">
        <f t="shared" si="14"/>
        <v>0</v>
      </c>
      <c r="G57" s="92"/>
      <c r="H57" s="92"/>
      <c r="I57" s="92">
        <f t="shared" si="15"/>
        <v>0</v>
      </c>
    </row>
    <row r="58" spans="2:9" ht="12.75">
      <c r="B58" s="97" t="s">
        <v>270</v>
      </c>
      <c r="C58" s="96"/>
      <c r="D58" s="93">
        <v>200000</v>
      </c>
      <c r="E58" s="92">
        <v>-200000</v>
      </c>
      <c r="F58" s="93">
        <f t="shared" si="14"/>
        <v>0</v>
      </c>
      <c r="G58" s="92">
        <v>0</v>
      </c>
      <c r="H58" s="92">
        <v>0</v>
      </c>
      <c r="I58" s="92">
        <f t="shared" si="15"/>
        <v>0</v>
      </c>
    </row>
    <row r="59" spans="2:9" ht="12.75">
      <c r="B59" s="95" t="s">
        <v>269</v>
      </c>
      <c r="C59" s="94"/>
      <c r="D59" s="93">
        <f>SUM(D60:D62)</f>
        <v>0</v>
      </c>
      <c r="E59" s="93">
        <f>SUM(E60:E62)</f>
        <v>0</v>
      </c>
      <c r="F59" s="93">
        <f>SUM(F60:F62)</f>
        <v>0</v>
      </c>
      <c r="G59" s="93">
        <f>SUM(G60:G62)</f>
        <v>0</v>
      </c>
      <c r="H59" s="93">
        <f>SUM(H60:H62)</f>
        <v>0</v>
      </c>
      <c r="I59" s="92">
        <f t="shared" si="15"/>
        <v>0</v>
      </c>
    </row>
    <row r="60" spans="2:9" ht="12.75">
      <c r="B60" s="97" t="s">
        <v>268</v>
      </c>
      <c r="C60" s="96"/>
      <c r="D60" s="93"/>
      <c r="E60" s="92"/>
      <c r="F60" s="93">
        <f>D60+E60</f>
        <v>0</v>
      </c>
      <c r="G60" s="92"/>
      <c r="H60" s="92"/>
      <c r="I60" s="92">
        <f t="shared" si="15"/>
        <v>0</v>
      </c>
    </row>
    <row r="61" spans="2:9" ht="12.75">
      <c r="B61" s="97" t="s">
        <v>267</v>
      </c>
      <c r="C61" s="96"/>
      <c r="D61" s="93"/>
      <c r="E61" s="92"/>
      <c r="F61" s="93">
        <f>D61+E61</f>
        <v>0</v>
      </c>
      <c r="G61" s="92"/>
      <c r="H61" s="92"/>
      <c r="I61" s="92">
        <f t="shared" si="15"/>
        <v>0</v>
      </c>
    </row>
    <row r="62" spans="2:9" ht="12.75">
      <c r="B62" s="97" t="s">
        <v>266</v>
      </c>
      <c r="C62" s="96"/>
      <c r="D62" s="93"/>
      <c r="E62" s="92"/>
      <c r="F62" s="93">
        <f>D62+E62</f>
        <v>0</v>
      </c>
      <c r="G62" s="92"/>
      <c r="H62" s="92"/>
      <c r="I62" s="92">
        <f t="shared" si="15"/>
        <v>0</v>
      </c>
    </row>
    <row r="63" spans="2:9" ht="12.75">
      <c r="B63" s="201" t="s">
        <v>265</v>
      </c>
      <c r="C63" s="202"/>
      <c r="D63" s="93">
        <f>SUM(D64:D71)</f>
        <v>0</v>
      </c>
      <c r="E63" s="93">
        <f>SUM(E64:E71)</f>
        <v>0</v>
      </c>
      <c r="F63" s="93">
        <f>F64+F65+F66+F67+F68+F70+F71</f>
        <v>0</v>
      </c>
      <c r="G63" s="93">
        <f>SUM(G64:G71)</f>
        <v>0</v>
      </c>
      <c r="H63" s="93">
        <f>SUM(H64:H71)</f>
        <v>0</v>
      </c>
      <c r="I63" s="92">
        <f t="shared" si="15"/>
        <v>0</v>
      </c>
    </row>
    <row r="64" spans="2:9" ht="12.75">
      <c r="B64" s="97" t="s">
        <v>264</v>
      </c>
      <c r="C64" s="96"/>
      <c r="D64" s="93"/>
      <c r="E64" s="92"/>
      <c r="F64" s="93">
        <f aca="true" t="shared" si="16" ref="F64:F71">D64+E64</f>
        <v>0</v>
      </c>
      <c r="G64" s="92"/>
      <c r="H64" s="92"/>
      <c r="I64" s="92">
        <f t="shared" si="15"/>
        <v>0</v>
      </c>
    </row>
    <row r="65" spans="2:9" ht="12.75">
      <c r="B65" s="97" t="s">
        <v>263</v>
      </c>
      <c r="C65" s="96"/>
      <c r="D65" s="93"/>
      <c r="E65" s="92"/>
      <c r="F65" s="93">
        <f t="shared" si="16"/>
        <v>0</v>
      </c>
      <c r="G65" s="92"/>
      <c r="H65" s="92"/>
      <c r="I65" s="92">
        <f t="shared" si="15"/>
        <v>0</v>
      </c>
    </row>
    <row r="66" spans="2:9" ht="12.75">
      <c r="B66" s="97" t="s">
        <v>262</v>
      </c>
      <c r="C66" s="96"/>
      <c r="D66" s="93"/>
      <c r="E66" s="92"/>
      <c r="F66" s="93">
        <f t="shared" si="16"/>
        <v>0</v>
      </c>
      <c r="G66" s="92"/>
      <c r="H66" s="92"/>
      <c r="I66" s="92">
        <f t="shared" si="15"/>
        <v>0</v>
      </c>
    </row>
    <row r="67" spans="2:9" ht="12.75">
      <c r="B67" s="97" t="s">
        <v>261</v>
      </c>
      <c r="C67" s="96"/>
      <c r="D67" s="93"/>
      <c r="E67" s="92"/>
      <c r="F67" s="93">
        <f t="shared" si="16"/>
        <v>0</v>
      </c>
      <c r="G67" s="92"/>
      <c r="H67" s="92"/>
      <c r="I67" s="92">
        <f t="shared" si="15"/>
        <v>0</v>
      </c>
    </row>
    <row r="68" spans="2:9" ht="12.75">
      <c r="B68" s="97" t="s">
        <v>260</v>
      </c>
      <c r="C68" s="96"/>
      <c r="D68" s="93"/>
      <c r="E68" s="92"/>
      <c r="F68" s="93">
        <f t="shared" si="16"/>
        <v>0</v>
      </c>
      <c r="G68" s="92"/>
      <c r="H68" s="92"/>
      <c r="I68" s="92">
        <f t="shared" si="15"/>
        <v>0</v>
      </c>
    </row>
    <row r="69" spans="2:9" ht="12.75">
      <c r="B69" s="97" t="s">
        <v>259</v>
      </c>
      <c r="C69" s="96"/>
      <c r="D69" s="93"/>
      <c r="E69" s="92"/>
      <c r="F69" s="93">
        <f t="shared" si="16"/>
        <v>0</v>
      </c>
      <c r="G69" s="92"/>
      <c r="H69" s="92"/>
      <c r="I69" s="92">
        <f t="shared" si="15"/>
        <v>0</v>
      </c>
    </row>
    <row r="70" spans="2:9" ht="12.75">
      <c r="B70" s="97" t="s">
        <v>258</v>
      </c>
      <c r="C70" s="96"/>
      <c r="D70" s="93"/>
      <c r="E70" s="92"/>
      <c r="F70" s="93">
        <f t="shared" si="16"/>
        <v>0</v>
      </c>
      <c r="G70" s="92"/>
      <c r="H70" s="92"/>
      <c r="I70" s="92">
        <f t="shared" si="15"/>
        <v>0</v>
      </c>
    </row>
    <row r="71" spans="2:9" ht="12.75">
      <c r="B71" s="97" t="s">
        <v>257</v>
      </c>
      <c r="C71" s="96"/>
      <c r="D71" s="93"/>
      <c r="E71" s="92"/>
      <c r="F71" s="93">
        <f t="shared" si="16"/>
        <v>0</v>
      </c>
      <c r="G71" s="92"/>
      <c r="H71" s="92"/>
      <c r="I71" s="92">
        <f t="shared" si="15"/>
        <v>0</v>
      </c>
    </row>
    <row r="72" spans="2:9" ht="12.75">
      <c r="B72" s="95" t="s">
        <v>256</v>
      </c>
      <c r="C72" s="94"/>
      <c r="D72" s="93">
        <f>SUM(D73:D75)</f>
        <v>0</v>
      </c>
      <c r="E72" s="93">
        <f>SUM(E73:E75)</f>
        <v>0</v>
      </c>
      <c r="F72" s="93">
        <f>SUM(F73:F75)</f>
        <v>0</v>
      </c>
      <c r="G72" s="93">
        <f>SUM(G73:G75)</f>
        <v>0</v>
      </c>
      <c r="H72" s="93">
        <f>SUM(H73:H75)</f>
        <v>0</v>
      </c>
      <c r="I72" s="92">
        <f t="shared" si="15"/>
        <v>0</v>
      </c>
    </row>
    <row r="73" spans="2:9" ht="12.75">
      <c r="B73" s="97" t="s">
        <v>255</v>
      </c>
      <c r="C73" s="96"/>
      <c r="D73" s="93"/>
      <c r="E73" s="92"/>
      <c r="F73" s="93">
        <f>D73+E73</f>
        <v>0</v>
      </c>
      <c r="G73" s="92"/>
      <c r="H73" s="92"/>
      <c r="I73" s="92">
        <f t="shared" si="15"/>
        <v>0</v>
      </c>
    </row>
    <row r="74" spans="2:9" ht="12.75">
      <c r="B74" s="97" t="s">
        <v>254</v>
      </c>
      <c r="C74" s="96"/>
      <c r="D74" s="93"/>
      <c r="E74" s="92"/>
      <c r="F74" s="93">
        <f>D74+E74</f>
        <v>0</v>
      </c>
      <c r="G74" s="92"/>
      <c r="H74" s="92"/>
      <c r="I74" s="92">
        <f t="shared" si="15"/>
        <v>0</v>
      </c>
    </row>
    <row r="75" spans="2:9" ht="12.75">
      <c r="B75" s="97" t="s">
        <v>253</v>
      </c>
      <c r="C75" s="96"/>
      <c r="D75" s="93"/>
      <c r="E75" s="92"/>
      <c r="F75" s="93">
        <f>D75+E75</f>
        <v>0</v>
      </c>
      <c r="G75" s="92"/>
      <c r="H75" s="92"/>
      <c r="I75" s="92">
        <f t="shared" si="15"/>
        <v>0</v>
      </c>
    </row>
    <row r="76" spans="2:9" ht="12.75">
      <c r="B76" s="95" t="s">
        <v>252</v>
      </c>
      <c r="C76" s="94"/>
      <c r="D76" s="93">
        <f>SUM(D77:D83)</f>
        <v>0</v>
      </c>
      <c r="E76" s="93">
        <f>SUM(E77:E83)</f>
        <v>0</v>
      </c>
      <c r="F76" s="93">
        <f>SUM(F77:F83)</f>
        <v>0</v>
      </c>
      <c r="G76" s="93">
        <f>SUM(G77:G83)</f>
        <v>0</v>
      </c>
      <c r="H76" s="93">
        <f>SUM(H77:H83)</f>
        <v>0</v>
      </c>
      <c r="I76" s="92">
        <f t="shared" si="15"/>
        <v>0</v>
      </c>
    </row>
    <row r="77" spans="2:9" ht="12.75">
      <c r="B77" s="97" t="s">
        <v>251</v>
      </c>
      <c r="C77" s="96"/>
      <c r="D77" s="93"/>
      <c r="E77" s="92"/>
      <c r="F77" s="93">
        <f aca="true" t="shared" si="17" ref="F77:F83">D77+E77</f>
        <v>0</v>
      </c>
      <c r="G77" s="92"/>
      <c r="H77" s="92"/>
      <c r="I77" s="92">
        <f t="shared" si="15"/>
        <v>0</v>
      </c>
    </row>
    <row r="78" spans="2:9" ht="12.75">
      <c r="B78" s="97" t="s">
        <v>250</v>
      </c>
      <c r="C78" s="96"/>
      <c r="D78" s="93"/>
      <c r="E78" s="92"/>
      <c r="F78" s="93">
        <f t="shared" si="17"/>
        <v>0</v>
      </c>
      <c r="G78" s="92"/>
      <c r="H78" s="92"/>
      <c r="I78" s="92">
        <f t="shared" si="15"/>
        <v>0</v>
      </c>
    </row>
    <row r="79" spans="2:9" ht="12.75">
      <c r="B79" s="97" t="s">
        <v>249</v>
      </c>
      <c r="C79" s="96"/>
      <c r="D79" s="93"/>
      <c r="E79" s="92"/>
      <c r="F79" s="93">
        <f t="shared" si="17"/>
        <v>0</v>
      </c>
      <c r="G79" s="92"/>
      <c r="H79" s="92"/>
      <c r="I79" s="92">
        <f t="shared" si="15"/>
        <v>0</v>
      </c>
    </row>
    <row r="80" spans="2:9" ht="12.75">
      <c r="B80" s="97" t="s">
        <v>248</v>
      </c>
      <c r="C80" s="96"/>
      <c r="D80" s="93"/>
      <c r="E80" s="92"/>
      <c r="F80" s="93">
        <f t="shared" si="17"/>
        <v>0</v>
      </c>
      <c r="G80" s="92"/>
      <c r="H80" s="92"/>
      <c r="I80" s="92">
        <f t="shared" si="15"/>
        <v>0</v>
      </c>
    </row>
    <row r="81" spans="2:9" ht="12.75">
      <c r="B81" s="97" t="s">
        <v>247</v>
      </c>
      <c r="C81" s="96"/>
      <c r="D81" s="93"/>
      <c r="E81" s="92"/>
      <c r="F81" s="93">
        <f t="shared" si="17"/>
        <v>0</v>
      </c>
      <c r="G81" s="92"/>
      <c r="H81" s="92"/>
      <c r="I81" s="92">
        <f t="shared" si="15"/>
        <v>0</v>
      </c>
    </row>
    <row r="82" spans="2:9" ht="12.75">
      <c r="B82" s="97" t="s">
        <v>246</v>
      </c>
      <c r="C82" s="96"/>
      <c r="D82" s="93"/>
      <c r="E82" s="92"/>
      <c r="F82" s="93">
        <f t="shared" si="17"/>
        <v>0</v>
      </c>
      <c r="G82" s="92"/>
      <c r="H82" s="92"/>
      <c r="I82" s="92">
        <f t="shared" si="15"/>
        <v>0</v>
      </c>
    </row>
    <row r="83" spans="2:9" ht="12.75">
      <c r="B83" s="97" t="s">
        <v>245</v>
      </c>
      <c r="C83" s="96"/>
      <c r="D83" s="93"/>
      <c r="E83" s="92"/>
      <c r="F83" s="93">
        <f t="shared" si="17"/>
        <v>0</v>
      </c>
      <c r="G83" s="92"/>
      <c r="H83" s="92"/>
      <c r="I83" s="92">
        <f t="shared" si="15"/>
        <v>0</v>
      </c>
    </row>
    <row r="84" spans="2:9" ht="12.75">
      <c r="B84" s="104"/>
      <c r="C84" s="103"/>
      <c r="D84" s="102"/>
      <c r="E84" s="101"/>
      <c r="F84" s="101"/>
      <c r="G84" s="101"/>
      <c r="H84" s="101"/>
      <c r="I84" s="101"/>
    </row>
    <row r="85" spans="2:9" ht="12.75">
      <c r="B85" s="100" t="s">
        <v>318</v>
      </c>
      <c r="C85" s="99"/>
      <c r="D85" s="98">
        <f aca="true" t="shared" si="18" ref="D85:I85">D86+D104+D94+D114+D124+D134+D138+D147+D151</f>
        <v>5397025357</v>
      </c>
      <c r="E85" s="98">
        <f t="shared" si="18"/>
        <v>254719218.69000003</v>
      </c>
      <c r="F85" s="98">
        <f t="shared" si="18"/>
        <v>5651744575.69</v>
      </c>
      <c r="G85" s="98">
        <f t="shared" si="18"/>
        <v>5645542034.23</v>
      </c>
      <c r="H85" s="98">
        <f t="shared" si="18"/>
        <v>5567764090.63</v>
      </c>
      <c r="I85" s="98">
        <f t="shared" si="18"/>
        <v>6202541.45999996</v>
      </c>
    </row>
    <row r="86" spans="2:9" ht="12.75">
      <c r="B86" s="95" t="s">
        <v>317</v>
      </c>
      <c r="C86" s="94"/>
      <c r="D86" s="93">
        <f>SUM(D87:D93)</f>
        <v>5184730219</v>
      </c>
      <c r="E86" s="93">
        <f>SUM(E87:E93)</f>
        <v>102848752.30000001</v>
      </c>
      <c r="F86" s="93">
        <f>SUM(F87:F93)</f>
        <v>5287578971.299999</v>
      </c>
      <c r="G86" s="93">
        <f>SUM(G87:G93)</f>
        <v>5287577122.009999</v>
      </c>
      <c r="H86" s="93">
        <f>SUM(H87:H93)</f>
        <v>5267692490.91</v>
      </c>
      <c r="I86" s="92">
        <f aca="true" t="shared" si="19" ref="I86:I117">F86-G86</f>
        <v>1849.289999961853</v>
      </c>
    </row>
    <row r="87" spans="2:9" ht="12.75">
      <c r="B87" s="97" t="s">
        <v>316</v>
      </c>
      <c r="C87" s="96"/>
      <c r="D87" s="93">
        <v>2810652521.92</v>
      </c>
      <c r="E87" s="92">
        <v>304245324.7</v>
      </c>
      <c r="F87" s="93">
        <f aca="true" t="shared" si="20" ref="F87:F93">D87+E87</f>
        <v>3114897846.62</v>
      </c>
      <c r="G87" s="92">
        <v>3114897846.62</v>
      </c>
      <c r="H87" s="92">
        <v>3114897846.62</v>
      </c>
      <c r="I87" s="92">
        <f t="shared" si="19"/>
        <v>0</v>
      </c>
    </row>
    <row r="88" spans="2:9" ht="12.75">
      <c r="B88" s="97" t="s">
        <v>315</v>
      </c>
      <c r="C88" s="96"/>
      <c r="D88" s="93">
        <v>13884435</v>
      </c>
      <c r="E88" s="92">
        <v>-4445320.19</v>
      </c>
      <c r="F88" s="93">
        <f t="shared" si="20"/>
        <v>9439114.809999999</v>
      </c>
      <c r="G88" s="92">
        <v>9439114.81</v>
      </c>
      <c r="H88" s="92">
        <v>6919994.99</v>
      </c>
      <c r="I88" s="92">
        <f t="shared" si="19"/>
        <v>0</v>
      </c>
    </row>
    <row r="89" spans="2:9" ht="12.75">
      <c r="B89" s="97" t="s">
        <v>314</v>
      </c>
      <c r="C89" s="96"/>
      <c r="D89" s="93">
        <v>1158255996.34</v>
      </c>
      <c r="E89" s="92">
        <v>11923179.24</v>
      </c>
      <c r="F89" s="93">
        <f t="shared" si="20"/>
        <v>1170179175.58</v>
      </c>
      <c r="G89" s="92">
        <v>1170177326.29</v>
      </c>
      <c r="H89" s="92">
        <v>1152811815.01</v>
      </c>
      <c r="I89" s="92">
        <f t="shared" si="19"/>
        <v>1849.289999961853</v>
      </c>
    </row>
    <row r="90" spans="2:9" ht="12.75">
      <c r="B90" s="97" t="s">
        <v>313</v>
      </c>
      <c r="C90" s="96"/>
      <c r="D90" s="93"/>
      <c r="E90" s="92"/>
      <c r="F90" s="93">
        <f t="shared" si="20"/>
        <v>0</v>
      </c>
      <c r="G90" s="92"/>
      <c r="H90" s="92"/>
      <c r="I90" s="92">
        <f t="shared" si="19"/>
        <v>0</v>
      </c>
    </row>
    <row r="91" spans="2:9" ht="12.75">
      <c r="B91" s="97" t="s">
        <v>312</v>
      </c>
      <c r="C91" s="96"/>
      <c r="D91" s="93">
        <v>1137995265.74</v>
      </c>
      <c r="E91" s="92">
        <v>-204098861.64</v>
      </c>
      <c r="F91" s="93">
        <f t="shared" si="20"/>
        <v>933896404.1</v>
      </c>
      <c r="G91" s="92">
        <v>933896404.1</v>
      </c>
      <c r="H91" s="92">
        <v>933896404.1</v>
      </c>
      <c r="I91" s="92">
        <f t="shared" si="19"/>
        <v>0</v>
      </c>
    </row>
    <row r="92" spans="2:9" ht="12.75">
      <c r="B92" s="97" t="s">
        <v>311</v>
      </c>
      <c r="C92" s="96"/>
      <c r="D92" s="93"/>
      <c r="E92" s="92"/>
      <c r="F92" s="93">
        <f t="shared" si="20"/>
        <v>0</v>
      </c>
      <c r="G92" s="92"/>
      <c r="H92" s="92"/>
      <c r="I92" s="92">
        <f t="shared" si="19"/>
        <v>0</v>
      </c>
    </row>
    <row r="93" spans="2:9" ht="12.75">
      <c r="B93" s="97" t="s">
        <v>310</v>
      </c>
      <c r="C93" s="96"/>
      <c r="D93" s="93">
        <v>63942000</v>
      </c>
      <c r="E93" s="92">
        <v>-4775569.81</v>
      </c>
      <c r="F93" s="93">
        <f t="shared" si="20"/>
        <v>59166430.19</v>
      </c>
      <c r="G93" s="92">
        <v>59166430.19</v>
      </c>
      <c r="H93" s="92">
        <v>59166430.19</v>
      </c>
      <c r="I93" s="92">
        <f t="shared" si="19"/>
        <v>0</v>
      </c>
    </row>
    <row r="94" spans="2:9" ht="12.75">
      <c r="B94" s="95" t="s">
        <v>309</v>
      </c>
      <c r="C94" s="94"/>
      <c r="D94" s="93">
        <f>SUM(D95:D103)</f>
        <v>76051200</v>
      </c>
      <c r="E94" s="93">
        <f>SUM(E95:E103)</f>
        <v>50076297.3</v>
      </c>
      <c r="F94" s="93">
        <f>SUM(F95:F103)</f>
        <v>126127497.3</v>
      </c>
      <c r="G94" s="93">
        <f>SUM(G95:G103)</f>
        <v>123805004.8</v>
      </c>
      <c r="H94" s="93">
        <f>SUM(H95:H103)</f>
        <v>87789092.09</v>
      </c>
      <c r="I94" s="92">
        <f t="shared" si="19"/>
        <v>2322492.5</v>
      </c>
    </row>
    <row r="95" spans="2:9" ht="12.75">
      <c r="B95" s="97" t="s">
        <v>308</v>
      </c>
      <c r="C95" s="96"/>
      <c r="D95" s="93">
        <v>15101178.7</v>
      </c>
      <c r="E95" s="92">
        <v>20154951.62</v>
      </c>
      <c r="F95" s="93">
        <f aca="true" t="shared" si="21" ref="F95:F103">D95+E95</f>
        <v>35256130.32</v>
      </c>
      <c r="G95" s="92">
        <v>33952447.7</v>
      </c>
      <c r="H95" s="92">
        <v>19385131.03</v>
      </c>
      <c r="I95" s="92">
        <f t="shared" si="19"/>
        <v>1303682.6199999973</v>
      </c>
    </row>
    <row r="96" spans="2:9" ht="12.75">
      <c r="B96" s="97" t="s">
        <v>307</v>
      </c>
      <c r="C96" s="96"/>
      <c r="D96" s="93">
        <v>56538105</v>
      </c>
      <c r="E96" s="92">
        <v>20709181.38</v>
      </c>
      <c r="F96" s="93">
        <f t="shared" si="21"/>
        <v>77247286.38</v>
      </c>
      <c r="G96" s="92">
        <v>77072503.04</v>
      </c>
      <c r="H96" s="92">
        <v>56369009.74</v>
      </c>
      <c r="I96" s="92">
        <f t="shared" si="19"/>
        <v>174783.33999998868</v>
      </c>
    </row>
    <row r="97" spans="2:9" ht="12.75">
      <c r="B97" s="97" t="s">
        <v>306</v>
      </c>
      <c r="C97" s="96"/>
      <c r="D97" s="93">
        <v>0</v>
      </c>
      <c r="E97" s="92">
        <v>14139.64</v>
      </c>
      <c r="F97" s="93">
        <f t="shared" si="21"/>
        <v>14139.64</v>
      </c>
      <c r="G97" s="92">
        <v>13269.63</v>
      </c>
      <c r="H97" s="92">
        <v>13269.63</v>
      </c>
      <c r="I97" s="92">
        <f t="shared" si="19"/>
        <v>870.0100000000002</v>
      </c>
    </row>
    <row r="98" spans="2:9" ht="12.75">
      <c r="B98" s="97" t="s">
        <v>305</v>
      </c>
      <c r="C98" s="96"/>
      <c r="D98" s="93">
        <v>492513.36</v>
      </c>
      <c r="E98" s="92">
        <v>5113314.85</v>
      </c>
      <c r="F98" s="93">
        <f t="shared" si="21"/>
        <v>5605828.21</v>
      </c>
      <c r="G98" s="92">
        <v>5400502.34</v>
      </c>
      <c r="H98" s="92">
        <v>5342683.43</v>
      </c>
      <c r="I98" s="92">
        <f t="shared" si="19"/>
        <v>205325.8700000001</v>
      </c>
    </row>
    <row r="99" spans="2:9" ht="12.75">
      <c r="B99" s="97" t="s">
        <v>304</v>
      </c>
      <c r="C99" s="96"/>
      <c r="D99" s="93">
        <v>1759300</v>
      </c>
      <c r="E99" s="92">
        <v>-507310.24</v>
      </c>
      <c r="F99" s="93">
        <f t="shared" si="21"/>
        <v>1251989.76</v>
      </c>
      <c r="G99" s="92">
        <v>1033166.1</v>
      </c>
      <c r="H99" s="92">
        <v>850860.21</v>
      </c>
      <c r="I99" s="92">
        <f t="shared" si="19"/>
        <v>218823.66000000003</v>
      </c>
    </row>
    <row r="100" spans="2:9" ht="12.75">
      <c r="B100" s="97" t="s">
        <v>303</v>
      </c>
      <c r="C100" s="96"/>
      <c r="D100" s="93">
        <v>774300</v>
      </c>
      <c r="E100" s="92">
        <v>778489.76</v>
      </c>
      <c r="F100" s="93">
        <f t="shared" si="21"/>
        <v>1552789.76</v>
      </c>
      <c r="G100" s="92">
        <v>1477347.63</v>
      </c>
      <c r="H100" s="92">
        <v>1457547.63</v>
      </c>
      <c r="I100" s="92">
        <f t="shared" si="19"/>
        <v>75442.13000000012</v>
      </c>
    </row>
    <row r="101" spans="2:9" ht="12.75">
      <c r="B101" s="97" t="s">
        <v>302</v>
      </c>
      <c r="C101" s="96"/>
      <c r="D101" s="93">
        <v>1130302.94</v>
      </c>
      <c r="E101" s="92">
        <v>2755619.03</v>
      </c>
      <c r="F101" s="93">
        <f t="shared" si="21"/>
        <v>3885921.9699999997</v>
      </c>
      <c r="G101" s="92">
        <v>3728499.96</v>
      </c>
      <c r="H101" s="92">
        <v>3261193.18</v>
      </c>
      <c r="I101" s="92">
        <f t="shared" si="19"/>
        <v>157422.00999999978</v>
      </c>
    </row>
    <row r="102" spans="2:9" ht="12.75">
      <c r="B102" s="97" t="s">
        <v>301</v>
      </c>
      <c r="C102" s="96"/>
      <c r="D102" s="93"/>
      <c r="E102" s="92"/>
      <c r="F102" s="93">
        <f t="shared" si="21"/>
        <v>0</v>
      </c>
      <c r="G102" s="92"/>
      <c r="H102" s="92"/>
      <c r="I102" s="92">
        <f t="shared" si="19"/>
        <v>0</v>
      </c>
    </row>
    <row r="103" spans="2:9" ht="12.75">
      <c r="B103" s="97" t="s">
        <v>300</v>
      </c>
      <c r="C103" s="96"/>
      <c r="D103" s="93">
        <v>255500</v>
      </c>
      <c r="E103" s="92">
        <v>1057911.26</v>
      </c>
      <c r="F103" s="93">
        <f t="shared" si="21"/>
        <v>1313411.26</v>
      </c>
      <c r="G103" s="92">
        <v>1127268.4</v>
      </c>
      <c r="H103" s="92">
        <v>1109397.24</v>
      </c>
      <c r="I103" s="92">
        <f t="shared" si="19"/>
        <v>186142.8600000001</v>
      </c>
    </row>
    <row r="104" spans="2:9" ht="12.75">
      <c r="B104" s="95" t="s">
        <v>299</v>
      </c>
      <c r="C104" s="94"/>
      <c r="D104" s="93">
        <f>SUM(D105:D113)</f>
        <v>136243938</v>
      </c>
      <c r="E104" s="93">
        <f>SUM(E105:E113)</f>
        <v>-19248533.71</v>
      </c>
      <c r="F104" s="93">
        <f>SUM(F105:F113)</f>
        <v>116995404.29</v>
      </c>
      <c r="G104" s="93">
        <f>SUM(G105:G113)</f>
        <v>113146742.55000001</v>
      </c>
      <c r="H104" s="93">
        <f>SUM(H105:H113)</f>
        <v>93742819.78000002</v>
      </c>
      <c r="I104" s="92">
        <f t="shared" si="19"/>
        <v>3848661.7399999946</v>
      </c>
    </row>
    <row r="105" spans="2:9" ht="12.75">
      <c r="B105" s="97" t="s">
        <v>298</v>
      </c>
      <c r="C105" s="96"/>
      <c r="D105" s="93">
        <v>52229072</v>
      </c>
      <c r="E105" s="92">
        <v>-15804153.47</v>
      </c>
      <c r="F105" s="92">
        <f aca="true" t="shared" si="22" ref="F105:F113">D105+E105</f>
        <v>36424918.53</v>
      </c>
      <c r="G105" s="92">
        <v>36229160.52</v>
      </c>
      <c r="H105" s="92">
        <v>35792703.02</v>
      </c>
      <c r="I105" s="92">
        <f t="shared" si="19"/>
        <v>195758.0099999979</v>
      </c>
    </row>
    <row r="106" spans="2:9" ht="12.75">
      <c r="B106" s="97" t="s">
        <v>297</v>
      </c>
      <c r="C106" s="96"/>
      <c r="D106" s="93">
        <v>2088400</v>
      </c>
      <c r="E106" s="92">
        <v>-601425.73</v>
      </c>
      <c r="F106" s="92">
        <f t="shared" si="22"/>
        <v>1486974.27</v>
      </c>
      <c r="G106" s="92">
        <v>1470696.82</v>
      </c>
      <c r="H106" s="92">
        <v>1456776.82</v>
      </c>
      <c r="I106" s="92">
        <f t="shared" si="19"/>
        <v>16277.449999999953</v>
      </c>
    </row>
    <row r="107" spans="2:9" ht="12.75">
      <c r="B107" s="97" t="s">
        <v>296</v>
      </c>
      <c r="C107" s="96"/>
      <c r="D107" s="93">
        <v>865400</v>
      </c>
      <c r="E107" s="92">
        <v>19373644.05</v>
      </c>
      <c r="F107" s="92">
        <f t="shared" si="22"/>
        <v>20239044.05</v>
      </c>
      <c r="G107" s="92">
        <v>19940230.2</v>
      </c>
      <c r="H107" s="92">
        <v>3934758.84</v>
      </c>
      <c r="I107" s="92">
        <f t="shared" si="19"/>
        <v>298813.8500000015</v>
      </c>
    </row>
    <row r="108" spans="2:9" ht="12.75">
      <c r="B108" s="97" t="s">
        <v>295</v>
      </c>
      <c r="C108" s="96"/>
      <c r="D108" s="93">
        <v>970000</v>
      </c>
      <c r="E108" s="92">
        <v>-790685.93</v>
      </c>
      <c r="F108" s="92">
        <f t="shared" si="22"/>
        <v>179314.06999999995</v>
      </c>
      <c r="G108" s="92">
        <v>176654.85</v>
      </c>
      <c r="H108" s="92">
        <v>157208.09</v>
      </c>
      <c r="I108" s="92">
        <f t="shared" si="19"/>
        <v>2659.219999999943</v>
      </c>
    </row>
    <row r="109" spans="2:9" ht="12.75">
      <c r="B109" s="97" t="s">
        <v>294</v>
      </c>
      <c r="C109" s="96"/>
      <c r="D109" s="93">
        <v>3141900</v>
      </c>
      <c r="E109" s="92">
        <v>4216876.06</v>
      </c>
      <c r="F109" s="92">
        <f t="shared" si="22"/>
        <v>7358776.06</v>
      </c>
      <c r="G109" s="92">
        <v>6133521.21</v>
      </c>
      <c r="H109" s="92">
        <v>4528016.09</v>
      </c>
      <c r="I109" s="92">
        <f t="shared" si="19"/>
        <v>1225254.8499999996</v>
      </c>
    </row>
    <row r="110" spans="2:9" ht="12.75">
      <c r="B110" s="97" t="s">
        <v>293</v>
      </c>
      <c r="C110" s="96"/>
      <c r="D110" s="93">
        <v>200000</v>
      </c>
      <c r="E110" s="92">
        <v>-59182.23</v>
      </c>
      <c r="F110" s="92">
        <f t="shared" si="22"/>
        <v>140817.77</v>
      </c>
      <c r="G110" s="92">
        <v>126277.17</v>
      </c>
      <c r="H110" s="92">
        <v>126277.17</v>
      </c>
      <c r="I110" s="92">
        <f t="shared" si="19"/>
        <v>14540.599999999991</v>
      </c>
    </row>
    <row r="111" spans="2:9" ht="12.75">
      <c r="B111" s="97" t="s">
        <v>292</v>
      </c>
      <c r="C111" s="96"/>
      <c r="D111" s="93">
        <v>400100</v>
      </c>
      <c r="E111" s="92">
        <v>938941.09</v>
      </c>
      <c r="F111" s="92">
        <f t="shared" si="22"/>
        <v>1339041.0899999999</v>
      </c>
      <c r="G111" s="92">
        <v>936600.94</v>
      </c>
      <c r="H111" s="92">
        <v>924558.94</v>
      </c>
      <c r="I111" s="92">
        <f t="shared" si="19"/>
        <v>402440.1499999999</v>
      </c>
    </row>
    <row r="112" spans="2:9" ht="12.75">
      <c r="B112" s="97" t="s">
        <v>291</v>
      </c>
      <c r="C112" s="96"/>
      <c r="D112" s="93">
        <v>900000</v>
      </c>
      <c r="E112" s="92">
        <v>3836522.93</v>
      </c>
      <c r="F112" s="92">
        <f t="shared" si="22"/>
        <v>4736522.93</v>
      </c>
      <c r="G112" s="92">
        <v>3043605.32</v>
      </c>
      <c r="H112" s="92">
        <v>1732525.29</v>
      </c>
      <c r="I112" s="92">
        <f t="shared" si="19"/>
        <v>1692917.6099999999</v>
      </c>
    </row>
    <row r="113" spans="2:9" ht="12.75">
      <c r="B113" s="97" t="s">
        <v>290</v>
      </c>
      <c r="C113" s="96"/>
      <c r="D113" s="93">
        <v>75449066</v>
      </c>
      <c r="E113" s="92">
        <v>-30359070.48</v>
      </c>
      <c r="F113" s="92">
        <f t="shared" si="22"/>
        <v>45089995.519999996</v>
      </c>
      <c r="G113" s="92">
        <v>45089995.52</v>
      </c>
      <c r="H113" s="92">
        <v>45089995.52</v>
      </c>
      <c r="I113" s="92">
        <f t="shared" si="19"/>
        <v>0</v>
      </c>
    </row>
    <row r="114" spans="2:9" ht="25.5" customHeight="1">
      <c r="B114" s="201" t="s">
        <v>289</v>
      </c>
      <c r="C114" s="202"/>
      <c r="D114" s="93">
        <f>SUM(D115:D123)</f>
        <v>0</v>
      </c>
      <c r="E114" s="93">
        <f>SUM(E115:E123)</f>
        <v>97228698.09</v>
      </c>
      <c r="F114" s="93">
        <f>SUM(F115:F123)</f>
        <v>97228698.09</v>
      </c>
      <c r="G114" s="93">
        <f>SUM(G115:G123)</f>
        <v>97228678</v>
      </c>
      <c r="H114" s="93">
        <f>SUM(H115:H123)</f>
        <v>97228678</v>
      </c>
      <c r="I114" s="92">
        <f t="shared" si="19"/>
        <v>20.09000000357628</v>
      </c>
    </row>
    <row r="115" spans="2:9" ht="12.75">
      <c r="B115" s="97" t="s">
        <v>288</v>
      </c>
      <c r="C115" s="96"/>
      <c r="D115" s="93">
        <v>0</v>
      </c>
      <c r="E115" s="92">
        <v>96774404</v>
      </c>
      <c r="F115" s="92">
        <f aca="true" t="shared" si="23" ref="F115:F123">D115+E115</f>
        <v>96774404</v>
      </c>
      <c r="G115" s="92">
        <v>96774404</v>
      </c>
      <c r="H115" s="92">
        <v>96774404</v>
      </c>
      <c r="I115" s="92">
        <f t="shared" si="19"/>
        <v>0</v>
      </c>
    </row>
    <row r="116" spans="2:9" ht="12.75">
      <c r="B116" s="97" t="s">
        <v>287</v>
      </c>
      <c r="C116" s="96"/>
      <c r="D116" s="93"/>
      <c r="E116" s="92"/>
      <c r="F116" s="92">
        <f t="shared" si="23"/>
        <v>0</v>
      </c>
      <c r="G116" s="92"/>
      <c r="H116" s="92"/>
      <c r="I116" s="92">
        <f t="shared" si="19"/>
        <v>0</v>
      </c>
    </row>
    <row r="117" spans="2:9" ht="12.75">
      <c r="B117" s="97" t="s">
        <v>286</v>
      </c>
      <c r="C117" s="96"/>
      <c r="D117" s="93"/>
      <c r="E117" s="92"/>
      <c r="F117" s="92">
        <f t="shared" si="23"/>
        <v>0</v>
      </c>
      <c r="G117" s="92"/>
      <c r="H117" s="92"/>
      <c r="I117" s="92">
        <f t="shared" si="19"/>
        <v>0</v>
      </c>
    </row>
    <row r="118" spans="2:9" ht="12.75">
      <c r="B118" s="97" t="s">
        <v>285</v>
      </c>
      <c r="C118" s="96"/>
      <c r="D118" s="93">
        <v>0</v>
      </c>
      <c r="E118" s="92">
        <v>454294.09</v>
      </c>
      <c r="F118" s="92">
        <f t="shared" si="23"/>
        <v>454294.09</v>
      </c>
      <c r="G118" s="92">
        <v>454274</v>
      </c>
      <c r="H118" s="92">
        <v>454274</v>
      </c>
      <c r="I118" s="92">
        <f aca="true" t="shared" si="24" ref="I118:I149">F118-G118</f>
        <v>20.09000000002561</v>
      </c>
    </row>
    <row r="119" spans="2:9" ht="12.75">
      <c r="B119" s="97" t="s">
        <v>284</v>
      </c>
      <c r="C119" s="96"/>
      <c r="D119" s="93"/>
      <c r="E119" s="92"/>
      <c r="F119" s="92">
        <f t="shared" si="23"/>
        <v>0</v>
      </c>
      <c r="G119" s="92"/>
      <c r="H119" s="92"/>
      <c r="I119" s="92">
        <f t="shared" si="24"/>
        <v>0</v>
      </c>
    </row>
    <row r="120" spans="2:9" ht="12.75">
      <c r="B120" s="97" t="s">
        <v>283</v>
      </c>
      <c r="C120" s="96"/>
      <c r="D120" s="93"/>
      <c r="E120" s="92"/>
      <c r="F120" s="92">
        <f t="shared" si="23"/>
        <v>0</v>
      </c>
      <c r="G120" s="92"/>
      <c r="H120" s="92"/>
      <c r="I120" s="92">
        <f t="shared" si="24"/>
        <v>0</v>
      </c>
    </row>
    <row r="121" spans="2:9" ht="12.75">
      <c r="B121" s="97" t="s">
        <v>282</v>
      </c>
      <c r="C121" s="96"/>
      <c r="D121" s="93"/>
      <c r="E121" s="92"/>
      <c r="F121" s="92">
        <f t="shared" si="23"/>
        <v>0</v>
      </c>
      <c r="G121" s="92"/>
      <c r="H121" s="92"/>
      <c r="I121" s="92">
        <f t="shared" si="24"/>
        <v>0</v>
      </c>
    </row>
    <row r="122" spans="2:9" ht="12.75">
      <c r="B122" s="97" t="s">
        <v>281</v>
      </c>
      <c r="C122" s="96"/>
      <c r="D122" s="93"/>
      <c r="E122" s="92"/>
      <c r="F122" s="92">
        <f t="shared" si="23"/>
        <v>0</v>
      </c>
      <c r="G122" s="92"/>
      <c r="H122" s="92"/>
      <c r="I122" s="92">
        <f t="shared" si="24"/>
        <v>0</v>
      </c>
    </row>
    <row r="123" spans="2:9" ht="12.75">
      <c r="B123" s="97" t="s">
        <v>280</v>
      </c>
      <c r="C123" s="96"/>
      <c r="D123" s="93"/>
      <c r="E123" s="92"/>
      <c r="F123" s="92">
        <f t="shared" si="23"/>
        <v>0</v>
      </c>
      <c r="G123" s="92"/>
      <c r="H123" s="92"/>
      <c r="I123" s="92">
        <f t="shared" si="24"/>
        <v>0</v>
      </c>
    </row>
    <row r="124" spans="2:9" ht="12.75">
      <c r="B124" s="95" t="s">
        <v>279</v>
      </c>
      <c r="C124" s="94"/>
      <c r="D124" s="93">
        <f>SUM(D125:D133)</f>
        <v>0</v>
      </c>
      <c r="E124" s="93">
        <f>SUM(E125:E133)</f>
        <v>23814004.71</v>
      </c>
      <c r="F124" s="93">
        <f>SUM(F125:F133)</f>
        <v>23814004.71</v>
      </c>
      <c r="G124" s="93">
        <f>SUM(G125:G133)</f>
        <v>23784486.87</v>
      </c>
      <c r="H124" s="93">
        <f>SUM(H125:H133)</f>
        <v>21311009.85</v>
      </c>
      <c r="I124" s="92">
        <f t="shared" si="24"/>
        <v>29517.83999999985</v>
      </c>
    </row>
    <row r="125" spans="2:9" ht="12.75">
      <c r="B125" s="97" t="s">
        <v>278</v>
      </c>
      <c r="C125" s="96"/>
      <c r="D125" s="93">
        <v>0</v>
      </c>
      <c r="E125" s="92">
        <v>16850214.68</v>
      </c>
      <c r="F125" s="92">
        <f aca="true" t="shared" si="25" ref="F125:F133">D125+E125</f>
        <v>16850214.68</v>
      </c>
      <c r="G125" s="92">
        <v>16850214.39</v>
      </c>
      <c r="H125" s="92">
        <v>14650246.65</v>
      </c>
      <c r="I125" s="92">
        <f t="shared" si="24"/>
        <v>0.28999999910593033</v>
      </c>
    </row>
    <row r="126" spans="2:9" ht="12.75">
      <c r="B126" s="97" t="s">
        <v>277</v>
      </c>
      <c r="C126" s="96"/>
      <c r="D126" s="93">
        <v>0</v>
      </c>
      <c r="E126" s="92">
        <v>6339353.98</v>
      </c>
      <c r="F126" s="92">
        <f t="shared" si="25"/>
        <v>6339353.98</v>
      </c>
      <c r="G126" s="92">
        <v>6326525.4</v>
      </c>
      <c r="H126" s="92">
        <v>6184215.97</v>
      </c>
      <c r="I126" s="92">
        <f t="shared" si="24"/>
        <v>12828.580000000075</v>
      </c>
    </row>
    <row r="127" spans="2:9" ht="12.75">
      <c r="B127" s="97" t="s">
        <v>276</v>
      </c>
      <c r="C127" s="96"/>
      <c r="D127" s="93">
        <v>0</v>
      </c>
      <c r="E127" s="92">
        <v>130255.12</v>
      </c>
      <c r="F127" s="92">
        <f t="shared" si="25"/>
        <v>130255.12</v>
      </c>
      <c r="G127" s="92">
        <v>130255.07</v>
      </c>
      <c r="H127" s="92">
        <v>91555.12</v>
      </c>
      <c r="I127" s="92">
        <f t="shared" si="24"/>
        <v>0.04999999998835847</v>
      </c>
    </row>
    <row r="128" spans="2:9" ht="12.75">
      <c r="B128" s="97" t="s">
        <v>275</v>
      </c>
      <c r="C128" s="96"/>
      <c r="D128" s="93"/>
      <c r="E128" s="92"/>
      <c r="F128" s="92">
        <f t="shared" si="25"/>
        <v>0</v>
      </c>
      <c r="G128" s="92"/>
      <c r="H128" s="92"/>
      <c r="I128" s="92">
        <f t="shared" si="24"/>
        <v>0</v>
      </c>
    </row>
    <row r="129" spans="2:9" ht="12.75">
      <c r="B129" s="97" t="s">
        <v>274</v>
      </c>
      <c r="C129" s="96"/>
      <c r="D129" s="93"/>
      <c r="E129" s="92"/>
      <c r="F129" s="92">
        <f t="shared" si="25"/>
        <v>0</v>
      </c>
      <c r="G129" s="92"/>
      <c r="H129" s="92"/>
      <c r="I129" s="92">
        <f t="shared" si="24"/>
        <v>0</v>
      </c>
    </row>
    <row r="130" spans="2:9" ht="12.75">
      <c r="B130" s="97" t="s">
        <v>273</v>
      </c>
      <c r="C130" s="96"/>
      <c r="D130" s="93">
        <v>0</v>
      </c>
      <c r="E130" s="92">
        <v>434334.7</v>
      </c>
      <c r="F130" s="92">
        <f t="shared" si="25"/>
        <v>434334.7</v>
      </c>
      <c r="G130" s="92">
        <v>417645.78</v>
      </c>
      <c r="H130" s="92">
        <v>325145.88</v>
      </c>
      <c r="I130" s="92">
        <f t="shared" si="24"/>
        <v>16688.919999999984</v>
      </c>
    </row>
    <row r="131" spans="2:9" ht="12.75">
      <c r="B131" s="97" t="s">
        <v>272</v>
      </c>
      <c r="C131" s="96"/>
      <c r="D131" s="93"/>
      <c r="E131" s="92"/>
      <c r="F131" s="92">
        <f t="shared" si="25"/>
        <v>0</v>
      </c>
      <c r="G131" s="92"/>
      <c r="H131" s="92"/>
      <c r="I131" s="92">
        <f t="shared" si="24"/>
        <v>0</v>
      </c>
    </row>
    <row r="132" spans="2:9" ht="12.75">
      <c r="B132" s="97" t="s">
        <v>271</v>
      </c>
      <c r="C132" s="96"/>
      <c r="D132" s="93"/>
      <c r="E132" s="92"/>
      <c r="F132" s="92">
        <f t="shared" si="25"/>
        <v>0</v>
      </c>
      <c r="G132" s="92"/>
      <c r="H132" s="92"/>
      <c r="I132" s="92">
        <f t="shared" si="24"/>
        <v>0</v>
      </c>
    </row>
    <row r="133" spans="2:9" ht="12.75">
      <c r="B133" s="97" t="s">
        <v>270</v>
      </c>
      <c r="C133" s="96"/>
      <c r="D133" s="93">
        <v>0</v>
      </c>
      <c r="E133" s="92">
        <v>59846.23</v>
      </c>
      <c r="F133" s="92">
        <f t="shared" si="25"/>
        <v>59846.23</v>
      </c>
      <c r="G133" s="92">
        <v>59846.23</v>
      </c>
      <c r="H133" s="92">
        <v>59846.23</v>
      </c>
      <c r="I133" s="92">
        <f t="shared" si="24"/>
        <v>0</v>
      </c>
    </row>
    <row r="134" spans="2:9" ht="12.75">
      <c r="B134" s="95" t="s">
        <v>269</v>
      </c>
      <c r="C134" s="94"/>
      <c r="D134" s="93">
        <f>SUM(D135:D137)</f>
        <v>0</v>
      </c>
      <c r="E134" s="93">
        <f>SUM(E135:E137)</f>
        <v>0</v>
      </c>
      <c r="F134" s="93">
        <f>SUM(F135:F137)</f>
        <v>0</v>
      </c>
      <c r="G134" s="93">
        <f>SUM(G135:G137)</f>
        <v>0</v>
      </c>
      <c r="H134" s="93">
        <f>SUM(H135:H137)</f>
        <v>0</v>
      </c>
      <c r="I134" s="92">
        <f t="shared" si="24"/>
        <v>0</v>
      </c>
    </row>
    <row r="135" spans="2:9" ht="12.75">
      <c r="B135" s="97" t="s">
        <v>268</v>
      </c>
      <c r="C135" s="96"/>
      <c r="D135" s="93"/>
      <c r="E135" s="92"/>
      <c r="F135" s="92">
        <f>D135+E135</f>
        <v>0</v>
      </c>
      <c r="G135" s="92"/>
      <c r="H135" s="92"/>
      <c r="I135" s="92">
        <f t="shared" si="24"/>
        <v>0</v>
      </c>
    </row>
    <row r="136" spans="2:9" ht="12.75">
      <c r="B136" s="97" t="s">
        <v>267</v>
      </c>
      <c r="C136" s="96"/>
      <c r="D136" s="93"/>
      <c r="E136" s="92"/>
      <c r="F136" s="92">
        <f>D136+E136</f>
        <v>0</v>
      </c>
      <c r="G136" s="92"/>
      <c r="H136" s="92"/>
      <c r="I136" s="92">
        <f t="shared" si="24"/>
        <v>0</v>
      </c>
    </row>
    <row r="137" spans="2:9" ht="12.75">
      <c r="B137" s="97" t="s">
        <v>266</v>
      </c>
      <c r="C137" s="96"/>
      <c r="D137" s="93"/>
      <c r="E137" s="92"/>
      <c r="F137" s="92">
        <f>D137+E137</f>
        <v>0</v>
      </c>
      <c r="G137" s="92"/>
      <c r="H137" s="92"/>
      <c r="I137" s="92">
        <f t="shared" si="24"/>
        <v>0</v>
      </c>
    </row>
    <row r="138" spans="2:9" ht="12.75">
      <c r="B138" s="95" t="s">
        <v>265</v>
      </c>
      <c r="C138" s="94"/>
      <c r="D138" s="93">
        <f>SUM(D139:D146)</f>
        <v>0</v>
      </c>
      <c r="E138" s="93">
        <f>SUM(E139:E146)</f>
        <v>0</v>
      </c>
      <c r="F138" s="93">
        <f>F139+F140+F141+F142+F143+F145+F146</f>
        <v>0</v>
      </c>
      <c r="G138" s="93">
        <f>SUM(G139:G146)</f>
        <v>0</v>
      </c>
      <c r="H138" s="93">
        <f>SUM(H139:H146)</f>
        <v>0</v>
      </c>
      <c r="I138" s="92">
        <f t="shared" si="24"/>
        <v>0</v>
      </c>
    </row>
    <row r="139" spans="2:9" ht="12.75">
      <c r="B139" s="97" t="s">
        <v>264</v>
      </c>
      <c r="C139" s="96"/>
      <c r="D139" s="93"/>
      <c r="E139" s="92"/>
      <c r="F139" s="92">
        <f aca="true" t="shared" si="26" ref="F139:F146">D139+E139</f>
        <v>0</v>
      </c>
      <c r="G139" s="92"/>
      <c r="H139" s="92"/>
      <c r="I139" s="92">
        <f t="shared" si="24"/>
        <v>0</v>
      </c>
    </row>
    <row r="140" spans="2:9" ht="12.75">
      <c r="B140" s="97" t="s">
        <v>263</v>
      </c>
      <c r="C140" s="96"/>
      <c r="D140" s="93"/>
      <c r="E140" s="92"/>
      <c r="F140" s="92">
        <f t="shared" si="26"/>
        <v>0</v>
      </c>
      <c r="G140" s="92"/>
      <c r="H140" s="92"/>
      <c r="I140" s="92">
        <f t="shared" si="24"/>
        <v>0</v>
      </c>
    </row>
    <row r="141" spans="2:9" ht="12.75">
      <c r="B141" s="97" t="s">
        <v>262</v>
      </c>
      <c r="C141" s="96"/>
      <c r="D141" s="93"/>
      <c r="E141" s="92"/>
      <c r="F141" s="92">
        <f t="shared" si="26"/>
        <v>0</v>
      </c>
      <c r="G141" s="92"/>
      <c r="H141" s="92"/>
      <c r="I141" s="92">
        <f t="shared" si="24"/>
        <v>0</v>
      </c>
    </row>
    <row r="142" spans="2:9" ht="12.75">
      <c r="B142" s="97" t="s">
        <v>261</v>
      </c>
      <c r="C142" s="96"/>
      <c r="D142" s="93"/>
      <c r="E142" s="92"/>
      <c r="F142" s="92">
        <f t="shared" si="26"/>
        <v>0</v>
      </c>
      <c r="G142" s="92"/>
      <c r="H142" s="92"/>
      <c r="I142" s="92">
        <f t="shared" si="24"/>
        <v>0</v>
      </c>
    </row>
    <row r="143" spans="2:9" ht="12.75">
      <c r="B143" s="97" t="s">
        <v>260</v>
      </c>
      <c r="C143" s="96"/>
      <c r="D143" s="93"/>
      <c r="E143" s="92"/>
      <c r="F143" s="92">
        <f t="shared" si="26"/>
        <v>0</v>
      </c>
      <c r="G143" s="92"/>
      <c r="H143" s="92"/>
      <c r="I143" s="92">
        <f t="shared" si="24"/>
        <v>0</v>
      </c>
    </row>
    <row r="144" spans="2:9" ht="12.75">
      <c r="B144" s="97" t="s">
        <v>259</v>
      </c>
      <c r="C144" s="96"/>
      <c r="D144" s="93"/>
      <c r="E144" s="92"/>
      <c r="F144" s="92">
        <f t="shared" si="26"/>
        <v>0</v>
      </c>
      <c r="G144" s="92"/>
      <c r="H144" s="92"/>
      <c r="I144" s="92">
        <f t="shared" si="24"/>
        <v>0</v>
      </c>
    </row>
    <row r="145" spans="2:9" ht="12.75">
      <c r="B145" s="97" t="s">
        <v>258</v>
      </c>
      <c r="C145" s="96"/>
      <c r="D145" s="93"/>
      <c r="E145" s="92"/>
      <c r="F145" s="92">
        <f t="shared" si="26"/>
        <v>0</v>
      </c>
      <c r="G145" s="92"/>
      <c r="H145" s="92"/>
      <c r="I145" s="92">
        <f t="shared" si="24"/>
        <v>0</v>
      </c>
    </row>
    <row r="146" spans="2:9" ht="12.75">
      <c r="B146" s="97" t="s">
        <v>257</v>
      </c>
      <c r="C146" s="96"/>
      <c r="D146" s="93"/>
      <c r="E146" s="92"/>
      <c r="F146" s="92">
        <f t="shared" si="26"/>
        <v>0</v>
      </c>
      <c r="G146" s="92"/>
      <c r="H146" s="92"/>
      <c r="I146" s="92">
        <f t="shared" si="24"/>
        <v>0</v>
      </c>
    </row>
    <row r="147" spans="2:9" ht="12.75">
      <c r="B147" s="95" t="s">
        <v>256</v>
      </c>
      <c r="C147" s="94"/>
      <c r="D147" s="93">
        <f>SUM(D148:D150)</f>
        <v>0</v>
      </c>
      <c r="E147" s="93">
        <f>SUM(E148:E150)</f>
        <v>0</v>
      </c>
      <c r="F147" s="93">
        <f>SUM(F148:F150)</f>
        <v>0</v>
      </c>
      <c r="G147" s="93">
        <f>SUM(G148:G150)</f>
        <v>0</v>
      </c>
      <c r="H147" s="93">
        <f>SUM(H148:H150)</f>
        <v>0</v>
      </c>
      <c r="I147" s="92">
        <f t="shared" si="24"/>
        <v>0</v>
      </c>
    </row>
    <row r="148" spans="2:9" ht="12.75">
      <c r="B148" s="97" t="s">
        <v>255</v>
      </c>
      <c r="C148" s="96"/>
      <c r="D148" s="93"/>
      <c r="E148" s="92"/>
      <c r="F148" s="92">
        <f>D148+E148</f>
        <v>0</v>
      </c>
      <c r="G148" s="92"/>
      <c r="H148" s="92"/>
      <c r="I148" s="92">
        <f t="shared" si="24"/>
        <v>0</v>
      </c>
    </row>
    <row r="149" spans="2:9" ht="12.75">
      <c r="B149" s="97" t="s">
        <v>254</v>
      </c>
      <c r="C149" s="96"/>
      <c r="D149" s="93"/>
      <c r="E149" s="92"/>
      <c r="F149" s="92">
        <f>D149+E149</f>
        <v>0</v>
      </c>
      <c r="G149" s="92"/>
      <c r="H149" s="92"/>
      <c r="I149" s="92">
        <f t="shared" si="24"/>
        <v>0</v>
      </c>
    </row>
    <row r="150" spans="2:9" ht="12.75">
      <c r="B150" s="97" t="s">
        <v>253</v>
      </c>
      <c r="C150" s="96"/>
      <c r="D150" s="93"/>
      <c r="E150" s="92"/>
      <c r="F150" s="92">
        <f>D150+E150</f>
        <v>0</v>
      </c>
      <c r="G150" s="92"/>
      <c r="H150" s="92"/>
      <c r="I150" s="92">
        <f aca="true" t="shared" si="27" ref="I150:I158">F150-G150</f>
        <v>0</v>
      </c>
    </row>
    <row r="151" spans="2:9" ht="12.75">
      <c r="B151" s="95" t="s">
        <v>252</v>
      </c>
      <c r="C151" s="94"/>
      <c r="D151" s="93">
        <f>SUM(D152:D158)</f>
        <v>0</v>
      </c>
      <c r="E151" s="93">
        <f>SUM(E152:E158)</f>
        <v>0</v>
      </c>
      <c r="F151" s="93">
        <f>SUM(F152:F158)</f>
        <v>0</v>
      </c>
      <c r="G151" s="93">
        <f>SUM(G152:G158)</f>
        <v>0</v>
      </c>
      <c r="H151" s="93">
        <f>SUM(H152:H158)</f>
        <v>0</v>
      </c>
      <c r="I151" s="92">
        <f t="shared" si="27"/>
        <v>0</v>
      </c>
    </row>
    <row r="152" spans="2:9" ht="12.75">
      <c r="B152" s="97" t="s">
        <v>251</v>
      </c>
      <c r="C152" s="96"/>
      <c r="D152" s="93"/>
      <c r="E152" s="92"/>
      <c r="F152" s="92">
        <f aca="true" t="shared" si="28" ref="F152:F158">D152+E152</f>
        <v>0</v>
      </c>
      <c r="G152" s="92"/>
      <c r="H152" s="92"/>
      <c r="I152" s="92">
        <f t="shared" si="27"/>
        <v>0</v>
      </c>
    </row>
    <row r="153" spans="2:9" ht="12.75">
      <c r="B153" s="97" t="s">
        <v>250</v>
      </c>
      <c r="C153" s="96"/>
      <c r="D153" s="93"/>
      <c r="E153" s="92"/>
      <c r="F153" s="92">
        <f t="shared" si="28"/>
        <v>0</v>
      </c>
      <c r="G153" s="92"/>
      <c r="H153" s="92"/>
      <c r="I153" s="92">
        <f t="shared" si="27"/>
        <v>0</v>
      </c>
    </row>
    <row r="154" spans="2:9" ht="12.75">
      <c r="B154" s="97" t="s">
        <v>249</v>
      </c>
      <c r="C154" s="96"/>
      <c r="D154" s="93"/>
      <c r="E154" s="92"/>
      <c r="F154" s="92">
        <f t="shared" si="28"/>
        <v>0</v>
      </c>
      <c r="G154" s="92"/>
      <c r="H154" s="92"/>
      <c r="I154" s="92">
        <f t="shared" si="27"/>
        <v>0</v>
      </c>
    </row>
    <row r="155" spans="2:9" ht="12.75">
      <c r="B155" s="97" t="s">
        <v>248</v>
      </c>
      <c r="C155" s="96"/>
      <c r="D155" s="93"/>
      <c r="E155" s="92"/>
      <c r="F155" s="92">
        <f t="shared" si="28"/>
        <v>0</v>
      </c>
      <c r="G155" s="92"/>
      <c r="H155" s="92"/>
      <c r="I155" s="92">
        <f t="shared" si="27"/>
        <v>0</v>
      </c>
    </row>
    <row r="156" spans="2:9" ht="12.75">
      <c r="B156" s="97" t="s">
        <v>247</v>
      </c>
      <c r="C156" s="96"/>
      <c r="D156" s="93"/>
      <c r="E156" s="92"/>
      <c r="F156" s="92">
        <f t="shared" si="28"/>
        <v>0</v>
      </c>
      <c r="G156" s="92"/>
      <c r="H156" s="92"/>
      <c r="I156" s="92">
        <f t="shared" si="27"/>
        <v>0</v>
      </c>
    </row>
    <row r="157" spans="2:9" ht="12.75">
      <c r="B157" s="97" t="s">
        <v>246</v>
      </c>
      <c r="C157" s="96"/>
      <c r="D157" s="93"/>
      <c r="E157" s="92"/>
      <c r="F157" s="92">
        <f t="shared" si="28"/>
        <v>0</v>
      </c>
      <c r="G157" s="92"/>
      <c r="H157" s="92"/>
      <c r="I157" s="92">
        <f t="shared" si="27"/>
        <v>0</v>
      </c>
    </row>
    <row r="158" spans="2:9" ht="12.75">
      <c r="B158" s="97" t="s">
        <v>245</v>
      </c>
      <c r="C158" s="96"/>
      <c r="D158" s="93"/>
      <c r="E158" s="92"/>
      <c r="F158" s="92">
        <f t="shared" si="28"/>
        <v>0</v>
      </c>
      <c r="G158" s="92"/>
      <c r="H158" s="92"/>
      <c r="I158" s="92">
        <f t="shared" si="27"/>
        <v>0</v>
      </c>
    </row>
    <row r="159" spans="2:9" ht="12.75">
      <c r="B159" s="95"/>
      <c r="C159" s="94"/>
      <c r="D159" s="93"/>
      <c r="E159" s="92"/>
      <c r="F159" s="92"/>
      <c r="G159" s="92"/>
      <c r="H159" s="92"/>
      <c r="I159" s="92"/>
    </row>
    <row r="160" spans="2:9" ht="12.75">
      <c r="B160" s="91" t="s">
        <v>244</v>
      </c>
      <c r="C160" s="90"/>
      <c r="D160" s="89">
        <f aca="true" t="shared" si="29" ref="D160:I160">D10+D85</f>
        <v>5531246357</v>
      </c>
      <c r="E160" s="89">
        <f t="shared" si="29"/>
        <v>404617220.02</v>
      </c>
      <c r="F160" s="89">
        <f t="shared" si="29"/>
        <v>5935863577.0199995</v>
      </c>
      <c r="G160" s="89">
        <f t="shared" si="29"/>
        <v>5913425302.45</v>
      </c>
      <c r="H160" s="89">
        <f t="shared" si="29"/>
        <v>5764642859.39</v>
      </c>
      <c r="I160" s="89">
        <f t="shared" si="29"/>
        <v>22438274.569999963</v>
      </c>
    </row>
    <row r="161" spans="2:9" ht="13.5" thickBot="1">
      <c r="B161" s="88"/>
      <c r="C161" s="87"/>
      <c r="D161" s="86"/>
      <c r="E161" s="85"/>
      <c r="F161" s="85"/>
      <c r="G161" s="85"/>
      <c r="H161" s="85"/>
      <c r="I161" s="85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3"/>
  <rowBreaks count="1" manualBreakCount="1">
    <brk id="84" max="255" man="1"/>
  </rowBreaks>
  <legacyDrawing r:id="rId2"/>
  <oleObjects>
    <oleObject progId="Excel.Sheet.12" shapeId="110767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8"/>
  <sheetViews>
    <sheetView view="pageBreakPreview" zoomScale="60" zoomScalePageLayoutView="0" workbookViewId="0" topLeftCell="A1">
      <pane ySplit="8" topLeftCell="A12" activePane="bottomLeft" state="frozen"/>
      <selection pane="topLeft" activeCell="F69" sqref="F69"/>
      <selection pane="bottomLeft" activeCell="F69" sqref="F69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8.00390625" style="1" bestFit="1" customWidth="1"/>
    <col min="4" max="4" width="17.57421875" style="1" bestFit="1" customWidth="1"/>
    <col min="5" max="5" width="18.00390625" style="1" bestFit="1" customWidth="1"/>
    <col min="6" max="7" width="18.421875" style="1" bestFit="1" customWidth="1"/>
    <col min="8" max="8" width="19.140625" style="1" bestFit="1" customWidth="1"/>
    <col min="9" max="16384" width="11.00390625" style="1" customWidth="1"/>
  </cols>
  <sheetData>
    <row r="1" ht="13.5" thickBot="1"/>
    <row r="2" spans="2:8" ht="12.75">
      <c r="B2" s="209" t="s">
        <v>120</v>
      </c>
      <c r="C2" s="210"/>
      <c r="D2" s="210"/>
      <c r="E2" s="210"/>
      <c r="F2" s="210"/>
      <c r="G2" s="210"/>
      <c r="H2" s="211"/>
    </row>
    <row r="3" spans="2:8" ht="12.75">
      <c r="B3" s="162" t="s">
        <v>325</v>
      </c>
      <c r="C3" s="212"/>
      <c r="D3" s="212"/>
      <c r="E3" s="212"/>
      <c r="F3" s="212"/>
      <c r="G3" s="212"/>
      <c r="H3" s="164"/>
    </row>
    <row r="4" spans="2:8" ht="12.75">
      <c r="B4" s="162" t="s">
        <v>402</v>
      </c>
      <c r="C4" s="212"/>
      <c r="D4" s="212"/>
      <c r="E4" s="212"/>
      <c r="F4" s="212"/>
      <c r="G4" s="212"/>
      <c r="H4" s="164"/>
    </row>
    <row r="5" spans="2:8" ht="12.75">
      <c r="B5" s="162" t="s">
        <v>173</v>
      </c>
      <c r="C5" s="212"/>
      <c r="D5" s="212"/>
      <c r="E5" s="212"/>
      <c r="F5" s="212"/>
      <c r="G5" s="212"/>
      <c r="H5" s="164"/>
    </row>
    <row r="6" spans="2:8" ht="13.5" thickBot="1">
      <c r="B6" s="165" t="s">
        <v>1</v>
      </c>
      <c r="C6" s="166"/>
      <c r="D6" s="166"/>
      <c r="E6" s="166"/>
      <c r="F6" s="166"/>
      <c r="G6" s="166"/>
      <c r="H6" s="167"/>
    </row>
    <row r="7" spans="2:8" ht="13.5" thickBot="1">
      <c r="B7" s="192" t="s">
        <v>2</v>
      </c>
      <c r="C7" s="206" t="s">
        <v>323</v>
      </c>
      <c r="D7" s="207"/>
      <c r="E7" s="207"/>
      <c r="F7" s="207"/>
      <c r="G7" s="208"/>
      <c r="H7" s="192" t="s">
        <v>322</v>
      </c>
    </row>
    <row r="8" spans="2:8" ht="26.25" thickBot="1">
      <c r="B8" s="193"/>
      <c r="C8" s="21" t="s">
        <v>242</v>
      </c>
      <c r="D8" s="21" t="s">
        <v>401</v>
      </c>
      <c r="E8" s="21" t="s">
        <v>400</v>
      </c>
      <c r="F8" s="21" t="s">
        <v>212</v>
      </c>
      <c r="G8" s="21" t="s">
        <v>210</v>
      </c>
      <c r="H8" s="193"/>
    </row>
    <row r="9" spans="2:8" ht="12.75">
      <c r="B9" s="109" t="s">
        <v>399</v>
      </c>
      <c r="C9" s="115">
        <f aca="true" t="shared" si="0" ref="C9:H9">SUM(C10:C64)</f>
        <v>134221000</v>
      </c>
      <c r="D9" s="115">
        <f t="shared" si="0"/>
        <v>149898001.33000004</v>
      </c>
      <c r="E9" s="115">
        <f t="shared" si="0"/>
        <v>284119001.33000004</v>
      </c>
      <c r="F9" s="115">
        <f t="shared" si="0"/>
        <v>267883268.21999997</v>
      </c>
      <c r="G9" s="115">
        <f t="shared" si="0"/>
        <v>196878768.75999993</v>
      </c>
      <c r="H9" s="115">
        <f t="shared" si="0"/>
        <v>16235733.109999996</v>
      </c>
    </row>
    <row r="10" spans="2:8" ht="12.75" customHeight="1">
      <c r="B10" s="111" t="s">
        <v>395</v>
      </c>
      <c r="C10" s="112">
        <v>2897690.53</v>
      </c>
      <c r="D10" s="112">
        <v>5722131.05</v>
      </c>
      <c r="E10" s="112">
        <f aca="true" t="shared" si="1" ref="E10:E41">C10+D10</f>
        <v>8619821.58</v>
      </c>
      <c r="F10" s="112">
        <v>8619815.58</v>
      </c>
      <c r="G10" s="112">
        <v>3909135.4</v>
      </c>
      <c r="H10" s="92">
        <f aca="true" t="shared" si="2" ref="H10:H41">E10-F10</f>
        <v>6</v>
      </c>
    </row>
    <row r="11" spans="2:8" ht="12.75">
      <c r="B11" s="111" t="s">
        <v>394</v>
      </c>
      <c r="C11" s="9">
        <v>147942.24</v>
      </c>
      <c r="D11" s="9">
        <v>-145993.44</v>
      </c>
      <c r="E11" s="9">
        <f t="shared" si="1"/>
        <v>1948.7999999999884</v>
      </c>
      <c r="F11" s="9">
        <v>1948.8</v>
      </c>
      <c r="G11" s="9">
        <v>1948.8</v>
      </c>
      <c r="H11" s="92">
        <f t="shared" si="2"/>
        <v>-1.1596057447604835E-11</v>
      </c>
    </row>
    <row r="12" spans="2:8" ht="12.75">
      <c r="B12" s="111" t="s">
        <v>393</v>
      </c>
      <c r="C12" s="9">
        <v>200200</v>
      </c>
      <c r="D12" s="9">
        <v>207351.38</v>
      </c>
      <c r="E12" s="9">
        <f t="shared" si="1"/>
        <v>407551.38</v>
      </c>
      <c r="F12" s="9">
        <v>407551.38</v>
      </c>
      <c r="G12" s="9">
        <v>394018.24</v>
      </c>
      <c r="H12" s="92">
        <f t="shared" si="2"/>
        <v>0</v>
      </c>
    </row>
    <row r="13" spans="2:8" ht="12.75">
      <c r="B13" s="111" t="s">
        <v>391</v>
      </c>
      <c r="C13" s="9">
        <v>136053.23</v>
      </c>
      <c r="D13" s="9">
        <v>71354.05</v>
      </c>
      <c r="E13" s="9">
        <f t="shared" si="1"/>
        <v>207407.28000000003</v>
      </c>
      <c r="F13" s="9">
        <v>207407.28</v>
      </c>
      <c r="G13" s="9">
        <v>207407.28</v>
      </c>
      <c r="H13" s="92">
        <f t="shared" si="2"/>
        <v>0</v>
      </c>
    </row>
    <row r="14" spans="2:8" ht="12.75">
      <c r="B14" s="111" t="s">
        <v>389</v>
      </c>
      <c r="C14" s="9">
        <v>241918.79</v>
      </c>
      <c r="D14" s="9">
        <v>35483.61</v>
      </c>
      <c r="E14" s="9">
        <f t="shared" si="1"/>
        <v>277402.4</v>
      </c>
      <c r="F14" s="9">
        <v>277402.4</v>
      </c>
      <c r="G14" s="9">
        <v>277402.4</v>
      </c>
      <c r="H14" s="92">
        <f t="shared" si="2"/>
        <v>0</v>
      </c>
    </row>
    <row r="15" spans="2:8" ht="12.75">
      <c r="B15" s="111" t="s">
        <v>388</v>
      </c>
      <c r="C15" s="9">
        <v>20563.49</v>
      </c>
      <c r="D15" s="9">
        <v>1970.67</v>
      </c>
      <c r="E15" s="9">
        <f t="shared" si="1"/>
        <v>22534.160000000003</v>
      </c>
      <c r="F15" s="9">
        <v>22534.16</v>
      </c>
      <c r="G15" s="9">
        <v>22534.16</v>
      </c>
      <c r="H15" s="92">
        <f t="shared" si="2"/>
        <v>0</v>
      </c>
    </row>
    <row r="16" spans="2:8" ht="12.75">
      <c r="B16" s="111" t="s">
        <v>387</v>
      </c>
      <c r="C16" s="9">
        <v>1516600</v>
      </c>
      <c r="D16" s="9">
        <v>105973.29</v>
      </c>
      <c r="E16" s="9">
        <f t="shared" si="1"/>
        <v>1622573.29</v>
      </c>
      <c r="F16" s="9">
        <v>1622573.29</v>
      </c>
      <c r="G16" s="9">
        <v>1555222.84</v>
      </c>
      <c r="H16" s="92">
        <f t="shared" si="2"/>
        <v>0</v>
      </c>
    </row>
    <row r="17" spans="2:8" ht="12.75">
      <c r="B17" s="111" t="s">
        <v>386</v>
      </c>
      <c r="C17" s="9">
        <v>0</v>
      </c>
      <c r="D17" s="9">
        <v>125340.32</v>
      </c>
      <c r="E17" s="9">
        <f t="shared" si="1"/>
        <v>125340.32</v>
      </c>
      <c r="F17" s="9">
        <v>125340.32</v>
      </c>
      <c r="G17" s="9">
        <v>125340.32</v>
      </c>
      <c r="H17" s="92">
        <f t="shared" si="2"/>
        <v>0</v>
      </c>
    </row>
    <row r="18" spans="2:8" ht="12.75">
      <c r="B18" s="110" t="s">
        <v>385</v>
      </c>
      <c r="C18" s="9">
        <v>1330404.24</v>
      </c>
      <c r="D18" s="9">
        <v>-203728.74</v>
      </c>
      <c r="E18" s="9">
        <f t="shared" si="1"/>
        <v>1126675.5</v>
      </c>
      <c r="F18" s="9">
        <v>1126675.5</v>
      </c>
      <c r="G18" s="9">
        <v>222054.86</v>
      </c>
      <c r="H18" s="9">
        <f t="shared" si="2"/>
        <v>0</v>
      </c>
    </row>
    <row r="19" spans="2:8" ht="12.75">
      <c r="B19" s="110" t="s">
        <v>384</v>
      </c>
      <c r="C19" s="9">
        <v>1424220.2</v>
      </c>
      <c r="D19" s="9">
        <v>430314.37</v>
      </c>
      <c r="E19" s="9">
        <f t="shared" si="1"/>
        <v>1854534.5699999998</v>
      </c>
      <c r="F19" s="9">
        <v>1852668.99</v>
      </c>
      <c r="G19" s="9">
        <v>1780748.99</v>
      </c>
      <c r="H19" s="9">
        <f t="shared" si="2"/>
        <v>1865.5799999998417</v>
      </c>
    </row>
    <row r="20" spans="2:8" ht="12.75">
      <c r="B20" s="110" t="s">
        <v>383</v>
      </c>
      <c r="C20" s="9">
        <v>66852.99</v>
      </c>
      <c r="D20" s="9">
        <v>93517.01</v>
      </c>
      <c r="E20" s="9">
        <f t="shared" si="1"/>
        <v>160370</v>
      </c>
      <c r="F20" s="9">
        <v>160370</v>
      </c>
      <c r="G20" s="9">
        <v>160370</v>
      </c>
      <c r="H20" s="9">
        <f t="shared" si="2"/>
        <v>0</v>
      </c>
    </row>
    <row r="21" spans="2:8" ht="12.75">
      <c r="B21" s="110" t="s">
        <v>382</v>
      </c>
      <c r="C21" s="9">
        <v>38000</v>
      </c>
      <c r="D21" s="9">
        <v>-36352.8</v>
      </c>
      <c r="E21" s="9">
        <f t="shared" si="1"/>
        <v>1647.199999999997</v>
      </c>
      <c r="F21" s="9">
        <v>1647.2</v>
      </c>
      <c r="G21" s="9">
        <v>1647.2</v>
      </c>
      <c r="H21" s="9">
        <f t="shared" si="2"/>
        <v>-2.9558577807620168E-12</v>
      </c>
    </row>
    <row r="22" spans="2:8" ht="12.75">
      <c r="B22" s="110" t="s">
        <v>381</v>
      </c>
      <c r="C22" s="9">
        <v>80806652.07</v>
      </c>
      <c r="D22" s="9">
        <v>49853677.05</v>
      </c>
      <c r="E22" s="9">
        <f t="shared" si="1"/>
        <v>130660329.11999999</v>
      </c>
      <c r="F22" s="9">
        <v>127387404.21</v>
      </c>
      <c r="G22" s="9">
        <v>89203186.41</v>
      </c>
      <c r="H22" s="9">
        <f t="shared" si="2"/>
        <v>3272924.9099999964</v>
      </c>
    </row>
    <row r="23" spans="2:8" ht="12.75">
      <c r="B23" s="110" t="s">
        <v>380</v>
      </c>
      <c r="C23" s="9">
        <v>296577.09</v>
      </c>
      <c r="D23" s="9">
        <v>516367.57</v>
      </c>
      <c r="E23" s="9">
        <f t="shared" si="1"/>
        <v>812944.66</v>
      </c>
      <c r="F23" s="9">
        <v>812944.66</v>
      </c>
      <c r="G23" s="9">
        <v>542697.11</v>
      </c>
      <c r="H23" s="9">
        <f t="shared" si="2"/>
        <v>0</v>
      </c>
    </row>
    <row r="24" spans="2:8" ht="12.75">
      <c r="B24" s="110" t="s">
        <v>379</v>
      </c>
      <c r="C24" s="9">
        <v>16505872.13</v>
      </c>
      <c r="D24" s="9">
        <v>-4945019.71</v>
      </c>
      <c r="E24" s="9">
        <f t="shared" si="1"/>
        <v>11560852.420000002</v>
      </c>
      <c r="F24" s="9">
        <v>8349428.38</v>
      </c>
      <c r="G24" s="9">
        <v>6714306.38</v>
      </c>
      <c r="H24" s="9">
        <f t="shared" si="2"/>
        <v>3211424.040000002</v>
      </c>
    </row>
    <row r="25" spans="2:8" ht="12.75">
      <c r="B25" s="110" t="s">
        <v>378</v>
      </c>
      <c r="C25" s="9">
        <v>102538.13</v>
      </c>
      <c r="D25" s="9">
        <v>545694.23</v>
      </c>
      <c r="E25" s="9">
        <f t="shared" si="1"/>
        <v>648232.36</v>
      </c>
      <c r="F25" s="9">
        <v>642710.76</v>
      </c>
      <c r="G25" s="9">
        <v>38629.16</v>
      </c>
      <c r="H25" s="9">
        <f t="shared" si="2"/>
        <v>5521.599999999977</v>
      </c>
    </row>
    <row r="26" spans="2:8" ht="12.75">
      <c r="B26" s="110" t="s">
        <v>377</v>
      </c>
      <c r="C26" s="9">
        <v>1705946.93</v>
      </c>
      <c r="D26" s="9">
        <v>2532721.19</v>
      </c>
      <c r="E26" s="9">
        <f t="shared" si="1"/>
        <v>4238668.12</v>
      </c>
      <c r="F26" s="9">
        <v>4238668.12</v>
      </c>
      <c r="G26" s="9">
        <v>4132904.24</v>
      </c>
      <c r="H26" s="9">
        <f t="shared" si="2"/>
        <v>0</v>
      </c>
    </row>
    <row r="27" spans="2:8" ht="12.75">
      <c r="B27" s="110" t="s">
        <v>376</v>
      </c>
      <c r="C27" s="9">
        <v>165267.58</v>
      </c>
      <c r="D27" s="9">
        <v>-52609.91</v>
      </c>
      <c r="E27" s="9">
        <f t="shared" si="1"/>
        <v>112657.66999999998</v>
      </c>
      <c r="F27" s="9">
        <v>100129.67</v>
      </c>
      <c r="G27" s="9">
        <v>19764.87</v>
      </c>
      <c r="H27" s="9">
        <f t="shared" si="2"/>
        <v>12527.999999999985</v>
      </c>
    </row>
    <row r="28" spans="2:8" ht="12.75">
      <c r="B28" s="110" t="s">
        <v>375</v>
      </c>
      <c r="C28" s="9">
        <v>42222.56</v>
      </c>
      <c r="D28" s="9">
        <v>7300.21</v>
      </c>
      <c r="E28" s="9">
        <f t="shared" si="1"/>
        <v>49522.77</v>
      </c>
      <c r="F28" s="9">
        <v>49522.77</v>
      </c>
      <c r="G28" s="9">
        <v>49522.77</v>
      </c>
      <c r="H28" s="9">
        <f t="shared" si="2"/>
        <v>0</v>
      </c>
    </row>
    <row r="29" spans="2:8" ht="12.75">
      <c r="B29" s="110" t="s">
        <v>374</v>
      </c>
      <c r="C29" s="9">
        <v>0</v>
      </c>
      <c r="D29" s="9">
        <v>10609.36</v>
      </c>
      <c r="E29" s="9">
        <f t="shared" si="1"/>
        <v>10609.36</v>
      </c>
      <c r="F29" s="9">
        <v>10609.36</v>
      </c>
      <c r="G29" s="9">
        <v>10609.36</v>
      </c>
      <c r="H29" s="9">
        <f t="shared" si="2"/>
        <v>0</v>
      </c>
    </row>
    <row r="30" spans="2:8" ht="12.75">
      <c r="B30" s="110" t="s">
        <v>372</v>
      </c>
      <c r="C30" s="9">
        <v>7198177.03</v>
      </c>
      <c r="D30" s="9">
        <v>41819509.9</v>
      </c>
      <c r="E30" s="9">
        <f t="shared" si="1"/>
        <v>49017686.93</v>
      </c>
      <c r="F30" s="9">
        <v>49016041.21</v>
      </c>
      <c r="G30" s="9">
        <v>47680798.81</v>
      </c>
      <c r="H30" s="9">
        <f t="shared" si="2"/>
        <v>1645.719999998808</v>
      </c>
    </row>
    <row r="31" spans="2:8" ht="12.75">
      <c r="B31" s="110" t="s">
        <v>371</v>
      </c>
      <c r="C31" s="9">
        <v>270827.2</v>
      </c>
      <c r="D31" s="9">
        <v>-270827.2</v>
      </c>
      <c r="E31" s="9">
        <f t="shared" si="1"/>
        <v>0</v>
      </c>
      <c r="F31" s="9">
        <v>0</v>
      </c>
      <c r="G31" s="9">
        <v>0</v>
      </c>
      <c r="H31" s="9">
        <f t="shared" si="2"/>
        <v>0</v>
      </c>
    </row>
    <row r="32" spans="2:8" ht="12.75">
      <c r="B32" s="110" t="s">
        <v>370</v>
      </c>
      <c r="C32" s="9">
        <v>793737.59</v>
      </c>
      <c r="D32" s="9">
        <v>267733.1</v>
      </c>
      <c r="E32" s="9">
        <f t="shared" si="1"/>
        <v>1061470.69</v>
      </c>
      <c r="F32" s="9">
        <v>957540.2</v>
      </c>
      <c r="G32" s="9">
        <v>839706.41</v>
      </c>
      <c r="H32" s="9">
        <f t="shared" si="2"/>
        <v>103930.48999999999</v>
      </c>
    </row>
    <row r="33" spans="2:8" ht="12.75">
      <c r="B33" s="110" t="s">
        <v>369</v>
      </c>
      <c r="C33" s="9">
        <v>39011.96</v>
      </c>
      <c r="D33" s="9">
        <v>134091.93</v>
      </c>
      <c r="E33" s="9">
        <f t="shared" si="1"/>
        <v>173103.88999999998</v>
      </c>
      <c r="F33" s="9">
        <v>173103.89</v>
      </c>
      <c r="G33" s="9">
        <v>118889.84</v>
      </c>
      <c r="H33" s="9">
        <f t="shared" si="2"/>
        <v>0</v>
      </c>
    </row>
    <row r="34" spans="2:8" ht="12.75">
      <c r="B34" s="110" t="s">
        <v>368</v>
      </c>
      <c r="C34" s="9">
        <v>80398.45</v>
      </c>
      <c r="D34" s="9">
        <v>160408.19</v>
      </c>
      <c r="E34" s="9">
        <f t="shared" si="1"/>
        <v>240806.64</v>
      </c>
      <c r="F34" s="9">
        <v>240806.64</v>
      </c>
      <c r="G34" s="9">
        <v>134797.88</v>
      </c>
      <c r="H34" s="9">
        <f t="shared" si="2"/>
        <v>0</v>
      </c>
    </row>
    <row r="35" spans="2:8" ht="12.75">
      <c r="B35" s="110" t="s">
        <v>367</v>
      </c>
      <c r="C35" s="9">
        <v>75680.31</v>
      </c>
      <c r="D35" s="9">
        <v>181351.64</v>
      </c>
      <c r="E35" s="9">
        <f t="shared" si="1"/>
        <v>257031.95</v>
      </c>
      <c r="F35" s="9">
        <v>257031.95</v>
      </c>
      <c r="G35" s="9">
        <v>196508.15</v>
      </c>
      <c r="H35" s="9">
        <f t="shared" si="2"/>
        <v>0</v>
      </c>
    </row>
    <row r="36" spans="2:8" ht="12.75">
      <c r="B36" s="110" t="s">
        <v>366</v>
      </c>
      <c r="C36" s="9">
        <v>65797.35</v>
      </c>
      <c r="D36" s="9">
        <v>123964.11</v>
      </c>
      <c r="E36" s="9">
        <f t="shared" si="1"/>
        <v>189761.46000000002</v>
      </c>
      <c r="F36" s="9">
        <v>189761.46</v>
      </c>
      <c r="G36" s="9">
        <v>138076.01</v>
      </c>
      <c r="H36" s="9">
        <f t="shared" si="2"/>
        <v>0</v>
      </c>
    </row>
    <row r="37" spans="2:8" ht="12.75">
      <c r="B37" s="110" t="s">
        <v>365</v>
      </c>
      <c r="C37" s="9">
        <v>133606.63</v>
      </c>
      <c r="D37" s="9">
        <v>232284.07</v>
      </c>
      <c r="E37" s="9">
        <f t="shared" si="1"/>
        <v>365890.7</v>
      </c>
      <c r="F37" s="9">
        <v>365890.7</v>
      </c>
      <c r="G37" s="9">
        <v>51060.05</v>
      </c>
      <c r="H37" s="9">
        <f t="shared" si="2"/>
        <v>0</v>
      </c>
    </row>
    <row r="38" spans="2:8" ht="12.75">
      <c r="B38" s="110" t="s">
        <v>364</v>
      </c>
      <c r="C38" s="9">
        <v>74245.39</v>
      </c>
      <c r="D38" s="9">
        <v>101609.14</v>
      </c>
      <c r="E38" s="9">
        <f t="shared" si="1"/>
        <v>175854.53</v>
      </c>
      <c r="F38" s="9">
        <v>175854.53</v>
      </c>
      <c r="G38" s="9">
        <v>118421.42</v>
      </c>
      <c r="H38" s="9">
        <f t="shared" si="2"/>
        <v>0</v>
      </c>
    </row>
    <row r="39" spans="2:8" ht="12.75">
      <c r="B39" s="110" t="s">
        <v>363</v>
      </c>
      <c r="C39" s="9">
        <v>756910.58</v>
      </c>
      <c r="D39" s="9">
        <v>403264.33</v>
      </c>
      <c r="E39" s="9">
        <f t="shared" si="1"/>
        <v>1160174.91</v>
      </c>
      <c r="F39" s="9">
        <v>1160174.91</v>
      </c>
      <c r="G39" s="9">
        <v>1160174.91</v>
      </c>
      <c r="H39" s="9">
        <f t="shared" si="2"/>
        <v>0</v>
      </c>
    </row>
    <row r="40" spans="2:8" ht="12.75">
      <c r="B40" s="110" t="s">
        <v>362</v>
      </c>
      <c r="C40" s="9">
        <v>95210.66</v>
      </c>
      <c r="D40" s="9">
        <v>-72416.66</v>
      </c>
      <c r="E40" s="9">
        <f t="shared" si="1"/>
        <v>22794</v>
      </c>
      <c r="F40" s="9">
        <v>22794</v>
      </c>
      <c r="G40" s="9">
        <v>22794</v>
      </c>
      <c r="H40" s="9">
        <f t="shared" si="2"/>
        <v>0</v>
      </c>
    </row>
    <row r="41" spans="2:8" ht="12.75">
      <c r="B41" s="110" t="s">
        <v>361</v>
      </c>
      <c r="C41" s="9">
        <v>1900</v>
      </c>
      <c r="D41" s="9">
        <v>10291.18</v>
      </c>
      <c r="E41" s="9">
        <f t="shared" si="1"/>
        <v>12191.18</v>
      </c>
      <c r="F41" s="9">
        <v>12191.18</v>
      </c>
      <c r="G41" s="9">
        <v>12191.18</v>
      </c>
      <c r="H41" s="9">
        <f t="shared" si="2"/>
        <v>0</v>
      </c>
    </row>
    <row r="42" spans="2:8" ht="12.75">
      <c r="B42" s="110" t="s">
        <v>360</v>
      </c>
      <c r="C42" s="9">
        <v>57641.23</v>
      </c>
      <c r="D42" s="9">
        <v>-48303.23</v>
      </c>
      <c r="E42" s="9">
        <f aca="true" t="shared" si="3" ref="E42:E64">C42+D42</f>
        <v>9338</v>
      </c>
      <c r="F42" s="9">
        <v>9338</v>
      </c>
      <c r="G42" s="9">
        <v>0</v>
      </c>
      <c r="H42" s="9">
        <f aca="true" t="shared" si="4" ref="H42:H64">E42-F42</f>
        <v>0</v>
      </c>
    </row>
    <row r="43" spans="2:8" ht="12.75">
      <c r="B43" s="110" t="s">
        <v>359</v>
      </c>
      <c r="C43" s="9">
        <v>10500</v>
      </c>
      <c r="D43" s="9">
        <v>-10500</v>
      </c>
      <c r="E43" s="9">
        <f t="shared" si="3"/>
        <v>0</v>
      </c>
      <c r="F43" s="9">
        <v>0</v>
      </c>
      <c r="G43" s="9">
        <v>0</v>
      </c>
      <c r="H43" s="9">
        <f t="shared" si="4"/>
        <v>0</v>
      </c>
    </row>
    <row r="44" spans="2:8" ht="12.75">
      <c r="B44" s="110" t="s">
        <v>358</v>
      </c>
      <c r="C44" s="9">
        <v>1623281.59</v>
      </c>
      <c r="D44" s="9">
        <v>-87657.3</v>
      </c>
      <c r="E44" s="9">
        <f t="shared" si="3"/>
        <v>1535624.29</v>
      </c>
      <c r="F44" s="9">
        <v>1535624.29</v>
      </c>
      <c r="G44" s="9">
        <v>1350904.92</v>
      </c>
      <c r="H44" s="9">
        <f t="shared" si="4"/>
        <v>0</v>
      </c>
    </row>
    <row r="45" spans="2:8" ht="12.75">
      <c r="B45" s="110" t="s">
        <v>357</v>
      </c>
      <c r="C45" s="9">
        <v>279658.34</v>
      </c>
      <c r="D45" s="9">
        <v>21427.98</v>
      </c>
      <c r="E45" s="9">
        <f t="shared" si="3"/>
        <v>301086.32</v>
      </c>
      <c r="F45" s="9">
        <v>297968.15</v>
      </c>
      <c r="G45" s="9">
        <v>100066.52</v>
      </c>
      <c r="H45" s="9">
        <f t="shared" si="4"/>
        <v>3118.1699999999837</v>
      </c>
    </row>
    <row r="46" spans="2:8" ht="12.75">
      <c r="B46" s="110" t="s">
        <v>356</v>
      </c>
      <c r="C46" s="9">
        <v>290102.42</v>
      </c>
      <c r="D46" s="9">
        <v>102592.48</v>
      </c>
      <c r="E46" s="9">
        <f t="shared" si="3"/>
        <v>392694.89999999997</v>
      </c>
      <c r="F46" s="9">
        <v>357627.06</v>
      </c>
      <c r="G46" s="9">
        <v>161121.12</v>
      </c>
      <c r="H46" s="9">
        <f t="shared" si="4"/>
        <v>35067.83999999997</v>
      </c>
    </row>
    <row r="47" spans="2:8" ht="25.5">
      <c r="B47" s="110" t="s">
        <v>355</v>
      </c>
      <c r="C47" s="9">
        <v>279470.94</v>
      </c>
      <c r="D47" s="9">
        <v>26302.84</v>
      </c>
      <c r="E47" s="9">
        <f t="shared" si="3"/>
        <v>305773.78</v>
      </c>
      <c r="F47" s="9">
        <v>302487.89</v>
      </c>
      <c r="G47" s="9">
        <v>103975</v>
      </c>
      <c r="H47" s="9">
        <f t="shared" si="4"/>
        <v>3285.890000000014</v>
      </c>
    </row>
    <row r="48" spans="2:8" ht="12.75">
      <c r="B48" s="110" t="s">
        <v>354</v>
      </c>
      <c r="C48" s="9">
        <v>279457.94</v>
      </c>
      <c r="D48" s="9">
        <v>9476.64</v>
      </c>
      <c r="E48" s="9">
        <f t="shared" si="3"/>
        <v>288934.58</v>
      </c>
      <c r="F48" s="9">
        <v>286881.5</v>
      </c>
      <c r="G48" s="9">
        <v>87310</v>
      </c>
      <c r="H48" s="9">
        <f t="shared" si="4"/>
        <v>2053.0800000000163</v>
      </c>
    </row>
    <row r="49" spans="2:8" ht="12.75">
      <c r="B49" s="110" t="s">
        <v>353</v>
      </c>
      <c r="C49" s="9">
        <v>279388.34</v>
      </c>
      <c r="D49" s="9">
        <v>9294.95</v>
      </c>
      <c r="E49" s="9">
        <f t="shared" si="3"/>
        <v>288683.29000000004</v>
      </c>
      <c r="F49" s="9">
        <v>285211.63</v>
      </c>
      <c r="G49" s="9">
        <v>87310</v>
      </c>
      <c r="H49" s="9">
        <f t="shared" si="4"/>
        <v>3471.6600000000326</v>
      </c>
    </row>
    <row r="50" spans="2:8" ht="12.75">
      <c r="B50" s="110" t="s">
        <v>352</v>
      </c>
      <c r="C50" s="9">
        <v>279470.94</v>
      </c>
      <c r="D50" s="9">
        <v>-185441.54</v>
      </c>
      <c r="E50" s="9">
        <f t="shared" si="3"/>
        <v>94029.4</v>
      </c>
      <c r="F50" s="9">
        <v>77029.75</v>
      </c>
      <c r="G50" s="9">
        <v>43675</v>
      </c>
      <c r="H50" s="9">
        <f t="shared" si="4"/>
        <v>16999.649999999994</v>
      </c>
    </row>
    <row r="51" spans="2:8" ht="12.75">
      <c r="B51" s="110" t="s">
        <v>351</v>
      </c>
      <c r="C51" s="9">
        <v>361435.91</v>
      </c>
      <c r="D51" s="9">
        <v>71622.37</v>
      </c>
      <c r="E51" s="9">
        <f t="shared" si="3"/>
        <v>433058.27999999997</v>
      </c>
      <c r="F51" s="9">
        <v>433058.28</v>
      </c>
      <c r="G51" s="9">
        <v>363198.84</v>
      </c>
      <c r="H51" s="9">
        <f t="shared" si="4"/>
        <v>0</v>
      </c>
    </row>
    <row r="52" spans="2:8" ht="12.75">
      <c r="B52" s="110" t="s">
        <v>350</v>
      </c>
      <c r="C52" s="9">
        <v>517129.53</v>
      </c>
      <c r="D52" s="9">
        <v>257795.96</v>
      </c>
      <c r="E52" s="9">
        <f t="shared" si="3"/>
        <v>774925.49</v>
      </c>
      <c r="F52" s="9">
        <v>774925.49</v>
      </c>
      <c r="G52" s="9">
        <v>753407.76</v>
      </c>
      <c r="H52" s="9">
        <f t="shared" si="4"/>
        <v>0</v>
      </c>
    </row>
    <row r="53" spans="2:8" ht="12.75">
      <c r="B53" s="110" t="s">
        <v>349</v>
      </c>
      <c r="C53" s="9">
        <v>178231.19</v>
      </c>
      <c r="D53" s="9">
        <v>301786.99</v>
      </c>
      <c r="E53" s="9">
        <f t="shared" si="3"/>
        <v>480018.18</v>
      </c>
      <c r="F53" s="9">
        <v>480018.18</v>
      </c>
      <c r="G53" s="9">
        <v>438331.26</v>
      </c>
      <c r="H53" s="9">
        <f t="shared" si="4"/>
        <v>0</v>
      </c>
    </row>
    <row r="54" spans="2:8" ht="12.75">
      <c r="B54" s="110" t="s">
        <v>348</v>
      </c>
      <c r="C54" s="9">
        <v>1665297.74</v>
      </c>
      <c r="D54" s="9">
        <v>1193194.97</v>
      </c>
      <c r="E54" s="9">
        <f t="shared" si="3"/>
        <v>2858492.71</v>
      </c>
      <c r="F54" s="9">
        <v>2856732.71</v>
      </c>
      <c r="G54" s="9">
        <v>2817292.71</v>
      </c>
      <c r="H54" s="9">
        <f t="shared" si="4"/>
        <v>1760</v>
      </c>
    </row>
    <row r="55" spans="2:8" ht="12.75">
      <c r="B55" s="110" t="s">
        <v>347</v>
      </c>
      <c r="C55" s="9">
        <v>1230390.2</v>
      </c>
      <c r="D55" s="9">
        <v>777365.23</v>
      </c>
      <c r="E55" s="9">
        <f t="shared" si="3"/>
        <v>2007755.43</v>
      </c>
      <c r="F55" s="9">
        <v>1965755.43</v>
      </c>
      <c r="G55" s="9">
        <v>1895495.43</v>
      </c>
      <c r="H55" s="9">
        <f t="shared" si="4"/>
        <v>42000</v>
      </c>
    </row>
    <row r="56" spans="2:8" ht="12.75">
      <c r="B56" s="110" t="s">
        <v>346</v>
      </c>
      <c r="C56" s="9">
        <v>232052.79</v>
      </c>
      <c r="D56" s="9">
        <v>-232052.79</v>
      </c>
      <c r="E56" s="9">
        <f t="shared" si="3"/>
        <v>0</v>
      </c>
      <c r="F56" s="9">
        <v>0</v>
      </c>
      <c r="G56" s="9">
        <v>0</v>
      </c>
      <c r="H56" s="9">
        <f t="shared" si="4"/>
        <v>0</v>
      </c>
    </row>
    <row r="57" spans="2:8" ht="12.75">
      <c r="B57" s="110" t="s">
        <v>345</v>
      </c>
      <c r="C57" s="9">
        <v>929214.79</v>
      </c>
      <c r="D57" s="9">
        <v>-635168.6</v>
      </c>
      <c r="E57" s="9">
        <f t="shared" si="3"/>
        <v>294046.19000000006</v>
      </c>
      <c r="F57" s="9">
        <v>294046.19</v>
      </c>
      <c r="G57" s="9">
        <v>217323.2</v>
      </c>
      <c r="H57" s="9">
        <f t="shared" si="4"/>
        <v>0</v>
      </c>
    </row>
    <row r="58" spans="2:8" ht="12.75">
      <c r="B58" s="110" t="s">
        <v>344</v>
      </c>
      <c r="C58" s="9">
        <v>2329534.85</v>
      </c>
      <c r="D58" s="9">
        <v>-322543.99</v>
      </c>
      <c r="E58" s="9">
        <f t="shared" si="3"/>
        <v>2006990.86</v>
      </c>
      <c r="F58" s="9">
        <v>2006990.86</v>
      </c>
      <c r="G58" s="9">
        <v>1656297.8</v>
      </c>
      <c r="H58" s="9">
        <f t="shared" si="4"/>
        <v>0</v>
      </c>
    </row>
    <row r="59" spans="2:8" ht="12.75">
      <c r="B59" s="110" t="s">
        <v>343</v>
      </c>
      <c r="C59" s="9">
        <v>148800</v>
      </c>
      <c r="D59" s="9">
        <v>-148800</v>
      </c>
      <c r="E59" s="9">
        <f t="shared" si="3"/>
        <v>0</v>
      </c>
      <c r="F59" s="9">
        <v>0</v>
      </c>
      <c r="G59" s="9">
        <v>0</v>
      </c>
      <c r="H59" s="9">
        <f t="shared" si="4"/>
        <v>0</v>
      </c>
    </row>
    <row r="60" spans="2:8" ht="12.75">
      <c r="B60" s="110" t="s">
        <v>342</v>
      </c>
      <c r="C60" s="9">
        <v>209335.62</v>
      </c>
      <c r="D60" s="9">
        <v>-43199.16</v>
      </c>
      <c r="E60" s="9">
        <f t="shared" si="3"/>
        <v>166136.46</v>
      </c>
      <c r="F60" s="9">
        <v>166136.46</v>
      </c>
      <c r="G60" s="9">
        <v>104536.92</v>
      </c>
      <c r="H60" s="9">
        <f t="shared" si="4"/>
        <v>0</v>
      </c>
    </row>
    <row r="61" spans="2:8" ht="12.75">
      <c r="B61" s="110" t="s">
        <v>339</v>
      </c>
      <c r="C61" s="9">
        <v>809580.29</v>
      </c>
      <c r="D61" s="9">
        <v>1709683.94</v>
      </c>
      <c r="E61" s="9">
        <f t="shared" si="3"/>
        <v>2519264.23</v>
      </c>
      <c r="F61" s="9">
        <v>2519264.23</v>
      </c>
      <c r="G61" s="9">
        <v>1991603.82</v>
      </c>
      <c r="H61" s="9">
        <f t="shared" si="4"/>
        <v>0</v>
      </c>
    </row>
    <row r="62" spans="2:8" ht="25.5">
      <c r="B62" s="110" t="s">
        <v>327</v>
      </c>
      <c r="C62" s="9">
        <v>0</v>
      </c>
      <c r="D62" s="9">
        <v>41736531.25</v>
      </c>
      <c r="E62" s="9">
        <f t="shared" si="3"/>
        <v>41736531.25</v>
      </c>
      <c r="F62" s="9">
        <v>34932741.32</v>
      </c>
      <c r="G62" s="9">
        <v>16127989.7</v>
      </c>
      <c r="H62" s="9">
        <f t="shared" si="4"/>
        <v>6803789.93</v>
      </c>
    </row>
    <row r="63" spans="2:8" ht="25.5">
      <c r="B63" s="110" t="s">
        <v>398</v>
      </c>
      <c r="C63" s="9">
        <v>0</v>
      </c>
      <c r="D63" s="9">
        <v>6188933.11</v>
      </c>
      <c r="E63" s="9">
        <f t="shared" si="3"/>
        <v>6188933.11</v>
      </c>
      <c r="F63" s="9">
        <v>6188933.11</v>
      </c>
      <c r="G63" s="9">
        <v>6188933.11</v>
      </c>
      <c r="H63" s="9">
        <f t="shared" si="4"/>
        <v>0</v>
      </c>
    </row>
    <row r="64" spans="2:8" ht="12.75">
      <c r="B64" s="110" t="s">
        <v>397</v>
      </c>
      <c r="C64" s="9">
        <v>5000000</v>
      </c>
      <c r="D64" s="9">
        <v>1238294.74</v>
      </c>
      <c r="E64" s="9">
        <f t="shared" si="3"/>
        <v>6238294.74</v>
      </c>
      <c r="F64" s="9">
        <v>3523954.19</v>
      </c>
      <c r="G64" s="9">
        <v>2547126.2</v>
      </c>
      <c r="H64" s="9">
        <f t="shared" si="4"/>
        <v>2714340.5500000003</v>
      </c>
    </row>
    <row r="65" spans="2:8" ht="12.75">
      <c r="B65" s="114" t="s">
        <v>396</v>
      </c>
      <c r="C65" s="113">
        <f aca="true" t="shared" si="5" ref="C65:H65">SUM(C66:C135)</f>
        <v>5397025357</v>
      </c>
      <c r="D65" s="113">
        <f t="shared" si="5"/>
        <v>254719218.6900001</v>
      </c>
      <c r="E65" s="113">
        <f t="shared" si="5"/>
        <v>5651744575.69</v>
      </c>
      <c r="F65" s="113">
        <f t="shared" si="5"/>
        <v>5645542034.23</v>
      </c>
      <c r="G65" s="113">
        <f t="shared" si="5"/>
        <v>5567764090.630001</v>
      </c>
      <c r="H65" s="113">
        <f t="shared" si="5"/>
        <v>6202541.460000056</v>
      </c>
    </row>
    <row r="66" spans="2:8" ht="12.75">
      <c r="B66" s="111" t="s">
        <v>395</v>
      </c>
      <c r="C66" s="112">
        <v>1106420.9</v>
      </c>
      <c r="D66" s="112">
        <v>-706695.24</v>
      </c>
      <c r="E66" s="112">
        <f aca="true" t="shared" si="6" ref="E66:E97">C66+D66</f>
        <v>399725.6599999999</v>
      </c>
      <c r="F66" s="112">
        <v>399725.66</v>
      </c>
      <c r="G66" s="112">
        <v>385833.61</v>
      </c>
      <c r="H66" s="92">
        <f aca="true" t="shared" si="7" ref="H66:H97">E66-F66</f>
        <v>0</v>
      </c>
    </row>
    <row r="67" spans="2:8" ht="12.75">
      <c r="B67" s="111" t="s">
        <v>394</v>
      </c>
      <c r="C67" s="112">
        <v>260850.38</v>
      </c>
      <c r="D67" s="112">
        <v>-207921.05</v>
      </c>
      <c r="E67" s="112">
        <f t="shared" si="6"/>
        <v>52929.330000000016</v>
      </c>
      <c r="F67" s="112">
        <v>52929.33</v>
      </c>
      <c r="G67" s="112">
        <v>50217.74</v>
      </c>
      <c r="H67" s="92">
        <f t="shared" si="7"/>
        <v>0</v>
      </c>
    </row>
    <row r="68" spans="2:8" ht="12.75">
      <c r="B68" s="111" t="s">
        <v>393</v>
      </c>
      <c r="C68" s="112">
        <v>395182</v>
      </c>
      <c r="D68" s="112">
        <v>-141912.41</v>
      </c>
      <c r="E68" s="112">
        <f t="shared" si="6"/>
        <v>253269.59</v>
      </c>
      <c r="F68" s="112">
        <v>253269.59</v>
      </c>
      <c r="G68" s="112">
        <v>250613.82</v>
      </c>
      <c r="H68" s="92">
        <f t="shared" si="7"/>
        <v>0</v>
      </c>
    </row>
    <row r="69" spans="2:8" ht="12.75">
      <c r="B69" s="111" t="s">
        <v>392</v>
      </c>
      <c r="C69" s="112">
        <v>27781</v>
      </c>
      <c r="D69" s="112">
        <v>8531.87</v>
      </c>
      <c r="E69" s="112">
        <f t="shared" si="6"/>
        <v>36312.87</v>
      </c>
      <c r="F69" s="112">
        <v>36219.58</v>
      </c>
      <c r="G69" s="112">
        <v>9454.83</v>
      </c>
      <c r="H69" s="92">
        <f t="shared" si="7"/>
        <v>93.29000000000087</v>
      </c>
    </row>
    <row r="70" spans="2:8" ht="12.75">
      <c r="B70" s="111" t="s">
        <v>391</v>
      </c>
      <c r="C70" s="9">
        <v>386798.73</v>
      </c>
      <c r="D70" s="9">
        <v>-229520.18</v>
      </c>
      <c r="E70" s="9">
        <f t="shared" si="6"/>
        <v>157278.55</v>
      </c>
      <c r="F70" s="9">
        <v>124893.22</v>
      </c>
      <c r="G70" s="9">
        <v>118754.07</v>
      </c>
      <c r="H70" s="92">
        <f t="shared" si="7"/>
        <v>32385.329999999987</v>
      </c>
    </row>
    <row r="71" spans="2:8" ht="12.75">
      <c r="B71" s="111" t="s">
        <v>390</v>
      </c>
      <c r="C71" s="9">
        <v>18007</v>
      </c>
      <c r="D71" s="9">
        <v>5000</v>
      </c>
      <c r="E71" s="9">
        <f t="shared" si="6"/>
        <v>23007</v>
      </c>
      <c r="F71" s="9">
        <v>20612.41</v>
      </c>
      <c r="G71" s="9">
        <v>18626.99</v>
      </c>
      <c r="H71" s="92">
        <f t="shared" si="7"/>
        <v>2394.59</v>
      </c>
    </row>
    <row r="72" spans="2:8" ht="12.75">
      <c r="B72" s="111" t="s">
        <v>389</v>
      </c>
      <c r="C72" s="9">
        <v>4045679.14</v>
      </c>
      <c r="D72" s="9">
        <v>-1016306.1</v>
      </c>
      <c r="E72" s="9">
        <f t="shared" si="6"/>
        <v>3029373.04</v>
      </c>
      <c r="F72" s="9">
        <v>3005631.81</v>
      </c>
      <c r="G72" s="9">
        <v>2743691.81</v>
      </c>
      <c r="H72" s="92">
        <f t="shared" si="7"/>
        <v>23741.22999999998</v>
      </c>
    </row>
    <row r="73" spans="2:8" ht="12.75">
      <c r="B73" s="111" t="s">
        <v>388</v>
      </c>
      <c r="C73" s="9">
        <v>298155.54</v>
      </c>
      <c r="D73" s="9">
        <v>-207771.89</v>
      </c>
      <c r="E73" s="9">
        <f t="shared" si="6"/>
        <v>90383.64999999997</v>
      </c>
      <c r="F73" s="9">
        <v>87744.94</v>
      </c>
      <c r="G73" s="9">
        <v>84664.87</v>
      </c>
      <c r="H73" s="92">
        <f t="shared" si="7"/>
        <v>2638.7099999999627</v>
      </c>
    </row>
    <row r="74" spans="2:8" ht="12.75">
      <c r="B74" s="110" t="s">
        <v>387</v>
      </c>
      <c r="C74" s="9">
        <v>44273.13</v>
      </c>
      <c r="D74" s="9">
        <v>112018.27</v>
      </c>
      <c r="E74" s="9">
        <f t="shared" si="6"/>
        <v>156291.4</v>
      </c>
      <c r="F74" s="9">
        <v>155658.44</v>
      </c>
      <c r="G74" s="9">
        <v>141779.99</v>
      </c>
      <c r="H74" s="92">
        <f t="shared" si="7"/>
        <v>632.9599999999919</v>
      </c>
    </row>
    <row r="75" spans="2:8" ht="12.75">
      <c r="B75" s="110" t="s">
        <v>386</v>
      </c>
      <c r="C75" s="9">
        <v>91444</v>
      </c>
      <c r="D75" s="9">
        <v>-32866.68</v>
      </c>
      <c r="E75" s="9">
        <f t="shared" si="6"/>
        <v>58577.32</v>
      </c>
      <c r="F75" s="9">
        <v>54892.79</v>
      </c>
      <c r="G75" s="9">
        <v>51573.08</v>
      </c>
      <c r="H75" s="92">
        <f t="shared" si="7"/>
        <v>3684.529999999999</v>
      </c>
    </row>
    <row r="76" spans="2:8" ht="12.75">
      <c r="B76" s="110" t="s">
        <v>385</v>
      </c>
      <c r="C76" s="9">
        <v>43852933.43</v>
      </c>
      <c r="D76" s="9">
        <v>-13968275.55</v>
      </c>
      <c r="E76" s="9">
        <f t="shared" si="6"/>
        <v>29884657.88</v>
      </c>
      <c r="F76" s="9">
        <v>29884092.55</v>
      </c>
      <c r="G76" s="9">
        <v>29813138.59</v>
      </c>
      <c r="H76" s="92">
        <f t="shared" si="7"/>
        <v>565.3299999982119</v>
      </c>
    </row>
    <row r="77" spans="2:8" ht="12.75">
      <c r="B77" s="110" t="s">
        <v>384</v>
      </c>
      <c r="C77" s="9">
        <v>101356.45</v>
      </c>
      <c r="D77" s="9">
        <v>0</v>
      </c>
      <c r="E77" s="9">
        <f t="shared" si="6"/>
        <v>101356.45</v>
      </c>
      <c r="F77" s="9">
        <v>25769</v>
      </c>
      <c r="G77" s="9">
        <v>1409</v>
      </c>
      <c r="H77" s="92">
        <f t="shared" si="7"/>
        <v>75587.45</v>
      </c>
    </row>
    <row r="78" spans="2:8" ht="12.75">
      <c r="B78" s="110" t="s">
        <v>383</v>
      </c>
      <c r="C78" s="9">
        <v>186762.51</v>
      </c>
      <c r="D78" s="9">
        <v>-7826.49</v>
      </c>
      <c r="E78" s="9">
        <f t="shared" si="6"/>
        <v>178936.02000000002</v>
      </c>
      <c r="F78" s="9">
        <v>171708.75</v>
      </c>
      <c r="G78" s="9">
        <v>165031.78</v>
      </c>
      <c r="H78" s="92">
        <f t="shared" si="7"/>
        <v>7227.270000000019</v>
      </c>
    </row>
    <row r="79" spans="2:8" ht="12.75">
      <c r="B79" s="110" t="s">
        <v>382</v>
      </c>
      <c r="C79" s="9">
        <v>107802.23</v>
      </c>
      <c r="D79" s="9">
        <v>467720.22</v>
      </c>
      <c r="E79" s="9">
        <f t="shared" si="6"/>
        <v>575522.45</v>
      </c>
      <c r="F79" s="9">
        <v>564784.64</v>
      </c>
      <c r="G79" s="9">
        <v>499505.61</v>
      </c>
      <c r="H79" s="92">
        <f t="shared" si="7"/>
        <v>10737.80999999994</v>
      </c>
    </row>
    <row r="80" spans="2:8" ht="12.75">
      <c r="B80" s="110" t="s">
        <v>381</v>
      </c>
      <c r="C80" s="9">
        <v>556342774.74</v>
      </c>
      <c r="D80" s="9">
        <v>-205014683.41</v>
      </c>
      <c r="E80" s="9">
        <f t="shared" si="6"/>
        <v>351328091.33000004</v>
      </c>
      <c r="F80" s="9">
        <v>351302772.95</v>
      </c>
      <c r="G80" s="9">
        <v>346909804.02</v>
      </c>
      <c r="H80" s="92">
        <f t="shared" si="7"/>
        <v>25318.380000054836</v>
      </c>
    </row>
    <row r="81" spans="2:8" ht="12.75">
      <c r="B81" s="110" t="s">
        <v>380</v>
      </c>
      <c r="C81" s="9">
        <v>1045679.65</v>
      </c>
      <c r="D81" s="9">
        <v>-564295.92</v>
      </c>
      <c r="E81" s="9">
        <f t="shared" si="6"/>
        <v>481383.73</v>
      </c>
      <c r="F81" s="9">
        <v>474615.84</v>
      </c>
      <c r="G81" s="9">
        <v>398366.27</v>
      </c>
      <c r="H81" s="92">
        <f t="shared" si="7"/>
        <v>6767.889999999956</v>
      </c>
    </row>
    <row r="82" spans="2:8" ht="12.75">
      <c r="B82" s="110" t="s">
        <v>379</v>
      </c>
      <c r="C82" s="9">
        <v>6293976.66</v>
      </c>
      <c r="D82" s="9">
        <v>-2794582.72</v>
      </c>
      <c r="E82" s="9">
        <f t="shared" si="6"/>
        <v>3499393.94</v>
      </c>
      <c r="F82" s="9">
        <v>3446810.01</v>
      </c>
      <c r="G82" s="9">
        <v>3205226.43</v>
      </c>
      <c r="H82" s="92">
        <f t="shared" si="7"/>
        <v>52583.93000000017</v>
      </c>
    </row>
    <row r="83" spans="2:8" ht="12.75">
      <c r="B83" s="110" t="s">
        <v>378</v>
      </c>
      <c r="C83" s="9">
        <v>107873.32</v>
      </c>
      <c r="D83" s="9">
        <v>-59473.08</v>
      </c>
      <c r="E83" s="9">
        <f t="shared" si="6"/>
        <v>48400.240000000005</v>
      </c>
      <c r="F83" s="9">
        <v>38372.34</v>
      </c>
      <c r="G83" s="9">
        <v>36504.74</v>
      </c>
      <c r="H83" s="92">
        <f t="shared" si="7"/>
        <v>10027.900000000009</v>
      </c>
    </row>
    <row r="84" spans="2:8" ht="12.75">
      <c r="B84" s="110" t="s">
        <v>377</v>
      </c>
      <c r="C84" s="9">
        <v>2216276.28</v>
      </c>
      <c r="D84" s="9">
        <v>-1491434.18</v>
      </c>
      <c r="E84" s="9">
        <f t="shared" si="6"/>
        <v>724842.0999999999</v>
      </c>
      <c r="F84" s="9">
        <v>699173.11</v>
      </c>
      <c r="G84" s="9">
        <v>577022.26</v>
      </c>
      <c r="H84" s="92">
        <f t="shared" si="7"/>
        <v>25668.989999999874</v>
      </c>
    </row>
    <row r="85" spans="2:8" ht="12.75">
      <c r="B85" s="110" t="s">
        <v>376</v>
      </c>
      <c r="C85" s="9">
        <v>145185.77</v>
      </c>
      <c r="D85" s="9">
        <v>-67631.42</v>
      </c>
      <c r="E85" s="9">
        <f t="shared" si="6"/>
        <v>77554.34999999999</v>
      </c>
      <c r="F85" s="9">
        <v>77178.16</v>
      </c>
      <c r="G85" s="9">
        <v>75330.53</v>
      </c>
      <c r="H85" s="92">
        <f t="shared" si="7"/>
        <v>376.1899999999878</v>
      </c>
    </row>
    <row r="86" spans="2:8" ht="12.75">
      <c r="B86" s="110" t="s">
        <v>375</v>
      </c>
      <c r="C86" s="9">
        <v>855892.28</v>
      </c>
      <c r="D86" s="9">
        <v>-500560.96</v>
      </c>
      <c r="E86" s="9">
        <f t="shared" si="6"/>
        <v>355331.32</v>
      </c>
      <c r="F86" s="9">
        <v>344159.65</v>
      </c>
      <c r="G86" s="9">
        <v>71122.82</v>
      </c>
      <c r="H86" s="92">
        <f t="shared" si="7"/>
        <v>11171.669999999984</v>
      </c>
    </row>
    <row r="87" spans="2:8" ht="12.75">
      <c r="B87" s="110" t="s">
        <v>374</v>
      </c>
      <c r="C87" s="9">
        <v>280575.17</v>
      </c>
      <c r="D87" s="9">
        <v>-77313.3</v>
      </c>
      <c r="E87" s="9">
        <f t="shared" si="6"/>
        <v>203261.87</v>
      </c>
      <c r="F87" s="9">
        <v>196133.97</v>
      </c>
      <c r="G87" s="9">
        <v>182328.12</v>
      </c>
      <c r="H87" s="92">
        <f t="shared" si="7"/>
        <v>7127.899999999994</v>
      </c>
    </row>
    <row r="88" spans="2:8" ht="12.75">
      <c r="B88" s="110" t="s">
        <v>373</v>
      </c>
      <c r="C88" s="9">
        <v>294081</v>
      </c>
      <c r="D88" s="9">
        <v>8269</v>
      </c>
      <c r="E88" s="9">
        <f t="shared" si="6"/>
        <v>302350</v>
      </c>
      <c r="F88" s="9">
        <v>297135.77</v>
      </c>
      <c r="G88" s="9">
        <v>296357.71</v>
      </c>
      <c r="H88" s="92">
        <f t="shared" si="7"/>
        <v>5214.229999999981</v>
      </c>
    </row>
    <row r="89" spans="2:8" ht="12.75">
      <c r="B89" s="110" t="s">
        <v>372</v>
      </c>
      <c r="C89" s="9">
        <v>1667971.91</v>
      </c>
      <c r="D89" s="9">
        <v>-1138572.28</v>
      </c>
      <c r="E89" s="9">
        <f t="shared" si="6"/>
        <v>529399.6299999999</v>
      </c>
      <c r="F89" s="9">
        <v>407793.69</v>
      </c>
      <c r="G89" s="9">
        <v>335005.11</v>
      </c>
      <c r="H89" s="92">
        <f t="shared" si="7"/>
        <v>121605.93999999989</v>
      </c>
    </row>
    <row r="90" spans="2:8" ht="12.75">
      <c r="B90" s="110" t="s">
        <v>371</v>
      </c>
      <c r="C90" s="9">
        <v>27446.58</v>
      </c>
      <c r="D90" s="9">
        <v>2672583.97</v>
      </c>
      <c r="E90" s="9">
        <f t="shared" si="6"/>
        <v>2700030.5500000003</v>
      </c>
      <c r="F90" s="9">
        <v>1029739.89</v>
      </c>
      <c r="G90" s="9">
        <v>856172.49</v>
      </c>
      <c r="H90" s="92">
        <f t="shared" si="7"/>
        <v>1670290.6600000001</v>
      </c>
    </row>
    <row r="91" spans="2:8" ht="12.75">
      <c r="B91" s="110" t="s">
        <v>370</v>
      </c>
      <c r="C91" s="9">
        <v>72100613.73</v>
      </c>
      <c r="D91" s="9">
        <v>-3037691.39</v>
      </c>
      <c r="E91" s="9">
        <f t="shared" si="6"/>
        <v>69062922.34</v>
      </c>
      <c r="F91" s="9">
        <v>69039244.9</v>
      </c>
      <c r="G91" s="9">
        <v>69035304.18</v>
      </c>
      <c r="H91" s="92">
        <f t="shared" si="7"/>
        <v>23677.439999997616</v>
      </c>
    </row>
    <row r="92" spans="2:8" ht="12.75">
      <c r="B92" s="110" t="s">
        <v>369</v>
      </c>
      <c r="C92" s="9">
        <v>3395171.7</v>
      </c>
      <c r="D92" s="9">
        <v>-596194.15</v>
      </c>
      <c r="E92" s="9">
        <f t="shared" si="6"/>
        <v>2798977.5500000003</v>
      </c>
      <c r="F92" s="9">
        <v>2796967.73</v>
      </c>
      <c r="G92" s="9">
        <v>2731843.35</v>
      </c>
      <c r="H92" s="92">
        <f t="shared" si="7"/>
        <v>2009.820000000298</v>
      </c>
    </row>
    <row r="93" spans="2:8" ht="12.75">
      <c r="B93" s="110" t="s">
        <v>368</v>
      </c>
      <c r="C93" s="9">
        <v>2949410.84</v>
      </c>
      <c r="D93" s="9">
        <v>-744198.94</v>
      </c>
      <c r="E93" s="9">
        <f t="shared" si="6"/>
        <v>2205211.9</v>
      </c>
      <c r="F93" s="9">
        <v>2196501.1</v>
      </c>
      <c r="G93" s="9">
        <v>2138648.16</v>
      </c>
      <c r="H93" s="92">
        <f t="shared" si="7"/>
        <v>8710.799999999814</v>
      </c>
    </row>
    <row r="94" spans="2:8" ht="12.75">
      <c r="B94" s="110" t="s">
        <v>367</v>
      </c>
      <c r="C94" s="9">
        <v>3076116.52</v>
      </c>
      <c r="D94" s="9">
        <v>-769883.39</v>
      </c>
      <c r="E94" s="9">
        <f t="shared" si="6"/>
        <v>2306233.13</v>
      </c>
      <c r="F94" s="9">
        <v>2296523.65</v>
      </c>
      <c r="G94" s="9">
        <v>2209940.59</v>
      </c>
      <c r="H94" s="92">
        <f t="shared" si="7"/>
        <v>9709.479999999981</v>
      </c>
    </row>
    <row r="95" spans="2:8" ht="12.75">
      <c r="B95" s="110" t="s">
        <v>366</v>
      </c>
      <c r="C95" s="9">
        <v>3115154.18</v>
      </c>
      <c r="D95" s="9">
        <v>-927244.79</v>
      </c>
      <c r="E95" s="9">
        <f t="shared" si="6"/>
        <v>2187909.39</v>
      </c>
      <c r="F95" s="9">
        <v>2181353.3</v>
      </c>
      <c r="G95" s="9">
        <v>2053185.24</v>
      </c>
      <c r="H95" s="92">
        <f t="shared" si="7"/>
        <v>6556.090000000317</v>
      </c>
    </row>
    <row r="96" spans="2:8" ht="12.75">
      <c r="B96" s="110" t="s">
        <v>365</v>
      </c>
      <c r="C96" s="9">
        <v>2886867.93</v>
      </c>
      <c r="D96" s="9">
        <v>-704162.55</v>
      </c>
      <c r="E96" s="9">
        <f t="shared" si="6"/>
        <v>2182705.38</v>
      </c>
      <c r="F96" s="9">
        <v>2147819.6</v>
      </c>
      <c r="G96" s="9">
        <v>2102807.04</v>
      </c>
      <c r="H96" s="92">
        <f t="shared" si="7"/>
        <v>34885.779999999795</v>
      </c>
    </row>
    <row r="97" spans="2:8" ht="12.75">
      <c r="B97" s="110" t="s">
        <v>364</v>
      </c>
      <c r="C97" s="9">
        <v>2614638.73</v>
      </c>
      <c r="D97" s="9">
        <v>-461687.58</v>
      </c>
      <c r="E97" s="9">
        <f t="shared" si="6"/>
        <v>2152951.15</v>
      </c>
      <c r="F97" s="9">
        <v>2152872.27</v>
      </c>
      <c r="G97" s="9">
        <v>1999809.58</v>
      </c>
      <c r="H97" s="92">
        <f t="shared" si="7"/>
        <v>78.87999999988824</v>
      </c>
    </row>
    <row r="98" spans="2:8" ht="12.75">
      <c r="B98" s="110" t="s">
        <v>363</v>
      </c>
      <c r="C98" s="9">
        <v>587733318.85</v>
      </c>
      <c r="D98" s="9">
        <v>-123403.33</v>
      </c>
      <c r="E98" s="9">
        <f aca="true" t="shared" si="8" ref="E98:E129">C98+D98</f>
        <v>587609915.52</v>
      </c>
      <c r="F98" s="9">
        <v>587608090.87</v>
      </c>
      <c r="G98" s="9">
        <v>587065335</v>
      </c>
      <c r="H98" s="92">
        <f aca="true" t="shared" si="9" ref="H98:H129">E98-F98</f>
        <v>1824.6499999761581</v>
      </c>
    </row>
    <row r="99" spans="2:8" ht="12.75">
      <c r="B99" s="110" t="s">
        <v>362</v>
      </c>
      <c r="C99" s="9">
        <v>165840.01</v>
      </c>
      <c r="D99" s="9">
        <v>-140357.01</v>
      </c>
      <c r="E99" s="9">
        <f t="shared" si="8"/>
        <v>25483</v>
      </c>
      <c r="F99" s="9">
        <v>22513.91</v>
      </c>
      <c r="G99" s="9">
        <v>21247.95</v>
      </c>
      <c r="H99" s="92">
        <f t="shared" si="9"/>
        <v>2969.09</v>
      </c>
    </row>
    <row r="100" spans="2:8" ht="12.75">
      <c r="B100" s="110" t="s">
        <v>361</v>
      </c>
      <c r="C100" s="9">
        <v>7740.45</v>
      </c>
      <c r="D100" s="9">
        <v>0</v>
      </c>
      <c r="E100" s="9">
        <f t="shared" si="8"/>
        <v>7740.45</v>
      </c>
      <c r="F100" s="9">
        <v>0</v>
      </c>
      <c r="G100" s="9">
        <v>0</v>
      </c>
      <c r="H100" s="92">
        <f t="shared" si="9"/>
        <v>7740.45</v>
      </c>
    </row>
    <row r="101" spans="2:8" ht="12.75">
      <c r="B101" s="110" t="s">
        <v>360</v>
      </c>
      <c r="C101" s="9">
        <v>40946.7</v>
      </c>
      <c r="D101" s="9">
        <v>-38764.7</v>
      </c>
      <c r="E101" s="9">
        <f t="shared" si="8"/>
        <v>2182</v>
      </c>
      <c r="F101" s="9">
        <v>0</v>
      </c>
      <c r="G101" s="9">
        <v>0</v>
      </c>
      <c r="H101" s="92">
        <f t="shared" si="9"/>
        <v>2182</v>
      </c>
    </row>
    <row r="102" spans="2:8" ht="12.75">
      <c r="B102" s="110" t="s">
        <v>359</v>
      </c>
      <c r="C102" s="9">
        <v>5875422.44</v>
      </c>
      <c r="D102" s="9">
        <v>-1830703.39</v>
      </c>
      <c r="E102" s="9">
        <f t="shared" si="8"/>
        <v>4044719.0500000007</v>
      </c>
      <c r="F102" s="9">
        <v>3957108.65</v>
      </c>
      <c r="G102" s="9">
        <v>3957108.65</v>
      </c>
      <c r="H102" s="92">
        <f t="shared" si="9"/>
        <v>87610.40000000084</v>
      </c>
    </row>
    <row r="103" spans="2:8" ht="12.75">
      <c r="B103" s="110" t="s">
        <v>358</v>
      </c>
      <c r="C103" s="9">
        <v>1645260479.56</v>
      </c>
      <c r="D103" s="9">
        <v>164380290.75</v>
      </c>
      <c r="E103" s="9">
        <f t="shared" si="8"/>
        <v>1809640770.31</v>
      </c>
      <c r="F103" s="9">
        <v>1809615968.31</v>
      </c>
      <c r="G103" s="9">
        <v>1809604381.02</v>
      </c>
      <c r="H103" s="92">
        <f t="shared" si="9"/>
        <v>24802</v>
      </c>
    </row>
    <row r="104" spans="2:8" ht="12.75">
      <c r="B104" s="110" t="s">
        <v>357</v>
      </c>
      <c r="C104" s="9">
        <v>3254420.36</v>
      </c>
      <c r="D104" s="9">
        <v>-674744.2</v>
      </c>
      <c r="E104" s="9">
        <f t="shared" si="8"/>
        <v>2579676.16</v>
      </c>
      <c r="F104" s="9">
        <v>2489769.89</v>
      </c>
      <c r="G104" s="9">
        <v>1057778.03</v>
      </c>
      <c r="H104" s="92">
        <f t="shared" si="9"/>
        <v>89906.27000000002</v>
      </c>
    </row>
    <row r="105" spans="2:8" ht="12.75">
      <c r="B105" s="110" t="s">
        <v>356</v>
      </c>
      <c r="C105" s="9">
        <v>2967373.39</v>
      </c>
      <c r="D105" s="9">
        <v>-868798.81</v>
      </c>
      <c r="E105" s="9">
        <f t="shared" si="8"/>
        <v>2098574.58</v>
      </c>
      <c r="F105" s="9">
        <v>2055643.84</v>
      </c>
      <c r="G105" s="9">
        <v>905463.15</v>
      </c>
      <c r="H105" s="92">
        <f t="shared" si="9"/>
        <v>42930.73999999999</v>
      </c>
    </row>
    <row r="106" spans="2:8" ht="25.5">
      <c r="B106" s="110" t="s">
        <v>355</v>
      </c>
      <c r="C106" s="9">
        <v>3025123.76</v>
      </c>
      <c r="D106" s="9">
        <v>-1052468.02</v>
      </c>
      <c r="E106" s="9">
        <f t="shared" si="8"/>
        <v>1972655.7399999998</v>
      </c>
      <c r="F106" s="9">
        <v>1868320.5</v>
      </c>
      <c r="G106" s="9">
        <v>793258.96</v>
      </c>
      <c r="H106" s="92">
        <f t="shared" si="9"/>
        <v>104335.23999999976</v>
      </c>
    </row>
    <row r="107" spans="2:8" ht="12.75">
      <c r="B107" s="110" t="s">
        <v>354</v>
      </c>
      <c r="C107" s="9">
        <v>3307098.76</v>
      </c>
      <c r="D107" s="9">
        <v>-801459.75</v>
      </c>
      <c r="E107" s="9">
        <f t="shared" si="8"/>
        <v>2505639.01</v>
      </c>
      <c r="F107" s="9">
        <v>2489473.26</v>
      </c>
      <c r="G107" s="9">
        <v>1069689.42</v>
      </c>
      <c r="H107" s="92">
        <f t="shared" si="9"/>
        <v>16165.75</v>
      </c>
    </row>
    <row r="108" spans="2:8" ht="12.75">
      <c r="B108" s="110" t="s">
        <v>353</v>
      </c>
      <c r="C108" s="9">
        <v>3304268.17</v>
      </c>
      <c r="D108" s="9">
        <v>-828703.57</v>
      </c>
      <c r="E108" s="9">
        <f t="shared" si="8"/>
        <v>2475564.6</v>
      </c>
      <c r="F108" s="9">
        <v>2442086.34</v>
      </c>
      <c r="G108" s="9">
        <v>998153.97</v>
      </c>
      <c r="H108" s="92">
        <f t="shared" si="9"/>
        <v>33478.26000000024</v>
      </c>
    </row>
    <row r="109" spans="2:8" ht="12.75">
      <c r="B109" s="110" t="s">
        <v>352</v>
      </c>
      <c r="C109" s="9">
        <v>3023248.76</v>
      </c>
      <c r="D109" s="9">
        <v>-1095159.24</v>
      </c>
      <c r="E109" s="9">
        <f t="shared" si="8"/>
        <v>1928089.5199999998</v>
      </c>
      <c r="F109" s="9">
        <v>1837746.14</v>
      </c>
      <c r="G109" s="9">
        <v>727663.71</v>
      </c>
      <c r="H109" s="92">
        <f t="shared" si="9"/>
        <v>90343.37999999989</v>
      </c>
    </row>
    <row r="110" spans="2:8" ht="12.75">
      <c r="B110" s="110" t="s">
        <v>351</v>
      </c>
      <c r="C110" s="9">
        <v>10472425.45</v>
      </c>
      <c r="D110" s="9">
        <v>-3326276.25</v>
      </c>
      <c r="E110" s="9">
        <f t="shared" si="8"/>
        <v>7146149.199999999</v>
      </c>
      <c r="F110" s="9">
        <v>7112653.62</v>
      </c>
      <c r="G110" s="9">
        <v>6763329.1</v>
      </c>
      <c r="H110" s="92">
        <f t="shared" si="9"/>
        <v>33495.57999999914</v>
      </c>
    </row>
    <row r="111" spans="2:8" ht="12.75">
      <c r="B111" s="110" t="s">
        <v>350</v>
      </c>
      <c r="C111" s="9">
        <v>736710327.12</v>
      </c>
      <c r="D111" s="9">
        <v>1445935.79</v>
      </c>
      <c r="E111" s="9">
        <f t="shared" si="8"/>
        <v>738156262.91</v>
      </c>
      <c r="F111" s="9">
        <v>738149871.31</v>
      </c>
      <c r="G111" s="9">
        <v>738076113.55</v>
      </c>
      <c r="H111" s="92">
        <f t="shared" si="9"/>
        <v>6391.600000023842</v>
      </c>
    </row>
    <row r="112" spans="2:8" ht="12.75">
      <c r="B112" s="110" t="s">
        <v>349</v>
      </c>
      <c r="C112" s="9">
        <v>762521337.07</v>
      </c>
      <c r="D112" s="9">
        <v>-17893798.83</v>
      </c>
      <c r="E112" s="9">
        <f t="shared" si="8"/>
        <v>744627538.24</v>
      </c>
      <c r="F112" s="9">
        <v>744611178.37</v>
      </c>
      <c r="G112" s="9">
        <v>744609348.87</v>
      </c>
      <c r="H112" s="92">
        <f t="shared" si="9"/>
        <v>16359.870000004768</v>
      </c>
    </row>
    <row r="113" spans="2:8" ht="12.75">
      <c r="B113" s="110" t="s">
        <v>348</v>
      </c>
      <c r="C113" s="9">
        <v>387133756.67</v>
      </c>
      <c r="D113" s="9">
        <v>2819211.33</v>
      </c>
      <c r="E113" s="9">
        <f t="shared" si="8"/>
        <v>389952968</v>
      </c>
      <c r="F113" s="9">
        <v>389924739.31</v>
      </c>
      <c r="G113" s="9">
        <v>389857426.63</v>
      </c>
      <c r="H113" s="92">
        <f t="shared" si="9"/>
        <v>28228.689999997616</v>
      </c>
    </row>
    <row r="114" spans="2:8" ht="12.75">
      <c r="B114" s="110" t="s">
        <v>347</v>
      </c>
      <c r="C114" s="9">
        <v>53463197.41</v>
      </c>
      <c r="D114" s="9">
        <v>-2862370.34</v>
      </c>
      <c r="E114" s="9">
        <f t="shared" si="8"/>
        <v>50600827.06999999</v>
      </c>
      <c r="F114" s="9">
        <v>50218312.04</v>
      </c>
      <c r="G114" s="9">
        <v>50190663.91</v>
      </c>
      <c r="H114" s="92">
        <f t="shared" si="9"/>
        <v>382515.02999999374</v>
      </c>
    </row>
    <row r="115" spans="2:8" ht="12.75">
      <c r="B115" s="110" t="s">
        <v>346</v>
      </c>
      <c r="C115" s="9">
        <v>24357988.44</v>
      </c>
      <c r="D115" s="9">
        <v>-1409008.7</v>
      </c>
      <c r="E115" s="9">
        <f t="shared" si="8"/>
        <v>22948979.740000002</v>
      </c>
      <c r="F115" s="9">
        <v>22919309.01</v>
      </c>
      <c r="G115" s="9">
        <v>22918091.73</v>
      </c>
      <c r="H115" s="92">
        <f t="shared" si="9"/>
        <v>29670.730000000447</v>
      </c>
    </row>
    <row r="116" spans="2:8" ht="12.75">
      <c r="B116" s="110" t="s">
        <v>345</v>
      </c>
      <c r="C116" s="9">
        <v>31260490.42</v>
      </c>
      <c r="D116" s="9">
        <v>-850340.16</v>
      </c>
      <c r="E116" s="9">
        <f t="shared" si="8"/>
        <v>30410150.26</v>
      </c>
      <c r="F116" s="9">
        <v>30007632.18</v>
      </c>
      <c r="G116" s="9">
        <v>30007632.18</v>
      </c>
      <c r="H116" s="92">
        <f t="shared" si="9"/>
        <v>402518.08000000194</v>
      </c>
    </row>
    <row r="117" spans="2:8" ht="12.75">
      <c r="B117" s="110" t="s">
        <v>344</v>
      </c>
      <c r="C117" s="9">
        <v>271111322.83</v>
      </c>
      <c r="D117" s="9">
        <v>103283450.18</v>
      </c>
      <c r="E117" s="9">
        <f t="shared" si="8"/>
        <v>374394773.01</v>
      </c>
      <c r="F117" s="9">
        <v>374303613.02</v>
      </c>
      <c r="G117" s="9">
        <v>374300343.69</v>
      </c>
      <c r="H117" s="92">
        <f t="shared" si="9"/>
        <v>91159.99000000954</v>
      </c>
    </row>
    <row r="118" spans="2:8" ht="12.75">
      <c r="B118" s="110" t="s">
        <v>343</v>
      </c>
      <c r="C118" s="9">
        <v>20336</v>
      </c>
      <c r="D118" s="9">
        <v>4000</v>
      </c>
      <c r="E118" s="9">
        <f t="shared" si="8"/>
        <v>24336</v>
      </c>
      <c r="F118" s="9">
        <v>15364.3</v>
      </c>
      <c r="G118" s="9">
        <v>13926.92</v>
      </c>
      <c r="H118" s="92">
        <f t="shared" si="9"/>
        <v>8971.7</v>
      </c>
    </row>
    <row r="119" spans="2:8" ht="12.75">
      <c r="B119" s="110" t="s">
        <v>342</v>
      </c>
      <c r="C119" s="9">
        <v>134778629.3</v>
      </c>
      <c r="D119" s="9">
        <v>-3421707.4</v>
      </c>
      <c r="E119" s="9">
        <f t="shared" si="8"/>
        <v>131356921.9</v>
      </c>
      <c r="F119" s="9">
        <v>131285419.2</v>
      </c>
      <c r="G119" s="9">
        <v>131279859.17</v>
      </c>
      <c r="H119" s="92">
        <f t="shared" si="9"/>
        <v>71502.70000000298</v>
      </c>
    </row>
    <row r="120" spans="2:8" ht="12.75">
      <c r="B120" s="110" t="s">
        <v>341</v>
      </c>
      <c r="C120" s="9">
        <v>12417</v>
      </c>
      <c r="D120" s="9">
        <v>2000</v>
      </c>
      <c r="E120" s="9">
        <f t="shared" si="8"/>
        <v>14417</v>
      </c>
      <c r="F120" s="9">
        <v>9576.24</v>
      </c>
      <c r="G120" s="9">
        <v>8778.22</v>
      </c>
      <c r="H120" s="92">
        <f t="shared" si="9"/>
        <v>4840.76</v>
      </c>
    </row>
    <row r="121" spans="2:8" ht="12.75">
      <c r="B121" s="110" t="s">
        <v>340</v>
      </c>
      <c r="C121" s="9">
        <v>16906</v>
      </c>
      <c r="D121" s="9">
        <v>3200</v>
      </c>
      <c r="E121" s="9">
        <f t="shared" si="8"/>
        <v>20106</v>
      </c>
      <c r="F121" s="9">
        <v>17697.84</v>
      </c>
      <c r="G121" s="9">
        <v>16202.75</v>
      </c>
      <c r="H121" s="92">
        <f t="shared" si="9"/>
        <v>2408.16</v>
      </c>
    </row>
    <row r="122" spans="2:8" ht="12.75">
      <c r="B122" s="110" t="s">
        <v>339</v>
      </c>
      <c r="C122" s="9">
        <v>16656412.65</v>
      </c>
      <c r="D122" s="9">
        <v>-2440417.86</v>
      </c>
      <c r="E122" s="9">
        <f t="shared" si="8"/>
        <v>14215994.790000001</v>
      </c>
      <c r="F122" s="9">
        <v>14187416.73</v>
      </c>
      <c r="G122" s="9">
        <v>12850482.25</v>
      </c>
      <c r="H122" s="92">
        <f t="shared" si="9"/>
        <v>28578.06000000052</v>
      </c>
    </row>
    <row r="123" spans="2:8" ht="12.75">
      <c r="B123" s="110" t="s">
        <v>338</v>
      </c>
      <c r="C123" s="9">
        <v>205376</v>
      </c>
      <c r="D123" s="9">
        <v>-84403.16</v>
      </c>
      <c r="E123" s="9">
        <f t="shared" si="8"/>
        <v>120972.84</v>
      </c>
      <c r="F123" s="9">
        <v>48045.75</v>
      </c>
      <c r="G123" s="9">
        <v>45420.08</v>
      </c>
      <c r="H123" s="92">
        <f t="shared" si="9"/>
        <v>72927.09</v>
      </c>
    </row>
    <row r="124" spans="2:8" ht="12.75">
      <c r="B124" s="110" t="s">
        <v>337</v>
      </c>
      <c r="C124" s="9">
        <v>0</v>
      </c>
      <c r="D124" s="9">
        <v>214433165.81</v>
      </c>
      <c r="E124" s="9">
        <f t="shared" si="8"/>
        <v>214433165.81</v>
      </c>
      <c r="F124" s="9">
        <v>213928899.9</v>
      </c>
      <c r="G124" s="9">
        <v>178014868.92</v>
      </c>
      <c r="H124" s="92">
        <f t="shared" si="9"/>
        <v>504265.9099999964</v>
      </c>
    </row>
    <row r="125" spans="2:8" ht="12.75">
      <c r="B125" s="110" t="s">
        <v>336</v>
      </c>
      <c r="C125" s="9">
        <v>0</v>
      </c>
      <c r="D125" s="9">
        <v>18602026</v>
      </c>
      <c r="E125" s="9">
        <f t="shared" si="8"/>
        <v>18602026</v>
      </c>
      <c r="F125" s="9">
        <v>18245992.6</v>
      </c>
      <c r="G125" s="9">
        <v>6402941.85</v>
      </c>
      <c r="H125" s="92">
        <f t="shared" si="9"/>
        <v>356033.3999999985</v>
      </c>
    </row>
    <row r="126" spans="2:8" ht="12.75">
      <c r="B126" s="110" t="s">
        <v>335</v>
      </c>
      <c r="C126" s="9">
        <v>0</v>
      </c>
      <c r="D126" s="9">
        <v>1368980.94</v>
      </c>
      <c r="E126" s="9">
        <f t="shared" si="8"/>
        <v>1368980.94</v>
      </c>
      <c r="F126" s="9">
        <v>1332565.01</v>
      </c>
      <c r="G126" s="9">
        <v>134916.34</v>
      </c>
      <c r="H126" s="92">
        <f t="shared" si="9"/>
        <v>36415.929999999935</v>
      </c>
    </row>
    <row r="127" spans="2:8" ht="25.5">
      <c r="B127" s="110" t="s">
        <v>334</v>
      </c>
      <c r="C127" s="9">
        <v>0</v>
      </c>
      <c r="D127" s="9">
        <v>3557688.11</v>
      </c>
      <c r="E127" s="9">
        <f t="shared" si="8"/>
        <v>3557688.11</v>
      </c>
      <c r="F127" s="9">
        <v>3557147.62</v>
      </c>
      <c r="G127" s="9">
        <v>1160483.24</v>
      </c>
      <c r="H127" s="92">
        <f t="shared" si="9"/>
        <v>540.4899999997579</v>
      </c>
    </row>
    <row r="128" spans="2:8" ht="12.75">
      <c r="B128" s="110" t="s">
        <v>333</v>
      </c>
      <c r="C128" s="9">
        <v>0</v>
      </c>
      <c r="D128" s="9">
        <v>1521861.39</v>
      </c>
      <c r="E128" s="9">
        <f t="shared" si="8"/>
        <v>1521861.39</v>
      </c>
      <c r="F128" s="9">
        <v>1521836.91</v>
      </c>
      <c r="G128" s="9">
        <v>601927.18</v>
      </c>
      <c r="H128" s="92">
        <f t="shared" si="9"/>
        <v>24.479999999981374</v>
      </c>
    </row>
    <row r="129" spans="2:8" ht="12.75">
      <c r="B129" s="110" t="s">
        <v>332</v>
      </c>
      <c r="C129" s="9">
        <v>0</v>
      </c>
      <c r="D129" s="9">
        <v>467082.56</v>
      </c>
      <c r="E129" s="9">
        <f t="shared" si="8"/>
        <v>467082.56</v>
      </c>
      <c r="F129" s="9">
        <v>458966</v>
      </c>
      <c r="G129" s="9">
        <v>454730</v>
      </c>
      <c r="H129" s="92">
        <f t="shared" si="9"/>
        <v>8116.559999999998</v>
      </c>
    </row>
    <row r="130" spans="2:8" ht="25.5">
      <c r="B130" s="110" t="s">
        <v>331</v>
      </c>
      <c r="C130" s="9">
        <v>0</v>
      </c>
      <c r="D130" s="9">
        <v>577360.87</v>
      </c>
      <c r="E130" s="9">
        <f aca="true" t="shared" si="10" ref="E130:E135">C130+D130</f>
        <v>577360.87</v>
      </c>
      <c r="F130" s="9">
        <v>576728.07</v>
      </c>
      <c r="G130" s="9">
        <v>235219.3</v>
      </c>
      <c r="H130" s="92">
        <f aca="true" t="shared" si="11" ref="H130:H135">E130-F130</f>
        <v>632.8000000000466</v>
      </c>
    </row>
    <row r="131" spans="2:8" ht="12.75">
      <c r="B131" s="110" t="s">
        <v>330</v>
      </c>
      <c r="C131" s="9">
        <v>0</v>
      </c>
      <c r="D131" s="9">
        <v>445534.03</v>
      </c>
      <c r="E131" s="9">
        <f t="shared" si="10"/>
        <v>445534.03</v>
      </c>
      <c r="F131" s="9">
        <v>445529.17</v>
      </c>
      <c r="G131" s="9">
        <v>445529.17</v>
      </c>
      <c r="H131" s="92">
        <f t="shared" si="11"/>
        <v>4.860000000044238</v>
      </c>
    </row>
    <row r="132" spans="2:8" ht="12.75">
      <c r="B132" s="110" t="s">
        <v>329</v>
      </c>
      <c r="C132" s="9">
        <v>0</v>
      </c>
      <c r="D132" s="9">
        <v>3510222.81</v>
      </c>
      <c r="E132" s="9">
        <f t="shared" si="10"/>
        <v>3510222.81</v>
      </c>
      <c r="F132" s="9">
        <v>3479680.83</v>
      </c>
      <c r="G132" s="9">
        <v>40405.61</v>
      </c>
      <c r="H132" s="92">
        <f t="shared" si="11"/>
        <v>30541.97999999998</v>
      </c>
    </row>
    <row r="133" spans="2:8" ht="12.75">
      <c r="B133" s="110" t="s">
        <v>328</v>
      </c>
      <c r="C133" s="9">
        <v>0</v>
      </c>
      <c r="D133" s="9">
        <v>7889844.97</v>
      </c>
      <c r="E133" s="9">
        <f t="shared" si="10"/>
        <v>7889844.97</v>
      </c>
      <c r="F133" s="9">
        <v>6497070.2</v>
      </c>
      <c r="G133" s="9">
        <v>3586295.68</v>
      </c>
      <c r="H133" s="92">
        <f t="shared" si="11"/>
        <v>1392774.7699999996</v>
      </c>
    </row>
    <row r="134" spans="2:8" ht="25.5">
      <c r="B134" s="110" t="s">
        <v>327</v>
      </c>
      <c r="C134" s="9">
        <v>0</v>
      </c>
      <c r="D134" s="9">
        <v>305.08</v>
      </c>
      <c r="E134" s="9">
        <f t="shared" si="10"/>
        <v>305.08</v>
      </c>
      <c r="F134" s="9">
        <v>0</v>
      </c>
      <c r="G134" s="9">
        <v>0</v>
      </c>
      <c r="H134" s="92">
        <f t="shared" si="11"/>
        <v>305.08</v>
      </c>
    </row>
    <row r="135" spans="2:8" ht="25.5">
      <c r="B135" s="110" t="s">
        <v>326</v>
      </c>
      <c r="C135" s="9">
        <v>0</v>
      </c>
      <c r="D135" s="9">
        <v>2344525.11</v>
      </c>
      <c r="E135" s="9">
        <f t="shared" si="10"/>
        <v>2344525.11</v>
      </c>
      <c r="F135" s="9">
        <v>2336966.65</v>
      </c>
      <c r="G135" s="9">
        <v>0</v>
      </c>
      <c r="H135" s="92">
        <f t="shared" si="11"/>
        <v>7558.459999999963</v>
      </c>
    </row>
    <row r="136" spans="2:8" ht="12.75">
      <c r="B136" s="110"/>
      <c r="C136" s="9"/>
      <c r="D136" s="9"/>
      <c r="E136" s="9"/>
      <c r="F136" s="9"/>
      <c r="G136" s="9"/>
      <c r="H136" s="92"/>
    </row>
    <row r="137" spans="2:8" ht="12.75">
      <c r="B137" s="109" t="s">
        <v>244</v>
      </c>
      <c r="C137" s="7">
        <f aca="true" t="shared" si="12" ref="C137:H137">C9+C65</f>
        <v>5531246357</v>
      </c>
      <c r="D137" s="7">
        <f t="shared" si="12"/>
        <v>404617220.0200001</v>
      </c>
      <c r="E137" s="7">
        <f t="shared" si="12"/>
        <v>5935863577.0199995</v>
      </c>
      <c r="F137" s="7">
        <f t="shared" si="12"/>
        <v>5913425302.45</v>
      </c>
      <c r="G137" s="7">
        <f t="shared" si="12"/>
        <v>5764642859.390001</v>
      </c>
      <c r="H137" s="7">
        <f t="shared" si="12"/>
        <v>22438274.570000052</v>
      </c>
    </row>
    <row r="138" spans="2:8" ht="13.5" thickBot="1">
      <c r="B138" s="108"/>
      <c r="C138" s="19"/>
      <c r="D138" s="19"/>
      <c r="E138" s="19"/>
      <c r="F138" s="19"/>
      <c r="G138" s="19"/>
      <c r="H138" s="1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59" r:id="rId3"/>
  <legacyDrawing r:id="rId2"/>
  <oleObjects>
    <oleObject progId="Excel.Sheet.12" shapeId="1042295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view="pageBreakPreview" zoomScale="60" zoomScalePageLayoutView="0" workbookViewId="0" topLeftCell="A1">
      <pane ySplit="9" topLeftCell="A40" activePane="bottomLeft" state="frozen"/>
      <selection pane="topLeft" activeCell="F69" sqref="F69"/>
      <selection pane="bottomLeft" activeCell="F69" sqref="F69"/>
    </sheetView>
  </sheetViews>
  <sheetFormatPr defaultColWidth="11.00390625" defaultRowHeight="15"/>
  <cols>
    <col min="1" max="1" width="52.8515625" style="1" customWidth="1"/>
    <col min="2" max="2" width="18.00390625" style="1" bestFit="1" customWidth="1"/>
    <col min="3" max="3" width="17.57421875" style="1" bestFit="1" customWidth="1"/>
    <col min="4" max="4" width="18.00390625" style="1" bestFit="1" customWidth="1"/>
    <col min="5" max="6" width="18.421875" style="1" bestFit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9" t="s">
        <v>120</v>
      </c>
      <c r="B2" s="160"/>
      <c r="C2" s="160"/>
      <c r="D2" s="160"/>
      <c r="E2" s="160"/>
      <c r="F2" s="160"/>
      <c r="G2" s="203"/>
    </row>
    <row r="3" spans="1:7" ht="12.75">
      <c r="A3" s="184" t="s">
        <v>325</v>
      </c>
      <c r="B3" s="185"/>
      <c r="C3" s="185"/>
      <c r="D3" s="185"/>
      <c r="E3" s="185"/>
      <c r="F3" s="185"/>
      <c r="G3" s="204"/>
    </row>
    <row r="4" spans="1:7" ht="12.75">
      <c r="A4" s="184" t="s">
        <v>437</v>
      </c>
      <c r="B4" s="185"/>
      <c r="C4" s="185"/>
      <c r="D4" s="185"/>
      <c r="E4" s="185"/>
      <c r="F4" s="185"/>
      <c r="G4" s="204"/>
    </row>
    <row r="5" spans="1:7" ht="12.75">
      <c r="A5" s="184" t="s">
        <v>173</v>
      </c>
      <c r="B5" s="185"/>
      <c r="C5" s="185"/>
      <c r="D5" s="185"/>
      <c r="E5" s="185"/>
      <c r="F5" s="185"/>
      <c r="G5" s="204"/>
    </row>
    <row r="6" spans="1:7" ht="13.5" thickBot="1">
      <c r="A6" s="187" t="s">
        <v>1</v>
      </c>
      <c r="B6" s="188"/>
      <c r="C6" s="188"/>
      <c r="D6" s="188"/>
      <c r="E6" s="188"/>
      <c r="F6" s="188"/>
      <c r="G6" s="205"/>
    </row>
    <row r="7" spans="1:7" ht="15.75" customHeight="1">
      <c r="A7" s="159" t="s">
        <v>2</v>
      </c>
      <c r="B7" s="209" t="s">
        <v>323</v>
      </c>
      <c r="C7" s="210"/>
      <c r="D7" s="210"/>
      <c r="E7" s="210"/>
      <c r="F7" s="211"/>
      <c r="G7" s="192" t="s">
        <v>322</v>
      </c>
    </row>
    <row r="8" spans="1:7" ht="15.75" customHeight="1" thickBot="1">
      <c r="A8" s="184"/>
      <c r="B8" s="165"/>
      <c r="C8" s="166"/>
      <c r="D8" s="166"/>
      <c r="E8" s="166"/>
      <c r="F8" s="167"/>
      <c r="G8" s="213"/>
    </row>
    <row r="9" spans="1:7" ht="26.25" thickBot="1">
      <c r="A9" s="187"/>
      <c r="B9" s="125" t="s">
        <v>242</v>
      </c>
      <c r="C9" s="21" t="s">
        <v>321</v>
      </c>
      <c r="D9" s="21" t="s">
        <v>320</v>
      </c>
      <c r="E9" s="21" t="s">
        <v>212</v>
      </c>
      <c r="F9" s="21" t="s">
        <v>210</v>
      </c>
      <c r="G9" s="193"/>
    </row>
    <row r="10" spans="1:7" ht="12.75">
      <c r="A10" s="124"/>
      <c r="B10" s="123"/>
      <c r="C10" s="123"/>
      <c r="D10" s="123"/>
      <c r="E10" s="123"/>
      <c r="F10" s="123"/>
      <c r="G10" s="123"/>
    </row>
    <row r="11" spans="1:7" ht="12.75">
      <c r="A11" s="118" t="s">
        <v>436</v>
      </c>
      <c r="B11" s="57">
        <f aca="true" t="shared" si="0" ref="B11:G11">B12+B22+B31+B42</f>
        <v>134221000</v>
      </c>
      <c r="C11" s="57">
        <f t="shared" si="0"/>
        <v>149898001.33</v>
      </c>
      <c r="D11" s="57">
        <f t="shared" si="0"/>
        <v>284119001.33000004</v>
      </c>
      <c r="E11" s="57">
        <f t="shared" si="0"/>
        <v>267883268.22</v>
      </c>
      <c r="F11" s="57">
        <f t="shared" si="0"/>
        <v>196878768.76</v>
      </c>
      <c r="G11" s="57">
        <f t="shared" si="0"/>
        <v>16235733.110000044</v>
      </c>
    </row>
    <row r="12" spans="1:7" ht="12.75">
      <c r="A12" s="118" t="s">
        <v>434</v>
      </c>
      <c r="B12" s="57">
        <f>SUM(B13:B20)</f>
        <v>0</v>
      </c>
      <c r="C12" s="57">
        <f>SUM(C13:C20)</f>
        <v>0</v>
      </c>
      <c r="D12" s="57">
        <f>SUM(D13:D20)</f>
        <v>0</v>
      </c>
      <c r="E12" s="57">
        <f>SUM(E13:E20)</f>
        <v>0</v>
      </c>
      <c r="F12" s="57">
        <f>SUM(F13:F20)</f>
        <v>0</v>
      </c>
      <c r="G12" s="57">
        <f aca="true" t="shared" si="1" ref="G12:G20">D12-E12</f>
        <v>0</v>
      </c>
    </row>
    <row r="13" spans="1:7" ht="12.75">
      <c r="A13" s="120" t="s">
        <v>433</v>
      </c>
      <c r="B13" s="60"/>
      <c r="C13" s="60"/>
      <c r="D13" s="60">
        <f aca="true" t="shared" si="2" ref="D13:D20">B13+C13</f>
        <v>0</v>
      </c>
      <c r="E13" s="60"/>
      <c r="F13" s="60"/>
      <c r="G13" s="60">
        <f t="shared" si="1"/>
        <v>0</v>
      </c>
    </row>
    <row r="14" spans="1:7" ht="12.75">
      <c r="A14" s="120" t="s">
        <v>432</v>
      </c>
      <c r="B14" s="60"/>
      <c r="C14" s="60"/>
      <c r="D14" s="60">
        <f t="shared" si="2"/>
        <v>0</v>
      </c>
      <c r="E14" s="60"/>
      <c r="F14" s="60"/>
      <c r="G14" s="60">
        <f t="shared" si="1"/>
        <v>0</v>
      </c>
    </row>
    <row r="15" spans="1:7" ht="12.75">
      <c r="A15" s="120" t="s">
        <v>431</v>
      </c>
      <c r="B15" s="60"/>
      <c r="C15" s="60"/>
      <c r="D15" s="60">
        <f t="shared" si="2"/>
        <v>0</v>
      </c>
      <c r="E15" s="60"/>
      <c r="F15" s="60"/>
      <c r="G15" s="60">
        <f t="shared" si="1"/>
        <v>0</v>
      </c>
    </row>
    <row r="16" spans="1:7" ht="12.75">
      <c r="A16" s="120" t="s">
        <v>430</v>
      </c>
      <c r="B16" s="60"/>
      <c r="C16" s="60"/>
      <c r="D16" s="60">
        <f t="shared" si="2"/>
        <v>0</v>
      </c>
      <c r="E16" s="60"/>
      <c r="F16" s="60"/>
      <c r="G16" s="60">
        <f t="shared" si="1"/>
        <v>0</v>
      </c>
    </row>
    <row r="17" spans="1:7" ht="12.75">
      <c r="A17" s="120" t="s">
        <v>429</v>
      </c>
      <c r="B17" s="60"/>
      <c r="C17" s="60"/>
      <c r="D17" s="60">
        <f t="shared" si="2"/>
        <v>0</v>
      </c>
      <c r="E17" s="60"/>
      <c r="F17" s="60"/>
      <c r="G17" s="60">
        <f t="shared" si="1"/>
        <v>0</v>
      </c>
    </row>
    <row r="18" spans="1:7" ht="12.75">
      <c r="A18" s="120" t="s">
        <v>428</v>
      </c>
      <c r="B18" s="60"/>
      <c r="C18" s="60"/>
      <c r="D18" s="60">
        <f t="shared" si="2"/>
        <v>0</v>
      </c>
      <c r="E18" s="60"/>
      <c r="F18" s="60"/>
      <c r="G18" s="60">
        <f t="shared" si="1"/>
        <v>0</v>
      </c>
    </row>
    <row r="19" spans="1:7" ht="12.75">
      <c r="A19" s="120" t="s">
        <v>427</v>
      </c>
      <c r="B19" s="60"/>
      <c r="C19" s="60"/>
      <c r="D19" s="60">
        <f t="shared" si="2"/>
        <v>0</v>
      </c>
      <c r="E19" s="60"/>
      <c r="F19" s="60"/>
      <c r="G19" s="60">
        <f t="shared" si="1"/>
        <v>0</v>
      </c>
    </row>
    <row r="20" spans="1:7" ht="12.75">
      <c r="A20" s="120" t="s">
        <v>426</v>
      </c>
      <c r="B20" s="60"/>
      <c r="C20" s="60"/>
      <c r="D20" s="60">
        <f t="shared" si="2"/>
        <v>0</v>
      </c>
      <c r="E20" s="60"/>
      <c r="F20" s="60"/>
      <c r="G20" s="60">
        <f t="shared" si="1"/>
        <v>0</v>
      </c>
    </row>
    <row r="21" spans="1:7" ht="12.75">
      <c r="A21" s="119"/>
      <c r="B21" s="60"/>
      <c r="C21" s="60"/>
      <c r="D21" s="60"/>
      <c r="E21" s="60"/>
      <c r="F21" s="60"/>
      <c r="G21" s="60"/>
    </row>
    <row r="22" spans="1:7" ht="12.75">
      <c r="A22" s="118" t="s">
        <v>425</v>
      </c>
      <c r="B22" s="57">
        <f>SUM(B23:B29)</f>
        <v>134221000</v>
      </c>
      <c r="C22" s="57">
        <f>SUM(C23:C29)</f>
        <v>149898001.33</v>
      </c>
      <c r="D22" s="57">
        <f>SUM(D23:D29)</f>
        <v>284119001.33000004</v>
      </c>
      <c r="E22" s="57">
        <f>SUM(E23:E29)</f>
        <v>267883268.22</v>
      </c>
      <c r="F22" s="57">
        <f>SUM(F23:F29)</f>
        <v>196878768.76</v>
      </c>
      <c r="G22" s="57">
        <f aca="true" t="shared" si="3" ref="G22:G29">D22-E22</f>
        <v>16235733.110000044</v>
      </c>
    </row>
    <row r="23" spans="1:7" ht="12.75">
      <c r="A23" s="120" t="s">
        <v>424</v>
      </c>
      <c r="B23" s="60"/>
      <c r="C23" s="60"/>
      <c r="D23" s="60">
        <f aca="true" t="shared" si="4" ref="D23:D29">B23+C23</f>
        <v>0</v>
      </c>
      <c r="E23" s="60"/>
      <c r="F23" s="60"/>
      <c r="G23" s="60">
        <f t="shared" si="3"/>
        <v>0</v>
      </c>
    </row>
    <row r="24" spans="1:7" ht="12.75">
      <c r="A24" s="120" t="s">
        <v>423</v>
      </c>
      <c r="B24" s="60"/>
      <c r="C24" s="60"/>
      <c r="D24" s="60">
        <f t="shared" si="4"/>
        <v>0</v>
      </c>
      <c r="E24" s="60"/>
      <c r="F24" s="60"/>
      <c r="G24" s="60">
        <f t="shared" si="3"/>
        <v>0</v>
      </c>
    </row>
    <row r="25" spans="1:7" ht="12.75">
      <c r="A25" s="120" t="s">
        <v>422</v>
      </c>
      <c r="B25" s="60"/>
      <c r="C25" s="60"/>
      <c r="D25" s="60">
        <f t="shared" si="4"/>
        <v>0</v>
      </c>
      <c r="E25" s="60"/>
      <c r="F25" s="60"/>
      <c r="G25" s="60">
        <f t="shared" si="3"/>
        <v>0</v>
      </c>
    </row>
    <row r="26" spans="1:7" ht="12.75">
      <c r="A26" s="120" t="s">
        <v>421</v>
      </c>
      <c r="B26" s="60"/>
      <c r="C26" s="60"/>
      <c r="D26" s="60">
        <f t="shared" si="4"/>
        <v>0</v>
      </c>
      <c r="E26" s="60"/>
      <c r="F26" s="60"/>
      <c r="G26" s="60">
        <f t="shared" si="3"/>
        <v>0</v>
      </c>
    </row>
    <row r="27" spans="1:7" ht="12.75">
      <c r="A27" s="120" t="s">
        <v>420</v>
      </c>
      <c r="B27" s="60">
        <v>134221000</v>
      </c>
      <c r="C27" s="60">
        <v>149898001.33</v>
      </c>
      <c r="D27" s="60">
        <f t="shared" si="4"/>
        <v>284119001.33000004</v>
      </c>
      <c r="E27" s="60">
        <v>267883268.22</v>
      </c>
      <c r="F27" s="60">
        <v>196878768.76</v>
      </c>
      <c r="G27" s="60">
        <f t="shared" si="3"/>
        <v>16235733.110000044</v>
      </c>
    </row>
    <row r="28" spans="1:7" ht="12.75">
      <c r="A28" s="120" t="s">
        <v>419</v>
      </c>
      <c r="B28" s="60"/>
      <c r="C28" s="60"/>
      <c r="D28" s="60">
        <f t="shared" si="4"/>
        <v>0</v>
      </c>
      <c r="E28" s="60"/>
      <c r="F28" s="60"/>
      <c r="G28" s="60">
        <f t="shared" si="3"/>
        <v>0</v>
      </c>
    </row>
    <row r="29" spans="1:7" ht="12.75">
      <c r="A29" s="120" t="s">
        <v>418</v>
      </c>
      <c r="B29" s="60"/>
      <c r="C29" s="60"/>
      <c r="D29" s="60">
        <f t="shared" si="4"/>
        <v>0</v>
      </c>
      <c r="E29" s="60"/>
      <c r="F29" s="60"/>
      <c r="G29" s="60">
        <f t="shared" si="3"/>
        <v>0</v>
      </c>
    </row>
    <row r="30" spans="1:7" ht="12.75">
      <c r="A30" s="119"/>
      <c r="B30" s="60"/>
      <c r="C30" s="60"/>
      <c r="D30" s="60"/>
      <c r="E30" s="60"/>
      <c r="F30" s="60"/>
      <c r="G30" s="60"/>
    </row>
    <row r="31" spans="1:7" ht="12.75">
      <c r="A31" s="118" t="s">
        <v>417</v>
      </c>
      <c r="B31" s="57">
        <f>SUM(B32:B40)</f>
        <v>0</v>
      </c>
      <c r="C31" s="57">
        <f>SUM(C32:C40)</f>
        <v>0</v>
      </c>
      <c r="D31" s="57">
        <f>SUM(D32:D40)</f>
        <v>0</v>
      </c>
      <c r="E31" s="57">
        <f>SUM(E32:E40)</f>
        <v>0</v>
      </c>
      <c r="F31" s="57">
        <f>SUM(F32:F40)</f>
        <v>0</v>
      </c>
      <c r="G31" s="57">
        <f aca="true" t="shared" si="5" ref="G31:G40">D31-E31</f>
        <v>0</v>
      </c>
    </row>
    <row r="32" spans="1:7" ht="12.75">
      <c r="A32" s="120" t="s">
        <v>416</v>
      </c>
      <c r="B32" s="60"/>
      <c r="C32" s="60"/>
      <c r="D32" s="60">
        <f aca="true" t="shared" si="6" ref="D32:D40">B32+C32</f>
        <v>0</v>
      </c>
      <c r="E32" s="60"/>
      <c r="F32" s="60"/>
      <c r="G32" s="60">
        <f t="shared" si="5"/>
        <v>0</v>
      </c>
    </row>
    <row r="33" spans="1:7" ht="12.75">
      <c r="A33" s="120" t="s">
        <v>415</v>
      </c>
      <c r="B33" s="60"/>
      <c r="C33" s="60"/>
      <c r="D33" s="60">
        <f t="shared" si="6"/>
        <v>0</v>
      </c>
      <c r="E33" s="60"/>
      <c r="F33" s="60"/>
      <c r="G33" s="60">
        <f t="shared" si="5"/>
        <v>0</v>
      </c>
    </row>
    <row r="34" spans="1:7" ht="12.75">
      <c r="A34" s="120" t="s">
        <v>414</v>
      </c>
      <c r="B34" s="60"/>
      <c r="C34" s="60"/>
      <c r="D34" s="60">
        <f t="shared" si="6"/>
        <v>0</v>
      </c>
      <c r="E34" s="60"/>
      <c r="F34" s="60"/>
      <c r="G34" s="60">
        <f t="shared" si="5"/>
        <v>0</v>
      </c>
    </row>
    <row r="35" spans="1:7" ht="12.75">
      <c r="A35" s="120" t="s">
        <v>413</v>
      </c>
      <c r="B35" s="60"/>
      <c r="C35" s="60"/>
      <c r="D35" s="60">
        <f t="shared" si="6"/>
        <v>0</v>
      </c>
      <c r="E35" s="60"/>
      <c r="F35" s="60"/>
      <c r="G35" s="60">
        <f t="shared" si="5"/>
        <v>0</v>
      </c>
    </row>
    <row r="36" spans="1:7" ht="12.75">
      <c r="A36" s="120" t="s">
        <v>412</v>
      </c>
      <c r="B36" s="60"/>
      <c r="C36" s="60"/>
      <c r="D36" s="60">
        <f t="shared" si="6"/>
        <v>0</v>
      </c>
      <c r="E36" s="60"/>
      <c r="F36" s="60"/>
      <c r="G36" s="60">
        <f t="shared" si="5"/>
        <v>0</v>
      </c>
    </row>
    <row r="37" spans="1:7" ht="12.75">
      <c r="A37" s="120" t="s">
        <v>411</v>
      </c>
      <c r="B37" s="60"/>
      <c r="C37" s="60"/>
      <c r="D37" s="60">
        <f t="shared" si="6"/>
        <v>0</v>
      </c>
      <c r="E37" s="60"/>
      <c r="F37" s="60"/>
      <c r="G37" s="60">
        <f t="shared" si="5"/>
        <v>0</v>
      </c>
    </row>
    <row r="38" spans="1:7" ht="12.75">
      <c r="A38" s="120" t="s">
        <v>410</v>
      </c>
      <c r="B38" s="60"/>
      <c r="C38" s="60"/>
      <c r="D38" s="60">
        <f t="shared" si="6"/>
        <v>0</v>
      </c>
      <c r="E38" s="60"/>
      <c r="F38" s="60"/>
      <c r="G38" s="60">
        <f t="shared" si="5"/>
        <v>0</v>
      </c>
    </row>
    <row r="39" spans="1:7" ht="12.75">
      <c r="A39" s="120" t="s">
        <v>409</v>
      </c>
      <c r="B39" s="60"/>
      <c r="C39" s="60"/>
      <c r="D39" s="60">
        <f t="shared" si="6"/>
        <v>0</v>
      </c>
      <c r="E39" s="60"/>
      <c r="F39" s="60"/>
      <c r="G39" s="60">
        <f t="shared" si="5"/>
        <v>0</v>
      </c>
    </row>
    <row r="40" spans="1:7" ht="12.75">
      <c r="A40" s="120" t="s">
        <v>408</v>
      </c>
      <c r="B40" s="60"/>
      <c r="C40" s="60"/>
      <c r="D40" s="60">
        <f t="shared" si="6"/>
        <v>0</v>
      </c>
      <c r="E40" s="60"/>
      <c r="F40" s="60"/>
      <c r="G40" s="60">
        <f t="shared" si="5"/>
        <v>0</v>
      </c>
    </row>
    <row r="41" spans="1:7" ht="12.75">
      <c r="A41" s="119"/>
      <c r="B41" s="60"/>
      <c r="C41" s="60"/>
      <c r="D41" s="60"/>
      <c r="E41" s="60"/>
      <c r="F41" s="60"/>
      <c r="G41" s="60"/>
    </row>
    <row r="42" spans="1:7" ht="12.75">
      <c r="A42" s="118" t="s">
        <v>407</v>
      </c>
      <c r="B42" s="57">
        <f>SUM(B43:B46)</f>
        <v>0</v>
      </c>
      <c r="C42" s="57">
        <f>SUM(C43:C46)</f>
        <v>0</v>
      </c>
      <c r="D42" s="57">
        <f>SUM(D43:D46)</f>
        <v>0</v>
      </c>
      <c r="E42" s="57">
        <f>SUM(E43:E46)</f>
        <v>0</v>
      </c>
      <c r="F42" s="57">
        <f>SUM(F43:F46)</f>
        <v>0</v>
      </c>
      <c r="G42" s="57">
        <f>D42-E42</f>
        <v>0</v>
      </c>
    </row>
    <row r="43" spans="1:7" ht="12.75">
      <c r="A43" s="120" t="s">
        <v>406</v>
      </c>
      <c r="B43" s="60"/>
      <c r="C43" s="60"/>
      <c r="D43" s="60">
        <f>B43+C43</f>
        <v>0</v>
      </c>
      <c r="E43" s="60"/>
      <c r="F43" s="60"/>
      <c r="G43" s="60">
        <f>D43-E43</f>
        <v>0</v>
      </c>
    </row>
    <row r="44" spans="1:7" ht="25.5">
      <c r="A44" s="10" t="s">
        <v>405</v>
      </c>
      <c r="B44" s="60"/>
      <c r="C44" s="60"/>
      <c r="D44" s="60">
        <f>B44+C44</f>
        <v>0</v>
      </c>
      <c r="E44" s="60"/>
      <c r="F44" s="60"/>
      <c r="G44" s="60">
        <f>D44-E44</f>
        <v>0</v>
      </c>
    </row>
    <row r="45" spans="1:7" ht="12.75">
      <c r="A45" s="120" t="s">
        <v>404</v>
      </c>
      <c r="B45" s="60"/>
      <c r="C45" s="60"/>
      <c r="D45" s="60">
        <f>B45+C45</f>
        <v>0</v>
      </c>
      <c r="E45" s="60"/>
      <c r="F45" s="60"/>
      <c r="G45" s="60">
        <f>D45-E45</f>
        <v>0</v>
      </c>
    </row>
    <row r="46" spans="1:7" ht="12.75">
      <c r="A46" s="120" t="s">
        <v>403</v>
      </c>
      <c r="B46" s="60"/>
      <c r="C46" s="60"/>
      <c r="D46" s="60">
        <f>B46+C46</f>
        <v>0</v>
      </c>
      <c r="E46" s="60"/>
      <c r="F46" s="60"/>
      <c r="G46" s="60">
        <f>D46-E46</f>
        <v>0</v>
      </c>
    </row>
    <row r="47" spans="1:7" ht="12.75">
      <c r="A47" s="119"/>
      <c r="B47" s="60"/>
      <c r="C47" s="60"/>
      <c r="D47" s="60"/>
      <c r="E47" s="60"/>
      <c r="F47" s="60"/>
      <c r="G47" s="60"/>
    </row>
    <row r="48" spans="1:7" ht="12.75">
      <c r="A48" s="118" t="s">
        <v>435</v>
      </c>
      <c r="B48" s="57">
        <f>B49+B59+B68+B79</f>
        <v>5397025357</v>
      </c>
      <c r="C48" s="57">
        <f>C49+C59+C68+C79</f>
        <v>254719218.69</v>
      </c>
      <c r="D48" s="57">
        <f>D49+D59+D68+D79</f>
        <v>5651744575.69</v>
      </c>
      <c r="E48" s="57">
        <f>E49+E59+E68+E79</f>
        <v>5645542034.23</v>
      </c>
      <c r="F48" s="57">
        <f>F49+F59+F68+F79</f>
        <v>5567764090.63</v>
      </c>
      <c r="G48" s="57">
        <f aca="true" t="shared" si="7" ref="G48:G57">D48-E48</f>
        <v>6202541.460000038</v>
      </c>
    </row>
    <row r="49" spans="1:7" ht="12.75">
      <c r="A49" s="118" t="s">
        <v>434</v>
      </c>
      <c r="B49" s="57">
        <f>SUM(B50:B57)</f>
        <v>0</v>
      </c>
      <c r="C49" s="57">
        <f>SUM(C50:C57)</f>
        <v>0</v>
      </c>
      <c r="D49" s="57">
        <f>SUM(D50:D57)</f>
        <v>0</v>
      </c>
      <c r="E49" s="57">
        <f>SUM(E50:E57)</f>
        <v>0</v>
      </c>
      <c r="F49" s="57">
        <f>SUM(F50:F57)</f>
        <v>0</v>
      </c>
      <c r="G49" s="57">
        <f t="shared" si="7"/>
        <v>0</v>
      </c>
    </row>
    <row r="50" spans="1:7" ht="12.75">
      <c r="A50" s="120" t="s">
        <v>433</v>
      </c>
      <c r="B50" s="60"/>
      <c r="C50" s="60"/>
      <c r="D50" s="60">
        <f aca="true" t="shared" si="8" ref="D50:D57">B50+C50</f>
        <v>0</v>
      </c>
      <c r="E50" s="60"/>
      <c r="F50" s="60"/>
      <c r="G50" s="60">
        <f t="shared" si="7"/>
        <v>0</v>
      </c>
    </row>
    <row r="51" spans="1:7" ht="12.75">
      <c r="A51" s="120" t="s">
        <v>432</v>
      </c>
      <c r="B51" s="60"/>
      <c r="C51" s="60"/>
      <c r="D51" s="60">
        <f t="shared" si="8"/>
        <v>0</v>
      </c>
      <c r="E51" s="60"/>
      <c r="F51" s="60"/>
      <c r="G51" s="60">
        <f t="shared" si="7"/>
        <v>0</v>
      </c>
    </row>
    <row r="52" spans="1:7" ht="12.75">
      <c r="A52" s="120" t="s">
        <v>431</v>
      </c>
      <c r="B52" s="60"/>
      <c r="C52" s="60"/>
      <c r="D52" s="60">
        <f t="shared" si="8"/>
        <v>0</v>
      </c>
      <c r="E52" s="60"/>
      <c r="F52" s="60"/>
      <c r="G52" s="60">
        <f t="shared" si="7"/>
        <v>0</v>
      </c>
    </row>
    <row r="53" spans="1:7" ht="12.75">
      <c r="A53" s="120" t="s">
        <v>430</v>
      </c>
      <c r="B53" s="60"/>
      <c r="C53" s="60"/>
      <c r="D53" s="60">
        <f t="shared" si="8"/>
        <v>0</v>
      </c>
      <c r="E53" s="60"/>
      <c r="F53" s="60"/>
      <c r="G53" s="60">
        <f t="shared" si="7"/>
        <v>0</v>
      </c>
    </row>
    <row r="54" spans="1:7" ht="12.75">
      <c r="A54" s="120" t="s">
        <v>429</v>
      </c>
      <c r="B54" s="60"/>
      <c r="C54" s="60"/>
      <c r="D54" s="60">
        <f t="shared" si="8"/>
        <v>0</v>
      </c>
      <c r="E54" s="60"/>
      <c r="F54" s="60"/>
      <c r="G54" s="60">
        <f t="shared" si="7"/>
        <v>0</v>
      </c>
    </row>
    <row r="55" spans="1:7" ht="12.75">
      <c r="A55" s="120" t="s">
        <v>428</v>
      </c>
      <c r="B55" s="60"/>
      <c r="C55" s="60"/>
      <c r="D55" s="60">
        <f t="shared" si="8"/>
        <v>0</v>
      </c>
      <c r="E55" s="60"/>
      <c r="F55" s="60"/>
      <c r="G55" s="60">
        <f t="shared" si="7"/>
        <v>0</v>
      </c>
    </row>
    <row r="56" spans="1:7" ht="12.75">
      <c r="A56" s="120" t="s">
        <v>427</v>
      </c>
      <c r="B56" s="60"/>
      <c r="C56" s="60"/>
      <c r="D56" s="60">
        <f t="shared" si="8"/>
        <v>0</v>
      </c>
      <c r="E56" s="60"/>
      <c r="F56" s="60"/>
      <c r="G56" s="60">
        <f t="shared" si="7"/>
        <v>0</v>
      </c>
    </row>
    <row r="57" spans="1:7" ht="12.75">
      <c r="A57" s="120" t="s">
        <v>426</v>
      </c>
      <c r="B57" s="60"/>
      <c r="C57" s="60"/>
      <c r="D57" s="60">
        <f t="shared" si="8"/>
        <v>0</v>
      </c>
      <c r="E57" s="60"/>
      <c r="F57" s="60"/>
      <c r="G57" s="60">
        <f t="shared" si="7"/>
        <v>0</v>
      </c>
    </row>
    <row r="58" spans="1:7" ht="12.75">
      <c r="A58" s="119"/>
      <c r="B58" s="60"/>
      <c r="C58" s="60"/>
      <c r="D58" s="60"/>
      <c r="E58" s="60"/>
      <c r="F58" s="60"/>
      <c r="G58" s="60"/>
    </row>
    <row r="59" spans="1:7" ht="12.75">
      <c r="A59" s="118" t="s">
        <v>425</v>
      </c>
      <c r="B59" s="57">
        <f>SUM(B60:B66)</f>
        <v>5397025357</v>
      </c>
      <c r="C59" s="57">
        <f>SUM(C60:C66)</f>
        <v>254719218.69</v>
      </c>
      <c r="D59" s="57">
        <f>SUM(D60:D66)</f>
        <v>5651744575.69</v>
      </c>
      <c r="E59" s="57">
        <f>SUM(E60:E66)</f>
        <v>5645542034.23</v>
      </c>
      <c r="F59" s="57">
        <f>SUM(F60:F66)</f>
        <v>5567764090.63</v>
      </c>
      <c r="G59" s="57">
        <f aca="true" t="shared" si="9" ref="G59:G66">D59-E59</f>
        <v>6202541.460000038</v>
      </c>
    </row>
    <row r="60" spans="1:7" ht="12.75">
      <c r="A60" s="120" t="s">
        <v>424</v>
      </c>
      <c r="B60" s="60"/>
      <c r="C60" s="60"/>
      <c r="D60" s="60">
        <f aca="true" t="shared" si="10" ref="D60:D66">B60+C60</f>
        <v>0</v>
      </c>
      <c r="E60" s="60"/>
      <c r="F60" s="60"/>
      <c r="G60" s="60">
        <f t="shared" si="9"/>
        <v>0</v>
      </c>
    </row>
    <row r="61" spans="1:7" ht="12.75">
      <c r="A61" s="120" t="s">
        <v>423</v>
      </c>
      <c r="B61" s="60"/>
      <c r="C61" s="60"/>
      <c r="D61" s="60">
        <f t="shared" si="10"/>
        <v>0</v>
      </c>
      <c r="E61" s="60"/>
      <c r="F61" s="60"/>
      <c r="G61" s="60">
        <f t="shared" si="9"/>
        <v>0</v>
      </c>
    </row>
    <row r="62" spans="1:7" ht="12.75">
      <c r="A62" s="120" t="s">
        <v>422</v>
      </c>
      <c r="B62" s="60"/>
      <c r="C62" s="60"/>
      <c r="D62" s="60">
        <f t="shared" si="10"/>
        <v>0</v>
      </c>
      <c r="E62" s="60"/>
      <c r="F62" s="60"/>
      <c r="G62" s="60">
        <f t="shared" si="9"/>
        <v>0</v>
      </c>
    </row>
    <row r="63" spans="1:7" ht="12.75">
      <c r="A63" s="120" t="s">
        <v>421</v>
      </c>
      <c r="B63" s="60"/>
      <c r="C63" s="60"/>
      <c r="D63" s="60">
        <f t="shared" si="10"/>
        <v>0</v>
      </c>
      <c r="E63" s="60"/>
      <c r="F63" s="60"/>
      <c r="G63" s="60">
        <f t="shared" si="9"/>
        <v>0</v>
      </c>
    </row>
    <row r="64" spans="1:7" ht="12.75">
      <c r="A64" s="120" t="s">
        <v>420</v>
      </c>
      <c r="B64" s="60">
        <v>5397025357</v>
      </c>
      <c r="C64" s="60">
        <v>254719218.69</v>
      </c>
      <c r="D64" s="60">
        <f t="shared" si="10"/>
        <v>5651744575.69</v>
      </c>
      <c r="E64" s="60">
        <v>5645542034.23</v>
      </c>
      <c r="F64" s="60">
        <v>5567764090.63</v>
      </c>
      <c r="G64" s="60">
        <f t="shared" si="9"/>
        <v>6202541.460000038</v>
      </c>
    </row>
    <row r="65" spans="1:7" ht="12.75">
      <c r="A65" s="120" t="s">
        <v>419</v>
      </c>
      <c r="B65" s="60"/>
      <c r="C65" s="60"/>
      <c r="D65" s="60">
        <f t="shared" si="10"/>
        <v>0</v>
      </c>
      <c r="E65" s="60"/>
      <c r="F65" s="60"/>
      <c r="G65" s="60">
        <f t="shared" si="9"/>
        <v>0</v>
      </c>
    </row>
    <row r="66" spans="1:7" ht="12.75">
      <c r="A66" s="120" t="s">
        <v>418</v>
      </c>
      <c r="B66" s="60"/>
      <c r="C66" s="60"/>
      <c r="D66" s="60">
        <f t="shared" si="10"/>
        <v>0</v>
      </c>
      <c r="E66" s="60"/>
      <c r="F66" s="60"/>
      <c r="G66" s="60">
        <f t="shared" si="9"/>
        <v>0</v>
      </c>
    </row>
    <row r="67" spans="1:7" ht="12.75">
      <c r="A67" s="119"/>
      <c r="B67" s="60"/>
      <c r="C67" s="60"/>
      <c r="D67" s="60"/>
      <c r="E67" s="60"/>
      <c r="F67" s="60"/>
      <c r="G67" s="60"/>
    </row>
    <row r="68" spans="1:7" ht="12.75">
      <c r="A68" s="118" t="s">
        <v>417</v>
      </c>
      <c r="B68" s="57">
        <f>SUM(B69:B77)</f>
        <v>0</v>
      </c>
      <c r="C68" s="57">
        <f>SUM(C69:C77)</f>
        <v>0</v>
      </c>
      <c r="D68" s="57">
        <f>SUM(D69:D77)</f>
        <v>0</v>
      </c>
      <c r="E68" s="57">
        <f>SUM(E69:E77)</f>
        <v>0</v>
      </c>
      <c r="F68" s="57">
        <f>SUM(F69:F77)</f>
        <v>0</v>
      </c>
      <c r="G68" s="57">
        <f aca="true" t="shared" si="11" ref="G68:G77">D68-E68</f>
        <v>0</v>
      </c>
    </row>
    <row r="69" spans="1:7" ht="12.75">
      <c r="A69" s="120" t="s">
        <v>416</v>
      </c>
      <c r="B69" s="60"/>
      <c r="C69" s="60"/>
      <c r="D69" s="60">
        <f aca="true" t="shared" si="12" ref="D69:D77">B69+C69</f>
        <v>0</v>
      </c>
      <c r="E69" s="60"/>
      <c r="F69" s="60"/>
      <c r="G69" s="60">
        <f t="shared" si="11"/>
        <v>0</v>
      </c>
    </row>
    <row r="70" spans="1:7" ht="12.75">
      <c r="A70" s="120" t="s">
        <v>415</v>
      </c>
      <c r="B70" s="60"/>
      <c r="C70" s="60"/>
      <c r="D70" s="60">
        <f t="shared" si="12"/>
        <v>0</v>
      </c>
      <c r="E70" s="60"/>
      <c r="F70" s="60"/>
      <c r="G70" s="60">
        <f t="shared" si="11"/>
        <v>0</v>
      </c>
    </row>
    <row r="71" spans="1:7" ht="12.75">
      <c r="A71" s="120" t="s">
        <v>414</v>
      </c>
      <c r="B71" s="60"/>
      <c r="C71" s="60"/>
      <c r="D71" s="60">
        <f t="shared" si="12"/>
        <v>0</v>
      </c>
      <c r="E71" s="60"/>
      <c r="F71" s="60"/>
      <c r="G71" s="60">
        <f t="shared" si="11"/>
        <v>0</v>
      </c>
    </row>
    <row r="72" spans="1:7" ht="12.75">
      <c r="A72" s="120" t="s">
        <v>413</v>
      </c>
      <c r="B72" s="60"/>
      <c r="C72" s="60"/>
      <c r="D72" s="60">
        <f t="shared" si="12"/>
        <v>0</v>
      </c>
      <c r="E72" s="60"/>
      <c r="F72" s="60"/>
      <c r="G72" s="60">
        <f t="shared" si="11"/>
        <v>0</v>
      </c>
    </row>
    <row r="73" spans="1:7" ht="12.75">
      <c r="A73" s="120" t="s">
        <v>412</v>
      </c>
      <c r="B73" s="60"/>
      <c r="C73" s="60"/>
      <c r="D73" s="60">
        <f t="shared" si="12"/>
        <v>0</v>
      </c>
      <c r="E73" s="60"/>
      <c r="F73" s="60"/>
      <c r="G73" s="60">
        <f t="shared" si="11"/>
        <v>0</v>
      </c>
    </row>
    <row r="74" spans="1:7" ht="12.75">
      <c r="A74" s="120" t="s">
        <v>411</v>
      </c>
      <c r="B74" s="60"/>
      <c r="C74" s="60"/>
      <c r="D74" s="60">
        <f t="shared" si="12"/>
        <v>0</v>
      </c>
      <c r="E74" s="60"/>
      <c r="F74" s="60"/>
      <c r="G74" s="60">
        <f t="shared" si="11"/>
        <v>0</v>
      </c>
    </row>
    <row r="75" spans="1:7" ht="12.75">
      <c r="A75" s="120" t="s">
        <v>410</v>
      </c>
      <c r="B75" s="60"/>
      <c r="C75" s="60"/>
      <c r="D75" s="60">
        <f t="shared" si="12"/>
        <v>0</v>
      </c>
      <c r="E75" s="60"/>
      <c r="F75" s="60"/>
      <c r="G75" s="60">
        <f t="shared" si="11"/>
        <v>0</v>
      </c>
    </row>
    <row r="76" spans="1:7" ht="12.75">
      <c r="A76" s="120" t="s">
        <v>409</v>
      </c>
      <c r="B76" s="60"/>
      <c r="C76" s="60"/>
      <c r="D76" s="60">
        <f t="shared" si="12"/>
        <v>0</v>
      </c>
      <c r="E76" s="60"/>
      <c r="F76" s="60"/>
      <c r="G76" s="60">
        <f t="shared" si="11"/>
        <v>0</v>
      </c>
    </row>
    <row r="77" spans="1:7" ht="12.75">
      <c r="A77" s="122" t="s">
        <v>408</v>
      </c>
      <c r="B77" s="121"/>
      <c r="C77" s="121"/>
      <c r="D77" s="121">
        <f t="shared" si="12"/>
        <v>0</v>
      </c>
      <c r="E77" s="121"/>
      <c r="F77" s="121"/>
      <c r="G77" s="121">
        <f t="shared" si="11"/>
        <v>0</v>
      </c>
    </row>
    <row r="78" spans="1:7" ht="12.75">
      <c r="A78" s="119"/>
      <c r="B78" s="60"/>
      <c r="C78" s="60"/>
      <c r="D78" s="60"/>
      <c r="E78" s="60"/>
      <c r="F78" s="60"/>
      <c r="G78" s="60"/>
    </row>
    <row r="79" spans="1:7" ht="12.75">
      <c r="A79" s="118" t="s">
        <v>407</v>
      </c>
      <c r="B79" s="57">
        <f>SUM(B80:B83)</f>
        <v>0</v>
      </c>
      <c r="C79" s="57">
        <f>SUM(C80:C83)</f>
        <v>0</v>
      </c>
      <c r="D79" s="57">
        <f>SUM(D80:D83)</f>
        <v>0</v>
      </c>
      <c r="E79" s="57">
        <f>SUM(E80:E83)</f>
        <v>0</v>
      </c>
      <c r="F79" s="57">
        <f>SUM(F80:F83)</f>
        <v>0</v>
      </c>
      <c r="G79" s="57">
        <f>D79-E79</f>
        <v>0</v>
      </c>
    </row>
    <row r="80" spans="1:7" ht="12.75">
      <c r="A80" s="120" t="s">
        <v>406</v>
      </c>
      <c r="B80" s="60"/>
      <c r="C80" s="60"/>
      <c r="D80" s="60">
        <f>B80+C80</f>
        <v>0</v>
      </c>
      <c r="E80" s="60"/>
      <c r="F80" s="60"/>
      <c r="G80" s="60">
        <f>D80-E80</f>
        <v>0</v>
      </c>
    </row>
    <row r="81" spans="1:7" ht="25.5">
      <c r="A81" s="10" t="s">
        <v>405</v>
      </c>
      <c r="B81" s="60"/>
      <c r="C81" s="60"/>
      <c r="D81" s="60">
        <f>B81+C81</f>
        <v>0</v>
      </c>
      <c r="E81" s="60"/>
      <c r="F81" s="60"/>
      <c r="G81" s="60">
        <f>D81-E81</f>
        <v>0</v>
      </c>
    </row>
    <row r="82" spans="1:7" ht="12.75">
      <c r="A82" s="120" t="s">
        <v>404</v>
      </c>
      <c r="B82" s="60"/>
      <c r="C82" s="60"/>
      <c r="D82" s="60">
        <f>B82+C82</f>
        <v>0</v>
      </c>
      <c r="E82" s="60"/>
      <c r="F82" s="60"/>
      <c r="G82" s="60">
        <f>D82-E82</f>
        <v>0</v>
      </c>
    </row>
    <row r="83" spans="1:7" ht="12.75">
      <c r="A83" s="120" t="s">
        <v>403</v>
      </c>
      <c r="B83" s="60"/>
      <c r="C83" s="60"/>
      <c r="D83" s="60">
        <f>B83+C83</f>
        <v>0</v>
      </c>
      <c r="E83" s="60"/>
      <c r="F83" s="60"/>
      <c r="G83" s="60">
        <f>D83-E83</f>
        <v>0</v>
      </c>
    </row>
    <row r="84" spans="1:7" ht="12.75">
      <c r="A84" s="119"/>
      <c r="B84" s="60"/>
      <c r="C84" s="60"/>
      <c r="D84" s="60"/>
      <c r="E84" s="60"/>
      <c r="F84" s="60"/>
      <c r="G84" s="60"/>
    </row>
    <row r="85" spans="1:7" ht="12.75">
      <c r="A85" s="118" t="s">
        <v>244</v>
      </c>
      <c r="B85" s="57">
        <f aca="true" t="shared" si="13" ref="B85:G85">B11+B48</f>
        <v>5531246357</v>
      </c>
      <c r="C85" s="57">
        <f t="shared" si="13"/>
        <v>404617220.02</v>
      </c>
      <c r="D85" s="57">
        <f t="shared" si="13"/>
        <v>5935863577.0199995</v>
      </c>
      <c r="E85" s="57">
        <f t="shared" si="13"/>
        <v>5913425302.45</v>
      </c>
      <c r="F85" s="57">
        <f t="shared" si="13"/>
        <v>5764642859.39</v>
      </c>
      <c r="G85" s="57">
        <f t="shared" si="13"/>
        <v>22438274.570000082</v>
      </c>
    </row>
    <row r="86" spans="1:7" ht="13.5" thickBot="1">
      <c r="A86" s="117"/>
      <c r="B86" s="116"/>
      <c r="C86" s="116"/>
      <c r="D86" s="116"/>
      <c r="E86" s="116"/>
      <c r="F86" s="116"/>
      <c r="G86" s="11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6" r:id="rId3"/>
  <legacyDrawing r:id="rId2"/>
  <oleObjects>
    <oleObject progId="Excel.Sheet.12" shapeId="1045229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1">
      <selection activeCell="F69" sqref="F69"/>
    </sheetView>
  </sheetViews>
  <sheetFormatPr defaultColWidth="11.421875" defaultRowHeight="15"/>
  <cols>
    <col min="1" max="1" width="14.7109375" style="0" customWidth="1"/>
    <col min="2" max="2" width="13.8515625" style="0" bestFit="1" customWidth="1"/>
    <col min="3" max="3" width="13.7109375" style="0" bestFit="1" customWidth="1"/>
    <col min="4" max="6" width="13.8515625" style="0" bestFit="1" customWidth="1"/>
    <col min="7" max="7" width="15.140625" style="0" bestFit="1" customWidth="1"/>
  </cols>
  <sheetData>
    <row r="1" spans="1:7" ht="15" customHeight="1">
      <c r="A1" s="221" t="s">
        <v>438</v>
      </c>
      <c r="B1" s="222"/>
      <c r="C1" s="222"/>
      <c r="D1" s="222"/>
      <c r="E1" s="222"/>
      <c r="F1" s="222"/>
      <c r="G1" s="223"/>
    </row>
    <row r="2" spans="1:7" ht="15">
      <c r="A2" s="224" t="s">
        <v>325</v>
      </c>
      <c r="B2" s="225"/>
      <c r="C2" s="225"/>
      <c r="D2" s="225"/>
      <c r="E2" s="225"/>
      <c r="F2" s="225"/>
      <c r="G2" s="226"/>
    </row>
    <row r="3" spans="1:7" ht="15">
      <c r="A3" s="224" t="s">
        <v>439</v>
      </c>
      <c r="B3" s="225"/>
      <c r="C3" s="225"/>
      <c r="D3" s="225"/>
      <c r="E3" s="225"/>
      <c r="F3" s="225"/>
      <c r="G3" s="226"/>
    </row>
    <row r="4" spans="1:7" ht="15">
      <c r="A4" s="224" t="s">
        <v>173</v>
      </c>
      <c r="B4" s="227"/>
      <c r="C4" s="227"/>
      <c r="D4" s="227"/>
      <c r="E4" s="227"/>
      <c r="F4" s="227"/>
      <c r="G4" s="226"/>
    </row>
    <row r="5" spans="1:7" ht="15.75" thickBot="1">
      <c r="A5" s="228" t="s">
        <v>1</v>
      </c>
      <c r="B5" s="229"/>
      <c r="C5" s="229"/>
      <c r="D5" s="229"/>
      <c r="E5" s="229"/>
      <c r="F5" s="229"/>
      <c r="G5" s="230"/>
    </row>
    <row r="6" spans="1:7" ht="15.75" thickBot="1">
      <c r="A6" s="214" t="s">
        <v>2</v>
      </c>
      <c r="B6" s="216" t="s">
        <v>323</v>
      </c>
      <c r="C6" s="217"/>
      <c r="D6" s="217"/>
      <c r="E6" s="217"/>
      <c r="F6" s="218"/>
      <c r="G6" s="219" t="s">
        <v>322</v>
      </c>
    </row>
    <row r="7" spans="1:7" ht="17.25" thickBot="1">
      <c r="A7" s="215"/>
      <c r="B7" s="126" t="s">
        <v>242</v>
      </c>
      <c r="C7" s="126" t="s">
        <v>321</v>
      </c>
      <c r="D7" s="126" t="s">
        <v>320</v>
      </c>
      <c r="E7" s="126" t="s">
        <v>440</v>
      </c>
      <c r="F7" s="126" t="s">
        <v>210</v>
      </c>
      <c r="G7" s="220"/>
    </row>
    <row r="8" spans="1:7" ht="24.75">
      <c r="A8" s="127" t="s">
        <v>441</v>
      </c>
      <c r="B8" s="128">
        <f>B9+B10+B11+B14+B15+B18</f>
        <v>54930200</v>
      </c>
      <c r="C8" s="128">
        <f>C9+C10+C11+C14+C15+C18</f>
        <v>69130705</v>
      </c>
      <c r="D8" s="128">
        <f>D9+D10+D11+D14+D15+D18</f>
        <v>124060905</v>
      </c>
      <c r="E8" s="128">
        <f>E9+E10+E11+E14+E15+E18</f>
        <v>123087004</v>
      </c>
      <c r="F8" s="128">
        <f>F9+F10+F11+F14+F15+F18</f>
        <v>106193443</v>
      </c>
      <c r="G8" s="129">
        <f>D8-E8</f>
        <v>973901</v>
      </c>
    </row>
    <row r="9" spans="1:7" ht="16.5">
      <c r="A9" s="130" t="s">
        <v>442</v>
      </c>
      <c r="B9" s="131"/>
      <c r="C9" s="131"/>
      <c r="D9" s="131"/>
      <c r="E9" s="131"/>
      <c r="F9" s="131"/>
      <c r="G9" s="132">
        <f>D9-E9</f>
        <v>0</v>
      </c>
    </row>
    <row r="10" spans="1:7" ht="15">
      <c r="A10" s="130" t="s">
        <v>443</v>
      </c>
      <c r="B10" s="131">
        <v>54930200</v>
      </c>
      <c r="C10" s="131">
        <v>69130705</v>
      </c>
      <c r="D10" s="131">
        <v>124060905</v>
      </c>
      <c r="E10" s="131">
        <v>123087004</v>
      </c>
      <c r="F10" s="131">
        <v>106193443</v>
      </c>
      <c r="G10" s="132">
        <f>D10-E10</f>
        <v>973901</v>
      </c>
    </row>
    <row r="11" spans="1:7" ht="16.5">
      <c r="A11" s="130" t="s">
        <v>444</v>
      </c>
      <c r="B11" s="131">
        <f>B12+B13</f>
        <v>0</v>
      </c>
      <c r="C11" s="131">
        <f>C12+C13</f>
        <v>0</v>
      </c>
      <c r="D11" s="131">
        <f>D12+D13</f>
        <v>0</v>
      </c>
      <c r="E11" s="131">
        <f>E12+E13</f>
        <v>0</v>
      </c>
      <c r="F11" s="131">
        <f>F12+F13</f>
        <v>0</v>
      </c>
      <c r="G11" s="132">
        <f aca="true" t="shared" si="0" ref="G11:G18">D11-E11</f>
        <v>0</v>
      </c>
    </row>
    <row r="12" spans="1:7" ht="16.5">
      <c r="A12" s="130" t="s">
        <v>445</v>
      </c>
      <c r="B12" s="131"/>
      <c r="C12" s="131"/>
      <c r="D12" s="131"/>
      <c r="E12" s="131"/>
      <c r="F12" s="131"/>
      <c r="G12" s="132">
        <f t="shared" si="0"/>
        <v>0</v>
      </c>
    </row>
    <row r="13" spans="1:7" ht="16.5">
      <c r="A13" s="130" t="s">
        <v>446</v>
      </c>
      <c r="B13" s="131"/>
      <c r="C13" s="131"/>
      <c r="D13" s="131"/>
      <c r="E13" s="131"/>
      <c r="F13" s="131"/>
      <c r="G13" s="132">
        <f t="shared" si="0"/>
        <v>0</v>
      </c>
    </row>
    <row r="14" spans="1:7" ht="15">
      <c r="A14" s="130" t="s">
        <v>447</v>
      </c>
      <c r="B14" s="131"/>
      <c r="C14" s="131"/>
      <c r="D14" s="131"/>
      <c r="E14" s="131"/>
      <c r="F14" s="131"/>
      <c r="G14" s="132">
        <f t="shared" si="0"/>
        <v>0</v>
      </c>
    </row>
    <row r="15" spans="1:7" ht="45" customHeight="1">
      <c r="A15" s="133" t="s">
        <v>448</v>
      </c>
      <c r="B15" s="134">
        <f>B16+B17</f>
        <v>0</v>
      </c>
      <c r="C15" s="134">
        <f>C16+C17</f>
        <v>0</v>
      </c>
      <c r="D15" s="134">
        <f>D16+D17</f>
        <v>0</v>
      </c>
      <c r="E15" s="134">
        <f>E16+E17</f>
        <v>0</v>
      </c>
      <c r="F15" s="134">
        <f>F16+F17</f>
        <v>0</v>
      </c>
      <c r="G15" s="132">
        <f t="shared" si="0"/>
        <v>0</v>
      </c>
    </row>
    <row r="16" spans="1:7" ht="16.5">
      <c r="A16" s="135" t="s">
        <v>449</v>
      </c>
      <c r="B16" s="131"/>
      <c r="C16" s="131"/>
      <c r="D16" s="131"/>
      <c r="E16" s="131"/>
      <c r="F16" s="131"/>
      <c r="G16" s="132">
        <f t="shared" si="0"/>
        <v>0</v>
      </c>
    </row>
    <row r="17" spans="1:7" ht="16.5">
      <c r="A17" s="135" t="s">
        <v>450</v>
      </c>
      <c r="B17" s="131"/>
      <c r="C17" s="131"/>
      <c r="D17" s="131"/>
      <c r="E17" s="131"/>
      <c r="F17" s="131"/>
      <c r="G17" s="132">
        <f t="shared" si="0"/>
        <v>0</v>
      </c>
    </row>
    <row r="18" spans="1:7" ht="16.5">
      <c r="A18" s="130" t="s">
        <v>451</v>
      </c>
      <c r="B18" s="131"/>
      <c r="C18" s="131"/>
      <c r="D18" s="131"/>
      <c r="E18" s="131"/>
      <c r="F18" s="131"/>
      <c r="G18" s="132">
        <f t="shared" si="0"/>
        <v>0</v>
      </c>
    </row>
    <row r="19" spans="1:7" ht="15">
      <c r="A19" s="130"/>
      <c r="B19" s="128"/>
      <c r="C19" s="128"/>
      <c r="D19" s="128"/>
      <c r="E19" s="128"/>
      <c r="F19" s="128"/>
      <c r="G19" s="129"/>
    </row>
    <row r="20" spans="1:7" ht="16.5">
      <c r="A20" s="127" t="s">
        <v>452</v>
      </c>
      <c r="B20" s="128">
        <f>B21+B22+B23+B26+B27+B30</f>
        <v>5152279415</v>
      </c>
      <c r="C20" s="128">
        <f>C21+C22+C23+C26+C27+C30</f>
        <v>0</v>
      </c>
      <c r="D20" s="128">
        <f>D21+D22+D23+D26+D27+D30</f>
        <v>5152279415</v>
      </c>
      <c r="E20" s="128">
        <f>E21+E22+E23+E26+E27+E30</f>
        <v>5152279415</v>
      </c>
      <c r="F20" s="128">
        <f>F21+F22+F23+F26+F27+F30</f>
        <v>5152279415</v>
      </c>
      <c r="G20" s="129">
        <f>D20-E20</f>
        <v>0</v>
      </c>
    </row>
    <row r="21" spans="1:7" ht="16.5">
      <c r="A21" s="130" t="s">
        <v>442</v>
      </c>
      <c r="B21" s="128"/>
      <c r="C21" s="128"/>
      <c r="D21" s="128"/>
      <c r="E21" s="128"/>
      <c r="F21" s="128"/>
      <c r="G21" s="132">
        <f>D21-E21</f>
        <v>0</v>
      </c>
    </row>
    <row r="22" spans="1:7" ht="15">
      <c r="A22" s="130" t="s">
        <v>443</v>
      </c>
      <c r="B22" s="131">
        <v>5152279415</v>
      </c>
      <c r="C22" s="131">
        <v>0</v>
      </c>
      <c r="D22" s="131">
        <v>5152279415</v>
      </c>
      <c r="E22" s="131">
        <v>5152279415</v>
      </c>
      <c r="F22" s="131">
        <v>5152279415</v>
      </c>
      <c r="G22" s="131">
        <v>0</v>
      </c>
    </row>
    <row r="23" spans="1:7" ht="16.5">
      <c r="A23" s="130" t="s">
        <v>444</v>
      </c>
      <c r="B23" s="128">
        <f>B24+B25</f>
        <v>0</v>
      </c>
      <c r="C23" s="128">
        <f>C24+C25</f>
        <v>0</v>
      </c>
      <c r="D23" s="128">
        <f>D24+D25</f>
        <v>0</v>
      </c>
      <c r="E23" s="128">
        <f>E24+E25</f>
        <v>0</v>
      </c>
      <c r="F23" s="128">
        <f>F24+F25</f>
        <v>0</v>
      </c>
      <c r="G23" s="132">
        <f aca="true" t="shared" si="1" ref="G23:G31">D23-E23</f>
        <v>0</v>
      </c>
    </row>
    <row r="24" spans="1:7" ht="16.5">
      <c r="A24" s="130" t="s">
        <v>445</v>
      </c>
      <c r="B24" s="128"/>
      <c r="C24" s="128"/>
      <c r="D24" s="128"/>
      <c r="E24" s="128"/>
      <c r="F24" s="128"/>
      <c r="G24" s="132">
        <f t="shared" si="1"/>
        <v>0</v>
      </c>
    </row>
    <row r="25" spans="1:7" ht="16.5">
      <c r="A25" s="130" t="s">
        <v>446</v>
      </c>
      <c r="B25" s="128"/>
      <c r="C25" s="128"/>
      <c r="D25" s="128"/>
      <c r="E25" s="128"/>
      <c r="F25" s="128"/>
      <c r="G25" s="132">
        <f t="shared" si="1"/>
        <v>0</v>
      </c>
    </row>
    <row r="26" spans="1:7" ht="15">
      <c r="A26" s="130" t="s">
        <v>447</v>
      </c>
      <c r="B26" s="128"/>
      <c r="C26" s="128"/>
      <c r="D26" s="128"/>
      <c r="E26" s="128"/>
      <c r="F26" s="128"/>
      <c r="G26" s="132">
        <f t="shared" si="1"/>
        <v>0</v>
      </c>
    </row>
    <row r="27" spans="1:7" ht="31.5" customHeight="1">
      <c r="A27" s="130" t="s">
        <v>448</v>
      </c>
      <c r="B27" s="128">
        <f>B28+B29</f>
        <v>0</v>
      </c>
      <c r="C27" s="128">
        <f>C28+C29</f>
        <v>0</v>
      </c>
      <c r="D27" s="128">
        <f>D28+D29</f>
        <v>0</v>
      </c>
      <c r="E27" s="128">
        <f>E28+E29</f>
        <v>0</v>
      </c>
      <c r="F27" s="128">
        <f>F28+F29</f>
        <v>0</v>
      </c>
      <c r="G27" s="132">
        <f t="shared" si="1"/>
        <v>0</v>
      </c>
    </row>
    <row r="28" spans="1:7" ht="16.5">
      <c r="A28" s="135" t="s">
        <v>449</v>
      </c>
      <c r="B28" s="128"/>
      <c r="C28" s="128"/>
      <c r="D28" s="128"/>
      <c r="E28" s="128"/>
      <c r="F28" s="128"/>
      <c r="G28" s="132">
        <f t="shared" si="1"/>
        <v>0</v>
      </c>
    </row>
    <row r="29" spans="1:7" ht="16.5">
      <c r="A29" s="135" t="s">
        <v>450</v>
      </c>
      <c r="B29" s="128"/>
      <c r="C29" s="128"/>
      <c r="D29" s="128"/>
      <c r="E29" s="128"/>
      <c r="F29" s="128"/>
      <c r="G29" s="132">
        <f t="shared" si="1"/>
        <v>0</v>
      </c>
    </row>
    <row r="30" spans="1:7" ht="16.5">
      <c r="A30" s="130" t="s">
        <v>451</v>
      </c>
      <c r="B30" s="128"/>
      <c r="C30" s="128"/>
      <c r="D30" s="128"/>
      <c r="E30" s="128"/>
      <c r="F30" s="128"/>
      <c r="G30" s="132">
        <f t="shared" si="1"/>
        <v>0</v>
      </c>
    </row>
    <row r="31" spans="1:7" ht="33">
      <c r="A31" s="127" t="s">
        <v>453</v>
      </c>
      <c r="B31" s="128">
        <f>B8+B20</f>
        <v>5207209615</v>
      </c>
      <c r="C31" s="128">
        <f>C8+C20</f>
        <v>69130705</v>
      </c>
      <c r="D31" s="128">
        <f>D8+D20</f>
        <v>5276340320</v>
      </c>
      <c r="E31" s="128">
        <f>E8+E20</f>
        <v>5275366419</v>
      </c>
      <c r="F31" s="128">
        <f>F8+F20</f>
        <v>5258472858</v>
      </c>
      <c r="G31" s="129">
        <f t="shared" si="1"/>
        <v>973901</v>
      </c>
    </row>
    <row r="32" spans="1:7" ht="15.75" thickBot="1">
      <c r="A32" s="136"/>
      <c r="B32" s="137"/>
      <c r="C32" s="137"/>
      <c r="D32" s="137"/>
      <c r="E32" s="137"/>
      <c r="F32" s="137"/>
      <c r="G32" s="138"/>
    </row>
    <row r="33" spans="2:7" ht="15">
      <c r="B33" s="139"/>
      <c r="C33" s="139"/>
      <c r="D33" s="139"/>
      <c r="E33" s="139"/>
      <c r="F33" s="139"/>
      <c r="G33" s="139"/>
    </row>
  </sheetData>
  <sheetProtection/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scale="91" r:id="rId3"/>
  <legacyDrawing r:id="rId2"/>
  <oleObjects>
    <oleObject progId="Excel.Sheet.12" shapeId="270256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2020-01-08T23:43:31Z</cp:lastPrinted>
  <dcterms:created xsi:type="dcterms:W3CDTF">2016-10-11T18:36:49Z</dcterms:created>
  <dcterms:modified xsi:type="dcterms:W3CDTF">2020-01-23T17:34:16Z</dcterms:modified>
  <cp:category/>
  <cp:version/>
  <cp:contentType/>
  <cp:contentStatus/>
</cp:coreProperties>
</file>