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440" tabRatio="886" activeTab="5"/>
  </bookViews>
  <sheets>
    <sheet name="FORMATO 1" sheetId="1" r:id="rId1"/>
    <sheet name="FORMATO 2" sheetId="2" r:id="rId2"/>
    <sheet name="FORMATO 3" sheetId="3" r:id="rId3"/>
    <sheet name="FORMATO4" sheetId="4" r:id="rId4"/>
    <sheet name="FORMATO5" sheetId="5" r:id="rId5"/>
    <sheet name="FORMATO6A" sheetId="6" r:id="rId6"/>
    <sheet name="FORMATO6B" sheetId="7" r:id="rId7"/>
    <sheet name="FORMATO6D" sheetId="8" r:id="rId8"/>
    <sheet name="GUIA DE CUMPLIIENTO (2)" sheetId="9" state="hidden" r:id="rId9"/>
    <sheet name="Hoja8" sheetId="10" state="hidden" r:id="rId10"/>
    <sheet name="GUIA DE CUMPLIIENTO" sheetId="11" state="hidden" r:id="rId11"/>
  </sheets>
  <externalReferences>
    <externalReference r:id="rId14"/>
  </externalReferences>
  <definedNames>
    <definedName name="_xlnm.Print_Area" localSheetId="3">'FORMATO4'!$A$1:$E$89</definedName>
    <definedName name="_xlnm.Print_Area" localSheetId="4">'FORMATO5'!$A$1:$I$105</definedName>
    <definedName name="_xlnm.Print_Area" localSheetId="5">'FORMATO6A'!$A$1:$H$179</definedName>
    <definedName name="_xlnm.Print_Area" localSheetId="6">'FORMATO6B'!$A$1:$G$42</definedName>
    <definedName name="_xlnm.Print_Area" localSheetId="7">'FORMATO6D'!$A$1:$G$47</definedName>
    <definedName name="_xlnm.Print_Titles" localSheetId="8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Sof?a</author>
    <author>Planeaci?n1</author>
  </authors>
  <commentList>
    <comment ref="C11" authorId="0">
      <text>
        <r>
          <rPr>
            <b/>
            <sz val="9"/>
            <color indexed="8"/>
            <rFont val="Tahoma"/>
            <family val="2"/>
          </rPr>
          <t>Sofía: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FAM 1,723,097 
</t>
        </r>
        <r>
          <rPr>
            <sz val="9"/>
            <color indexed="8"/>
            <rFont val="Tahoma"/>
            <family val="2"/>
          </rPr>
          <t xml:space="preserve">MAS 
</t>
        </r>
        <r>
          <rPr>
            <sz val="9"/>
            <color indexed="8"/>
            <rFont val="Tahoma"/>
            <family val="2"/>
          </rPr>
          <t xml:space="preserve">FAMP 598,406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48" authorId="1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comments5.xml><?xml version="1.0" encoding="utf-8"?>
<comments xmlns="http://schemas.openxmlformats.org/spreadsheetml/2006/main">
  <authors>
    <author>Sof?a</author>
  </authors>
  <commentList>
    <comment ref="D19" authorId="0">
      <text>
        <r>
          <rPr>
            <b/>
            <sz val="9"/>
            <color indexed="8"/>
            <rFont val="Tahoma"/>
            <family val="2"/>
          </rPr>
          <t>Sofía: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Monto por el ante 50-50
</t>
        </r>
        <r>
          <rPr>
            <sz val="9"/>
            <color indexed="8"/>
            <rFont val="Tahoma"/>
            <family val="2"/>
          </rPr>
          <t>Estatal</t>
        </r>
      </text>
    </comment>
  </commentList>
</comments>
</file>

<file path=xl/comments6.xml><?xml version="1.0" encoding="utf-8"?>
<comments xmlns="http://schemas.openxmlformats.org/spreadsheetml/2006/main">
  <authors>
    <author>Vinculaci?n</author>
  </authors>
  <commentList>
    <comment ref="F34" authorId="0">
      <text>
        <r>
          <rPr>
            <b/>
            <sz val="9"/>
            <color indexed="8"/>
            <rFont val="Tahoma"/>
            <family val="2"/>
          </rPr>
          <t>Vinculación: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SE ANEXA LO DEL 5 AL MILLAR DE FAM ING PRO
</t>
        </r>
      </text>
    </comment>
    <comment ref="G34" authorId="0">
      <text>
        <r>
          <rPr>
            <b/>
            <sz val="9"/>
            <color indexed="8"/>
            <rFont val="Tahoma"/>
            <family val="2"/>
          </rPr>
          <t>Vinculación: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SE ANEXA LO DEL 5 AL MILLAR DE FAM ING PRO
</t>
        </r>
      </text>
    </comment>
    <comment ref="F115" authorId="0">
      <text>
        <r>
          <rPr>
            <b/>
            <sz val="9"/>
            <color indexed="8"/>
            <rFont val="Tahoma"/>
            <family val="2"/>
          </rPr>
          <t>Vinculación: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SE LE RESTA LO DEL 5 AL MILLAR
</t>
        </r>
      </text>
    </comment>
  </commentList>
</comments>
</file>

<file path=xl/sharedStrings.xml><?xml version="1.0" encoding="utf-8"?>
<sst xmlns="http://schemas.openxmlformats.org/spreadsheetml/2006/main" count="1076" uniqueCount="545">
  <si>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</si>
  <si>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</si>
  <si>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</si>
  <si>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</si>
  <si>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</si>
  <si>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</si>
  <si>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</si>
  <si>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</si>
  <si>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</si>
  <si>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</si>
  <si>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</si>
  <si>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</si>
  <si>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</si>
  <si>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</si>
  <si>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</si>
  <si>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</si>
  <si>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</si>
  <si>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</si>
  <si>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</si>
  <si>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</si>
  <si>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</si>
  <si>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</si>
  <si>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COLEGIO DE ESTUDIOS CIENTÍFICOS Y TECNOLÓGICOS DEL ESTADO DE TLAXCALA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</si>
  <si>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</si>
  <si>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</si>
  <si>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</si>
  <si>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</si>
  <si>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</si>
  <si>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</si>
  <si>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</si>
  <si>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</si>
  <si>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</si>
  <si>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</si>
  <si>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</si>
  <si>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</si>
  <si>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</si>
  <si>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</si>
  <si>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</si>
  <si>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</si>
  <si>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</si>
  <si>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</si>
  <si>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</si>
  <si>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</si>
  <si>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</si>
  <si>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</si>
  <si>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</si>
  <si>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</si>
  <si>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</si>
  <si>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</si>
  <si>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</si>
  <si>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</si>
  <si>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</si>
  <si>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</si>
  <si>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</si>
  <si>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</si>
  <si>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</si>
  <si>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</si>
  <si>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</si>
  <si>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</si>
  <si>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</si>
  <si>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</si>
  <si>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</si>
  <si>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</si>
  <si>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</si>
  <si>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</si>
  <si>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</si>
  <si>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</si>
  <si>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</si>
  <si>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</si>
  <si>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</si>
  <si>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</si>
  <si>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</si>
  <si>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</si>
  <si>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</si>
  <si>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</si>
  <si>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</si>
  <si>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</si>
  <si>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</si>
  <si>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</si>
  <si>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</si>
  <si>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</si>
  <si>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</si>
  <si>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</si>
  <si>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</si>
  <si>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</si>
  <si>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</si>
  <si>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</si>
  <si>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</si>
  <si>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</si>
  <si>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</si>
  <si>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</si>
  <si>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</si>
  <si>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</si>
  <si>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</si>
  <si>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</si>
  <si>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</si>
  <si>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</si>
  <si>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</si>
  <si>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</si>
  <si>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</si>
  <si>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</si>
  <si>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</si>
  <si>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</si>
  <si>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</si>
  <si>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</si>
  <si>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</si>
  <si>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</si>
  <si>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</si>
  <si>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</si>
  <si>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</si>
  <si>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</si>
  <si>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</si>
  <si>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</si>
  <si>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</si>
  <si>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</si>
  <si>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</si>
  <si>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</si>
  <si>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</si>
  <si>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</si>
  <si>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</si>
  <si>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</si>
  <si>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</si>
  <si>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</si>
  <si>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</si>
  <si>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</si>
  <si>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</si>
  <si>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</si>
  <si>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</si>
  <si>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</si>
  <si>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</si>
  <si>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</si>
  <si>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</si>
  <si>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</si>
  <si>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</si>
  <si>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</si>
  <si>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</si>
  <si>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</si>
  <si>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</si>
  <si>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</si>
  <si>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</si>
  <si>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</si>
  <si>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</si>
  <si>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</si>
  <si>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</si>
  <si>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</si>
  <si>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</si>
  <si>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</si>
  <si>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</si>
  <si>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</si>
  <si>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</si>
  <si>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</si>
  <si>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</si>
  <si>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</si>
  <si>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</si>
  <si>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</si>
  <si>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</si>
  <si>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</si>
  <si>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</si>
  <si>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</si>
  <si>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</si>
  <si>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</si>
  <si>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</si>
  <si>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</si>
  <si>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</si>
  <si>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</si>
  <si>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</si>
  <si>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</si>
  <si>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</si>
  <si>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</si>
  <si>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</si>
  <si>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</si>
  <si>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</si>
  <si>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</si>
  <si>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</si>
  <si>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</si>
  <si>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</si>
  <si>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</si>
  <si>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</si>
  <si>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</si>
  <si>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</si>
  <si>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</si>
  <si>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</si>
  <si>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</si>
  <si>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</si>
  <si>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</si>
  <si>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</si>
  <si>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</si>
  <si>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</si>
  <si>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</si>
  <si>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</si>
  <si>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</si>
  <si>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</si>
  <si>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</si>
  <si>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</si>
  <si>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</si>
  <si>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</si>
  <si>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</si>
  <si>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</si>
  <si>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</si>
  <si>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</si>
  <si>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</si>
  <si>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</si>
  <si>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</si>
  <si>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</si>
  <si>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</si>
  <si>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</si>
  <si>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</si>
  <si>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</si>
  <si>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</si>
  <si>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</si>
  <si>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</si>
  <si>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</si>
  <si>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</si>
  <si>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</si>
  <si>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</si>
  <si>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</si>
  <si>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</si>
  <si>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</si>
  <si>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</si>
  <si>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</si>
  <si>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</si>
  <si>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</si>
  <si>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</si>
  <si>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</si>
  <si>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</si>
  <si>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</si>
  <si>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</si>
  <si>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</si>
  <si>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</si>
  <si>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</si>
  <si>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</si>
  <si>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</si>
  <si>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</si>
  <si>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</si>
  <si>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</si>
  <si>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</si>
  <si>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</si>
  <si>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</si>
  <si>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</si>
  <si>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</si>
  <si>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</si>
  <si>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</si>
  <si>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</si>
  <si>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</si>
  <si>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</si>
  <si>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</si>
  <si>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</si>
  <si>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</si>
  <si>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</si>
  <si>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</si>
  <si>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</si>
  <si>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</si>
  <si>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</si>
  <si>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</si>
  <si>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</si>
  <si>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</si>
  <si>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</si>
  <si>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</si>
  <si>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</si>
  <si>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</si>
  <si>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</si>
  <si>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</si>
  <si>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</si>
  <si>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</si>
  <si>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</si>
  <si>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</si>
  <si>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</si>
  <si>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</si>
  <si>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</si>
  <si>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</si>
  <si>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</si>
  <si>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</si>
  <si>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</si>
  <si>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</si>
  <si>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</si>
  <si>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</si>
  <si>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</si>
  <si>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</si>
  <si>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</si>
  <si>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</si>
  <si>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</si>
  <si>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</si>
  <si>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</si>
  <si>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</si>
  <si>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</si>
  <si>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</si>
  <si>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</si>
  <si>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</si>
  <si>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</si>
  <si>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</si>
  <si>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</si>
  <si>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</si>
  <si>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</si>
  <si>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</si>
  <si>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</si>
  <si>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</si>
  <si>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</si>
  <si>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</si>
  <si>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</si>
  <si>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</si>
  <si>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</si>
  <si>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</si>
  <si>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</si>
  <si>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</si>
  <si>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</si>
  <si>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</si>
  <si>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</si>
  <si>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</si>
  <si>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</si>
  <si>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</si>
  <si>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</si>
  <si>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</si>
  <si>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</si>
  <si>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</si>
  <si>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</si>
  <si>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</si>
  <si>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</si>
  <si>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</si>
  <si>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</si>
  <si>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</si>
  <si>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</si>
  <si>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</si>
  <si>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</si>
  <si>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</si>
  <si>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</si>
  <si>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</si>
  <si>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</si>
  <si>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</si>
  <si>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</si>
  <si>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</si>
  <si>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</si>
  <si>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</si>
  <si>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</si>
  <si>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</si>
  <si>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</si>
  <si>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</si>
  <si>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</si>
  <si>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</si>
  <si>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</si>
  <si>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</si>
  <si>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</si>
  <si>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</si>
  <si>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</si>
  <si>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</si>
  <si>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</si>
  <si>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</si>
  <si>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</si>
  <si>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</si>
  <si>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</si>
  <si>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</si>
  <si>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</si>
  <si>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</si>
  <si>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</si>
  <si>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</si>
  <si>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</si>
  <si>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</si>
  <si>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 xml:space="preserve"> </t>
  </si>
  <si>
    <t>Ingresos Excedentes de Ingresos de Libre Disposición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</si>
  <si>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</si>
  <si>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</si>
  <si>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</si>
  <si>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</si>
  <si>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</si>
  <si>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</si>
  <si>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</si>
  <si>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</si>
  <si>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</si>
  <si>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</si>
  <si>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</si>
  <si>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</si>
  <si>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</si>
  <si>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</si>
  <si>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</si>
  <si>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</si>
  <si>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</si>
  <si>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</si>
  <si>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</si>
  <si>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</si>
  <si>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</si>
  <si>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</si>
  <si>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</si>
  <si>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</si>
  <si>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</si>
  <si>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</si>
  <si>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</si>
  <si>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</si>
  <si>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</si>
  <si>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</si>
  <si>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</si>
  <si>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</si>
  <si>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</si>
  <si>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</si>
  <si>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</si>
  <si>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</si>
  <si>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</si>
  <si>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</si>
  <si>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</si>
  <si>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</si>
  <si>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</si>
  <si>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</si>
  <si>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</si>
  <si>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</si>
  <si>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</si>
  <si>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</si>
  <si>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</si>
  <si>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</si>
  <si>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</si>
  <si>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</si>
  <si>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</si>
  <si>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</si>
  <si>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</si>
  <si>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</si>
  <si>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</si>
  <si>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</si>
  <si>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</si>
  <si>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</si>
  <si>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</si>
  <si>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</si>
  <si>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</si>
  <si>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</si>
  <si>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</si>
  <si>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</si>
  <si>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</si>
  <si>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</si>
  <si>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</si>
  <si>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</si>
  <si>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</si>
  <si>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</si>
  <si>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</si>
  <si>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</si>
  <si>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</si>
  <si>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</si>
  <si>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</si>
  <si>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</si>
  <si>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</si>
  <si>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</si>
  <si>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</si>
  <si>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</si>
  <si>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</si>
  <si>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</si>
  <si>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</si>
  <si>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</si>
  <si>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</si>
  <si>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</si>
  <si>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</si>
  <si>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</si>
  <si>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</si>
  <si>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</si>
  <si>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</si>
  <si>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</si>
  <si>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</si>
  <si>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</si>
  <si>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</si>
  <si>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</si>
  <si>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</si>
  <si>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</si>
  <si>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</si>
  <si>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</si>
  <si>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</si>
  <si>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</si>
  <si>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</si>
  <si>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</si>
  <si>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</si>
  <si>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</si>
  <si>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</si>
  <si>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</si>
  <si>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</si>
  <si>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</si>
  <si>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</si>
  <si>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</si>
  <si>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</si>
  <si>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</si>
  <si>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</si>
  <si>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</si>
  <si>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</si>
  <si>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</si>
  <si>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</si>
  <si>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</si>
  <si>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</si>
  <si>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</si>
  <si>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</si>
  <si>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</si>
  <si>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</si>
  <si>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</si>
  <si>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</si>
  <si>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</si>
  <si>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</si>
  <si>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</si>
  <si>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</si>
  <si>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</si>
  <si>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</si>
  <si>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</si>
  <si>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</si>
  <si>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</si>
  <si>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</si>
  <si>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</si>
  <si>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</si>
  <si>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</si>
  <si>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</si>
  <si>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</si>
  <si>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</si>
  <si>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</si>
  <si>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</si>
  <si>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</si>
  <si>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</si>
  <si>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</si>
  <si>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</si>
  <si>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</si>
  <si>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</si>
  <si>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</si>
  <si>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</si>
  <si>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</si>
  <si>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</si>
  <si>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</si>
  <si>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</si>
  <si>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</si>
  <si>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</si>
  <si>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</si>
  <si>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</si>
  <si>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</si>
  <si>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</si>
  <si>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</si>
  <si>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</si>
  <si>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</si>
  <si>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</si>
  <si>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</si>
  <si>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I. Balance Presupuestario (I = A-B + C)</t>
  </si>
  <si>
    <t>VII. Balance Presupuestario de Recursos Etiquetados (VII = A2 + A3.2 -B2 + C2)</t>
  </si>
  <si>
    <t>Balanzas de Comprobación</t>
  </si>
  <si>
    <t>DIRECCION ADMINISTRATIVA</t>
  </si>
  <si>
    <t>DIRECCION ACADEMICA</t>
  </si>
  <si>
    <t>DIRECCION DE PLANEACION</t>
  </si>
  <si>
    <t>DIRECCION DE VINCULACION</t>
  </si>
  <si>
    <t>EMSAD</t>
  </si>
  <si>
    <t>Del 1 de enero al 31 de diciembre de 2017</t>
  </si>
  <si>
    <t>31 de diciembre 2018</t>
  </si>
  <si>
    <t>31 de diciembre de 2018</t>
  </si>
  <si>
    <t>Al 30 de junio de 2019 y al 31 de diciembre de 2018</t>
  </si>
  <si>
    <t>30 de junio 2019</t>
  </si>
  <si>
    <t>Al 01 de enero al 30 de junio de 2019</t>
  </si>
  <si>
    <t>Monto pagado de la inversión al 30 de junio de 2019 K)</t>
  </si>
  <si>
    <t>Monto pagado de la inversión actualizado al 30 de junio de 2019 (l)</t>
  </si>
  <si>
    <t>Saldo pendiente por pagar de la inversión al 30 de junio de 2019 (m = g – l)</t>
  </si>
  <si>
    <t>Del 1 de enero al 30 de Junio de 2019</t>
  </si>
  <si>
    <t>Del 1 de enero al 30 deJunio de 2019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</si>
</sst>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2F2F2F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bgColor rgb="FFBFBFBF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555">
    <xf numFmtId="0" fontId="0" fillId="0" borderId="0" xfId="0" applyFont="1" applyAlignment="1">
      <alignment/>
    </xf>
    <xf numFmtId="0" fontId="62" fillId="33" borderId="1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63" fillId="0" borderId="0" xfId="0" applyFont="1" applyAlignment="1">
      <alignment horizontal="center"/>
    </xf>
    <xf numFmtId="0" fontId="64" fillId="34" borderId="0" xfId="0" applyFont="1" applyFill="1" applyAlignment="1">
      <alignment horizontal="center"/>
    </xf>
    <xf numFmtId="0" fontId="64" fillId="34" borderId="13" xfId="0" applyFont="1" applyFill="1" applyBorder="1" applyAlignment="1">
      <alignment horizontal="center" wrapText="1"/>
    </xf>
    <xf numFmtId="0" fontId="65" fillId="34" borderId="14" xfId="0" applyFont="1" applyFill="1" applyBorder="1" applyAlignment="1">
      <alignment horizontal="center" wrapText="1"/>
    </xf>
    <xf numFmtId="0" fontId="65" fillId="34" borderId="15" xfId="0" applyFont="1" applyFill="1" applyBorder="1" applyAlignment="1">
      <alignment horizontal="center"/>
    </xf>
    <xf numFmtId="0" fontId="65" fillId="34" borderId="16" xfId="0" applyFont="1" applyFill="1" applyBorder="1" applyAlignment="1">
      <alignment horizontal="center" wrapText="1"/>
    </xf>
    <xf numFmtId="0" fontId="64" fillId="35" borderId="17" xfId="0" applyFont="1" applyFill="1" applyBorder="1" applyAlignment="1">
      <alignment horizontal="center" wrapText="1"/>
    </xf>
    <xf numFmtId="0" fontId="64" fillId="35" borderId="14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21" borderId="18" xfId="0" applyFont="1" applyFill="1" applyBorder="1" applyAlignment="1">
      <alignment horizontal="center" wrapText="1"/>
    </xf>
    <xf numFmtId="0" fontId="65" fillId="21" borderId="17" xfId="0" applyFont="1" applyFill="1" applyBorder="1" applyAlignment="1">
      <alignment horizontal="center" wrapText="1"/>
    </xf>
    <xf numFmtId="0" fontId="65" fillId="21" borderId="17" xfId="0" applyFont="1" applyFill="1" applyBorder="1" applyAlignment="1">
      <alignment wrapText="1"/>
    </xf>
    <xf numFmtId="0" fontId="65" fillId="21" borderId="14" xfId="0" applyFont="1" applyFill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66" fillId="0" borderId="17" xfId="0" applyFont="1" applyBorder="1" applyAlignment="1">
      <alignment horizontal="center"/>
    </xf>
    <xf numFmtId="0" fontId="66" fillId="0" borderId="17" xfId="0" applyFont="1" applyBorder="1" applyAlignment="1">
      <alignment wrapText="1"/>
    </xf>
    <xf numFmtId="0" fontId="65" fillId="0" borderId="19" xfId="0" applyFont="1" applyBorder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5" fillId="0" borderId="20" xfId="0" applyFont="1" applyBorder="1" applyAlignment="1">
      <alignment horizontal="center" wrapText="1"/>
    </xf>
    <xf numFmtId="0" fontId="65" fillId="0" borderId="20" xfId="0" applyFont="1" applyBorder="1" applyAlignment="1">
      <alignment wrapText="1"/>
    </xf>
    <xf numFmtId="43" fontId="65" fillId="0" borderId="0" xfId="49" applyFont="1" applyAlignment="1">
      <alignment horizontal="center" wrapText="1"/>
    </xf>
    <xf numFmtId="0" fontId="65" fillId="0" borderId="21" xfId="0" applyFont="1" applyBorder="1" applyAlignment="1">
      <alignment horizontal="center" wrapText="1"/>
    </xf>
    <xf numFmtId="0" fontId="67" fillId="0" borderId="22" xfId="0" applyFont="1" applyBorder="1" applyAlignment="1">
      <alignment horizontal="center" wrapText="1"/>
    </xf>
    <xf numFmtId="0" fontId="65" fillId="0" borderId="22" xfId="0" applyFont="1" applyBorder="1" applyAlignment="1">
      <alignment horizontal="center" wrapText="1"/>
    </xf>
    <xf numFmtId="0" fontId="65" fillId="0" borderId="22" xfId="0" applyFont="1" applyBorder="1" applyAlignment="1">
      <alignment wrapText="1"/>
    </xf>
    <xf numFmtId="43" fontId="65" fillId="0" borderId="23" xfId="49" applyFont="1" applyBorder="1" applyAlignment="1">
      <alignment horizontal="center" wrapText="1"/>
    </xf>
    <xf numFmtId="0" fontId="65" fillId="0" borderId="24" xfId="0" applyFont="1" applyBorder="1" applyAlignment="1">
      <alignment horizontal="center" wrapText="1"/>
    </xf>
    <xf numFmtId="0" fontId="65" fillId="21" borderId="15" xfId="0" applyFont="1" applyFill="1" applyBorder="1" applyAlignment="1">
      <alignment horizontal="center" wrapText="1"/>
    </xf>
    <xf numFmtId="0" fontId="65" fillId="21" borderId="15" xfId="0" applyFont="1" applyFill="1" applyBorder="1" applyAlignment="1">
      <alignment wrapText="1"/>
    </xf>
    <xf numFmtId="0" fontId="65" fillId="21" borderId="24" xfId="0" applyFont="1" applyFill="1" applyBorder="1" applyAlignment="1">
      <alignment horizontal="center" wrapText="1"/>
    </xf>
    <xf numFmtId="0" fontId="66" fillId="21" borderId="18" xfId="0" applyFont="1" applyFill="1" applyBorder="1" applyAlignment="1">
      <alignment horizontal="right" wrapText="1"/>
    </xf>
    <xf numFmtId="0" fontId="66" fillId="21" borderId="17" xfId="0" applyFont="1" applyFill="1" applyBorder="1" applyAlignment="1">
      <alignment horizontal="center"/>
    </xf>
    <xf numFmtId="0" fontId="66" fillId="21" borderId="17" xfId="0" applyFont="1" applyFill="1" applyBorder="1" applyAlignment="1">
      <alignment wrapText="1"/>
    </xf>
    <xf numFmtId="0" fontId="66" fillId="0" borderId="17" xfId="0" applyFont="1" applyBorder="1" applyAlignment="1">
      <alignment horizontal="left" wrapText="1" indent="2"/>
    </xf>
    <xf numFmtId="0" fontId="65" fillId="0" borderId="0" xfId="0" applyFont="1" applyAlignment="1">
      <alignment horizontal="center" wrapText="1"/>
    </xf>
    <xf numFmtId="0" fontId="65" fillId="0" borderId="23" xfId="0" applyFont="1" applyBorder="1" applyAlignment="1">
      <alignment horizontal="center" wrapText="1"/>
    </xf>
    <xf numFmtId="0" fontId="66" fillId="0" borderId="18" xfId="0" applyFont="1" applyBorder="1" applyAlignment="1">
      <alignment horizontal="right" wrapText="1"/>
    </xf>
    <xf numFmtId="0" fontId="65" fillId="21" borderId="21" xfId="0" applyFont="1" applyFill="1" applyBorder="1" applyAlignment="1">
      <alignment horizontal="center" wrapText="1"/>
    </xf>
    <xf numFmtId="0" fontId="65" fillId="21" borderId="22" xfId="0" applyFont="1" applyFill="1" applyBorder="1" applyAlignment="1">
      <alignment horizontal="center" wrapText="1"/>
    </xf>
    <xf numFmtId="0" fontId="65" fillId="21" borderId="16" xfId="0" applyFont="1" applyFill="1" applyBorder="1" applyAlignment="1">
      <alignment horizontal="center" wrapText="1"/>
    </xf>
    <xf numFmtId="0" fontId="67" fillId="0" borderId="24" xfId="0" applyFont="1" applyBorder="1" applyAlignment="1">
      <alignment horizontal="center" wrapText="1"/>
    </xf>
    <xf numFmtId="0" fontId="65" fillId="0" borderId="24" xfId="0" applyFont="1" applyBorder="1" applyAlignment="1">
      <alignment wrapText="1"/>
    </xf>
    <xf numFmtId="0" fontId="65" fillId="0" borderId="15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5" fillId="21" borderId="13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65" fillId="0" borderId="14" xfId="0" applyFont="1" applyBorder="1" applyAlignment="1">
      <alignment wrapText="1"/>
    </xf>
    <xf numFmtId="0" fontId="65" fillId="0" borderId="17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64" fillId="21" borderId="25" xfId="0" applyFont="1" applyFill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65" fillId="21" borderId="0" xfId="0" applyFont="1" applyFill="1" applyAlignment="1">
      <alignment horizontal="center" wrapText="1"/>
    </xf>
    <xf numFmtId="0" fontId="65" fillId="21" borderId="19" xfId="0" applyFont="1" applyFill="1" applyBorder="1" applyAlignment="1">
      <alignment horizontal="center" wrapText="1"/>
    </xf>
    <xf numFmtId="0" fontId="65" fillId="21" borderId="23" xfId="0" applyFont="1" applyFill="1" applyBorder="1" applyAlignment="1">
      <alignment horizontal="center" wrapText="1"/>
    </xf>
    <xf numFmtId="0" fontId="67" fillId="21" borderId="17" xfId="0" applyFont="1" applyFill="1" applyBorder="1" applyAlignment="1">
      <alignment wrapText="1"/>
    </xf>
    <xf numFmtId="0" fontId="67" fillId="21" borderId="15" xfId="0" applyFont="1" applyFill="1" applyBorder="1" applyAlignment="1">
      <alignment wrapText="1"/>
    </xf>
    <xf numFmtId="0" fontId="65" fillId="0" borderId="26" xfId="0" applyFont="1" applyBorder="1" applyAlignment="1">
      <alignment horizontal="justify"/>
    </xf>
    <xf numFmtId="0" fontId="65" fillId="0" borderId="0" xfId="0" applyFont="1" applyAlignment="1">
      <alignment horizontal="justify"/>
    </xf>
    <xf numFmtId="0" fontId="65" fillId="0" borderId="20" xfId="0" applyFont="1" applyBorder="1" applyAlignment="1">
      <alignment horizontal="justify"/>
    </xf>
    <xf numFmtId="0" fontId="64" fillId="35" borderId="15" xfId="0" applyFont="1" applyFill="1" applyBorder="1" applyAlignment="1">
      <alignment horizontal="center" wrapText="1"/>
    </xf>
    <xf numFmtId="0" fontId="64" fillId="35" borderId="24" xfId="0" applyFont="1" applyFill="1" applyBorder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4" fillId="35" borderId="14" xfId="0" applyFont="1" applyFill="1" applyBorder="1" applyAlignment="1">
      <alignment wrapText="1"/>
    </xf>
    <xf numFmtId="0" fontId="66" fillId="0" borderId="17" xfId="0" applyFont="1" applyBorder="1" applyAlignment="1">
      <alignment horizontal="center" vertical="top"/>
    </xf>
    <xf numFmtId="0" fontId="66" fillId="0" borderId="14" xfId="0" applyFont="1" applyBorder="1" applyAlignment="1">
      <alignment vertical="top" wrapText="1"/>
    </xf>
    <xf numFmtId="0" fontId="66" fillId="0" borderId="14" xfId="0" applyFont="1" applyBorder="1" applyAlignment="1">
      <alignment wrapText="1"/>
    </xf>
    <xf numFmtId="0" fontId="70" fillId="0" borderId="0" xfId="0" applyFont="1" applyAlignment="1">
      <alignment horizontal="justify"/>
    </xf>
    <xf numFmtId="43" fontId="65" fillId="0" borderId="24" xfId="49" applyFont="1" applyBorder="1" applyAlignment="1">
      <alignment horizontal="center" wrapText="1"/>
    </xf>
    <xf numFmtId="180" fontId="0" fillId="36" borderId="0" xfId="0" applyNumberFormat="1" applyFill="1" applyAlignment="1">
      <alignment/>
    </xf>
    <xf numFmtId="43" fontId="0" fillId="0" borderId="0" xfId="49" applyFont="1" applyAlignment="1">
      <alignment/>
    </xf>
    <xf numFmtId="0" fontId="71" fillId="33" borderId="27" xfId="0" applyFont="1" applyFill="1" applyBorder="1" applyAlignment="1">
      <alignment vertical="center"/>
    </xf>
    <xf numFmtId="0" fontId="71" fillId="33" borderId="11" xfId="0" applyFont="1" applyFill="1" applyBorder="1" applyAlignment="1">
      <alignment vertical="top"/>
    </xf>
    <xf numFmtId="0" fontId="71" fillId="33" borderId="28" xfId="0" applyFont="1" applyFill="1" applyBorder="1" applyAlignment="1">
      <alignment vertical="top"/>
    </xf>
    <xf numFmtId="0" fontId="72" fillId="33" borderId="29" xfId="0" applyFont="1" applyFill="1" applyBorder="1" applyAlignment="1">
      <alignment vertical="top"/>
    </xf>
    <xf numFmtId="0" fontId="73" fillId="33" borderId="29" xfId="0" applyFont="1" applyFill="1" applyBorder="1" applyAlignment="1">
      <alignment horizontal="left" vertical="top" indent="5"/>
    </xf>
    <xf numFmtId="0" fontId="71" fillId="33" borderId="29" xfId="0" applyFont="1" applyFill="1" applyBorder="1" applyAlignment="1">
      <alignment vertical="top"/>
    </xf>
    <xf numFmtId="0" fontId="72" fillId="0" borderId="29" xfId="0" applyFont="1" applyFill="1" applyBorder="1" applyAlignment="1">
      <alignment vertical="top"/>
    </xf>
    <xf numFmtId="0" fontId="73" fillId="33" borderId="29" xfId="0" applyFont="1" applyFill="1" applyBorder="1" applyAlignment="1">
      <alignment horizontal="left" vertical="center" indent="5"/>
    </xf>
    <xf numFmtId="0" fontId="71" fillId="33" borderId="29" xfId="0" applyFont="1" applyFill="1" applyBorder="1" applyAlignment="1">
      <alignment horizontal="left" vertical="center" indent="1"/>
    </xf>
    <xf numFmtId="0" fontId="73" fillId="33" borderId="29" xfId="0" applyFont="1" applyFill="1" applyBorder="1" applyAlignment="1">
      <alignment horizontal="left" vertical="top" indent="1"/>
    </xf>
    <xf numFmtId="0" fontId="71" fillId="33" borderId="29" xfId="0" applyFont="1" applyFill="1" applyBorder="1" applyAlignment="1">
      <alignment horizontal="left" vertical="top" indent="1"/>
    </xf>
    <xf numFmtId="0" fontId="72" fillId="33" borderId="29" xfId="0" applyFont="1" applyFill="1" applyBorder="1" applyAlignment="1">
      <alignment horizontal="left" vertical="top" indent="1"/>
    </xf>
    <xf numFmtId="0" fontId="71" fillId="33" borderId="30" xfId="0" applyFont="1" applyFill="1" applyBorder="1" applyAlignment="1">
      <alignment horizontal="left" vertical="top" indent="1"/>
    </xf>
    <xf numFmtId="0" fontId="62" fillId="33" borderId="31" xfId="0" applyFont="1" applyFill="1" applyBorder="1" applyAlignment="1">
      <alignment horizontal="left" vertical="center"/>
    </xf>
    <xf numFmtId="0" fontId="62" fillId="33" borderId="32" xfId="0" applyFont="1" applyFill="1" applyBorder="1" applyAlignment="1">
      <alignment horizontal="left" vertical="center"/>
    </xf>
    <xf numFmtId="0" fontId="74" fillId="33" borderId="33" xfId="0" applyFont="1" applyFill="1" applyBorder="1" applyAlignment="1">
      <alignment horizontal="left" vertical="center"/>
    </xf>
    <xf numFmtId="0" fontId="75" fillId="0" borderId="0" xfId="0" applyFont="1" applyAlignment="1">
      <alignment horizontal="justify"/>
    </xf>
    <xf numFmtId="0" fontId="76" fillId="0" borderId="0" xfId="0" applyFont="1" applyAlignment="1">
      <alignment/>
    </xf>
    <xf numFmtId="0" fontId="73" fillId="33" borderId="0" xfId="0" applyFont="1" applyFill="1" applyAlignment="1">
      <alignment horizontal="left" vertical="top"/>
    </xf>
    <xf numFmtId="180" fontId="73" fillId="33" borderId="29" xfId="49" applyNumberFormat="1" applyFont="1" applyFill="1" applyBorder="1" applyAlignment="1">
      <alignment horizontal="center" vertical="top"/>
    </xf>
    <xf numFmtId="180" fontId="73" fillId="33" borderId="34" xfId="49" applyNumberFormat="1" applyFont="1" applyFill="1" applyBorder="1" applyAlignment="1">
      <alignment horizontal="center" vertical="top"/>
    </xf>
    <xf numFmtId="180" fontId="73" fillId="33" borderId="30" xfId="49" applyNumberFormat="1" applyFont="1" applyFill="1" applyBorder="1" applyAlignment="1">
      <alignment horizontal="center" vertical="top"/>
    </xf>
    <xf numFmtId="0" fontId="73" fillId="33" borderId="29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3" fillId="33" borderId="35" xfId="0" applyFont="1" applyFill="1" applyBorder="1" applyAlignment="1">
      <alignment/>
    </xf>
    <xf numFmtId="0" fontId="73" fillId="33" borderId="36" xfId="0" applyFont="1" applyFill="1" applyBorder="1" applyAlignment="1">
      <alignment vertical="top"/>
    </xf>
    <xf numFmtId="0" fontId="73" fillId="33" borderId="0" xfId="0" applyFont="1" applyFill="1" applyBorder="1" applyAlignment="1">
      <alignment vertical="top"/>
    </xf>
    <xf numFmtId="0" fontId="73" fillId="33" borderId="35" xfId="0" applyFont="1" applyFill="1" applyBorder="1" applyAlignment="1">
      <alignment vertical="top"/>
    </xf>
    <xf numFmtId="0" fontId="72" fillId="33" borderId="37" xfId="0" applyFont="1" applyFill="1" applyBorder="1" applyAlignment="1">
      <alignment horizontal="justify" vertical="top" wrapText="1"/>
    </xf>
    <xf numFmtId="0" fontId="72" fillId="33" borderId="38" xfId="0" applyFont="1" applyFill="1" applyBorder="1" applyAlignment="1">
      <alignment horizontal="justify" vertical="top" wrapText="1"/>
    </xf>
    <xf numFmtId="0" fontId="73" fillId="33" borderId="38" xfId="0" applyFont="1" applyFill="1" applyBorder="1" applyAlignment="1">
      <alignment horizontal="left" vertical="center"/>
    </xf>
    <xf numFmtId="0" fontId="72" fillId="33" borderId="38" xfId="0" applyFont="1" applyFill="1" applyBorder="1" applyAlignment="1">
      <alignment horizontal="left" vertical="center"/>
    </xf>
    <xf numFmtId="0" fontId="73" fillId="33" borderId="38" xfId="0" applyFont="1" applyFill="1" applyBorder="1" applyAlignment="1">
      <alignment horizontal="justify" vertical="center" wrapText="1"/>
    </xf>
    <xf numFmtId="0" fontId="72" fillId="33" borderId="38" xfId="0" applyFont="1" applyFill="1" applyBorder="1" applyAlignment="1">
      <alignment horizontal="justify" vertical="center" wrapText="1"/>
    </xf>
    <xf numFmtId="0" fontId="73" fillId="33" borderId="34" xfId="0" applyFont="1" applyFill="1" applyBorder="1" applyAlignment="1">
      <alignment horizontal="justify" vertical="top" wrapText="1"/>
    </xf>
    <xf numFmtId="0" fontId="73" fillId="33" borderId="36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vertical="top"/>
    </xf>
    <xf numFmtId="0" fontId="73" fillId="33" borderId="0" xfId="0" applyFont="1" applyFill="1" applyBorder="1" applyAlignment="1">
      <alignment horizontal="left" vertical="top" indent="5"/>
    </xf>
    <xf numFmtId="0" fontId="0" fillId="0" borderId="0" xfId="0" applyBorder="1" applyAlignment="1">
      <alignment/>
    </xf>
    <xf numFmtId="0" fontId="71" fillId="33" borderId="12" xfId="0" applyFont="1" applyFill="1" applyBorder="1" applyAlignment="1">
      <alignment vertical="top"/>
    </xf>
    <xf numFmtId="0" fontId="72" fillId="33" borderId="39" xfId="0" applyFont="1" applyFill="1" applyBorder="1" applyAlignment="1">
      <alignment vertical="top"/>
    </xf>
    <xf numFmtId="0" fontId="71" fillId="33" borderId="40" xfId="0" applyFont="1" applyFill="1" applyBorder="1" applyAlignment="1">
      <alignment vertical="top"/>
    </xf>
    <xf numFmtId="0" fontId="72" fillId="33" borderId="40" xfId="0" applyFont="1" applyFill="1" applyBorder="1" applyAlignment="1">
      <alignment vertical="top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left" vertical="top" wrapText="1" indent="1"/>
    </xf>
    <xf numFmtId="0" fontId="5" fillId="0" borderId="45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left" vertical="top" wrapText="1" indent="1"/>
    </xf>
    <xf numFmtId="4" fontId="5" fillId="0" borderId="44" xfId="0" applyNumberFormat="1" applyFont="1" applyBorder="1" applyAlignment="1">
      <alignment vertical="top" wrapText="1"/>
    </xf>
    <xf numFmtId="0" fontId="4" fillId="0" borderId="35" xfId="0" applyFont="1" applyBorder="1" applyAlignment="1">
      <alignment horizontal="left" vertical="top" wrapText="1" indent="1"/>
    </xf>
    <xf numFmtId="0" fontId="5" fillId="0" borderId="35" xfId="0" applyFont="1" applyBorder="1" applyAlignment="1">
      <alignment vertical="top" wrapText="1"/>
    </xf>
    <xf numFmtId="3" fontId="5" fillId="0" borderId="48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35" xfId="0" applyNumberFormat="1" applyFont="1" applyBorder="1" applyAlignment="1">
      <alignment vertical="top" wrapText="1"/>
    </xf>
    <xf numFmtId="4" fontId="5" fillId="0" borderId="48" xfId="0" applyNumberFormat="1" applyFont="1" applyBorder="1" applyAlignment="1">
      <alignment vertical="top" wrapText="1"/>
    </xf>
    <xf numFmtId="0" fontId="3" fillId="0" borderId="35" xfId="0" applyFont="1" applyBorder="1" applyAlignment="1">
      <alignment horizontal="left" vertical="top" wrapText="1" indent="1"/>
    </xf>
    <xf numFmtId="3" fontId="6" fillId="0" borderId="4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35" xfId="0" applyNumberFormat="1" applyFont="1" applyBorder="1" applyAlignment="1">
      <alignment vertical="top" wrapText="1"/>
    </xf>
    <xf numFmtId="0" fontId="3" fillId="0" borderId="35" xfId="0" applyFont="1" applyBorder="1" applyAlignment="1">
      <alignment horizontal="left" vertical="top" wrapText="1" indent="2"/>
    </xf>
    <xf numFmtId="3" fontId="5" fillId="0" borderId="35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48" xfId="0" applyFont="1" applyBorder="1" applyAlignment="1">
      <alignment horizontal="left" vertical="top" wrapText="1" indent="2"/>
    </xf>
    <xf numFmtId="0" fontId="3" fillId="0" borderId="48" xfId="0" applyFont="1" applyBorder="1" applyAlignment="1">
      <alignment horizontal="left" vertical="top" wrapText="1" indent="1"/>
    </xf>
    <xf numFmtId="3" fontId="6" fillId="0" borderId="49" xfId="0" applyNumberFormat="1" applyFont="1" applyBorder="1" applyAlignment="1">
      <alignment vertical="top" wrapText="1"/>
    </xf>
    <xf numFmtId="3" fontId="5" fillId="0" borderId="50" xfId="0" applyNumberFormat="1" applyFont="1" applyBorder="1" applyAlignment="1">
      <alignment vertical="top" wrapText="1"/>
    </xf>
    <xf numFmtId="3" fontId="5" fillId="0" borderId="51" xfId="0" applyNumberFormat="1" applyFont="1" applyBorder="1" applyAlignment="1">
      <alignment vertical="top" wrapText="1"/>
    </xf>
    <xf numFmtId="0" fontId="4" fillId="0" borderId="29" xfId="0" applyFont="1" applyBorder="1" applyAlignment="1">
      <alignment horizontal="left" vertical="top" wrapText="1" indent="1"/>
    </xf>
    <xf numFmtId="3" fontId="5" fillId="0" borderId="38" xfId="0" applyNumberFormat="1" applyFont="1" applyBorder="1" applyAlignment="1">
      <alignment vertical="top" wrapText="1"/>
    </xf>
    <xf numFmtId="0" fontId="3" fillId="0" borderId="29" xfId="0" applyFont="1" applyBorder="1" applyAlignment="1">
      <alignment horizontal="left" vertical="top" wrapText="1" indent="1"/>
    </xf>
    <xf numFmtId="0" fontId="7" fillId="0" borderId="29" xfId="0" applyFont="1" applyBorder="1" applyAlignment="1">
      <alignment horizontal="left" vertical="top" wrapText="1"/>
    </xf>
    <xf numFmtId="3" fontId="6" fillId="0" borderId="38" xfId="0" applyNumberFormat="1" applyFont="1" applyBorder="1" applyAlignment="1">
      <alignment vertical="top" wrapText="1"/>
    </xf>
    <xf numFmtId="3" fontId="6" fillId="0" borderId="51" xfId="0" applyNumberFormat="1" applyFont="1" applyBorder="1" applyAlignment="1">
      <alignment vertical="top" wrapText="1"/>
    </xf>
    <xf numFmtId="0" fontId="4" fillId="0" borderId="29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top" wrapText="1"/>
    </xf>
    <xf numFmtId="4" fontId="5" fillId="0" borderId="50" xfId="0" applyNumberFormat="1" applyFont="1" applyBorder="1" applyAlignment="1">
      <alignment vertical="top" wrapText="1"/>
    </xf>
    <xf numFmtId="4" fontId="5" fillId="0" borderId="51" xfId="0" applyNumberFormat="1" applyFont="1" applyBorder="1" applyAlignment="1">
      <alignment vertical="top" wrapText="1"/>
    </xf>
    <xf numFmtId="4" fontId="7" fillId="0" borderId="50" xfId="0" applyNumberFormat="1" applyFont="1" applyBorder="1" applyAlignment="1">
      <alignment vertical="top" wrapText="1"/>
    </xf>
    <xf numFmtId="4" fontId="7" fillId="0" borderId="51" xfId="0" applyNumberFormat="1" applyFont="1" applyBorder="1" applyAlignment="1">
      <alignment vertical="top" wrapText="1"/>
    </xf>
    <xf numFmtId="3" fontId="7" fillId="0" borderId="50" xfId="0" applyNumberFormat="1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4" fillId="0" borderId="39" xfId="0" applyFont="1" applyBorder="1" applyAlignment="1">
      <alignment horizontal="left" vertical="top" wrapText="1" indent="1"/>
    </xf>
    <xf numFmtId="3" fontId="6" fillId="0" borderId="55" xfId="0" applyNumberFormat="1" applyFont="1" applyBorder="1" applyAlignment="1">
      <alignment vertical="top" wrapText="1"/>
    </xf>
    <xf numFmtId="3" fontId="6" fillId="0" borderId="54" xfId="0" applyNumberFormat="1" applyFont="1" applyBorder="1" applyAlignment="1">
      <alignment vertical="top" wrapText="1"/>
    </xf>
    <xf numFmtId="0" fontId="4" fillId="34" borderId="56" xfId="0" applyFont="1" applyFill="1" applyBorder="1" applyAlignment="1">
      <alignment horizontal="left" vertical="top" wrapText="1"/>
    </xf>
    <xf numFmtId="0" fontId="4" fillId="34" borderId="42" xfId="0" applyFont="1" applyFill="1" applyBorder="1" applyAlignment="1">
      <alignment horizontal="center" vertical="top" wrapText="1"/>
    </xf>
    <xf numFmtId="0" fontId="4" fillId="34" borderId="42" xfId="0" applyFont="1" applyFill="1" applyBorder="1" applyAlignment="1">
      <alignment horizontal="center" vertical="top" wrapText="1"/>
    </xf>
    <xf numFmtId="0" fontId="4" fillId="34" borderId="43" xfId="0" applyFont="1" applyFill="1" applyBorder="1" applyAlignment="1">
      <alignment horizontal="center" vertical="top" wrapText="1"/>
    </xf>
    <xf numFmtId="0" fontId="4" fillId="0" borderId="56" xfId="0" applyFont="1" applyBorder="1" applyAlignment="1">
      <alignment horizontal="left" vertical="center" wrapText="1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4" fillId="0" borderId="50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2"/>
    </xf>
    <xf numFmtId="0" fontId="4" fillId="0" borderId="50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top" wrapText="1" indent="1"/>
    </xf>
    <xf numFmtId="0" fontId="3" fillId="0" borderId="53" xfId="0" applyFont="1" applyBorder="1" applyAlignment="1">
      <alignment horizontal="left" vertical="top" wrapText="1" indent="1"/>
    </xf>
    <xf numFmtId="3" fontId="7" fillId="0" borderId="55" xfId="0" applyNumberFormat="1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3" fontId="76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7" borderId="0" xfId="0" applyNumberFormat="1" applyFont="1" applyFill="1" applyAlignment="1">
      <alignment vertical="top" wrapText="1"/>
    </xf>
    <xf numFmtId="0" fontId="7" fillId="37" borderId="0" xfId="0" applyFont="1" applyFill="1" applyAlignment="1">
      <alignment vertical="top" wrapText="1"/>
    </xf>
    <xf numFmtId="0" fontId="4" fillId="37" borderId="0" xfId="0" applyFont="1" applyFill="1" applyAlignment="1">
      <alignment horizontal="left" vertical="center" wrapText="1" indent="2"/>
    </xf>
    <xf numFmtId="3" fontId="4" fillId="37" borderId="0" xfId="0" applyNumberFormat="1" applyFont="1" applyFill="1" applyAlignment="1">
      <alignment horizontal="center" vertical="center" wrapText="1"/>
    </xf>
    <xf numFmtId="3" fontId="7" fillId="37" borderId="0" xfId="0" applyNumberFormat="1" applyFont="1" applyFill="1" applyAlignment="1">
      <alignment horizontal="left" vertical="top" wrapText="1"/>
    </xf>
    <xf numFmtId="0" fontId="4" fillId="37" borderId="0" xfId="0" applyFont="1" applyFill="1" applyAlignment="1">
      <alignment horizontal="left" vertical="top" wrapText="1"/>
    </xf>
    <xf numFmtId="3" fontId="4" fillId="37" borderId="0" xfId="0" applyNumberFormat="1" applyFont="1" applyFill="1" applyAlignment="1">
      <alignment horizontal="left" vertical="top" wrapText="1" indent="1"/>
    </xf>
    <xf numFmtId="0" fontId="4" fillId="37" borderId="0" xfId="0" applyFont="1" applyFill="1" applyAlignment="1">
      <alignment horizontal="center" vertical="center" wrapText="1"/>
    </xf>
    <xf numFmtId="0" fontId="4" fillId="34" borderId="57" xfId="0" applyFont="1" applyFill="1" applyBorder="1" applyAlignment="1">
      <alignment horizontal="left" vertical="center" wrapText="1" indent="2"/>
    </xf>
    <xf numFmtId="3" fontId="4" fillId="34" borderId="57" xfId="0" applyNumberFormat="1" applyFont="1" applyFill="1" applyBorder="1" applyAlignment="1">
      <alignment horizontal="left" vertical="top" wrapText="1" indent="1"/>
    </xf>
    <xf numFmtId="3" fontId="4" fillId="34" borderId="57" xfId="0" applyNumberFormat="1" applyFont="1" applyFill="1" applyBorder="1" applyAlignment="1">
      <alignment horizontal="center" vertical="top" wrapText="1"/>
    </xf>
    <xf numFmtId="0" fontId="4" fillId="34" borderId="57" xfId="0" applyFont="1" applyFill="1" applyBorder="1" applyAlignment="1">
      <alignment horizontal="left" vertical="top" wrapText="1" indent="1"/>
    </xf>
    <xf numFmtId="0" fontId="4" fillId="37" borderId="0" xfId="0" applyFont="1" applyFill="1" applyAlignment="1">
      <alignment horizontal="center" vertical="top" wrapText="1"/>
    </xf>
    <xf numFmtId="0" fontId="4" fillId="0" borderId="37" xfId="0" applyFont="1" applyBorder="1" applyAlignment="1">
      <alignment horizontal="left" vertical="top" wrapText="1"/>
    </xf>
    <xf numFmtId="3" fontId="7" fillId="0" borderId="37" xfId="0" applyNumberFormat="1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37" borderId="0" xfId="0" applyFont="1" applyFill="1" applyAlignment="1">
      <alignment horizontal="left" vertical="top" wrapText="1"/>
    </xf>
    <xf numFmtId="0" fontId="3" fillId="0" borderId="38" xfId="0" applyFont="1" applyBorder="1" applyAlignment="1">
      <alignment horizontal="left" vertical="top" wrapText="1" indent="1"/>
    </xf>
    <xf numFmtId="3" fontId="7" fillId="0" borderId="38" xfId="0" applyNumberFormat="1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37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57" xfId="0" applyFont="1" applyBorder="1" applyAlignment="1">
      <alignment horizontal="right" vertical="top" wrapText="1"/>
    </xf>
    <xf numFmtId="0" fontId="7" fillId="0" borderId="57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left" vertical="center" wrapText="1" indent="1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3" fontId="6" fillId="0" borderId="58" xfId="0" applyNumberFormat="1" applyFont="1" applyBorder="1" applyAlignment="1">
      <alignment vertical="top" wrapText="1"/>
    </xf>
    <xf numFmtId="0" fontId="4" fillId="0" borderId="46" xfId="0" applyFont="1" applyBorder="1" applyAlignment="1">
      <alignment horizontal="left" vertical="top" wrapText="1" indent="1"/>
    </xf>
    <xf numFmtId="3" fontId="5" fillId="0" borderId="56" xfId="0" applyNumberFormat="1" applyFont="1" applyBorder="1" applyAlignment="1">
      <alignment vertical="top" wrapText="1"/>
    </xf>
    <xf numFmtId="3" fontId="5" fillId="0" borderId="43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42" xfId="0" applyNumberFormat="1" applyFont="1" applyBorder="1" applyAlignment="1">
      <alignment vertical="top" wrapText="1"/>
    </xf>
    <xf numFmtId="3" fontId="7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8" fillId="0" borderId="0" xfId="0" applyFont="1" applyAlignment="1">
      <alignment/>
    </xf>
    <xf numFmtId="0" fontId="71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 indent="1"/>
    </xf>
    <xf numFmtId="0" fontId="73" fillId="33" borderId="0" xfId="0" applyFont="1" applyFill="1" applyBorder="1" applyAlignment="1">
      <alignment horizontal="justify" vertical="top" wrapText="1"/>
    </xf>
    <xf numFmtId="180" fontId="73" fillId="33" borderId="0" xfId="49" applyNumberFormat="1" applyFont="1" applyFill="1" applyBorder="1" applyAlignment="1">
      <alignment horizontal="center" vertical="top"/>
    </xf>
    <xf numFmtId="0" fontId="4" fillId="0" borderId="59" xfId="0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vertical="top" wrapText="1"/>
    </xf>
    <xf numFmtId="0" fontId="3" fillId="0" borderId="58" xfId="0" applyFont="1" applyBorder="1" applyAlignment="1">
      <alignment horizontal="left" vertical="top" wrapText="1" indent="2"/>
    </xf>
    <xf numFmtId="0" fontId="3" fillId="0" borderId="58" xfId="0" applyFont="1" applyBorder="1" applyAlignment="1">
      <alignment horizontal="left" vertical="top" wrapText="1" indent="1"/>
    </xf>
    <xf numFmtId="0" fontId="4" fillId="0" borderId="60" xfId="0" applyFont="1" applyBorder="1" applyAlignment="1">
      <alignment horizontal="left" vertical="top" wrapText="1" indent="1"/>
    </xf>
    <xf numFmtId="3" fontId="73" fillId="33" borderId="37" xfId="49" applyNumberFormat="1" applyFont="1" applyFill="1" applyBorder="1" applyAlignment="1">
      <alignment vertical="top"/>
    </xf>
    <xf numFmtId="3" fontId="72" fillId="33" borderId="38" xfId="49" applyNumberFormat="1" applyFont="1" applyFill="1" applyBorder="1" applyAlignment="1">
      <alignment vertical="top"/>
    </xf>
    <xf numFmtId="3" fontId="73" fillId="33" borderId="55" xfId="49" applyNumberFormat="1" applyFont="1" applyFill="1" applyBorder="1" applyAlignment="1">
      <alignment vertical="top"/>
    </xf>
    <xf numFmtId="3" fontId="73" fillId="33" borderId="40" xfId="49" applyNumberFormat="1" applyFont="1" applyFill="1" applyBorder="1" applyAlignment="1">
      <alignment vertical="top"/>
    </xf>
    <xf numFmtId="3" fontId="72" fillId="34" borderId="61" xfId="49" applyNumberFormat="1" applyFont="1" applyFill="1" applyBorder="1" applyAlignment="1">
      <alignment horizontal="center" vertical="center"/>
    </xf>
    <xf numFmtId="3" fontId="72" fillId="34" borderId="62" xfId="49" applyNumberFormat="1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vertical="center"/>
    </xf>
    <xf numFmtId="3" fontId="73" fillId="33" borderId="34" xfId="49" applyNumberFormat="1" applyFont="1" applyFill="1" applyBorder="1" applyAlignment="1">
      <alignment vertical="top"/>
    </xf>
    <xf numFmtId="3" fontId="74" fillId="33" borderId="29" xfId="49" applyNumberFormat="1" applyFont="1" applyFill="1" applyBorder="1" applyAlignment="1">
      <alignment horizontal="right" vertical="center"/>
    </xf>
    <xf numFmtId="3" fontId="74" fillId="33" borderId="30" xfId="49" applyNumberFormat="1" applyFont="1" applyFill="1" applyBorder="1" applyAlignment="1">
      <alignment horizontal="right" vertical="center"/>
    </xf>
    <xf numFmtId="3" fontId="79" fillId="33" borderId="28" xfId="49" applyNumberFormat="1" applyFont="1" applyFill="1" applyBorder="1" applyAlignment="1">
      <alignment horizontal="right" vertical="center"/>
    </xf>
    <xf numFmtId="3" fontId="74" fillId="38" borderId="38" xfId="49" applyNumberFormat="1" applyFont="1" applyFill="1" applyBorder="1" applyAlignment="1">
      <alignment horizontal="right" vertical="center"/>
    </xf>
    <xf numFmtId="3" fontId="74" fillId="33" borderId="29" xfId="49" applyNumberFormat="1" applyFont="1" applyFill="1" applyBorder="1" applyAlignment="1">
      <alignment horizontal="right" vertical="center" wrapText="1"/>
    </xf>
    <xf numFmtId="3" fontId="79" fillId="33" borderId="29" xfId="49" applyNumberFormat="1" applyFont="1" applyFill="1" applyBorder="1" applyAlignment="1">
      <alignment horizontal="right" vertical="center"/>
    </xf>
    <xf numFmtId="3" fontId="74" fillId="0" borderId="29" xfId="49" applyNumberFormat="1" applyFont="1" applyFill="1" applyBorder="1" applyAlignment="1">
      <alignment horizontal="right" vertical="center"/>
    </xf>
    <xf numFmtId="3" fontId="74" fillId="33" borderId="39" xfId="49" applyNumberFormat="1" applyFont="1" applyFill="1" applyBorder="1" applyAlignment="1">
      <alignment horizontal="right" vertical="center"/>
    </xf>
    <xf numFmtId="3" fontId="74" fillId="33" borderId="33" xfId="49" applyNumberFormat="1" applyFont="1" applyFill="1" applyBorder="1" applyAlignment="1">
      <alignment horizontal="right" vertical="center"/>
    </xf>
    <xf numFmtId="3" fontId="80" fillId="33" borderId="54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72" fillId="33" borderId="38" xfId="49" applyNumberFormat="1" applyFont="1" applyFill="1" applyBorder="1" applyAlignment="1">
      <alignment horizontal="right" vertical="top"/>
    </xf>
    <xf numFmtId="3" fontId="73" fillId="33" borderId="29" xfId="0" applyNumberFormat="1" applyFont="1" applyFill="1" applyBorder="1" applyAlignment="1">
      <alignment horizontal="right" vertical="top"/>
    </xf>
    <xf numFmtId="3" fontId="73" fillId="33" borderId="29" xfId="49" applyNumberFormat="1" applyFont="1" applyFill="1" applyBorder="1" applyAlignment="1">
      <alignment horizontal="right" vertical="top"/>
    </xf>
    <xf numFmtId="3" fontId="73" fillId="33" borderId="38" xfId="0" applyNumberFormat="1" applyFont="1" applyFill="1" applyBorder="1" applyAlignment="1">
      <alignment vertical="top"/>
    </xf>
    <xf numFmtId="3" fontId="73" fillId="33" borderId="50" xfId="49" applyNumberFormat="1" applyFont="1" applyFill="1" applyBorder="1" applyAlignment="1">
      <alignment horizontal="right" vertical="top"/>
    </xf>
    <xf numFmtId="182" fontId="73" fillId="33" borderId="36" xfId="49" applyNumberFormat="1" applyFont="1" applyFill="1" applyBorder="1" applyAlignment="1">
      <alignment horizontal="right" vertical="top"/>
    </xf>
    <xf numFmtId="3" fontId="72" fillId="34" borderId="30" xfId="0" applyNumberFormat="1" applyFont="1" applyFill="1" applyBorder="1" applyAlignment="1">
      <alignment horizontal="center" vertical="center"/>
    </xf>
    <xf numFmtId="182" fontId="73" fillId="33" borderId="48" xfId="49" applyNumberFormat="1" applyFont="1" applyFill="1" applyBorder="1" applyAlignment="1">
      <alignment vertical="top"/>
    </xf>
    <xf numFmtId="0" fontId="73" fillId="33" borderId="35" xfId="0" applyFont="1" applyFill="1" applyBorder="1" applyAlignment="1">
      <alignment horizontal="left" vertical="top"/>
    </xf>
    <xf numFmtId="182" fontId="73" fillId="33" borderId="38" xfId="49" applyNumberFormat="1" applyFont="1" applyFill="1" applyBorder="1" applyAlignment="1">
      <alignment horizontal="right" vertical="top"/>
    </xf>
    <xf numFmtId="3" fontId="72" fillId="33" borderId="29" xfId="49" applyNumberFormat="1" applyFont="1" applyFill="1" applyBorder="1" applyAlignment="1">
      <alignment horizontal="right" vertical="top"/>
    </xf>
    <xf numFmtId="0" fontId="73" fillId="33" borderId="36" xfId="0" applyFont="1" applyFill="1" applyBorder="1" applyAlignment="1">
      <alignment/>
    </xf>
    <xf numFmtId="182" fontId="73" fillId="33" borderId="38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43" fontId="73" fillId="33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13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3" fontId="79" fillId="0" borderId="28" xfId="49" applyNumberFormat="1" applyFont="1" applyFill="1" applyBorder="1" applyAlignment="1">
      <alignment horizontal="right" vertical="center"/>
    </xf>
    <xf numFmtId="3" fontId="72" fillId="33" borderId="63" xfId="0" applyNumberFormat="1" applyFont="1" applyFill="1" applyBorder="1" applyAlignment="1">
      <alignment horizontal="right" vertical="top"/>
    </xf>
    <xf numFmtId="3" fontId="72" fillId="33" borderId="48" xfId="49" applyNumberFormat="1" applyFont="1" applyFill="1" applyBorder="1" applyAlignment="1">
      <alignment horizontal="right" vertical="top"/>
    </xf>
    <xf numFmtId="3" fontId="72" fillId="33" borderId="51" xfId="49" applyNumberFormat="1" applyFont="1" applyFill="1" applyBorder="1" applyAlignment="1">
      <alignment horizontal="right" vertical="top"/>
    </xf>
    <xf numFmtId="3" fontId="72" fillId="0" borderId="38" xfId="49" applyNumberFormat="1" applyFont="1" applyFill="1" applyBorder="1" applyAlignment="1">
      <alignment vertical="top"/>
    </xf>
    <xf numFmtId="3" fontId="73" fillId="0" borderId="38" xfId="49" applyNumberFormat="1" applyFont="1" applyFill="1" applyBorder="1" applyAlignment="1">
      <alignment horizontal="right" vertical="top"/>
    </xf>
    <xf numFmtId="3" fontId="74" fillId="33" borderId="28" xfId="49" applyNumberFormat="1" applyFont="1" applyFill="1" applyBorder="1" applyAlignment="1">
      <alignment horizontal="right" vertical="center"/>
    </xf>
    <xf numFmtId="3" fontId="72" fillId="33" borderId="64" xfId="0" applyNumberFormat="1" applyFont="1" applyFill="1" applyBorder="1" applyAlignment="1">
      <alignment horizontal="right" vertical="top"/>
    </xf>
    <xf numFmtId="3" fontId="72" fillId="33" borderId="37" xfId="0" applyNumberFormat="1" applyFont="1" applyFill="1" applyBorder="1" applyAlignment="1">
      <alignment horizontal="right" vertical="top"/>
    </xf>
    <xf numFmtId="3" fontId="72" fillId="33" borderId="65" xfId="0" applyNumberFormat="1" applyFont="1" applyFill="1" applyBorder="1" applyAlignment="1">
      <alignment horizontal="right" vertical="top"/>
    </xf>
    <xf numFmtId="3" fontId="72" fillId="33" borderId="66" xfId="0" applyNumberFormat="1" applyFont="1" applyFill="1" applyBorder="1" applyAlignment="1">
      <alignment horizontal="right" vertical="top"/>
    </xf>
    <xf numFmtId="3" fontId="72" fillId="33" borderId="58" xfId="49" applyNumberFormat="1" applyFont="1" applyFill="1" applyBorder="1" applyAlignment="1">
      <alignment horizontal="right" vertical="top"/>
    </xf>
    <xf numFmtId="3" fontId="72" fillId="33" borderId="58" xfId="0" applyNumberFormat="1" applyFont="1" applyFill="1" applyBorder="1" applyAlignment="1">
      <alignment horizontal="right" vertical="top"/>
    </xf>
    <xf numFmtId="3" fontId="73" fillId="33" borderId="58" xfId="0" applyNumberFormat="1" applyFont="1" applyFill="1" applyBorder="1" applyAlignment="1">
      <alignment horizontal="right" vertical="center"/>
    </xf>
    <xf numFmtId="3" fontId="72" fillId="33" borderId="50" xfId="49" applyNumberFormat="1" applyFont="1" applyFill="1" applyBorder="1" applyAlignment="1">
      <alignment horizontal="right" vertical="top"/>
    </xf>
    <xf numFmtId="3" fontId="73" fillId="33" borderId="50" xfId="49" applyNumberFormat="1" applyFont="1" applyFill="1" applyBorder="1" applyAlignment="1">
      <alignment vertical="top"/>
    </xf>
    <xf numFmtId="3" fontId="73" fillId="33" borderId="36" xfId="0" applyNumberFormat="1" applyFont="1" applyFill="1" applyBorder="1" applyAlignment="1">
      <alignment horizontal="left" vertical="top"/>
    </xf>
    <xf numFmtId="3" fontId="73" fillId="33" borderId="51" xfId="49" applyNumberFormat="1" applyFont="1" applyFill="1" applyBorder="1" applyAlignment="1">
      <alignment horizontal="right" vertical="top"/>
    </xf>
    <xf numFmtId="3" fontId="73" fillId="33" borderId="58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5" fillId="0" borderId="0" xfId="49" applyNumberFormat="1" applyFont="1" applyAlignment="1">
      <alignment/>
    </xf>
    <xf numFmtId="3" fontId="73" fillId="33" borderId="0" xfId="49" applyNumberFormat="1" applyFont="1" applyFill="1" applyBorder="1" applyAlignment="1">
      <alignment vertical="top"/>
    </xf>
    <xf numFmtId="3" fontId="81" fillId="39" borderId="20" xfId="0" applyNumberFormat="1" applyFont="1" applyFill="1" applyBorder="1" applyAlignment="1">
      <alignment vertical="center"/>
    </xf>
    <xf numFmtId="3" fontId="73" fillId="33" borderId="27" xfId="49" applyNumberFormat="1" applyFont="1" applyFill="1" applyBorder="1" applyAlignment="1">
      <alignment vertical="center"/>
    </xf>
    <xf numFmtId="3" fontId="73" fillId="33" borderId="0" xfId="49" applyNumberFormat="1" applyFont="1" applyFill="1" applyBorder="1" applyAlignment="1">
      <alignment horizontal="center" vertical="top"/>
    </xf>
    <xf numFmtId="3" fontId="73" fillId="33" borderId="30" xfId="49" applyNumberFormat="1" applyFont="1" applyFill="1" applyBorder="1" applyAlignment="1">
      <alignment horizontal="center" vertical="top"/>
    </xf>
    <xf numFmtId="3" fontId="73" fillId="33" borderId="34" xfId="49" applyNumberFormat="1" applyFont="1" applyFill="1" applyBorder="1" applyAlignment="1">
      <alignment horizontal="center" vertical="top"/>
    </xf>
    <xf numFmtId="3" fontId="72" fillId="33" borderId="38" xfId="49" applyNumberFormat="1" applyFont="1" applyFill="1" applyBorder="1" applyAlignment="1">
      <alignment horizontal="center" vertical="top"/>
    </xf>
    <xf numFmtId="3" fontId="73" fillId="33" borderId="29" xfId="49" applyNumberFormat="1" applyFont="1" applyFill="1" applyBorder="1" applyAlignment="1">
      <alignment horizontal="center" vertical="top"/>
    </xf>
    <xf numFmtId="3" fontId="73" fillId="33" borderId="38" xfId="49" applyNumberFormat="1" applyFont="1" applyFill="1" applyBorder="1" applyAlignment="1">
      <alignment horizontal="center" vertical="top"/>
    </xf>
    <xf numFmtId="3" fontId="81" fillId="0" borderId="51" xfId="0" applyNumberFormat="1" applyFont="1" applyBorder="1" applyAlignment="1">
      <alignment horizontal="right" vertical="center"/>
    </xf>
    <xf numFmtId="3" fontId="81" fillId="0" borderId="58" xfId="0" applyNumberFormat="1" applyFont="1" applyBorder="1" applyAlignment="1">
      <alignment horizontal="right" vertical="center"/>
    </xf>
    <xf numFmtId="3" fontId="72" fillId="33" borderId="29" xfId="0" applyNumberFormat="1" applyFont="1" applyFill="1" applyBorder="1" applyAlignment="1">
      <alignment horizontal="right" vertical="top"/>
    </xf>
    <xf numFmtId="3" fontId="72" fillId="33" borderId="42" xfId="49" applyNumberFormat="1" applyFont="1" applyFill="1" applyBorder="1" applyAlignment="1">
      <alignment horizontal="right" vertical="top"/>
    </xf>
    <xf numFmtId="3" fontId="72" fillId="0" borderId="42" xfId="49" applyNumberFormat="1" applyFont="1" applyFill="1" applyBorder="1" applyAlignment="1">
      <alignment horizontal="right" vertical="top"/>
    </xf>
    <xf numFmtId="3" fontId="72" fillId="33" borderId="42" xfId="0" applyNumberFormat="1" applyFont="1" applyFill="1" applyBorder="1" applyAlignment="1">
      <alignment horizontal="right" vertical="top"/>
    </xf>
    <xf numFmtId="3" fontId="76" fillId="0" borderId="0" xfId="0" applyNumberFormat="1" applyFont="1" applyAlignment="1">
      <alignment horizontal="right"/>
    </xf>
    <xf numFmtId="3" fontId="73" fillId="33" borderId="67" xfId="0" applyNumberFormat="1" applyFont="1" applyFill="1" applyBorder="1" applyAlignment="1">
      <alignment horizontal="right" vertical="top"/>
    </xf>
    <xf numFmtId="3" fontId="73" fillId="33" borderId="30" xfId="0" applyNumberFormat="1" applyFont="1" applyFill="1" applyBorder="1" applyAlignment="1">
      <alignment horizontal="right" vertical="top"/>
    </xf>
    <xf numFmtId="3" fontId="73" fillId="33" borderId="68" xfId="0" applyNumberFormat="1" applyFont="1" applyFill="1" applyBorder="1" applyAlignment="1">
      <alignment horizontal="right" vertical="top"/>
    </xf>
    <xf numFmtId="3" fontId="73" fillId="33" borderId="48" xfId="0" applyNumberFormat="1" applyFont="1" applyFill="1" applyBorder="1" applyAlignment="1">
      <alignment horizontal="right" vertical="top"/>
    </xf>
    <xf numFmtId="3" fontId="82" fillId="33" borderId="29" xfId="0" applyNumberFormat="1" applyFont="1" applyFill="1" applyBorder="1" applyAlignment="1">
      <alignment horizontal="right" vertical="top"/>
    </xf>
    <xf numFmtId="3" fontId="73" fillId="34" borderId="34" xfId="0" applyNumberFormat="1" applyFont="1" applyFill="1" applyBorder="1" applyAlignment="1">
      <alignment vertical="center" wrapText="1"/>
    </xf>
    <xf numFmtId="3" fontId="72" fillId="34" borderId="28" xfId="0" applyNumberFormat="1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vertical="top"/>
    </xf>
    <xf numFmtId="0" fontId="73" fillId="33" borderId="29" xfId="0" applyFont="1" applyFill="1" applyBorder="1" applyAlignment="1">
      <alignment horizontal="left" vertical="center" indent="1"/>
    </xf>
    <xf numFmtId="3" fontId="73" fillId="33" borderId="38" xfId="49" applyNumberFormat="1" applyFont="1" applyFill="1" applyBorder="1" applyAlignment="1">
      <alignment vertical="top"/>
    </xf>
    <xf numFmtId="3" fontId="72" fillId="0" borderId="48" xfId="0" applyNumberFormat="1" applyFont="1" applyFill="1" applyBorder="1" applyAlignment="1">
      <alignment vertical="center"/>
    </xf>
    <xf numFmtId="3" fontId="73" fillId="0" borderId="29" xfId="49" applyNumberFormat="1" applyFont="1" applyFill="1" applyBorder="1" applyAlignment="1">
      <alignment vertical="top"/>
    </xf>
    <xf numFmtId="3" fontId="73" fillId="0" borderId="38" xfId="49" applyNumberFormat="1" applyFont="1" applyFill="1" applyBorder="1" applyAlignment="1">
      <alignment vertical="top"/>
    </xf>
    <xf numFmtId="0" fontId="72" fillId="34" borderId="29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3" fontId="72" fillId="34" borderId="37" xfId="49" applyNumberFormat="1" applyFont="1" applyFill="1" applyBorder="1" applyAlignment="1">
      <alignment horizontal="center" vertical="center"/>
    </xf>
    <xf numFmtId="3" fontId="72" fillId="34" borderId="34" xfId="49" applyNumberFormat="1" applyFont="1" applyFill="1" applyBorder="1" applyAlignment="1">
      <alignment horizontal="center" vertical="center"/>
    </xf>
    <xf numFmtId="3" fontId="74" fillId="33" borderId="38" xfId="49" applyNumberFormat="1" applyFont="1" applyFill="1" applyBorder="1" applyAlignment="1">
      <alignment horizontal="right" vertical="center"/>
    </xf>
    <xf numFmtId="0" fontId="74" fillId="33" borderId="29" xfId="0" applyFont="1" applyFill="1" applyBorder="1" applyAlignment="1">
      <alignment horizontal="left" vertical="center"/>
    </xf>
    <xf numFmtId="0" fontId="62" fillId="33" borderId="36" xfId="0" applyFont="1" applyFill="1" applyBorder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62" fillId="33" borderId="29" xfId="0" applyFont="1" applyFill="1" applyBorder="1" applyAlignment="1">
      <alignment horizontal="left" vertical="center"/>
    </xf>
    <xf numFmtId="3" fontId="79" fillId="34" borderId="37" xfId="49" applyNumberFormat="1" applyFont="1" applyFill="1" applyBorder="1" applyAlignment="1">
      <alignment horizontal="center"/>
    </xf>
    <xf numFmtId="3" fontId="79" fillId="34" borderId="34" xfId="49" applyNumberFormat="1" applyFont="1" applyFill="1" applyBorder="1" applyAlignment="1">
      <alignment horizontal="center"/>
    </xf>
    <xf numFmtId="0" fontId="72" fillId="33" borderId="36" xfId="0" applyFont="1" applyFill="1" applyBorder="1" applyAlignment="1">
      <alignment horizontal="left" vertical="top"/>
    </xf>
    <xf numFmtId="3" fontId="73" fillId="33" borderId="38" xfId="49" applyNumberFormat="1" applyFont="1" applyFill="1" applyBorder="1" applyAlignment="1">
      <alignment horizontal="right" vertical="top"/>
    </xf>
    <xf numFmtId="0" fontId="73" fillId="33" borderId="36" xfId="0" applyFont="1" applyFill="1" applyBorder="1" applyAlignment="1">
      <alignment horizontal="left" vertical="top"/>
    </xf>
    <xf numFmtId="0" fontId="73" fillId="33" borderId="0" xfId="0" applyFont="1" applyFill="1" applyBorder="1" applyAlignment="1">
      <alignment horizontal="left" vertical="top"/>
    </xf>
    <xf numFmtId="0" fontId="73" fillId="33" borderId="10" xfId="0" applyFont="1" applyFill="1" applyBorder="1" applyAlignment="1">
      <alignment horizontal="left" vertical="top"/>
    </xf>
    <xf numFmtId="0" fontId="73" fillId="33" borderId="27" xfId="0" applyFont="1" applyFill="1" applyBorder="1" applyAlignment="1">
      <alignment horizontal="left" vertical="top"/>
    </xf>
    <xf numFmtId="3" fontId="73" fillId="33" borderId="58" xfId="0" applyNumberFormat="1" applyFont="1" applyFill="1" applyBorder="1" applyAlignment="1">
      <alignment horizontal="right" vertical="top"/>
    </xf>
    <xf numFmtId="3" fontId="73" fillId="33" borderId="51" xfId="0" applyNumberFormat="1" applyFont="1" applyFill="1" applyBorder="1" applyAlignment="1">
      <alignment horizontal="right" vertical="top"/>
    </xf>
    <xf numFmtId="3" fontId="72" fillId="33" borderId="50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3" fontId="72" fillId="33" borderId="51" xfId="0" applyNumberFormat="1" applyFont="1" applyFill="1" applyBorder="1" applyAlignment="1">
      <alignment horizontal="right" vertical="top"/>
    </xf>
    <xf numFmtId="3" fontId="73" fillId="33" borderId="50" xfId="0" applyNumberFormat="1" applyFont="1" applyFill="1" applyBorder="1" applyAlignment="1">
      <alignment horizontal="right" vertical="top"/>
    </xf>
    <xf numFmtId="3" fontId="73" fillId="33" borderId="38" xfId="0" applyNumberFormat="1" applyFont="1" applyFill="1" applyBorder="1" applyAlignment="1">
      <alignment horizontal="right" vertical="top"/>
    </xf>
    <xf numFmtId="0" fontId="72" fillId="33" borderId="11" xfId="0" applyFont="1" applyFill="1" applyBorder="1" applyAlignment="1">
      <alignment horizontal="left" vertical="top"/>
    </xf>
    <xf numFmtId="3" fontId="72" fillId="34" borderId="37" xfId="0" applyNumberFormat="1" applyFont="1" applyFill="1" applyBorder="1" applyAlignment="1">
      <alignment horizontal="center" vertical="center"/>
    </xf>
    <xf numFmtId="182" fontId="72" fillId="33" borderId="38" xfId="49" applyNumberFormat="1" applyFont="1" applyFill="1" applyBorder="1" applyAlignment="1">
      <alignment horizontal="right" vertical="top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left" vertical="center"/>
    </xf>
    <xf numFmtId="0" fontId="73" fillId="33" borderId="36" xfId="0" applyFont="1" applyFill="1" applyBorder="1" applyAlignment="1">
      <alignment horizontal="left" vertical="center"/>
    </xf>
    <xf numFmtId="3" fontId="72" fillId="34" borderId="38" xfId="0" applyNumberFormat="1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justify" vertical="center" wrapText="1"/>
    </xf>
    <xf numFmtId="180" fontId="72" fillId="33" borderId="38" xfId="49" applyNumberFormat="1" applyFont="1" applyFill="1" applyBorder="1" applyAlignment="1">
      <alignment horizontal="center" vertical="top"/>
    </xf>
    <xf numFmtId="180" fontId="73" fillId="33" borderId="38" xfId="49" applyNumberFormat="1" applyFont="1" applyFill="1" applyBorder="1" applyAlignment="1">
      <alignment horizontal="center" vertical="top"/>
    </xf>
    <xf numFmtId="3" fontId="5" fillId="0" borderId="38" xfId="49" applyNumberFormat="1" applyFont="1" applyFill="1" applyBorder="1" applyAlignment="1">
      <alignment vertical="top"/>
    </xf>
    <xf numFmtId="3" fontId="6" fillId="33" borderId="38" xfId="49" applyNumberFormat="1" applyFont="1" applyFill="1" applyBorder="1" applyAlignment="1">
      <alignment vertical="top"/>
    </xf>
    <xf numFmtId="3" fontId="5" fillId="33" borderId="38" xfId="49" applyNumberFormat="1" applyFont="1" applyFill="1" applyBorder="1" applyAlignment="1">
      <alignment vertical="top"/>
    </xf>
    <xf numFmtId="3" fontId="6" fillId="33" borderId="38" xfId="49" applyNumberFormat="1" applyFont="1" applyFill="1" applyBorder="1" applyAlignment="1">
      <alignment horizontal="right" vertical="top"/>
    </xf>
    <xf numFmtId="3" fontId="5" fillId="33" borderId="38" xfId="49" applyNumberFormat="1" applyFont="1" applyFill="1" applyBorder="1" applyAlignment="1">
      <alignment horizontal="right" vertical="top"/>
    </xf>
    <xf numFmtId="0" fontId="4" fillId="34" borderId="45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4" fillId="34" borderId="69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58" xfId="0" applyFont="1" applyFill="1" applyBorder="1" applyAlignment="1">
      <alignment horizontal="center" vertical="top" wrapText="1"/>
    </xf>
    <xf numFmtId="0" fontId="4" fillId="34" borderId="70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4" borderId="70" xfId="0" applyFont="1" applyFill="1" applyBorder="1" applyAlignment="1">
      <alignment horizontal="center" vertical="top" wrapText="1"/>
    </xf>
    <xf numFmtId="0" fontId="4" fillId="34" borderId="71" xfId="0" applyFont="1" applyFill="1" applyBorder="1" applyAlignment="1">
      <alignment horizontal="center" vertical="top" wrapText="1"/>
    </xf>
    <xf numFmtId="0" fontId="4" fillId="34" borderId="73" xfId="0" applyFont="1" applyFill="1" applyBorder="1" applyAlignment="1">
      <alignment horizontal="center" vertical="top" wrapText="1"/>
    </xf>
    <xf numFmtId="0" fontId="72" fillId="34" borderId="11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center" vertical="center"/>
    </xf>
    <xf numFmtId="0" fontId="72" fillId="34" borderId="28" xfId="0" applyFont="1" applyFill="1" applyBorder="1" applyAlignment="1">
      <alignment horizontal="center" vertical="center"/>
    </xf>
    <xf numFmtId="0" fontId="72" fillId="34" borderId="36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3" fontId="72" fillId="34" borderId="37" xfId="49" applyNumberFormat="1" applyFont="1" applyFill="1" applyBorder="1" applyAlignment="1">
      <alignment horizontal="center" vertical="center"/>
    </xf>
    <xf numFmtId="3" fontId="72" fillId="34" borderId="34" xfId="49" applyNumberFormat="1" applyFont="1" applyFill="1" applyBorder="1" applyAlignment="1">
      <alignment horizontal="center" vertical="center"/>
    </xf>
    <xf numFmtId="3" fontId="72" fillId="0" borderId="48" xfId="0" applyNumberFormat="1" applyFont="1" applyFill="1" applyBorder="1" applyAlignment="1">
      <alignment vertical="center"/>
    </xf>
    <xf numFmtId="0" fontId="71" fillId="33" borderId="36" xfId="0" applyFont="1" applyFill="1" applyBorder="1" applyAlignment="1">
      <alignment vertical="top"/>
    </xf>
    <xf numFmtId="3" fontId="73" fillId="0" borderId="29" xfId="49" applyNumberFormat="1" applyFont="1" applyFill="1" applyBorder="1" applyAlignment="1">
      <alignment vertical="top"/>
    </xf>
    <xf numFmtId="3" fontId="73" fillId="0" borderId="38" xfId="49" applyNumberFormat="1" applyFont="1" applyFill="1" applyBorder="1" applyAlignment="1">
      <alignment vertical="top"/>
    </xf>
    <xf numFmtId="3" fontId="5" fillId="0" borderId="38" xfId="49" applyNumberFormat="1" applyFont="1" applyFill="1" applyBorder="1" applyAlignment="1">
      <alignment vertical="top"/>
    </xf>
    <xf numFmtId="0" fontId="72" fillId="34" borderId="74" xfId="0" applyFont="1" applyFill="1" applyBorder="1" applyAlignment="1">
      <alignment vertical="center"/>
    </xf>
    <xf numFmtId="0" fontId="72" fillId="34" borderId="40" xfId="0" applyFont="1" applyFill="1" applyBorder="1" applyAlignment="1">
      <alignment vertical="center"/>
    </xf>
    <xf numFmtId="3" fontId="73" fillId="33" borderId="38" xfId="49" applyNumberFormat="1" applyFont="1" applyFill="1" applyBorder="1" applyAlignment="1">
      <alignment vertical="top"/>
    </xf>
    <xf numFmtId="0" fontId="73" fillId="33" borderId="29" xfId="0" applyFont="1" applyFill="1" applyBorder="1" applyAlignment="1">
      <alignment horizontal="left" vertical="center" indent="1"/>
    </xf>
    <xf numFmtId="3" fontId="73" fillId="33" borderId="42" xfId="49" applyNumberFormat="1" applyFont="1" applyFill="1" applyBorder="1" applyAlignment="1">
      <alignment horizontal="right" vertical="center"/>
    </xf>
    <xf numFmtId="3" fontId="73" fillId="33" borderId="38" xfId="49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vertical="top"/>
    </xf>
    <xf numFmtId="0" fontId="79" fillId="34" borderId="11" xfId="0" applyFont="1" applyFill="1" applyBorder="1" applyAlignment="1">
      <alignment horizontal="center" vertical="top"/>
    </xf>
    <xf numFmtId="0" fontId="79" fillId="34" borderId="47" xfId="0" applyFont="1" applyFill="1" applyBorder="1" applyAlignment="1">
      <alignment horizontal="center" vertical="top"/>
    </xf>
    <xf numFmtId="0" fontId="79" fillId="34" borderId="28" xfId="0" applyFont="1" applyFill="1" applyBorder="1" applyAlignment="1">
      <alignment horizontal="center" vertical="top"/>
    </xf>
    <xf numFmtId="0" fontId="79" fillId="34" borderId="36" xfId="0" applyFont="1" applyFill="1" applyBorder="1" applyAlignment="1">
      <alignment horizontal="center" vertical="top"/>
    </xf>
    <xf numFmtId="0" fontId="79" fillId="34" borderId="0" xfId="0" applyFont="1" applyFill="1" applyBorder="1" applyAlignment="1">
      <alignment horizontal="center" vertical="top"/>
    </xf>
    <xf numFmtId="0" fontId="79" fillId="34" borderId="29" xfId="0" applyFont="1" applyFill="1" applyBorder="1" applyAlignment="1">
      <alignment horizontal="center" vertical="top"/>
    </xf>
    <xf numFmtId="0" fontId="79" fillId="34" borderId="10" xfId="0" applyFont="1" applyFill="1" applyBorder="1" applyAlignment="1">
      <alignment horizontal="center" vertical="top"/>
    </xf>
    <xf numFmtId="0" fontId="79" fillId="34" borderId="27" xfId="0" applyFont="1" applyFill="1" applyBorder="1" applyAlignment="1">
      <alignment horizontal="center" vertical="top"/>
    </xf>
    <xf numFmtId="0" fontId="79" fillId="34" borderId="30" xfId="0" applyFont="1" applyFill="1" applyBorder="1" applyAlignment="1">
      <alignment horizontal="center" vertical="top"/>
    </xf>
    <xf numFmtId="0" fontId="62" fillId="34" borderId="11" xfId="0" applyFont="1" applyFill="1" applyBorder="1" applyAlignment="1">
      <alignment horizontal="center"/>
    </xf>
    <xf numFmtId="0" fontId="62" fillId="34" borderId="47" xfId="0" applyFont="1" applyFill="1" applyBorder="1" applyAlignment="1">
      <alignment horizontal="center"/>
    </xf>
    <xf numFmtId="0" fontId="62" fillId="34" borderId="28" xfId="0" applyFont="1" applyFill="1" applyBorder="1" applyAlignment="1">
      <alignment horizontal="center"/>
    </xf>
    <xf numFmtId="3" fontId="79" fillId="34" borderId="70" xfId="49" applyNumberFormat="1" applyFont="1" applyFill="1" applyBorder="1" applyAlignment="1">
      <alignment horizontal="center"/>
    </xf>
    <xf numFmtId="3" fontId="79" fillId="34" borderId="71" xfId="49" applyNumberFormat="1" applyFont="1" applyFill="1" applyBorder="1" applyAlignment="1">
      <alignment horizontal="center"/>
    </xf>
    <xf numFmtId="3" fontId="79" fillId="34" borderId="73" xfId="49" applyNumberFormat="1" applyFont="1" applyFill="1" applyBorder="1" applyAlignment="1">
      <alignment horizontal="center"/>
    </xf>
    <xf numFmtId="3" fontId="79" fillId="34" borderId="37" xfId="49" applyNumberFormat="1" applyFont="1" applyFill="1" applyBorder="1" applyAlignment="1">
      <alignment horizontal="center"/>
    </xf>
    <xf numFmtId="3" fontId="79" fillId="34" borderId="38" xfId="49" applyNumberFormat="1" applyFont="1" applyFill="1" applyBorder="1" applyAlignment="1">
      <alignment horizontal="center"/>
    </xf>
    <xf numFmtId="3" fontId="79" fillId="34" borderId="34" xfId="49" applyNumberFormat="1" applyFont="1" applyFill="1" applyBorder="1" applyAlignment="1">
      <alignment horizontal="center"/>
    </xf>
    <xf numFmtId="0" fontId="79" fillId="34" borderId="36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9" fillId="34" borderId="29" xfId="0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79" fillId="34" borderId="27" xfId="0" applyFont="1" applyFill="1" applyBorder="1" applyAlignment="1">
      <alignment horizontal="center"/>
    </xf>
    <xf numFmtId="0" fontId="79" fillId="34" borderId="30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justify" vertical="center" wrapText="1"/>
    </xf>
    <xf numFmtId="0" fontId="62" fillId="33" borderId="47" xfId="0" applyFont="1" applyFill="1" applyBorder="1" applyAlignment="1">
      <alignment horizontal="justify" vertical="center" wrapText="1"/>
    </xf>
    <xf numFmtId="0" fontId="62" fillId="33" borderId="28" xfId="0" applyFont="1" applyFill="1" applyBorder="1" applyAlignment="1">
      <alignment horizontal="justify" vertical="center" wrapText="1"/>
    </xf>
    <xf numFmtId="0" fontId="79" fillId="33" borderId="36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79" fillId="33" borderId="29" xfId="0" applyFont="1" applyFill="1" applyBorder="1" applyAlignment="1">
      <alignment horizontal="left" vertical="center"/>
    </xf>
    <xf numFmtId="0" fontId="74" fillId="33" borderId="0" xfId="0" applyFont="1" applyFill="1" applyAlignment="1">
      <alignment horizontal="left" vertical="center"/>
    </xf>
    <xf numFmtId="0" fontId="74" fillId="33" borderId="29" xfId="0" applyFont="1" applyFill="1" applyBorder="1" applyAlignment="1">
      <alignment horizontal="left" vertical="center"/>
    </xf>
    <xf numFmtId="0" fontId="62" fillId="33" borderId="36" xfId="0" applyFont="1" applyFill="1" applyBorder="1" applyAlignment="1">
      <alignment horizontal="left" vertical="center"/>
    </xf>
    <xf numFmtId="3" fontId="79" fillId="0" borderId="38" xfId="49" applyNumberFormat="1" applyFont="1" applyFill="1" applyBorder="1" applyAlignment="1">
      <alignment horizontal="right" vertical="center"/>
    </xf>
    <xf numFmtId="3" fontId="79" fillId="33" borderId="38" xfId="49" applyNumberFormat="1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vertical="center"/>
    </xf>
    <xf numFmtId="3" fontId="74" fillId="33" borderId="38" xfId="49" applyNumberFormat="1" applyFont="1" applyFill="1" applyBorder="1" applyAlignment="1">
      <alignment horizontal="right" vertical="center"/>
    </xf>
    <xf numFmtId="0" fontId="74" fillId="33" borderId="27" xfId="0" applyFont="1" applyFill="1" applyBorder="1" applyAlignment="1">
      <alignment horizontal="left" vertical="center"/>
    </xf>
    <xf numFmtId="0" fontId="74" fillId="33" borderId="30" xfId="0" applyFont="1" applyFill="1" applyBorder="1" applyAlignment="1">
      <alignment horizontal="left" vertical="center"/>
    </xf>
    <xf numFmtId="0" fontId="74" fillId="33" borderId="47" xfId="0" applyFont="1" applyFill="1" applyBorder="1" applyAlignment="1">
      <alignment horizontal="left" vertical="center"/>
    </xf>
    <xf numFmtId="0" fontId="74" fillId="33" borderId="28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2" fillId="33" borderId="29" xfId="0" applyFont="1" applyFill="1" applyBorder="1" applyAlignment="1">
      <alignment horizontal="left" vertical="center"/>
    </xf>
    <xf numFmtId="0" fontId="74" fillId="33" borderId="75" xfId="0" applyFont="1" applyFill="1" applyBorder="1" applyAlignment="1">
      <alignment horizontal="left" vertical="center"/>
    </xf>
    <xf numFmtId="0" fontId="74" fillId="33" borderId="39" xfId="0" applyFont="1" applyFill="1" applyBorder="1" applyAlignment="1">
      <alignment horizontal="left" vertical="center"/>
    </xf>
    <xf numFmtId="3" fontId="74" fillId="33" borderId="38" xfId="49" applyNumberFormat="1" applyFont="1" applyFill="1" applyBorder="1" applyAlignment="1">
      <alignment horizontal="right" vertical="center" wrapText="1"/>
    </xf>
    <xf numFmtId="0" fontId="79" fillId="33" borderId="0" xfId="0" applyFont="1" applyFill="1" applyAlignment="1">
      <alignment horizontal="left" vertical="center"/>
    </xf>
    <xf numFmtId="0" fontId="62" fillId="33" borderId="75" xfId="0" applyFont="1" applyFill="1" applyBorder="1" applyAlignment="1">
      <alignment horizontal="left" vertical="center"/>
    </xf>
    <xf numFmtId="0" fontId="62" fillId="33" borderId="39" xfId="0" applyFont="1" applyFill="1" applyBorder="1" applyAlignment="1">
      <alignment horizontal="left" vertical="center"/>
    </xf>
    <xf numFmtId="0" fontId="72" fillId="34" borderId="11" xfId="0" applyFont="1" applyFill="1" applyBorder="1" applyAlignment="1">
      <alignment horizontal="center" vertical="top"/>
    </xf>
    <xf numFmtId="0" fontId="72" fillId="34" borderId="47" xfId="0" applyFont="1" applyFill="1" applyBorder="1" applyAlignment="1">
      <alignment horizontal="center" vertical="top"/>
    </xf>
    <xf numFmtId="0" fontId="72" fillId="34" borderId="28" xfId="0" applyFont="1" applyFill="1" applyBorder="1" applyAlignment="1">
      <alignment horizontal="center" vertical="top"/>
    </xf>
    <xf numFmtId="0" fontId="72" fillId="34" borderId="36" xfId="0" applyFont="1" applyFill="1" applyBorder="1" applyAlignment="1">
      <alignment horizontal="center" vertical="top"/>
    </xf>
    <xf numFmtId="0" fontId="72" fillId="34" borderId="0" xfId="0" applyFont="1" applyFill="1" applyBorder="1" applyAlignment="1">
      <alignment horizontal="center" vertical="top"/>
    </xf>
    <xf numFmtId="0" fontId="72" fillId="34" borderId="29" xfId="0" applyFont="1" applyFill="1" applyBorder="1" applyAlignment="1">
      <alignment horizontal="center" vertical="top"/>
    </xf>
    <xf numFmtId="0" fontId="72" fillId="34" borderId="10" xfId="0" applyFont="1" applyFill="1" applyBorder="1" applyAlignment="1">
      <alignment horizontal="center" vertical="top"/>
    </xf>
    <xf numFmtId="0" fontId="72" fillId="34" borderId="27" xfId="0" applyFont="1" applyFill="1" applyBorder="1" applyAlignment="1">
      <alignment horizontal="center" vertical="top"/>
    </xf>
    <xf numFmtId="0" fontId="72" fillId="34" borderId="30" xfId="0" applyFont="1" applyFill="1" applyBorder="1" applyAlignment="1">
      <alignment horizontal="center" vertical="top"/>
    </xf>
    <xf numFmtId="3" fontId="72" fillId="34" borderId="70" xfId="0" applyNumberFormat="1" applyFont="1" applyFill="1" applyBorder="1" applyAlignment="1">
      <alignment horizontal="center" vertical="center"/>
    </xf>
    <xf numFmtId="3" fontId="72" fillId="34" borderId="71" xfId="0" applyNumberFormat="1" applyFont="1" applyFill="1" applyBorder="1" applyAlignment="1">
      <alignment horizontal="center" vertical="center"/>
    </xf>
    <xf numFmtId="3" fontId="72" fillId="34" borderId="73" xfId="0" applyNumberFormat="1" applyFont="1" applyFill="1" applyBorder="1" applyAlignment="1">
      <alignment horizontal="center" vertical="center"/>
    </xf>
    <xf numFmtId="3" fontId="72" fillId="34" borderId="37" xfId="0" applyNumberFormat="1" applyFont="1" applyFill="1" applyBorder="1" applyAlignment="1">
      <alignment horizontal="center" vertical="center"/>
    </xf>
    <xf numFmtId="3" fontId="72" fillId="34" borderId="34" xfId="0" applyNumberFormat="1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left" vertical="top"/>
    </xf>
    <xf numFmtId="0" fontId="72" fillId="33" borderId="47" xfId="0" applyFont="1" applyFill="1" applyBorder="1" applyAlignment="1">
      <alignment horizontal="left" vertical="top"/>
    </xf>
    <xf numFmtId="0" fontId="73" fillId="33" borderId="36" xfId="0" applyFont="1" applyFill="1" applyBorder="1" applyAlignment="1">
      <alignment horizontal="left" vertical="top"/>
    </xf>
    <xf numFmtId="0" fontId="73" fillId="33" borderId="0" xfId="0" applyFont="1" applyFill="1" applyBorder="1" applyAlignment="1">
      <alignment horizontal="left" vertical="top"/>
    </xf>
    <xf numFmtId="3" fontId="73" fillId="33" borderId="50" xfId="49" applyNumberFormat="1" applyFont="1" applyFill="1" applyBorder="1" applyAlignment="1">
      <alignment horizontal="right" vertical="center"/>
    </xf>
    <xf numFmtId="3" fontId="73" fillId="33" borderId="38" xfId="0" applyNumberFormat="1" applyFont="1" applyFill="1" applyBorder="1" applyAlignment="1">
      <alignment horizontal="right" vertical="center"/>
    </xf>
    <xf numFmtId="3" fontId="82" fillId="37" borderId="58" xfId="49" applyNumberFormat="1" applyFont="1" applyFill="1" applyBorder="1" applyAlignment="1">
      <alignment vertical="center" wrapText="1"/>
    </xf>
    <xf numFmtId="3" fontId="73" fillId="33" borderId="50" xfId="0" applyNumberFormat="1" applyFont="1" applyFill="1" applyBorder="1" applyAlignment="1">
      <alignment horizontal="right" vertical="top"/>
    </xf>
    <xf numFmtId="3" fontId="73" fillId="33" borderId="38" xfId="0" applyNumberFormat="1" applyFont="1" applyFill="1" applyBorder="1" applyAlignment="1">
      <alignment horizontal="right" vertical="top"/>
    </xf>
    <xf numFmtId="3" fontId="73" fillId="33" borderId="51" xfId="0" applyNumberFormat="1" applyFont="1" applyFill="1" applyBorder="1" applyAlignment="1">
      <alignment horizontal="right" vertical="top"/>
    </xf>
    <xf numFmtId="3" fontId="73" fillId="33" borderId="58" xfId="0" applyNumberFormat="1" applyFont="1" applyFill="1" applyBorder="1" applyAlignment="1">
      <alignment horizontal="right" vertical="top"/>
    </xf>
    <xf numFmtId="3" fontId="72" fillId="33" borderId="50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3" fontId="72" fillId="33" borderId="51" xfId="0" applyNumberFormat="1" applyFont="1" applyFill="1" applyBorder="1" applyAlignment="1">
      <alignment horizontal="right" vertical="top"/>
    </xf>
    <xf numFmtId="0" fontId="73" fillId="33" borderId="10" xfId="0" applyFont="1" applyFill="1" applyBorder="1" applyAlignment="1">
      <alignment horizontal="left" vertical="top"/>
    </xf>
    <xf numFmtId="0" fontId="73" fillId="33" borderId="27" xfId="0" applyFont="1" applyFill="1" applyBorder="1" applyAlignment="1">
      <alignment horizontal="left" vertical="top"/>
    </xf>
    <xf numFmtId="0" fontId="72" fillId="33" borderId="31" xfId="0" applyFont="1" applyFill="1" applyBorder="1" applyAlignment="1">
      <alignment horizontal="left" vertical="top"/>
    </xf>
    <xf numFmtId="0" fontId="72" fillId="33" borderId="33" xfId="0" applyFont="1" applyFill="1" applyBorder="1" applyAlignment="1">
      <alignment horizontal="left" vertical="top"/>
    </xf>
    <xf numFmtId="0" fontId="73" fillId="33" borderId="36" xfId="0" applyFont="1" applyFill="1" applyBorder="1" applyAlignment="1">
      <alignment horizontal="left"/>
    </xf>
    <xf numFmtId="0" fontId="73" fillId="33" borderId="29" xfId="0" applyFont="1" applyFill="1" applyBorder="1" applyAlignment="1">
      <alignment horizontal="left"/>
    </xf>
    <xf numFmtId="3" fontId="73" fillId="33" borderId="38" xfId="49" applyNumberFormat="1" applyFont="1" applyFill="1" applyBorder="1" applyAlignment="1">
      <alignment horizontal="right" vertical="top"/>
    </xf>
    <xf numFmtId="0" fontId="72" fillId="33" borderId="36" xfId="0" applyFont="1" applyFill="1" applyBorder="1" applyAlignment="1">
      <alignment horizontal="left" vertical="top"/>
    </xf>
    <xf numFmtId="0" fontId="72" fillId="33" borderId="29" xfId="0" applyFont="1" applyFill="1" applyBorder="1" applyAlignment="1">
      <alignment horizontal="left" vertical="top"/>
    </xf>
    <xf numFmtId="0" fontId="73" fillId="33" borderId="29" xfId="0" applyFont="1" applyFill="1" applyBorder="1" applyAlignment="1">
      <alignment horizontal="left" vertical="top"/>
    </xf>
    <xf numFmtId="0" fontId="72" fillId="34" borderId="37" xfId="0" applyFont="1" applyFill="1" applyBorder="1" applyAlignment="1">
      <alignment horizontal="center" vertical="center"/>
    </xf>
    <xf numFmtId="0" fontId="72" fillId="34" borderId="38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72" fillId="34" borderId="70" xfId="0" applyFont="1" applyFill="1" applyBorder="1" applyAlignment="1">
      <alignment horizontal="center" vertical="center"/>
    </xf>
    <xf numFmtId="0" fontId="72" fillId="34" borderId="71" xfId="0" applyFont="1" applyFill="1" applyBorder="1" applyAlignment="1">
      <alignment horizontal="center" vertical="center"/>
    </xf>
    <xf numFmtId="0" fontId="72" fillId="34" borderId="73" xfId="0" applyFont="1" applyFill="1" applyBorder="1" applyAlignment="1">
      <alignment horizontal="center" vertical="center"/>
    </xf>
    <xf numFmtId="182" fontId="72" fillId="33" borderId="37" xfId="49" applyNumberFormat="1" applyFont="1" applyFill="1" applyBorder="1" applyAlignment="1">
      <alignment horizontal="right" vertical="top"/>
    </xf>
    <xf numFmtId="182" fontId="72" fillId="33" borderId="38" xfId="49" applyNumberFormat="1" applyFont="1" applyFill="1" applyBorder="1" applyAlignment="1">
      <alignment horizontal="right" vertical="top"/>
    </xf>
    <xf numFmtId="180" fontId="73" fillId="33" borderId="38" xfId="49" applyNumberFormat="1" applyFont="1" applyFill="1" applyBorder="1" applyAlignment="1">
      <alignment horizontal="center" vertical="top"/>
    </xf>
    <xf numFmtId="180" fontId="72" fillId="33" borderId="38" xfId="49" applyNumberFormat="1" applyFont="1" applyFill="1" applyBorder="1" applyAlignment="1">
      <alignment horizontal="center" vertical="top"/>
    </xf>
    <xf numFmtId="0" fontId="64" fillId="0" borderId="15" xfId="0" applyFont="1" applyBorder="1" applyAlignment="1">
      <alignment wrapText="1"/>
    </xf>
    <xf numFmtId="0" fontId="64" fillId="0" borderId="76" xfId="0" applyFont="1" applyBorder="1" applyAlignment="1">
      <alignment wrapText="1"/>
    </xf>
    <xf numFmtId="0" fontId="64" fillId="35" borderId="25" xfId="0" applyFont="1" applyFill="1" applyBorder="1" applyAlignment="1">
      <alignment wrapText="1"/>
    </xf>
    <xf numFmtId="0" fontId="64" fillId="35" borderId="15" xfId="0" applyFont="1" applyFill="1" applyBorder="1" applyAlignment="1">
      <alignment wrapText="1"/>
    </xf>
    <xf numFmtId="0" fontId="64" fillId="35" borderId="24" xfId="0" applyFont="1" applyFill="1" applyBorder="1" applyAlignment="1">
      <alignment wrapText="1"/>
    </xf>
    <xf numFmtId="0" fontId="65" fillId="34" borderId="25" xfId="0" applyFont="1" applyFill="1" applyBorder="1" applyAlignment="1">
      <alignment wrapText="1"/>
    </xf>
    <xf numFmtId="0" fontId="65" fillId="34" borderId="15" xfId="0" applyFont="1" applyFill="1" applyBorder="1" applyAlignment="1">
      <alignment wrapText="1"/>
    </xf>
    <xf numFmtId="0" fontId="65" fillId="34" borderId="24" xfId="0" applyFont="1" applyFill="1" applyBorder="1" applyAlignment="1">
      <alignment wrapText="1"/>
    </xf>
    <xf numFmtId="0" fontId="64" fillId="21" borderId="15" xfId="0" applyFont="1" applyFill="1" applyBorder="1" applyAlignment="1">
      <alignment wrapText="1"/>
    </xf>
    <xf numFmtId="0" fontId="64" fillId="34" borderId="25" xfId="0" applyFont="1" applyFill="1" applyBorder="1" applyAlignment="1">
      <alignment wrapText="1"/>
    </xf>
    <xf numFmtId="0" fontId="64" fillId="34" borderId="15" xfId="0" applyFont="1" applyFill="1" applyBorder="1" applyAlignment="1">
      <alignment wrapText="1"/>
    </xf>
    <xf numFmtId="0" fontId="64" fillId="34" borderId="77" xfId="0" applyFont="1" applyFill="1" applyBorder="1" applyAlignment="1">
      <alignment wrapText="1"/>
    </xf>
    <xf numFmtId="0" fontId="64" fillId="34" borderId="23" xfId="0" applyFont="1" applyFill="1" applyBorder="1" applyAlignment="1">
      <alignment wrapText="1"/>
    </xf>
    <xf numFmtId="0" fontId="64" fillId="34" borderId="22" xfId="0" applyFont="1" applyFill="1" applyBorder="1" applyAlignment="1">
      <alignment wrapText="1"/>
    </xf>
    <xf numFmtId="0" fontId="64" fillId="34" borderId="26" xfId="0" applyFont="1" applyFill="1" applyBorder="1" applyAlignment="1">
      <alignment wrapText="1"/>
    </xf>
    <xf numFmtId="0" fontId="64" fillId="34" borderId="0" xfId="0" applyFont="1" applyFill="1" applyBorder="1" applyAlignment="1">
      <alignment wrapText="1"/>
    </xf>
    <xf numFmtId="0" fontId="64" fillId="34" borderId="20" xfId="0" applyFont="1" applyFill="1" applyBorder="1" applyAlignment="1">
      <alignment wrapText="1"/>
    </xf>
    <xf numFmtId="0" fontId="64" fillId="34" borderId="18" xfId="0" applyFont="1" applyFill="1" applyBorder="1" applyAlignment="1">
      <alignment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25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76" xfId="0" applyFont="1" applyFill="1" applyBorder="1" applyAlignment="1">
      <alignment horizontal="center"/>
    </xf>
    <xf numFmtId="0" fontId="64" fillId="34" borderId="78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 wrapText="1"/>
    </xf>
    <xf numFmtId="0" fontId="64" fillId="34" borderId="20" xfId="0" applyFont="1" applyFill="1" applyBorder="1" applyAlignment="1">
      <alignment horizontal="center" wrapText="1"/>
    </xf>
    <xf numFmtId="0" fontId="64" fillId="34" borderId="14" xfId="0" applyFont="1" applyFill="1" applyBorder="1" applyAlignment="1">
      <alignment horizontal="center" wrapText="1"/>
    </xf>
    <xf numFmtId="0" fontId="64" fillId="34" borderId="21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4" fillId="34" borderId="13" xfId="0" applyFont="1" applyFill="1" applyBorder="1" applyAlignment="1">
      <alignment horizontal="center" wrapText="1"/>
    </xf>
    <xf numFmtId="0" fontId="64" fillId="34" borderId="25" xfId="0" applyFont="1" applyFill="1" applyBorder="1" applyAlignment="1">
      <alignment horizontal="center" wrapText="1"/>
    </xf>
    <xf numFmtId="0" fontId="64" fillId="34" borderId="76" xfId="0" applyFont="1" applyFill="1" applyBorder="1" applyAlignment="1">
      <alignment horizontal="center" wrapText="1"/>
    </xf>
    <xf numFmtId="0" fontId="64" fillId="34" borderId="78" xfId="0" applyFont="1" applyFill="1" applyBorder="1" applyAlignment="1">
      <alignment horizontal="center" wrapText="1"/>
    </xf>
    <xf numFmtId="0" fontId="83" fillId="0" borderId="17" xfId="0" applyFont="1" applyBorder="1" applyAlignment="1">
      <alignment horizontal="center"/>
    </xf>
    <xf numFmtId="0" fontId="64" fillId="34" borderId="77" xfId="0" applyFont="1" applyFill="1" applyBorder="1" applyAlignment="1">
      <alignment horizontal="center"/>
    </xf>
    <xf numFmtId="0" fontId="64" fillId="34" borderId="2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/>
    </xf>
    <xf numFmtId="0" fontId="64" fillId="34" borderId="26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0</xdr:rowOff>
    </xdr:from>
    <xdr:to>
      <xdr:col>11</xdr:col>
      <xdr:colOff>0</xdr:colOff>
      <xdr:row>15</xdr:row>
      <xdr:rowOff>9525</xdr:rowOff>
    </xdr:to>
    <xdr:sp>
      <xdr:nvSpPr>
        <xdr:cNvPr id="4" name="5 Conector recto"/>
        <xdr:cNvSpPr>
          <a:spLocks/>
        </xdr:cNvSpPr>
      </xdr:nvSpPr>
      <xdr:spPr>
        <a:xfrm flipV="1">
          <a:off x="8924925" y="56197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3152775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3152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86</xdr:row>
      <xdr:rowOff>9525</xdr:rowOff>
    </xdr:from>
    <xdr:to>
      <xdr:col>1</xdr:col>
      <xdr:colOff>1819275</xdr:colOff>
      <xdr:row>86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47625" y="161353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86</xdr:row>
      <xdr:rowOff>19050</xdr:rowOff>
    </xdr:from>
    <xdr:to>
      <xdr:col>4</xdr:col>
      <xdr:colOff>857250</xdr:colOff>
      <xdr:row>86</xdr:row>
      <xdr:rowOff>19050</xdr:rowOff>
    </xdr:to>
    <xdr:sp>
      <xdr:nvSpPr>
        <xdr:cNvPr id="3" name="4 Conector recto"/>
        <xdr:cNvSpPr>
          <a:spLocks/>
        </xdr:cNvSpPr>
      </xdr:nvSpPr>
      <xdr:spPr>
        <a:xfrm flipV="1">
          <a:off x="5791200" y="16144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9525</xdr:rowOff>
    </xdr:from>
    <xdr:ext cx="2638425" cy="590550"/>
    <xdr:sp>
      <xdr:nvSpPr>
        <xdr:cNvPr id="4" name="2 CuadroTexto"/>
        <xdr:cNvSpPr txBox="1">
          <a:spLocks noChangeArrowheads="1"/>
        </xdr:cNvSpPr>
      </xdr:nvSpPr>
      <xdr:spPr>
        <a:xfrm>
          <a:off x="0" y="16135350"/>
          <a:ext cx="2638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685800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67375" y="19440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71500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342900</xdr:colOff>
      <xdr:row>102</xdr:row>
      <xdr:rowOff>180975</xdr:rowOff>
    </xdr:from>
    <xdr:ext cx="3152775" cy="590550"/>
    <xdr:sp>
      <xdr:nvSpPr>
        <xdr:cNvPr id="4" name="2 CuadroTexto"/>
        <xdr:cNvSpPr txBox="1">
          <a:spLocks noChangeArrowheads="1"/>
        </xdr:cNvSpPr>
      </xdr:nvSpPr>
      <xdr:spPr>
        <a:xfrm>
          <a:off x="5267325" y="19431000"/>
          <a:ext cx="3152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1628775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6858000" y="335089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6286500" y="33537525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76200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1095375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00875" y="7248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590800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590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76200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19050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828925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828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19050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5876925" y="8401050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%20PATY\Downloads\LDF%20MOD-2018%20ENERO-DICIEMBRE%20(Copia%20en%20conflicto%20de%20Programacion%20presupuesto%202019-07-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01SITFIN"/>
      <sheetName val="FORMATO02INF. AN DEUDA"/>
      <sheetName val="FORMATO03INF FINANC"/>
      <sheetName val="FORMATO4"/>
      <sheetName val="FORMATO5"/>
      <sheetName val="FORMATO6A"/>
      <sheetName val="FORMATO6B"/>
      <sheetName val="FORMATO6C"/>
      <sheetName val="FORMATO6D"/>
      <sheetName val="Hoja8"/>
      <sheetName val="FORMATO4 (2)"/>
      <sheetName val="FORMATO5 (2)"/>
    </sheetNames>
    <sheetDataSet>
      <sheetData sheetId="3">
        <row r="1">
          <cell r="A1" t="str">
            <v>COLEGIO DE ESTUDIOS CIENTÍFICOS Y TECNOLÓGICOS DEL ESTADO DE TLAXCALA</v>
          </cell>
        </row>
        <row r="3">
          <cell r="A3" t="str">
            <v>Del 1 de enero al 30 de Junio de 2019</v>
          </cell>
        </row>
        <row r="16">
          <cell r="C16">
            <v>3258862.2</v>
          </cell>
        </row>
      </sheetData>
      <sheetData sheetId="4">
        <row r="1">
          <cell r="A1" t="str">
            <v>COLEGIO DE ESTUDIOS CIENTÍFICOS Y TECNOLÓGICOS DEL ESTADO DE TLAXCALA</v>
          </cell>
        </row>
        <row r="3">
          <cell r="A3" t="str">
            <v>Del 1 de enero al 30 de Junio de 2019</v>
          </cell>
        </row>
      </sheetData>
      <sheetData sheetId="5">
        <row r="1">
          <cell r="A1" t="str">
            <v>COLEGIO DE ESTUDIOS CIENTÍFICOS Y TECNOLÓGICOS DEL ESTADO DE TLAXCALA</v>
          </cell>
        </row>
        <row r="4">
          <cell r="A4" t="str">
            <v>Del 1 de enero al 30 de Junio de 2019</v>
          </cell>
        </row>
        <row r="10">
          <cell r="C10">
            <v>399872766.81</v>
          </cell>
          <cell r="D10">
            <v>14340043.180000002</v>
          </cell>
          <cell r="F10">
            <v>178259069.25</v>
          </cell>
          <cell r="G10">
            <v>169134398.03</v>
          </cell>
        </row>
      </sheetData>
      <sheetData sheetId="7">
        <row r="1">
          <cell r="A1" t="str">
            <v>COLEGIO DE ESTUDIOS CIENTÍFICOS Y TECNOLÓGICOS DEL ESTADO DE TLAXCALA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375" t="s">
        <v>358</v>
      </c>
      <c r="B1" s="376"/>
      <c r="C1" s="376"/>
      <c r="D1" s="376"/>
      <c r="E1" s="376"/>
      <c r="F1" s="377"/>
    </row>
    <row r="2" spans="1:6" ht="15">
      <c r="A2" s="378" t="s">
        <v>359</v>
      </c>
      <c r="B2" s="379"/>
      <c r="C2" s="379"/>
      <c r="D2" s="379"/>
      <c r="E2" s="379"/>
      <c r="F2" s="380"/>
    </row>
    <row r="3" spans="1:6" ht="15">
      <c r="A3" s="378" t="s">
        <v>537</v>
      </c>
      <c r="B3" s="379"/>
      <c r="C3" s="379"/>
      <c r="D3" s="379"/>
      <c r="E3" s="379"/>
      <c r="F3" s="380"/>
    </row>
    <row r="4" spans="1:6" ht="15">
      <c r="A4" s="378" t="s">
        <v>1</v>
      </c>
      <c r="B4" s="379"/>
      <c r="C4" s="379"/>
      <c r="D4" s="379"/>
      <c r="E4" s="379"/>
      <c r="F4" s="380"/>
    </row>
    <row r="5" spans="1:6" ht="33.75">
      <c r="A5" s="125" t="s">
        <v>2</v>
      </c>
      <c r="B5" s="126" t="s">
        <v>538</v>
      </c>
      <c r="C5" s="126" t="s">
        <v>536</v>
      </c>
      <c r="D5" s="240" t="s">
        <v>2</v>
      </c>
      <c r="E5" s="126" t="s">
        <v>538</v>
      </c>
      <c r="F5" s="127" t="s">
        <v>536</v>
      </c>
    </row>
    <row r="6" spans="1:6" ht="15">
      <c r="A6" s="128" t="s">
        <v>360</v>
      </c>
      <c r="B6" s="129"/>
      <c r="C6" s="130"/>
      <c r="D6" s="131" t="s">
        <v>361</v>
      </c>
      <c r="E6" s="132"/>
      <c r="F6" s="241"/>
    </row>
    <row r="7" spans="1:6" ht="15">
      <c r="A7" s="133" t="s">
        <v>362</v>
      </c>
      <c r="B7" s="134"/>
      <c r="C7" s="135"/>
      <c r="D7" s="136" t="s">
        <v>363</v>
      </c>
      <c r="E7" s="137"/>
      <c r="F7" s="138"/>
    </row>
    <row r="8" spans="1:6" ht="22.5">
      <c r="A8" s="139" t="s">
        <v>364</v>
      </c>
      <c r="B8" s="140">
        <f>SUM(B9:B15)</f>
        <v>75486283</v>
      </c>
      <c r="C8" s="140">
        <f>SUM(C9:C15)</f>
        <v>25915656</v>
      </c>
      <c r="D8" s="141" t="s">
        <v>365</v>
      </c>
      <c r="E8" s="142">
        <f>SUM(E9:E17)</f>
        <v>99230278</v>
      </c>
      <c r="F8" s="140">
        <f>SUM(F9:F17)</f>
        <v>74918986</v>
      </c>
    </row>
    <row r="9" spans="1:6" ht="15">
      <c r="A9" s="143" t="s">
        <v>366</v>
      </c>
      <c r="B9" s="144">
        <v>27400</v>
      </c>
      <c r="C9" s="135">
        <v>0</v>
      </c>
      <c r="D9" s="145" t="s">
        <v>367</v>
      </c>
      <c r="E9" s="144">
        <v>25820</v>
      </c>
      <c r="F9" s="135">
        <v>44854445</v>
      </c>
    </row>
    <row r="10" spans="1:8" ht="15">
      <c r="A10" s="143" t="s">
        <v>368</v>
      </c>
      <c r="B10" s="144">
        <v>75458883</v>
      </c>
      <c r="C10" s="135">
        <v>25915656</v>
      </c>
      <c r="D10" s="145" t="s">
        <v>369</v>
      </c>
      <c r="E10" s="144">
        <v>597481</v>
      </c>
      <c r="F10" s="135">
        <v>5077370</v>
      </c>
      <c r="H10" s="214"/>
    </row>
    <row r="11" spans="1:6" ht="15">
      <c r="A11" s="143" t="s">
        <v>370</v>
      </c>
      <c r="B11" s="144"/>
      <c r="C11" s="135"/>
      <c r="D11" s="145" t="s">
        <v>371</v>
      </c>
      <c r="E11" s="144"/>
      <c r="F11" s="135"/>
    </row>
    <row r="12" spans="1:6" ht="15">
      <c r="A12" s="143" t="s">
        <v>372</v>
      </c>
      <c r="B12" s="144"/>
      <c r="C12" s="135"/>
      <c r="D12" s="145" t="s">
        <v>373</v>
      </c>
      <c r="E12" s="144"/>
      <c r="F12" s="135"/>
    </row>
    <row r="13" spans="1:6" ht="15">
      <c r="A13" s="143" t="s">
        <v>374</v>
      </c>
      <c r="B13" s="144"/>
      <c r="C13" s="135"/>
      <c r="D13" s="145" t="s">
        <v>375</v>
      </c>
      <c r="E13" s="144"/>
      <c r="F13" s="135"/>
    </row>
    <row r="14" spans="1:6" ht="22.5">
      <c r="A14" s="143" t="s">
        <v>376</v>
      </c>
      <c r="B14" s="144"/>
      <c r="C14" s="135"/>
      <c r="D14" s="145" t="s">
        <v>377</v>
      </c>
      <c r="E14" s="144"/>
      <c r="F14" s="135"/>
    </row>
    <row r="15" spans="1:6" ht="15">
      <c r="A15" s="143" t="s">
        <v>378</v>
      </c>
      <c r="B15" s="144"/>
      <c r="C15" s="135"/>
      <c r="D15" s="145" t="s">
        <v>379</v>
      </c>
      <c r="E15" s="144">
        <v>17873381</v>
      </c>
      <c r="F15" s="135">
        <v>24987171</v>
      </c>
    </row>
    <row r="16" spans="1:6" ht="15">
      <c r="A16" s="139" t="s">
        <v>380</v>
      </c>
      <c r="B16" s="140">
        <f>SUM(B17:B23)</f>
        <v>598282</v>
      </c>
      <c r="C16" s="140">
        <f>SUM(C17:C23)</f>
        <v>-46288</v>
      </c>
      <c r="D16" s="145" t="s">
        <v>381</v>
      </c>
      <c r="E16" s="144"/>
      <c r="F16" s="135"/>
    </row>
    <row r="17" spans="1:6" ht="15">
      <c r="A17" s="143" t="s">
        <v>382</v>
      </c>
      <c r="B17" s="144"/>
      <c r="C17" s="135"/>
      <c r="D17" s="145" t="s">
        <v>383</v>
      </c>
      <c r="E17" s="144">
        <v>80733596</v>
      </c>
      <c r="F17" s="135">
        <v>0</v>
      </c>
    </row>
    <row r="18" spans="1:6" ht="15">
      <c r="A18" s="143" t="s">
        <v>384</v>
      </c>
      <c r="B18" s="144"/>
      <c r="C18" s="135"/>
      <c r="D18" s="141" t="s">
        <v>385</v>
      </c>
      <c r="E18" s="142">
        <f>SUM(E19:E21)</f>
        <v>0</v>
      </c>
      <c r="F18" s="140">
        <f>SUM(F19:F21)</f>
        <v>0</v>
      </c>
    </row>
    <row r="19" spans="1:6" ht="15">
      <c r="A19" s="143" t="s">
        <v>386</v>
      </c>
      <c r="B19" s="144">
        <v>561435</v>
      </c>
      <c r="C19" s="135">
        <v>0</v>
      </c>
      <c r="D19" s="145" t="s">
        <v>387</v>
      </c>
      <c r="E19" s="144"/>
      <c r="F19" s="135"/>
    </row>
    <row r="20" spans="1:6" ht="22.5">
      <c r="A20" s="143" t="s">
        <v>388</v>
      </c>
      <c r="B20" s="144"/>
      <c r="C20" s="135"/>
      <c r="D20" s="145" t="s">
        <v>389</v>
      </c>
      <c r="E20" s="144"/>
      <c r="F20" s="135"/>
    </row>
    <row r="21" spans="1:6" ht="15">
      <c r="A21" s="143" t="s">
        <v>390</v>
      </c>
      <c r="B21" s="137"/>
      <c r="C21" s="138"/>
      <c r="D21" s="145" t="s">
        <v>391</v>
      </c>
      <c r="E21" s="144"/>
      <c r="F21" s="135"/>
    </row>
    <row r="22" spans="1:6" ht="15">
      <c r="A22" s="143" t="s">
        <v>392</v>
      </c>
      <c r="B22" s="137"/>
      <c r="C22" s="138"/>
      <c r="D22" s="141" t="s">
        <v>393</v>
      </c>
      <c r="E22" s="142">
        <f>SUM(E23:E24)</f>
        <v>0</v>
      </c>
      <c r="F22" s="140">
        <f>SUM(F23:F24)</f>
        <v>0</v>
      </c>
    </row>
    <row r="23" spans="1:6" ht="15">
      <c r="A23" s="143" t="s">
        <v>394</v>
      </c>
      <c r="B23" s="144">
        <v>36847</v>
      </c>
      <c r="C23" s="135">
        <v>-46288</v>
      </c>
      <c r="D23" s="145" t="s">
        <v>395</v>
      </c>
      <c r="E23" s="144"/>
      <c r="F23" s="135"/>
    </row>
    <row r="24" spans="1:6" ht="15">
      <c r="A24" s="139" t="s">
        <v>396</v>
      </c>
      <c r="B24" s="140">
        <f>SUM(B25:B29)</f>
        <v>0</v>
      </c>
      <c r="C24" s="140">
        <f>SUM(C25:C29)</f>
        <v>0</v>
      </c>
      <c r="D24" s="145" t="s">
        <v>397</v>
      </c>
      <c r="E24" s="144"/>
      <c r="F24" s="135"/>
    </row>
    <row r="25" spans="1:6" ht="22.5">
      <c r="A25" s="143" t="s">
        <v>398</v>
      </c>
      <c r="B25" s="144">
        <v>0</v>
      </c>
      <c r="C25" s="135">
        <v>0</v>
      </c>
      <c r="D25" s="141" t="s">
        <v>399</v>
      </c>
      <c r="E25" s="144"/>
      <c r="F25" s="135"/>
    </row>
    <row r="26" spans="1:6" ht="22.5">
      <c r="A26" s="143" t="s">
        <v>400</v>
      </c>
      <c r="B26" s="144"/>
      <c r="C26" s="135"/>
      <c r="D26" s="141" t="s">
        <v>401</v>
      </c>
      <c r="E26" s="142">
        <f>SUM(E27:E29)</f>
        <v>0</v>
      </c>
      <c r="F26" s="140">
        <f>SUM(F27:F29)</f>
        <v>0</v>
      </c>
    </row>
    <row r="27" spans="1:6" ht="22.5">
      <c r="A27" s="143" t="s">
        <v>402</v>
      </c>
      <c r="B27" s="144"/>
      <c r="C27" s="135"/>
      <c r="D27" s="145" t="s">
        <v>403</v>
      </c>
      <c r="E27" s="144"/>
      <c r="F27" s="135"/>
    </row>
    <row r="28" spans="1:6" ht="15">
      <c r="A28" s="143" t="s">
        <v>404</v>
      </c>
      <c r="B28" s="144"/>
      <c r="C28" s="135"/>
      <c r="D28" s="145" t="s">
        <v>405</v>
      </c>
      <c r="E28" s="144"/>
      <c r="F28" s="135"/>
    </row>
    <row r="29" spans="1:6" ht="15">
      <c r="A29" s="143" t="s">
        <v>406</v>
      </c>
      <c r="B29" s="144"/>
      <c r="C29" s="135"/>
      <c r="D29" s="145" t="s">
        <v>407</v>
      </c>
      <c r="E29" s="144"/>
      <c r="F29" s="135"/>
    </row>
    <row r="30" spans="1:6" ht="22.5">
      <c r="A30" s="139" t="s">
        <v>408</v>
      </c>
      <c r="B30" s="140">
        <f>SUM(B31:B35)</f>
        <v>0</v>
      </c>
      <c r="C30" s="140">
        <f>SUM(C31:C35)</f>
        <v>0</v>
      </c>
      <c r="D30" s="141" t="s">
        <v>409</v>
      </c>
      <c r="E30" s="142">
        <f>SUM(E31:E36)</f>
        <v>0</v>
      </c>
      <c r="F30" s="140">
        <f>SUM(F31:F36)</f>
        <v>0</v>
      </c>
    </row>
    <row r="31" spans="1:6" ht="15">
      <c r="A31" s="143" t="s">
        <v>410</v>
      </c>
      <c r="B31" s="144"/>
      <c r="C31" s="135"/>
      <c r="D31" s="145" t="s">
        <v>411</v>
      </c>
      <c r="E31" s="144"/>
      <c r="F31" s="135"/>
    </row>
    <row r="32" spans="1:6" ht="15">
      <c r="A32" s="143" t="s">
        <v>412</v>
      </c>
      <c r="B32" s="144"/>
      <c r="C32" s="135"/>
      <c r="D32" s="145" t="s">
        <v>413</v>
      </c>
      <c r="E32" s="144"/>
      <c r="F32" s="135"/>
    </row>
    <row r="33" spans="1:6" ht="15">
      <c r="A33" s="143" t="s">
        <v>414</v>
      </c>
      <c r="B33" s="144"/>
      <c r="C33" s="135"/>
      <c r="D33" s="145" t="s">
        <v>415</v>
      </c>
      <c r="E33" s="144"/>
      <c r="F33" s="135"/>
    </row>
    <row r="34" spans="1:6" ht="22.5">
      <c r="A34" s="143" t="s">
        <v>416</v>
      </c>
      <c r="B34" s="144"/>
      <c r="C34" s="135"/>
      <c r="D34" s="145" t="s">
        <v>417</v>
      </c>
      <c r="E34" s="144"/>
      <c r="F34" s="135"/>
    </row>
    <row r="35" spans="1:6" ht="22.5">
      <c r="A35" s="143" t="s">
        <v>418</v>
      </c>
      <c r="B35" s="144"/>
      <c r="C35" s="135"/>
      <c r="D35" s="242" t="s">
        <v>419</v>
      </c>
      <c r="E35" s="144"/>
      <c r="F35" s="135"/>
    </row>
    <row r="36" spans="1:6" ht="15">
      <c r="A36" s="147" t="s">
        <v>420</v>
      </c>
      <c r="B36" s="140">
        <v>0</v>
      </c>
      <c r="C36" s="140">
        <v>0</v>
      </c>
      <c r="D36" s="242" t="s">
        <v>421</v>
      </c>
      <c r="E36" s="140"/>
      <c r="F36" s="140"/>
    </row>
    <row r="37" spans="1:6" ht="15">
      <c r="A37" s="147" t="s">
        <v>422</v>
      </c>
      <c r="B37" s="135"/>
      <c r="C37" s="135"/>
      <c r="D37" s="243" t="s">
        <v>423</v>
      </c>
      <c r="E37" s="140">
        <f>SUM(E38:E40)</f>
        <v>0</v>
      </c>
      <c r="F37" s="140">
        <f>SUM(F38:F40)</f>
        <v>0</v>
      </c>
    </row>
    <row r="38" spans="1:6" ht="22.5">
      <c r="A38" s="146" t="s">
        <v>424</v>
      </c>
      <c r="B38" s="144"/>
      <c r="C38" s="135"/>
      <c r="D38" s="145" t="s">
        <v>425</v>
      </c>
      <c r="E38" s="144"/>
      <c r="F38" s="135"/>
    </row>
    <row r="39" spans="1:6" ht="15">
      <c r="A39" s="143" t="s">
        <v>426</v>
      </c>
      <c r="B39" s="144"/>
      <c r="C39" s="135"/>
      <c r="D39" s="145" t="s">
        <v>427</v>
      </c>
      <c r="E39" s="144"/>
      <c r="F39" s="135"/>
    </row>
    <row r="40" spans="1:6" ht="15">
      <c r="A40" s="139" t="s">
        <v>428</v>
      </c>
      <c r="B40" s="144"/>
      <c r="C40" s="140">
        <f>SUM(C41:C44)</f>
        <v>0</v>
      </c>
      <c r="D40" s="145" t="s">
        <v>429</v>
      </c>
      <c r="E40" s="144"/>
      <c r="F40" s="135"/>
    </row>
    <row r="41" spans="1:6" ht="15">
      <c r="A41" s="143" t="s">
        <v>430</v>
      </c>
      <c r="B41" s="144"/>
      <c r="C41" s="135"/>
      <c r="D41" s="141" t="s">
        <v>431</v>
      </c>
      <c r="E41" s="142">
        <f>SUM(E42:E44)</f>
        <v>0</v>
      </c>
      <c r="F41" s="140">
        <f>SUM(F42:F44)</f>
        <v>0</v>
      </c>
    </row>
    <row r="42" spans="1:6" ht="15">
      <c r="A42" s="143" t="s">
        <v>432</v>
      </c>
      <c r="B42" s="144"/>
      <c r="C42" s="135"/>
      <c r="D42" s="145" t="s">
        <v>433</v>
      </c>
      <c r="E42" s="144"/>
      <c r="F42" s="135"/>
    </row>
    <row r="43" spans="1:6" ht="22.5">
      <c r="A43" s="143" t="s">
        <v>434</v>
      </c>
      <c r="B43" s="144"/>
      <c r="C43" s="135"/>
      <c r="D43" s="145" t="s">
        <v>435</v>
      </c>
      <c r="E43" s="144"/>
      <c r="F43" s="135"/>
    </row>
    <row r="44" spans="1:6" ht="15">
      <c r="A44" s="143" t="s">
        <v>436</v>
      </c>
      <c r="B44" s="144"/>
      <c r="C44" s="135"/>
      <c r="D44" s="145" t="s">
        <v>437</v>
      </c>
      <c r="E44" s="144"/>
      <c r="F44" s="135"/>
    </row>
    <row r="45" spans="1:6" ht="22.5">
      <c r="A45" s="223" t="s">
        <v>438</v>
      </c>
      <c r="B45" s="148">
        <f>+B8+B16+B24+B36</f>
        <v>76084565</v>
      </c>
      <c r="C45" s="148">
        <f>+C8+C16+C24+C36</f>
        <v>25869368</v>
      </c>
      <c r="D45" s="244" t="s">
        <v>439</v>
      </c>
      <c r="E45" s="148">
        <f>+E8+E18+E22+E26+E30+E37+E41</f>
        <v>99230278</v>
      </c>
      <c r="F45" s="148">
        <f>+F8+F18+F22+F26+F30+F37+F41</f>
        <v>74918986</v>
      </c>
    </row>
    <row r="46" spans="1:6" ht="15">
      <c r="A46" s="133"/>
      <c r="B46" s="142"/>
      <c r="C46" s="225"/>
      <c r="D46" s="136"/>
      <c r="E46" s="224"/>
      <c r="F46" s="225"/>
    </row>
    <row r="47" spans="1:6" ht="15">
      <c r="A47" s="226" t="s">
        <v>440</v>
      </c>
      <c r="B47" s="227"/>
      <c r="C47" s="228"/>
      <c r="D47" s="229" t="s">
        <v>441</v>
      </c>
      <c r="E47" s="230"/>
      <c r="F47" s="228"/>
    </row>
    <row r="48" spans="1:6" ht="15">
      <c r="A48" s="139" t="s">
        <v>442</v>
      </c>
      <c r="B48" s="149"/>
      <c r="C48" s="150"/>
      <c r="D48" s="153" t="s">
        <v>443</v>
      </c>
      <c r="E48" s="152"/>
      <c r="F48" s="150"/>
    </row>
    <row r="49" spans="1:6" ht="15">
      <c r="A49" s="139" t="s">
        <v>444</v>
      </c>
      <c r="B49" s="149"/>
      <c r="C49" s="150"/>
      <c r="D49" s="153" t="s">
        <v>445</v>
      </c>
      <c r="E49" s="152"/>
      <c r="F49" s="150"/>
    </row>
    <row r="50" spans="1:6" ht="15">
      <c r="A50" s="139" t="s">
        <v>446</v>
      </c>
      <c r="B50" s="149">
        <v>142606832</v>
      </c>
      <c r="C50" s="149">
        <v>142606832</v>
      </c>
      <c r="D50" s="153" t="s">
        <v>447</v>
      </c>
      <c r="E50" s="152"/>
      <c r="F50" s="150"/>
    </row>
    <row r="51" spans="1:6" ht="15">
      <c r="A51" s="139" t="s">
        <v>448</v>
      </c>
      <c r="B51" s="149">
        <v>64031556</v>
      </c>
      <c r="C51" s="149">
        <v>63860183</v>
      </c>
      <c r="D51" s="153" t="s">
        <v>449</v>
      </c>
      <c r="E51" s="152"/>
      <c r="F51" s="150"/>
    </row>
    <row r="52" spans="1:6" ht="22.5">
      <c r="A52" s="139" t="s">
        <v>450</v>
      </c>
      <c r="B52" s="149"/>
      <c r="C52" s="150"/>
      <c r="D52" s="153" t="s">
        <v>451</v>
      </c>
      <c r="E52" s="152"/>
      <c r="F52" s="150"/>
    </row>
    <row r="53" spans="1:6" ht="15">
      <c r="A53" s="139" t="s">
        <v>452</v>
      </c>
      <c r="B53" s="149"/>
      <c r="C53" s="150"/>
      <c r="D53" s="153" t="s">
        <v>453</v>
      </c>
      <c r="E53" s="152"/>
      <c r="F53" s="150"/>
    </row>
    <row r="54" spans="1:6" ht="15">
      <c r="A54" s="139" t="s">
        <v>454</v>
      </c>
      <c r="B54" s="149"/>
      <c r="C54" s="150"/>
      <c r="D54" s="154"/>
      <c r="E54" s="152"/>
      <c r="F54" s="150"/>
    </row>
    <row r="55" spans="1:6" ht="15">
      <c r="A55" s="139" t="s">
        <v>455</v>
      </c>
      <c r="B55" s="149"/>
      <c r="C55" s="150"/>
      <c r="D55" s="151" t="s">
        <v>456</v>
      </c>
      <c r="E55" s="155">
        <f>SUM(E48:E53)</f>
        <v>0</v>
      </c>
      <c r="F55" s="156">
        <f>SUM(F48:F53)</f>
        <v>0</v>
      </c>
    </row>
    <row r="56" spans="1:6" ht="15">
      <c r="A56" s="139" t="s">
        <v>457</v>
      </c>
      <c r="B56" s="149"/>
      <c r="C56" s="150"/>
      <c r="D56" s="157" t="s">
        <v>458</v>
      </c>
      <c r="E56" s="155">
        <f>+E45+E55</f>
        <v>99230278</v>
      </c>
      <c r="F56" s="156">
        <f>+F45+F55</f>
        <v>74918986</v>
      </c>
    </row>
    <row r="57" spans="1:6" ht="22.5">
      <c r="A57" s="133" t="s">
        <v>459</v>
      </c>
      <c r="B57" s="156">
        <f>SUM(B48:B56)</f>
        <v>206638388</v>
      </c>
      <c r="C57" s="156">
        <f>SUM(C48:C56)</f>
        <v>206467015</v>
      </c>
      <c r="D57" s="157" t="s">
        <v>460</v>
      </c>
      <c r="E57" s="152"/>
      <c r="F57" s="150"/>
    </row>
    <row r="58" spans="1:6" ht="15">
      <c r="A58" s="133" t="s">
        <v>461</v>
      </c>
      <c r="B58" s="156">
        <f>+B45+B57</f>
        <v>282722953</v>
      </c>
      <c r="C58" s="156">
        <f>+C45+C57</f>
        <v>232336383</v>
      </c>
      <c r="D58" s="157" t="s">
        <v>462</v>
      </c>
      <c r="E58" s="155">
        <f>SUM(E59:E61)</f>
        <v>151875310</v>
      </c>
      <c r="F58" s="156">
        <f>SUM(F59:F61)</f>
        <v>151875310</v>
      </c>
    </row>
    <row r="59" spans="1:6" ht="15">
      <c r="A59" s="158"/>
      <c r="B59" s="159"/>
      <c r="C59" s="160"/>
      <c r="D59" s="153" t="s">
        <v>463</v>
      </c>
      <c r="E59" s="152">
        <v>133076335</v>
      </c>
      <c r="F59" s="152">
        <v>133076335</v>
      </c>
    </row>
    <row r="60" spans="1:6" ht="15">
      <c r="A60" s="158"/>
      <c r="B60" s="161"/>
      <c r="C60" s="162"/>
      <c r="D60" s="153" t="s">
        <v>464</v>
      </c>
      <c r="E60" s="152">
        <v>18798975</v>
      </c>
      <c r="F60" s="152">
        <v>18798975</v>
      </c>
    </row>
    <row r="61" spans="1:6" ht="15">
      <c r="A61" s="158"/>
      <c r="B61" s="161"/>
      <c r="C61" s="162"/>
      <c r="D61" s="153" t="s">
        <v>465</v>
      </c>
      <c r="E61" s="152"/>
      <c r="F61" s="150"/>
    </row>
    <row r="62" spans="1:6" ht="22.5">
      <c r="A62" s="158"/>
      <c r="B62" s="161"/>
      <c r="C62" s="162"/>
      <c r="D62" s="157" t="s">
        <v>466</v>
      </c>
      <c r="E62" s="155">
        <f>SUM(E63:E67)</f>
        <v>31617365</v>
      </c>
      <c r="F62" s="156">
        <f>SUM(F63:F67)</f>
        <v>5542087</v>
      </c>
    </row>
    <row r="63" spans="1:6" ht="15">
      <c r="A63" s="158"/>
      <c r="B63" s="161"/>
      <c r="C63" s="162"/>
      <c r="D63" s="153" t="s">
        <v>467</v>
      </c>
      <c r="E63" s="152">
        <v>25907281</v>
      </c>
      <c r="F63" s="152">
        <v>-16717468</v>
      </c>
    </row>
    <row r="64" spans="1:6" ht="15">
      <c r="A64" s="158"/>
      <c r="B64" s="161"/>
      <c r="C64" s="162"/>
      <c r="D64" s="153" t="s">
        <v>468</v>
      </c>
      <c r="E64" s="152">
        <v>-44685639</v>
      </c>
      <c r="F64" s="152">
        <v>-28136168</v>
      </c>
    </row>
    <row r="65" spans="1:6" ht="15">
      <c r="A65" s="158"/>
      <c r="B65" s="161"/>
      <c r="C65" s="162"/>
      <c r="D65" s="153" t="s">
        <v>469</v>
      </c>
      <c r="E65" s="152">
        <v>50395723</v>
      </c>
      <c r="F65" s="152">
        <v>50395723</v>
      </c>
    </row>
    <row r="66" spans="1:6" ht="15">
      <c r="A66" s="158"/>
      <c r="B66" s="163"/>
      <c r="C66" s="164"/>
      <c r="D66" s="153" t="s">
        <v>470</v>
      </c>
      <c r="E66" s="152">
        <v>0</v>
      </c>
      <c r="F66" s="150">
        <v>0</v>
      </c>
    </row>
    <row r="67" spans="1:6" ht="15">
      <c r="A67" s="158"/>
      <c r="B67" s="161"/>
      <c r="C67" s="164"/>
      <c r="D67" s="153" t="s">
        <v>471</v>
      </c>
      <c r="E67" s="152">
        <v>0</v>
      </c>
      <c r="F67" s="150">
        <v>0</v>
      </c>
    </row>
    <row r="68" spans="1:6" ht="22.5">
      <c r="A68" s="158"/>
      <c r="B68" s="161"/>
      <c r="C68" s="164"/>
      <c r="D68" s="151" t="s">
        <v>472</v>
      </c>
      <c r="E68" s="155">
        <f>SUM(E69:E70)</f>
        <v>0</v>
      </c>
      <c r="F68" s="156">
        <f>SUM(F69:F70)</f>
        <v>0</v>
      </c>
    </row>
    <row r="69" spans="1:6" ht="15">
      <c r="A69" s="158"/>
      <c r="B69" s="165"/>
      <c r="C69" s="164"/>
      <c r="D69" s="153" t="s">
        <v>473</v>
      </c>
      <c r="E69" s="152"/>
      <c r="F69" s="150"/>
    </row>
    <row r="70" spans="1:6" ht="15">
      <c r="A70" s="158"/>
      <c r="B70" s="165"/>
      <c r="C70" s="164"/>
      <c r="D70" s="153" t="s">
        <v>474</v>
      </c>
      <c r="E70" s="152"/>
      <c r="F70" s="150"/>
    </row>
    <row r="71" spans="1:6" ht="15">
      <c r="A71" s="158"/>
      <c r="B71" s="165"/>
      <c r="C71" s="164"/>
      <c r="D71" s="151" t="s">
        <v>475</v>
      </c>
      <c r="E71" s="155">
        <f>+E58+E62+E68</f>
        <v>183492675</v>
      </c>
      <c r="F71" s="156">
        <f>+F58+F62+F68</f>
        <v>157417397</v>
      </c>
    </row>
    <row r="72" spans="1:6" ht="15">
      <c r="A72" s="166"/>
      <c r="B72" s="167"/>
      <c r="C72" s="168"/>
      <c r="D72" s="169" t="s">
        <v>476</v>
      </c>
      <c r="E72" s="170">
        <f>+E56+E71</f>
        <v>282722953</v>
      </c>
      <c r="F72" s="171">
        <f>+F56+F71</f>
        <v>232336383</v>
      </c>
    </row>
    <row r="73" spans="1:6" ht="15">
      <c r="A73" s="232"/>
      <c r="B73" s="233"/>
      <c r="C73" s="233"/>
      <c r="D73" s="136"/>
      <c r="E73" s="224"/>
      <c r="F73" s="224"/>
    </row>
    <row r="74" spans="1:6" ht="15">
      <c r="A74" s="232"/>
      <c r="B74" s="233"/>
      <c r="C74" s="233"/>
      <c r="D74" s="136"/>
      <c r="E74" s="224"/>
      <c r="F74" s="224"/>
    </row>
    <row r="75" spans="1:6" ht="15">
      <c r="A75" s="232"/>
      <c r="B75" s="233"/>
      <c r="C75" s="233"/>
      <c r="D75" s="136"/>
      <c r="E75" s="224"/>
      <c r="F75" s="224"/>
    </row>
    <row r="76" spans="1:6" ht="15">
      <c r="A76" s="120"/>
      <c r="B76" s="120"/>
      <c r="C76" s="120"/>
      <c r="D76" s="120"/>
      <c r="E76" s="120"/>
      <c r="F76" s="120"/>
    </row>
    <row r="77" spans="1:6" ht="15">
      <c r="A77" s="120"/>
      <c r="B77" s="120"/>
      <c r="C77" s="120"/>
      <c r="D77" s="120"/>
      <c r="E77" s="120"/>
      <c r="F77" s="120"/>
    </row>
    <row r="78" spans="1:6" ht="15">
      <c r="A78" s="120"/>
      <c r="B78" s="120"/>
      <c r="C78" s="120"/>
      <c r="D78" s="120"/>
      <c r="E78" s="120"/>
      <c r="F78" s="120"/>
    </row>
    <row r="79" spans="1:6" ht="15">
      <c r="A79" s="120"/>
      <c r="B79" s="120"/>
      <c r="C79" s="120"/>
      <c r="D79" s="120"/>
      <c r="E79" s="120"/>
      <c r="F79" s="120"/>
    </row>
    <row r="80" spans="1:6" ht="15">
      <c r="A80" s="120"/>
      <c r="B80" s="120"/>
      <c r="C80" s="120"/>
      <c r="D80" s="120"/>
      <c r="E80" s="120"/>
      <c r="F80" s="120"/>
    </row>
    <row r="81" spans="1:6" ht="15">
      <c r="A81" s="120"/>
      <c r="B81" s="120"/>
      <c r="C81" s="120"/>
      <c r="D81" s="120"/>
      <c r="E81" s="120"/>
      <c r="F81" s="120"/>
    </row>
    <row r="82" spans="1:6" ht="15">
      <c r="A82" s="222"/>
      <c r="B82" s="221"/>
      <c r="C82" s="231"/>
      <c r="D82" s="220"/>
      <c r="E82" s="221"/>
      <c r="F82" s="221"/>
    </row>
    <row r="83" spans="1:6" ht="15">
      <c r="A83" s="220"/>
      <c r="B83" s="221"/>
      <c r="C83" s="231"/>
      <c r="D83" s="220"/>
      <c r="E83" s="221"/>
      <c r="F83" s="221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249</v>
      </c>
    </row>
    <row r="4" ht="15">
      <c r="A4" t="s">
        <v>250</v>
      </c>
    </row>
    <row r="5" ht="15">
      <c r="A5" t="s">
        <v>251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PageLayoutView="0" workbookViewId="0" topLeftCell="A64">
      <selection activeCell="G79" sqref="G79"/>
    </sheetView>
  </sheetViews>
  <sheetFormatPr defaultColWidth="11.421875" defaultRowHeight="15"/>
  <sheetData>
    <row r="1" ht="15">
      <c r="A1" s="6" t="s">
        <v>252</v>
      </c>
    </row>
    <row r="2" spans="1:11" ht="15.75" thickBot="1">
      <c r="A2" s="545" t="s">
        <v>253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1:11" ht="15">
      <c r="A3" s="546"/>
      <c r="B3" s="547"/>
      <c r="C3" s="547"/>
      <c r="D3" s="547"/>
      <c r="E3" s="547"/>
      <c r="F3" s="547"/>
      <c r="G3" s="547"/>
      <c r="H3" s="547"/>
      <c r="I3" s="547"/>
      <c r="J3" s="547"/>
      <c r="K3" s="548"/>
    </row>
    <row r="4" spans="1:11" ht="15">
      <c r="A4" s="549" t="s">
        <v>22</v>
      </c>
      <c r="B4" s="550"/>
      <c r="C4" s="550"/>
      <c r="D4" s="550"/>
      <c r="E4" s="550"/>
      <c r="F4" s="550"/>
      <c r="G4" s="550"/>
      <c r="H4" s="550"/>
      <c r="I4" s="550"/>
      <c r="J4" s="550"/>
      <c r="K4" s="551"/>
    </row>
    <row r="5" spans="1:11" ht="15">
      <c r="A5" s="549" t="s">
        <v>254</v>
      </c>
      <c r="B5" s="550"/>
      <c r="C5" s="550"/>
      <c r="D5" s="550"/>
      <c r="E5" s="550"/>
      <c r="F5" s="550"/>
      <c r="G5" s="550"/>
      <c r="H5" s="550"/>
      <c r="I5" s="550"/>
      <c r="J5" s="550"/>
      <c r="K5" s="551"/>
    </row>
    <row r="6" spans="1:11" ht="15">
      <c r="A6" s="549" t="e">
        <f>+#REF!</f>
        <v>#REF!</v>
      </c>
      <c r="B6" s="550"/>
      <c r="C6" s="550"/>
      <c r="D6" s="550"/>
      <c r="E6" s="550"/>
      <c r="F6" s="550"/>
      <c r="G6" s="550"/>
      <c r="H6" s="550"/>
      <c r="I6" s="550"/>
      <c r="J6" s="550"/>
      <c r="K6" s="551"/>
    </row>
    <row r="7" spans="1:11" ht="15.75" thickBot="1">
      <c r="A7" s="552"/>
      <c r="B7" s="553"/>
      <c r="C7" s="553"/>
      <c r="D7" s="553"/>
      <c r="E7" s="553"/>
      <c r="F7" s="553"/>
      <c r="G7" s="553"/>
      <c r="H7" s="553"/>
      <c r="I7" s="553"/>
      <c r="J7" s="553"/>
      <c r="K7" s="554"/>
    </row>
    <row r="8" spans="1:11" ht="15.75" thickBot="1">
      <c r="A8" s="523" t="s">
        <v>255</v>
      </c>
      <c r="B8" s="524"/>
      <c r="C8" s="525"/>
      <c r="D8" s="532" t="s">
        <v>256</v>
      </c>
      <c r="E8" s="533"/>
      <c r="F8" s="533"/>
      <c r="G8" s="534"/>
      <c r="H8" s="535" t="s">
        <v>257</v>
      </c>
      <c r="I8" s="534"/>
      <c r="J8" s="536" t="s">
        <v>258</v>
      </c>
      <c r="K8" s="539" t="s">
        <v>259</v>
      </c>
    </row>
    <row r="9" spans="1:11" ht="15.75" thickBot="1">
      <c r="A9" s="526"/>
      <c r="B9" s="527"/>
      <c r="C9" s="528"/>
      <c r="D9" s="542" t="s">
        <v>260</v>
      </c>
      <c r="E9" s="543"/>
      <c r="F9" s="544" t="s">
        <v>261</v>
      </c>
      <c r="G9" s="543"/>
      <c r="H9" s="7"/>
      <c r="I9" s="7"/>
      <c r="J9" s="537"/>
      <c r="K9" s="540"/>
    </row>
    <row r="10" spans="1:11" ht="27" thickBot="1">
      <c r="A10" s="529"/>
      <c r="B10" s="530"/>
      <c r="C10" s="531"/>
      <c r="D10" s="8"/>
      <c r="E10" s="9" t="s">
        <v>262</v>
      </c>
      <c r="F10" s="9"/>
      <c r="G10" s="9" t="s">
        <v>263</v>
      </c>
      <c r="H10" s="10" t="s">
        <v>264</v>
      </c>
      <c r="I10" s="11" t="s">
        <v>265</v>
      </c>
      <c r="J10" s="538"/>
      <c r="K10" s="541"/>
    </row>
    <row r="11" spans="1:11" ht="15.75" thickBot="1">
      <c r="A11" s="514" t="s">
        <v>266</v>
      </c>
      <c r="B11" s="515"/>
      <c r="C11" s="515"/>
      <c r="D11" s="515"/>
      <c r="E11" s="515"/>
      <c r="F11" s="515"/>
      <c r="G11" s="515"/>
      <c r="H11" s="12"/>
      <c r="I11" s="12"/>
      <c r="J11" s="12"/>
      <c r="K11" s="13"/>
    </row>
    <row r="12" spans="1:11" ht="15.75" thickBot="1">
      <c r="A12" s="521" t="s">
        <v>267</v>
      </c>
      <c r="B12" s="522"/>
      <c r="C12" s="522"/>
      <c r="D12" s="522"/>
      <c r="E12" s="522"/>
      <c r="F12" s="522"/>
      <c r="G12" s="522"/>
      <c r="H12" s="14"/>
      <c r="I12" s="14"/>
      <c r="J12" s="14"/>
      <c r="K12" s="15"/>
    </row>
    <row r="13" spans="1:11" ht="24" customHeight="1" thickBot="1">
      <c r="A13" s="16">
        <v>1</v>
      </c>
      <c r="B13" s="520" t="s">
        <v>268</v>
      </c>
      <c r="C13" s="520"/>
      <c r="D13" s="17"/>
      <c r="E13" s="18"/>
      <c r="F13" s="17"/>
      <c r="G13" s="18"/>
      <c r="H13" s="17"/>
      <c r="I13" s="17"/>
      <c r="J13" s="17"/>
      <c r="K13" s="19"/>
    </row>
    <row r="14" spans="1:11" ht="27" thickBot="1">
      <c r="A14" s="20"/>
      <c r="B14" s="21" t="s">
        <v>269</v>
      </c>
      <c r="C14" s="22" t="s">
        <v>270</v>
      </c>
      <c r="D14" s="23" t="s">
        <v>271</v>
      </c>
      <c r="E14" s="24" t="s">
        <v>272</v>
      </c>
      <c r="F14" s="25"/>
      <c r="G14" s="26"/>
      <c r="H14" s="27">
        <v>546084682</v>
      </c>
      <c r="I14" s="23" t="s">
        <v>273</v>
      </c>
      <c r="J14" s="25" t="s">
        <v>274</v>
      </c>
      <c r="K14" s="25"/>
    </row>
    <row r="15" spans="1:11" ht="27" thickBot="1">
      <c r="A15" s="20"/>
      <c r="B15" s="21" t="s">
        <v>275</v>
      </c>
      <c r="C15" s="22" t="s">
        <v>24</v>
      </c>
      <c r="D15" s="28" t="s">
        <v>271</v>
      </c>
      <c r="E15" s="29" t="s">
        <v>276</v>
      </c>
      <c r="F15" s="30"/>
      <c r="G15" s="31"/>
      <c r="H15" s="32">
        <v>410376622</v>
      </c>
      <c r="I15" s="28" t="s">
        <v>273</v>
      </c>
      <c r="J15" s="30" t="s">
        <v>274</v>
      </c>
      <c r="K15" s="30"/>
    </row>
    <row r="16" spans="1:11" ht="18.75" thickBot="1">
      <c r="A16" s="20"/>
      <c r="B16" s="21" t="s">
        <v>277</v>
      </c>
      <c r="C16" s="22" t="s">
        <v>278</v>
      </c>
      <c r="D16" s="28" t="s">
        <v>271</v>
      </c>
      <c r="E16" s="29" t="s">
        <v>279</v>
      </c>
      <c r="F16" s="30"/>
      <c r="G16" s="31"/>
      <c r="H16" s="32">
        <v>314938210</v>
      </c>
      <c r="I16" s="28" t="s">
        <v>273</v>
      </c>
      <c r="J16" s="33" t="s">
        <v>274</v>
      </c>
      <c r="K16" s="30"/>
    </row>
    <row r="17" spans="1:11" ht="21" customHeight="1" thickBot="1">
      <c r="A17" s="16">
        <v>2</v>
      </c>
      <c r="B17" s="520" t="s">
        <v>280</v>
      </c>
      <c r="C17" s="520"/>
      <c r="D17" s="34"/>
      <c r="E17" s="34"/>
      <c r="F17" s="34"/>
      <c r="G17" s="35"/>
      <c r="H17" s="34"/>
      <c r="I17" s="34"/>
      <c r="J17" s="17"/>
      <c r="K17" s="36"/>
    </row>
    <row r="18" spans="1:11" ht="27" thickBot="1">
      <c r="A18" s="20"/>
      <c r="B18" s="21" t="s">
        <v>269</v>
      </c>
      <c r="C18" s="22" t="s">
        <v>270</v>
      </c>
      <c r="D18" s="23" t="s">
        <v>271</v>
      </c>
      <c r="E18" s="24" t="s">
        <v>272</v>
      </c>
      <c r="F18" s="25"/>
      <c r="G18" s="26"/>
      <c r="H18" s="27">
        <v>546084682</v>
      </c>
      <c r="I18" s="23" t="s">
        <v>273</v>
      </c>
      <c r="J18" s="25" t="s">
        <v>274</v>
      </c>
      <c r="K18" s="25"/>
    </row>
    <row r="19" spans="1:11" ht="27" thickBot="1">
      <c r="A19" s="20"/>
      <c r="B19" s="21" t="s">
        <v>275</v>
      </c>
      <c r="C19" s="22" t="s">
        <v>24</v>
      </c>
      <c r="D19" s="28" t="s">
        <v>271</v>
      </c>
      <c r="E19" s="29" t="s">
        <v>276</v>
      </c>
      <c r="F19" s="30"/>
      <c r="G19" s="31"/>
      <c r="H19" s="32">
        <v>410376622</v>
      </c>
      <c r="I19" s="28" t="s">
        <v>273</v>
      </c>
      <c r="J19" s="30" t="s">
        <v>274</v>
      </c>
      <c r="K19" s="30"/>
    </row>
    <row r="20" spans="1:11" ht="18.75" thickBot="1">
      <c r="A20" s="20"/>
      <c r="B20" s="21" t="s">
        <v>277</v>
      </c>
      <c r="C20" s="22" t="s">
        <v>278</v>
      </c>
      <c r="D20" s="28" t="s">
        <v>271</v>
      </c>
      <c r="E20" s="29" t="s">
        <v>279</v>
      </c>
      <c r="F20" s="30"/>
      <c r="G20" s="31"/>
      <c r="H20" s="32">
        <v>314938210</v>
      </c>
      <c r="I20" s="28" t="s">
        <v>273</v>
      </c>
      <c r="J20" s="33" t="s">
        <v>274</v>
      </c>
      <c r="K20" s="30"/>
    </row>
    <row r="21" spans="1:11" ht="21" customHeight="1" thickBot="1">
      <c r="A21" s="16">
        <v>3</v>
      </c>
      <c r="B21" s="520" t="s">
        <v>281</v>
      </c>
      <c r="C21" s="520"/>
      <c r="D21" s="34"/>
      <c r="E21" s="34"/>
      <c r="F21" s="34"/>
      <c r="G21" s="35"/>
      <c r="H21" s="34"/>
      <c r="I21" s="34"/>
      <c r="J21" s="17"/>
      <c r="K21" s="36"/>
    </row>
    <row r="22" spans="1:11" ht="27" thickBot="1">
      <c r="A22" s="20"/>
      <c r="B22" s="21" t="s">
        <v>269</v>
      </c>
      <c r="C22" s="22" t="s">
        <v>270</v>
      </c>
      <c r="D22" s="23" t="s">
        <v>271</v>
      </c>
      <c r="E22" s="24" t="s">
        <v>272</v>
      </c>
      <c r="F22" s="25"/>
      <c r="G22" s="26"/>
      <c r="H22" s="27">
        <v>546084682</v>
      </c>
      <c r="I22" s="23" t="s">
        <v>273</v>
      </c>
      <c r="J22" s="25" t="s">
        <v>282</v>
      </c>
      <c r="K22" s="25"/>
    </row>
    <row r="23" spans="1:11" ht="27" thickBot="1">
      <c r="A23" s="20"/>
      <c r="B23" s="21" t="s">
        <v>275</v>
      </c>
      <c r="C23" s="22" t="s">
        <v>24</v>
      </c>
      <c r="D23" s="28" t="s">
        <v>271</v>
      </c>
      <c r="E23" s="29" t="s">
        <v>276</v>
      </c>
      <c r="F23" s="30"/>
      <c r="G23" s="31"/>
      <c r="H23" s="32">
        <v>410376622</v>
      </c>
      <c r="I23" s="28" t="s">
        <v>273</v>
      </c>
      <c r="J23" s="30" t="s">
        <v>282</v>
      </c>
      <c r="K23" s="30"/>
    </row>
    <row r="24" spans="1:11" ht="18.75" thickBot="1">
      <c r="A24" s="20"/>
      <c r="B24" s="21" t="s">
        <v>277</v>
      </c>
      <c r="C24" s="22" t="s">
        <v>278</v>
      </c>
      <c r="D24" s="28" t="s">
        <v>271</v>
      </c>
      <c r="E24" s="29" t="s">
        <v>279</v>
      </c>
      <c r="F24" s="30"/>
      <c r="G24" s="31"/>
      <c r="H24" s="32">
        <v>314938210</v>
      </c>
      <c r="I24" s="28" t="s">
        <v>273</v>
      </c>
      <c r="J24" s="33" t="s">
        <v>282</v>
      </c>
      <c r="K24" s="30"/>
    </row>
    <row r="25" spans="1:11" ht="22.5" customHeight="1" thickBot="1">
      <c r="A25" s="16">
        <v>4</v>
      </c>
      <c r="B25" s="520" t="s">
        <v>283</v>
      </c>
      <c r="C25" s="520"/>
      <c r="D25" s="34"/>
      <c r="E25" s="34"/>
      <c r="F25" s="34"/>
      <c r="G25" s="35"/>
      <c r="H25" s="34"/>
      <c r="I25" s="34"/>
      <c r="J25" s="17"/>
      <c r="K25" s="36"/>
    </row>
    <row r="26" spans="1:11" ht="35.25" thickBot="1">
      <c r="A26" s="37"/>
      <c r="B26" s="38" t="s">
        <v>269</v>
      </c>
      <c r="C26" s="39" t="s">
        <v>284</v>
      </c>
      <c r="D26" s="17"/>
      <c r="E26" s="17"/>
      <c r="F26" s="17"/>
      <c r="G26" s="18"/>
      <c r="H26" s="17"/>
      <c r="I26" s="17"/>
      <c r="J26" s="17"/>
      <c r="K26" s="19"/>
    </row>
    <row r="27" spans="1:11" ht="15.75" thickBot="1">
      <c r="A27" s="20"/>
      <c r="B27" s="21"/>
      <c r="C27" s="40" t="s">
        <v>285</v>
      </c>
      <c r="D27" s="23"/>
      <c r="E27" s="24"/>
      <c r="F27" s="25"/>
      <c r="G27" s="26"/>
      <c r="H27" s="41" t="s">
        <v>286</v>
      </c>
      <c r="I27" s="23" t="s">
        <v>273</v>
      </c>
      <c r="J27" s="25" t="s">
        <v>287</v>
      </c>
      <c r="K27" s="25"/>
    </row>
    <row r="28" spans="1:11" ht="15.75" thickBot="1">
      <c r="A28" s="20"/>
      <c r="B28" s="21"/>
      <c r="C28" s="40" t="s">
        <v>288</v>
      </c>
      <c r="D28" s="28"/>
      <c r="E28" s="29"/>
      <c r="F28" s="30"/>
      <c r="G28" s="31"/>
      <c r="H28" s="42" t="s">
        <v>286</v>
      </c>
      <c r="I28" s="28" t="s">
        <v>273</v>
      </c>
      <c r="J28" s="30" t="s">
        <v>287</v>
      </c>
      <c r="K28" s="30"/>
    </row>
    <row r="29" spans="1:11" ht="84.75" thickBot="1">
      <c r="A29" s="43"/>
      <c r="B29" s="21" t="s">
        <v>275</v>
      </c>
      <c r="C29" s="22" t="s">
        <v>289</v>
      </c>
      <c r="D29" s="44"/>
      <c r="E29" s="29" t="s">
        <v>290</v>
      </c>
      <c r="F29" s="45"/>
      <c r="G29" s="31"/>
      <c r="H29" s="42" t="s">
        <v>286</v>
      </c>
      <c r="I29" s="28" t="s">
        <v>273</v>
      </c>
      <c r="J29" s="30" t="s">
        <v>287</v>
      </c>
      <c r="K29" s="30"/>
    </row>
    <row r="30" spans="1:11" ht="35.25" thickBot="1">
      <c r="A30" s="43"/>
      <c r="B30" s="21" t="s">
        <v>277</v>
      </c>
      <c r="C30" s="22" t="s">
        <v>291</v>
      </c>
      <c r="D30" s="46"/>
      <c r="E30" s="47" t="s">
        <v>292</v>
      </c>
      <c r="F30" s="36"/>
      <c r="G30" s="48"/>
      <c r="H30" s="49" t="s">
        <v>286</v>
      </c>
      <c r="I30" s="50" t="s">
        <v>273</v>
      </c>
      <c r="J30" s="33" t="s">
        <v>287</v>
      </c>
      <c r="K30" s="33"/>
    </row>
    <row r="31" spans="1:11" ht="68.25" thickBot="1">
      <c r="A31" s="43"/>
      <c r="B31" s="21" t="s">
        <v>293</v>
      </c>
      <c r="C31" s="22" t="s">
        <v>294</v>
      </c>
      <c r="D31" s="51"/>
      <c r="E31" s="52" t="s">
        <v>290</v>
      </c>
      <c r="F31" s="19"/>
      <c r="G31" s="53"/>
      <c r="H31" s="54" t="s">
        <v>286</v>
      </c>
      <c r="I31" s="55" t="s">
        <v>273</v>
      </c>
      <c r="J31" s="56" t="s">
        <v>287</v>
      </c>
      <c r="K31" s="56"/>
    </row>
    <row r="32" ht="15.75" thickBot="1">
      <c r="A32" s="57"/>
    </row>
    <row r="33" spans="1:11" ht="23.25" customHeight="1" thickBot="1">
      <c r="A33" s="58">
        <v>5</v>
      </c>
      <c r="B33" s="520" t="s">
        <v>295</v>
      </c>
      <c r="C33" s="520"/>
      <c r="D33" s="34"/>
      <c r="E33" s="34"/>
      <c r="F33" s="34"/>
      <c r="G33" s="35"/>
      <c r="H33" s="34"/>
      <c r="I33" s="34"/>
      <c r="J33" s="34"/>
      <c r="K33" s="36"/>
    </row>
    <row r="34" spans="1:11" ht="27" thickBot="1">
      <c r="A34" s="20"/>
      <c r="B34" s="21" t="s">
        <v>296</v>
      </c>
      <c r="C34" s="22" t="s">
        <v>297</v>
      </c>
      <c r="D34" s="23" t="s">
        <v>271</v>
      </c>
      <c r="E34" s="24" t="s">
        <v>298</v>
      </c>
      <c r="F34" s="25"/>
      <c r="G34" s="26"/>
      <c r="H34" s="27">
        <v>247061775</v>
      </c>
      <c r="I34" s="23" t="s">
        <v>273</v>
      </c>
      <c r="J34" s="25" t="s">
        <v>299</v>
      </c>
      <c r="K34" s="25"/>
    </row>
    <row r="35" spans="1:11" ht="18.75" thickBot="1">
      <c r="A35" s="20"/>
      <c r="B35" s="21" t="s">
        <v>300</v>
      </c>
      <c r="C35" s="22" t="s">
        <v>278</v>
      </c>
      <c r="D35" s="28" t="s">
        <v>271</v>
      </c>
      <c r="E35" s="29" t="s">
        <v>279</v>
      </c>
      <c r="F35" s="30"/>
      <c r="G35" s="31"/>
      <c r="H35" s="32">
        <v>67976797</v>
      </c>
      <c r="I35" s="28" t="s">
        <v>273</v>
      </c>
      <c r="J35" s="33" t="s">
        <v>301</v>
      </c>
      <c r="K35" s="30"/>
    </row>
    <row r="36" spans="1:11" ht="33" customHeight="1" thickBot="1">
      <c r="A36" s="16">
        <v>6</v>
      </c>
      <c r="B36" s="520" t="s">
        <v>302</v>
      </c>
      <c r="C36" s="520"/>
      <c r="D36" s="34"/>
      <c r="E36" s="34"/>
      <c r="F36" s="34"/>
      <c r="G36" s="35"/>
      <c r="H36" s="34"/>
      <c r="I36" s="34"/>
      <c r="J36" s="17"/>
      <c r="K36" s="36"/>
    </row>
    <row r="37" spans="1:11" ht="27" thickBot="1">
      <c r="A37" s="20"/>
      <c r="B37" s="21" t="s">
        <v>296</v>
      </c>
      <c r="C37" s="22" t="s">
        <v>297</v>
      </c>
      <c r="D37" s="23"/>
      <c r="E37" s="24" t="s">
        <v>303</v>
      </c>
      <c r="F37" s="25"/>
      <c r="G37" s="26"/>
      <c r="H37" s="41" t="s">
        <v>286</v>
      </c>
      <c r="I37" s="23" t="s">
        <v>273</v>
      </c>
      <c r="J37" s="56" t="s">
        <v>304</v>
      </c>
      <c r="K37" s="25"/>
    </row>
    <row r="38" spans="1:11" ht="21" customHeight="1" thickBot="1">
      <c r="A38" s="16">
        <v>7</v>
      </c>
      <c r="B38" s="520" t="s">
        <v>305</v>
      </c>
      <c r="C38" s="520"/>
      <c r="D38" s="34"/>
      <c r="E38" s="34"/>
      <c r="F38" s="34"/>
      <c r="G38" s="35"/>
      <c r="H38" s="34"/>
      <c r="I38" s="34"/>
      <c r="J38" s="17"/>
      <c r="K38" s="36"/>
    </row>
    <row r="39" spans="1:11" ht="27" thickBot="1">
      <c r="A39" s="20"/>
      <c r="B39" s="21" t="s">
        <v>296</v>
      </c>
      <c r="C39" s="22" t="s">
        <v>270</v>
      </c>
      <c r="D39" s="55" t="s">
        <v>271</v>
      </c>
      <c r="E39" s="52" t="s">
        <v>306</v>
      </c>
      <c r="F39" s="56"/>
      <c r="G39" s="53"/>
      <c r="H39" s="27">
        <v>546084682</v>
      </c>
      <c r="I39" s="55" t="s">
        <v>273</v>
      </c>
      <c r="J39" s="25" t="s">
        <v>307</v>
      </c>
      <c r="K39" s="25"/>
    </row>
    <row r="40" spans="1:11" ht="35.25" thickBot="1">
      <c r="A40" s="20"/>
      <c r="B40" s="21" t="s">
        <v>300</v>
      </c>
      <c r="C40" s="22" t="s">
        <v>24</v>
      </c>
      <c r="D40" s="23"/>
      <c r="E40" s="24" t="s">
        <v>298</v>
      </c>
      <c r="F40" s="25" t="s">
        <v>355</v>
      </c>
      <c r="G40" s="26"/>
      <c r="H40" s="42">
        <v>0</v>
      </c>
      <c r="I40" s="23" t="s">
        <v>273</v>
      </c>
      <c r="J40" s="30" t="s">
        <v>307</v>
      </c>
      <c r="K40" s="30" t="s">
        <v>354</v>
      </c>
    </row>
    <row r="41" spans="1:11" ht="18.75" thickBot="1">
      <c r="A41" s="20"/>
      <c r="B41" s="21" t="s">
        <v>277</v>
      </c>
      <c r="C41" s="22" t="s">
        <v>278</v>
      </c>
      <c r="D41" s="50" t="s">
        <v>271</v>
      </c>
      <c r="E41" s="47" t="s">
        <v>308</v>
      </c>
      <c r="F41" s="33"/>
      <c r="G41" s="48"/>
      <c r="H41" s="79">
        <v>314938210</v>
      </c>
      <c r="I41" s="33" t="s">
        <v>273</v>
      </c>
      <c r="J41" s="33" t="s">
        <v>307</v>
      </c>
      <c r="K41" s="33"/>
    </row>
    <row r="42" spans="1:11" ht="15.75" thickBot="1">
      <c r="A42" s="521" t="s">
        <v>309</v>
      </c>
      <c r="B42" s="522"/>
      <c r="C42" s="522"/>
      <c r="D42" s="522"/>
      <c r="E42" s="522"/>
      <c r="F42" s="522"/>
      <c r="G42" s="522"/>
      <c r="H42" s="14"/>
      <c r="I42" s="14"/>
      <c r="J42" s="14"/>
      <c r="K42" s="15"/>
    </row>
    <row r="43" spans="1:11" ht="29.25" customHeight="1" thickBot="1">
      <c r="A43" s="16">
        <v>1</v>
      </c>
      <c r="B43" s="520" t="s">
        <v>310</v>
      </c>
      <c r="C43" s="520"/>
      <c r="D43" s="17"/>
      <c r="E43" s="18"/>
      <c r="F43" s="17"/>
      <c r="G43" s="18"/>
      <c r="H43" s="17"/>
      <c r="I43" s="17"/>
      <c r="J43" s="17"/>
      <c r="K43" s="19"/>
    </row>
    <row r="44" spans="1:11" ht="35.25" thickBot="1">
      <c r="A44" s="43"/>
      <c r="B44" s="59" t="s">
        <v>269</v>
      </c>
      <c r="C44" s="22" t="s">
        <v>311</v>
      </c>
      <c r="D44" s="55"/>
      <c r="E44" s="60" t="s">
        <v>310</v>
      </c>
      <c r="F44" s="56"/>
      <c r="G44" s="53"/>
      <c r="H44" s="61"/>
      <c r="I44" s="62"/>
      <c r="J44" s="25" t="s">
        <v>312</v>
      </c>
      <c r="K44" s="25"/>
    </row>
    <row r="45" spans="1:11" ht="29.25" thickBot="1">
      <c r="A45" s="43"/>
      <c r="B45" s="59" t="s">
        <v>275</v>
      </c>
      <c r="C45" s="22" t="s">
        <v>313</v>
      </c>
      <c r="D45" s="55"/>
      <c r="E45" s="60" t="s">
        <v>314</v>
      </c>
      <c r="F45" s="56"/>
      <c r="G45" s="53"/>
      <c r="H45" s="63"/>
      <c r="I45" s="44"/>
      <c r="J45" s="30" t="s">
        <v>312</v>
      </c>
      <c r="K45" s="30"/>
    </row>
    <row r="46" spans="1:11" ht="43.5" thickBot="1">
      <c r="A46" s="43"/>
      <c r="B46" s="59" t="s">
        <v>277</v>
      </c>
      <c r="C46" s="22" t="s">
        <v>315</v>
      </c>
      <c r="D46" s="55"/>
      <c r="E46" s="60" t="s">
        <v>310</v>
      </c>
      <c r="F46" s="56"/>
      <c r="G46" s="53"/>
      <c r="H46" s="63"/>
      <c r="I46" s="44"/>
      <c r="J46" s="30" t="s">
        <v>312</v>
      </c>
      <c r="K46" s="30"/>
    </row>
    <row r="47" spans="1:11" ht="43.5" thickBot="1">
      <c r="A47" s="43"/>
      <c r="B47" s="59" t="s">
        <v>293</v>
      </c>
      <c r="C47" s="22" t="s">
        <v>316</v>
      </c>
      <c r="D47" s="55"/>
      <c r="E47" s="60" t="s">
        <v>317</v>
      </c>
      <c r="F47" s="56"/>
      <c r="G47" s="53"/>
      <c r="H47" s="63"/>
      <c r="I47" s="44"/>
      <c r="J47" s="30" t="s">
        <v>312</v>
      </c>
      <c r="K47" s="30"/>
    </row>
    <row r="48" spans="1:11" ht="35.25" thickBot="1">
      <c r="A48" s="43"/>
      <c r="B48" s="59" t="s">
        <v>318</v>
      </c>
      <c r="C48" s="22" t="s">
        <v>319</v>
      </c>
      <c r="D48" s="55"/>
      <c r="E48" s="60" t="s">
        <v>320</v>
      </c>
      <c r="F48" s="56"/>
      <c r="G48" s="53"/>
      <c r="H48" s="63"/>
      <c r="I48" s="44"/>
      <c r="J48" s="33" t="s">
        <v>312</v>
      </c>
      <c r="K48" s="30"/>
    </row>
    <row r="49" spans="1:11" ht="28.5" customHeight="1" thickBot="1">
      <c r="A49" s="16">
        <v>2</v>
      </c>
      <c r="B49" s="520" t="s">
        <v>321</v>
      </c>
      <c r="C49" s="520"/>
      <c r="D49" s="17"/>
      <c r="E49" s="64"/>
      <c r="F49" s="17"/>
      <c r="G49" s="18"/>
      <c r="H49" s="34"/>
      <c r="I49" s="34"/>
      <c r="J49" s="17"/>
      <c r="K49" s="36"/>
    </row>
    <row r="50" spans="1:11" ht="68.25" thickBot="1">
      <c r="A50" s="43"/>
      <c r="B50" s="59" t="s">
        <v>269</v>
      </c>
      <c r="C50" s="22" t="s">
        <v>322</v>
      </c>
      <c r="D50" s="55"/>
      <c r="E50" s="60" t="s">
        <v>323</v>
      </c>
      <c r="F50" s="56"/>
      <c r="G50" s="53"/>
      <c r="H50" s="61"/>
      <c r="I50" s="62"/>
      <c r="J50" s="25" t="s">
        <v>274</v>
      </c>
      <c r="K50" s="25"/>
    </row>
    <row r="51" spans="1:11" ht="60" thickBot="1">
      <c r="A51" s="43"/>
      <c r="B51" s="59" t="s">
        <v>275</v>
      </c>
      <c r="C51" s="22" t="s">
        <v>324</v>
      </c>
      <c r="D51" s="55"/>
      <c r="E51" s="60" t="s">
        <v>323</v>
      </c>
      <c r="F51" s="56"/>
      <c r="G51" s="53"/>
      <c r="H51" s="63"/>
      <c r="I51" s="44"/>
      <c r="J51" s="30" t="s">
        <v>274</v>
      </c>
      <c r="K51" s="30"/>
    </row>
    <row r="52" spans="1:11" ht="76.5" thickBot="1">
      <c r="A52" s="43"/>
      <c r="B52" s="59" t="s">
        <v>277</v>
      </c>
      <c r="C52" s="22" t="s">
        <v>325</v>
      </c>
      <c r="D52" s="55"/>
      <c r="E52" s="60" t="s">
        <v>323</v>
      </c>
      <c r="F52" s="56"/>
      <c r="G52" s="53"/>
      <c r="H52" s="34"/>
      <c r="I52" s="46"/>
      <c r="J52" s="33" t="s">
        <v>274</v>
      </c>
      <c r="K52" s="33"/>
    </row>
    <row r="53" spans="1:11" ht="76.5" thickBot="1">
      <c r="A53" s="43"/>
      <c r="B53" s="59" t="s">
        <v>293</v>
      </c>
      <c r="C53" s="22" t="s">
        <v>326</v>
      </c>
      <c r="D53" s="55"/>
      <c r="E53" s="60" t="s">
        <v>327</v>
      </c>
      <c r="F53" s="56"/>
      <c r="G53" s="53"/>
      <c r="H53" s="17"/>
      <c r="I53" s="51"/>
      <c r="J53" s="56" t="s">
        <v>274</v>
      </c>
      <c r="K53" s="56"/>
    </row>
    <row r="54" ht="15.75" thickBot="1">
      <c r="A54" s="57"/>
    </row>
    <row r="55" spans="1:11" ht="14.25" customHeight="1" thickBot="1">
      <c r="A55" s="58">
        <v>3</v>
      </c>
      <c r="B55" s="520" t="s">
        <v>328</v>
      </c>
      <c r="C55" s="520"/>
      <c r="D55" s="34"/>
      <c r="E55" s="65"/>
      <c r="F55" s="34"/>
      <c r="G55" s="35"/>
      <c r="H55" s="34"/>
      <c r="I55" s="34"/>
      <c r="J55" s="34"/>
      <c r="K55" s="36"/>
    </row>
    <row r="56" spans="1:11" ht="27" thickBot="1">
      <c r="A56" s="43"/>
      <c r="B56" s="59" t="s">
        <v>296</v>
      </c>
      <c r="C56" s="22" t="s">
        <v>329</v>
      </c>
      <c r="D56" s="55"/>
      <c r="E56" s="60" t="s">
        <v>330</v>
      </c>
      <c r="F56" s="56"/>
      <c r="G56" s="53"/>
      <c r="H56" s="61"/>
      <c r="I56" s="62"/>
      <c r="J56" s="25" t="s">
        <v>299</v>
      </c>
      <c r="K56" s="25"/>
    </row>
    <row r="57" spans="1:11" ht="60" thickBot="1">
      <c r="A57" s="43"/>
      <c r="B57" s="59" t="s">
        <v>300</v>
      </c>
      <c r="C57" s="22" t="s">
        <v>331</v>
      </c>
      <c r="D57" s="55"/>
      <c r="E57" s="60" t="s">
        <v>330</v>
      </c>
      <c r="F57" s="56"/>
      <c r="G57" s="53"/>
      <c r="H57" s="34"/>
      <c r="I57" s="46"/>
      <c r="J57" s="33" t="s">
        <v>299</v>
      </c>
      <c r="K57" s="33"/>
    </row>
    <row r="58" spans="1:11" ht="15.75" thickBo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8"/>
    </row>
    <row r="59" spans="1:11" ht="15.75" thickBot="1">
      <c r="A59" s="514" t="s">
        <v>332</v>
      </c>
      <c r="B59" s="515"/>
      <c r="C59" s="515"/>
      <c r="D59" s="515"/>
      <c r="E59" s="515"/>
      <c r="F59" s="515"/>
      <c r="G59" s="515"/>
      <c r="H59" s="69"/>
      <c r="I59" s="69"/>
      <c r="J59" s="69"/>
      <c r="K59" s="70"/>
    </row>
    <row r="60" spans="1:11" ht="15.75" thickBot="1">
      <c r="A60" s="521" t="s">
        <v>267</v>
      </c>
      <c r="B60" s="522"/>
      <c r="C60" s="522"/>
      <c r="D60" s="522"/>
      <c r="E60" s="522"/>
      <c r="F60" s="522"/>
      <c r="G60" s="522"/>
      <c r="H60" s="14"/>
      <c r="I60" s="14"/>
      <c r="J60" s="14"/>
      <c r="K60" s="15"/>
    </row>
    <row r="61" spans="1:11" ht="19.5" customHeight="1" thickBot="1">
      <c r="A61" s="16">
        <v>1</v>
      </c>
      <c r="B61" s="520" t="s">
        <v>333</v>
      </c>
      <c r="C61" s="520"/>
      <c r="D61" s="17"/>
      <c r="E61" s="18"/>
      <c r="F61" s="17"/>
      <c r="G61" s="18"/>
      <c r="H61" s="17"/>
      <c r="I61" s="17"/>
      <c r="J61" s="17"/>
      <c r="K61" s="19"/>
    </row>
    <row r="62" spans="1:11" ht="35.25" thickBot="1">
      <c r="A62" s="20"/>
      <c r="B62" s="21" t="s">
        <v>269</v>
      </c>
      <c r="C62" s="22" t="s">
        <v>334</v>
      </c>
      <c r="D62" s="23" t="s">
        <v>271</v>
      </c>
      <c r="E62" s="24" t="s">
        <v>335</v>
      </c>
      <c r="F62" s="25"/>
      <c r="G62" s="26"/>
      <c r="H62" s="27">
        <v>546084682</v>
      </c>
      <c r="I62" s="23" t="s">
        <v>273</v>
      </c>
      <c r="J62" s="25" t="s">
        <v>336</v>
      </c>
      <c r="K62" s="25"/>
    </row>
    <row r="63" spans="1:11" ht="51.75" thickBot="1">
      <c r="A63" s="20"/>
      <c r="B63" s="21" t="s">
        <v>275</v>
      </c>
      <c r="C63" s="22" t="s">
        <v>337</v>
      </c>
      <c r="D63" s="28" t="s">
        <v>271</v>
      </c>
      <c r="E63" s="29" t="s">
        <v>338</v>
      </c>
      <c r="F63" s="30"/>
      <c r="G63" s="31"/>
      <c r="H63" s="32">
        <v>410376622</v>
      </c>
      <c r="I63" s="28" t="s">
        <v>273</v>
      </c>
      <c r="J63" s="30" t="s">
        <v>336</v>
      </c>
      <c r="K63" s="30"/>
    </row>
    <row r="64" spans="1:11" ht="51.75" thickBot="1">
      <c r="A64" s="20"/>
      <c r="B64" s="21" t="s">
        <v>277</v>
      </c>
      <c r="C64" s="22" t="s">
        <v>339</v>
      </c>
      <c r="D64" s="28" t="s">
        <v>271</v>
      </c>
      <c r="E64" s="29" t="s">
        <v>338</v>
      </c>
      <c r="F64" s="30"/>
      <c r="G64" s="31"/>
      <c r="H64" s="32">
        <v>331816866</v>
      </c>
      <c r="I64" s="28" t="s">
        <v>273</v>
      </c>
      <c r="J64" s="30" t="s">
        <v>336</v>
      </c>
      <c r="K64" s="30"/>
    </row>
    <row r="65" spans="1:11" ht="51.75" thickBot="1">
      <c r="A65" s="20"/>
      <c r="B65" s="21" t="s">
        <v>293</v>
      </c>
      <c r="C65" s="22" t="s">
        <v>340</v>
      </c>
      <c r="D65" s="28"/>
      <c r="E65" s="29" t="s">
        <v>338</v>
      </c>
      <c r="F65" s="30"/>
      <c r="G65" s="31"/>
      <c r="H65" s="42"/>
      <c r="I65" s="28" t="s">
        <v>273</v>
      </c>
      <c r="J65" s="30" t="s">
        <v>336</v>
      </c>
      <c r="K65" s="30"/>
    </row>
    <row r="66" spans="1:11" ht="60" thickBot="1">
      <c r="A66" s="20"/>
      <c r="B66" s="21" t="s">
        <v>318</v>
      </c>
      <c r="C66" s="22" t="s">
        <v>341</v>
      </c>
      <c r="D66" s="50"/>
      <c r="E66" s="47"/>
      <c r="F66" s="33"/>
      <c r="G66" s="48"/>
      <c r="H66" s="49"/>
      <c r="I66" s="50" t="s">
        <v>273</v>
      </c>
      <c r="J66" s="33" t="s">
        <v>342</v>
      </c>
      <c r="K66" s="33"/>
    </row>
    <row r="67" spans="1:11" ht="15.75" thickBot="1">
      <c r="A67" s="521" t="s">
        <v>309</v>
      </c>
      <c r="B67" s="522"/>
      <c r="C67" s="522"/>
      <c r="D67" s="522"/>
      <c r="E67" s="522"/>
      <c r="F67" s="522"/>
      <c r="G67" s="522"/>
      <c r="H67" s="14"/>
      <c r="I67" s="14"/>
      <c r="J67" s="14"/>
      <c r="K67" s="15"/>
    </row>
    <row r="68" spans="1:11" ht="37.5" customHeight="1" thickBot="1">
      <c r="A68" s="20">
        <v>1</v>
      </c>
      <c r="B68" s="512" t="s">
        <v>343</v>
      </c>
      <c r="C68" s="513"/>
      <c r="D68" s="25"/>
      <c r="E68" s="71" t="s">
        <v>344</v>
      </c>
      <c r="F68" s="25"/>
      <c r="G68" s="26"/>
      <c r="H68" s="61"/>
      <c r="I68" s="62"/>
      <c r="J68" s="25" t="s">
        <v>345</v>
      </c>
      <c r="K68" s="25"/>
    </row>
    <row r="69" spans="1:11" ht="37.5" customHeight="1" thickBot="1">
      <c r="A69" s="20">
        <v>2</v>
      </c>
      <c r="B69" s="512" t="s">
        <v>346</v>
      </c>
      <c r="C69" s="513"/>
      <c r="D69" s="30"/>
      <c r="E69" s="72" t="s">
        <v>344</v>
      </c>
      <c r="F69" s="30"/>
      <c r="G69" s="31"/>
      <c r="H69" s="63"/>
      <c r="I69" s="44"/>
      <c r="J69" s="30" t="s">
        <v>345</v>
      </c>
      <c r="K69" s="30"/>
    </row>
    <row r="70" spans="1:11" ht="37.5" customHeight="1" thickBot="1">
      <c r="A70" s="20">
        <v>3</v>
      </c>
      <c r="B70" s="512" t="s">
        <v>347</v>
      </c>
      <c r="C70" s="513"/>
      <c r="D70" s="33"/>
      <c r="E70" s="73" t="s">
        <v>344</v>
      </c>
      <c r="F70" s="33"/>
      <c r="G70" s="48"/>
      <c r="H70" s="34"/>
      <c r="I70" s="46"/>
      <c r="J70" s="33" t="s">
        <v>348</v>
      </c>
      <c r="K70" s="33"/>
    </row>
    <row r="71" spans="1:11" ht="15.75" thickBot="1">
      <c r="A71" s="514" t="s">
        <v>349</v>
      </c>
      <c r="B71" s="515"/>
      <c r="C71" s="515"/>
      <c r="D71" s="515"/>
      <c r="E71" s="515"/>
      <c r="F71" s="515"/>
      <c r="G71" s="516"/>
      <c r="H71" s="74"/>
      <c r="I71" s="74"/>
      <c r="J71" s="74"/>
      <c r="K71" s="74"/>
    </row>
    <row r="72" spans="1:11" ht="15.75" thickBot="1">
      <c r="A72" s="517" t="s">
        <v>267</v>
      </c>
      <c r="B72" s="518"/>
      <c r="C72" s="518"/>
      <c r="D72" s="518"/>
      <c r="E72" s="518"/>
      <c r="F72" s="518"/>
      <c r="G72" s="518"/>
      <c r="H72" s="518"/>
      <c r="I72" s="518"/>
      <c r="J72" s="518"/>
      <c r="K72" s="519"/>
    </row>
    <row r="73" spans="1:11" ht="15.75" thickBot="1">
      <c r="A73" s="16">
        <v>1</v>
      </c>
      <c r="B73" s="520" t="s">
        <v>350</v>
      </c>
      <c r="C73" s="520"/>
      <c r="D73" s="17"/>
      <c r="E73" s="18"/>
      <c r="F73" s="17"/>
      <c r="G73" s="18"/>
      <c r="H73" s="17"/>
      <c r="I73" s="17"/>
      <c r="J73" s="17"/>
      <c r="K73" s="19"/>
    </row>
    <row r="74" spans="1:11" ht="28.5" customHeight="1" thickBot="1">
      <c r="A74" s="20"/>
      <c r="B74" s="75" t="s">
        <v>269</v>
      </c>
      <c r="C74" s="76" t="s">
        <v>351</v>
      </c>
      <c r="D74" s="56"/>
      <c r="E74" s="52"/>
      <c r="F74" s="56"/>
      <c r="G74" s="53"/>
      <c r="H74" s="56"/>
      <c r="I74" s="56" t="s">
        <v>273</v>
      </c>
      <c r="J74" s="56" t="s">
        <v>352</v>
      </c>
      <c r="K74" s="56"/>
    </row>
    <row r="75" spans="1:11" ht="23.25" customHeight="1" thickBot="1">
      <c r="A75" s="20"/>
      <c r="B75" s="21" t="s">
        <v>275</v>
      </c>
      <c r="C75" s="77" t="s">
        <v>353</v>
      </c>
      <c r="D75" s="56"/>
      <c r="E75" s="52"/>
      <c r="F75" s="56"/>
      <c r="G75" s="53"/>
      <c r="H75" s="56"/>
      <c r="I75" s="56" t="s">
        <v>273</v>
      </c>
      <c r="J75" s="56" t="s">
        <v>352</v>
      </c>
      <c r="K75" s="56"/>
    </row>
    <row r="76" ht="15">
      <c r="A76" s="78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381" t="s">
        <v>358</v>
      </c>
      <c r="B1" s="382"/>
      <c r="C1" s="382"/>
      <c r="D1" s="382"/>
      <c r="E1" s="382"/>
      <c r="F1" s="382"/>
      <c r="G1" s="382"/>
      <c r="H1" s="383"/>
    </row>
    <row r="2" spans="1:8" ht="15">
      <c r="A2" s="381" t="s">
        <v>477</v>
      </c>
      <c r="B2" s="382"/>
      <c r="C2" s="382"/>
      <c r="D2" s="382"/>
      <c r="E2" s="382"/>
      <c r="F2" s="382"/>
      <c r="G2" s="382"/>
      <c r="H2" s="383"/>
    </row>
    <row r="3" spans="1:8" ht="15">
      <c r="A3" s="381" t="s">
        <v>539</v>
      </c>
      <c r="B3" s="382"/>
      <c r="C3" s="382"/>
      <c r="D3" s="382"/>
      <c r="E3" s="382"/>
      <c r="F3" s="382"/>
      <c r="G3" s="382"/>
      <c r="H3" s="383"/>
    </row>
    <row r="4" spans="1:8" ht="15">
      <c r="A4" s="384" t="s">
        <v>1</v>
      </c>
      <c r="B4" s="385"/>
      <c r="C4" s="385"/>
      <c r="D4" s="385"/>
      <c r="E4" s="385"/>
      <c r="F4" s="385"/>
      <c r="G4" s="385"/>
      <c r="H4" s="386"/>
    </row>
    <row r="5" spans="1:8" ht="45">
      <c r="A5" s="172" t="s">
        <v>478</v>
      </c>
      <c r="B5" s="173" t="s">
        <v>535</v>
      </c>
      <c r="C5" s="173" t="s">
        <v>479</v>
      </c>
      <c r="D5" s="173" t="s">
        <v>480</v>
      </c>
      <c r="E5" s="173" t="s">
        <v>538</v>
      </c>
      <c r="F5" s="174" t="s">
        <v>481</v>
      </c>
      <c r="G5" s="173" t="s">
        <v>482</v>
      </c>
      <c r="H5" s="175" t="s">
        <v>483</v>
      </c>
    </row>
    <row r="6" spans="1:8" ht="15">
      <c r="A6" s="176" t="s">
        <v>484</v>
      </c>
      <c r="B6" s="177"/>
      <c r="C6" s="177"/>
      <c r="D6" s="177"/>
      <c r="E6" s="177"/>
      <c r="F6" s="177"/>
      <c r="G6" s="177"/>
      <c r="H6" s="178"/>
    </row>
    <row r="7" spans="1:8" ht="15">
      <c r="A7" s="179" t="s">
        <v>485</v>
      </c>
      <c r="B7" s="144"/>
      <c r="C7" s="144"/>
      <c r="D7" s="144"/>
      <c r="E7" s="144"/>
      <c r="F7" s="144"/>
      <c r="G7" s="144"/>
      <c r="H7" s="135"/>
    </row>
    <row r="8" spans="1:8" ht="15">
      <c r="A8" s="180" t="s">
        <v>486</v>
      </c>
      <c r="B8" s="144"/>
      <c r="C8" s="144"/>
      <c r="D8" s="144"/>
      <c r="E8" s="144"/>
      <c r="F8" s="144"/>
      <c r="G8" s="144"/>
      <c r="H8" s="135"/>
    </row>
    <row r="9" spans="1:8" ht="15">
      <c r="A9" s="180" t="s">
        <v>487</v>
      </c>
      <c r="B9" s="144"/>
      <c r="C9" s="144"/>
      <c r="D9" s="144"/>
      <c r="E9" s="144"/>
      <c r="F9" s="144"/>
      <c r="G9" s="144"/>
      <c r="H9" s="135"/>
    </row>
    <row r="10" spans="1:8" ht="15">
      <c r="A10" s="180" t="s">
        <v>488</v>
      </c>
      <c r="B10" s="144"/>
      <c r="C10" s="144"/>
      <c r="D10" s="144"/>
      <c r="E10" s="144"/>
      <c r="F10" s="144"/>
      <c r="G10" s="144"/>
      <c r="H10" s="135"/>
    </row>
    <row r="11" spans="1:8" ht="15">
      <c r="A11" s="181" t="s">
        <v>489</v>
      </c>
      <c r="B11" s="144"/>
      <c r="C11" s="144"/>
      <c r="D11" s="144"/>
      <c r="E11" s="144"/>
      <c r="F11" s="144"/>
      <c r="G11" s="144"/>
      <c r="H11" s="135"/>
    </row>
    <row r="12" spans="1:8" ht="15">
      <c r="A12" s="180" t="s">
        <v>490</v>
      </c>
      <c r="B12" s="144"/>
      <c r="C12" s="144"/>
      <c r="D12" s="144"/>
      <c r="E12" s="144"/>
      <c r="F12" s="144"/>
      <c r="G12" s="144"/>
      <c r="H12" s="135"/>
    </row>
    <row r="13" spans="1:8" ht="15">
      <c r="A13" s="180" t="s">
        <v>491</v>
      </c>
      <c r="B13" s="144"/>
      <c r="C13" s="144"/>
      <c r="D13" s="144"/>
      <c r="E13" s="144"/>
      <c r="F13" s="144"/>
      <c r="G13" s="144"/>
      <c r="H13" s="135"/>
    </row>
    <row r="14" spans="1:8" ht="15">
      <c r="A14" s="180" t="s">
        <v>492</v>
      </c>
      <c r="B14" s="144"/>
      <c r="C14" s="144"/>
      <c r="D14" s="144"/>
      <c r="E14" s="144"/>
      <c r="F14" s="144"/>
      <c r="G14" s="144"/>
      <c r="H14" s="135"/>
    </row>
    <row r="15" spans="1:11" ht="15">
      <c r="A15" s="181" t="s">
        <v>493</v>
      </c>
      <c r="B15" s="144">
        <v>74918986</v>
      </c>
      <c r="C15" s="144">
        <f>191418247+151707573</f>
        <v>343125820</v>
      </c>
      <c r="D15" s="144">
        <f>173401853+145412675</f>
        <v>318814528</v>
      </c>
      <c r="E15" s="144">
        <v>0</v>
      </c>
      <c r="F15" s="144">
        <f>+B15+C15-D15+E15</f>
        <v>99230278</v>
      </c>
      <c r="G15" s="144">
        <v>0</v>
      </c>
      <c r="H15" s="135">
        <v>0</v>
      </c>
      <c r="J15" s="283"/>
      <c r="K15" s="214"/>
    </row>
    <row r="16" spans="1:8" ht="22.5">
      <c r="A16" s="182" t="s">
        <v>494</v>
      </c>
      <c r="B16" s="144"/>
      <c r="C16" s="144"/>
      <c r="D16" s="144"/>
      <c r="E16" s="144"/>
      <c r="F16" s="144"/>
      <c r="G16" s="144"/>
      <c r="H16" s="135"/>
    </row>
    <row r="17" spans="1:8" ht="22.5">
      <c r="A17" s="183" t="s">
        <v>495</v>
      </c>
      <c r="B17" s="144"/>
      <c r="C17" s="144"/>
      <c r="D17" s="144"/>
      <c r="E17" s="144"/>
      <c r="F17" s="144"/>
      <c r="G17" s="144"/>
      <c r="H17" s="135"/>
    </row>
    <row r="18" spans="1:8" ht="15">
      <c r="A18" s="184" t="s">
        <v>496</v>
      </c>
      <c r="B18" s="144"/>
      <c r="C18" s="144"/>
      <c r="D18" s="144"/>
      <c r="E18" s="144"/>
      <c r="F18" s="144"/>
      <c r="G18" s="144"/>
      <c r="H18" s="135"/>
    </row>
    <row r="19" spans="1:8" ht="15">
      <c r="A19" s="184" t="s">
        <v>497</v>
      </c>
      <c r="B19" s="144"/>
      <c r="C19" s="144"/>
      <c r="D19" s="144"/>
      <c r="E19" s="144"/>
      <c r="F19" s="144"/>
      <c r="G19" s="144"/>
      <c r="H19" s="135"/>
    </row>
    <row r="20" spans="1:8" ht="15">
      <c r="A20" s="184" t="s">
        <v>498</v>
      </c>
      <c r="B20" s="144"/>
      <c r="C20" s="144"/>
      <c r="D20" s="144"/>
      <c r="E20" s="144"/>
      <c r="F20" s="144"/>
      <c r="G20" s="144"/>
      <c r="H20" s="135"/>
    </row>
    <row r="21" spans="1:8" ht="22.5">
      <c r="A21" s="181" t="s">
        <v>499</v>
      </c>
      <c r="B21" s="144"/>
      <c r="C21" s="144"/>
      <c r="D21" s="144"/>
      <c r="E21" s="144"/>
      <c r="F21" s="144"/>
      <c r="G21" s="144"/>
      <c r="H21" s="135"/>
    </row>
    <row r="22" spans="1:8" ht="15">
      <c r="A22" s="184" t="s">
        <v>500</v>
      </c>
      <c r="B22" s="144"/>
      <c r="C22" s="144"/>
      <c r="D22" s="144"/>
      <c r="E22" s="144"/>
      <c r="F22" s="144"/>
      <c r="G22" s="144"/>
      <c r="H22" s="135"/>
    </row>
    <row r="23" spans="1:8" ht="15">
      <c r="A23" s="184" t="s">
        <v>501</v>
      </c>
      <c r="B23" s="144"/>
      <c r="C23" s="144"/>
      <c r="D23" s="144"/>
      <c r="E23" s="144"/>
      <c r="F23" s="144"/>
      <c r="G23" s="144"/>
      <c r="H23" s="135"/>
    </row>
    <row r="24" spans="1:8" ht="22.5">
      <c r="A24" s="185" t="s">
        <v>502</v>
      </c>
      <c r="B24" s="186"/>
      <c r="C24" s="186"/>
      <c r="D24" s="187"/>
      <c r="E24" s="186"/>
      <c r="F24" s="186"/>
      <c r="G24" s="187"/>
      <c r="H24" s="168"/>
    </row>
    <row r="25" spans="1:8" ht="15">
      <c r="A25" s="99"/>
      <c r="B25" s="188"/>
      <c r="C25" s="188"/>
      <c r="D25" s="99"/>
      <c r="E25" s="188"/>
      <c r="F25" s="188"/>
      <c r="G25" s="99"/>
      <c r="H25" s="99"/>
    </row>
    <row r="26" spans="1:8" ht="37.5" customHeight="1">
      <c r="A26" s="387" t="s">
        <v>503</v>
      </c>
      <c r="B26" s="388"/>
      <c r="C26" s="388"/>
      <c r="D26" s="387"/>
      <c r="E26" s="388"/>
      <c r="F26" s="388"/>
      <c r="G26" s="387"/>
      <c r="H26" s="387"/>
    </row>
    <row r="27" spans="1:8" ht="15">
      <c r="A27" s="189" t="s">
        <v>504</v>
      </c>
      <c r="B27" s="190"/>
      <c r="C27" s="190"/>
      <c r="D27" s="191"/>
      <c r="E27" s="190"/>
      <c r="F27" s="190"/>
      <c r="G27" s="191"/>
      <c r="H27" s="191"/>
    </row>
    <row r="28" spans="1:8" ht="15">
      <c r="A28" s="192"/>
      <c r="B28" s="193"/>
      <c r="C28" s="194"/>
      <c r="D28" s="195"/>
      <c r="E28" s="193"/>
      <c r="F28" s="196"/>
      <c r="G28" s="197"/>
      <c r="H28" s="191"/>
    </row>
    <row r="29" spans="1:8" ht="45">
      <c r="A29" s="198" t="s">
        <v>505</v>
      </c>
      <c r="B29" s="199" t="s">
        <v>506</v>
      </c>
      <c r="C29" s="200" t="s">
        <v>507</v>
      </c>
      <c r="D29" s="201" t="s">
        <v>508</v>
      </c>
      <c r="E29" s="200" t="s">
        <v>509</v>
      </c>
      <c r="F29" s="199" t="s">
        <v>510</v>
      </c>
      <c r="G29" s="202"/>
      <c r="H29" s="191"/>
    </row>
    <row r="30" spans="1:8" ht="22.5">
      <c r="A30" s="203" t="s">
        <v>511</v>
      </c>
      <c r="B30" s="204"/>
      <c r="C30" s="204"/>
      <c r="D30" s="205"/>
      <c r="E30" s="204"/>
      <c r="F30" s="204"/>
      <c r="G30" s="206"/>
      <c r="H30" s="191"/>
    </row>
    <row r="31" spans="1:8" ht="15">
      <c r="A31" s="207" t="s">
        <v>512</v>
      </c>
      <c r="B31" s="208"/>
      <c r="C31" s="208"/>
      <c r="D31" s="209"/>
      <c r="E31" s="208"/>
      <c r="F31" s="208"/>
      <c r="G31" s="206"/>
      <c r="H31" s="191"/>
    </row>
    <row r="32" spans="1:8" ht="15">
      <c r="A32" s="207" t="s">
        <v>513</v>
      </c>
      <c r="B32" s="208"/>
      <c r="C32" s="208"/>
      <c r="D32" s="209"/>
      <c r="E32" s="208"/>
      <c r="F32" s="208"/>
      <c r="G32" s="206"/>
      <c r="H32" s="191"/>
    </row>
    <row r="33" spans="1:8" ht="15">
      <c r="A33" s="210" t="s">
        <v>514</v>
      </c>
      <c r="B33" s="211"/>
      <c r="C33" s="211"/>
      <c r="D33" s="212"/>
      <c r="E33" s="211"/>
      <c r="F33" s="211"/>
      <c r="G33" s="206"/>
      <c r="H33" s="191"/>
    </row>
    <row r="34" spans="1:8" ht="15">
      <c r="A34" s="213"/>
      <c r="B34" s="194"/>
      <c r="C34" s="194"/>
      <c r="D34" s="206"/>
      <c r="E34" s="194"/>
      <c r="F34" s="194"/>
      <c r="G34" s="206"/>
      <c r="H34" s="191"/>
    </row>
    <row r="40" spans="2:7" ht="15">
      <c r="B40" s="120"/>
      <c r="C40" s="234"/>
      <c r="D40" s="214"/>
      <c r="E40" s="120"/>
      <c r="F40" s="120"/>
      <c r="G40" s="120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389" t="s">
        <v>358</v>
      </c>
      <c r="B1" s="390"/>
      <c r="C1" s="390"/>
      <c r="D1" s="390"/>
      <c r="E1" s="390"/>
      <c r="F1" s="390"/>
      <c r="G1" s="390"/>
      <c r="H1" s="390"/>
      <c r="I1" s="390"/>
      <c r="J1" s="390"/>
      <c r="K1" s="391"/>
    </row>
    <row r="2" spans="1:11" ht="15">
      <c r="A2" s="389" t="s">
        <v>525</v>
      </c>
      <c r="B2" s="390"/>
      <c r="C2" s="390"/>
      <c r="D2" s="390"/>
      <c r="E2" s="390"/>
      <c r="F2" s="390"/>
      <c r="G2" s="390"/>
      <c r="H2" s="390"/>
      <c r="I2" s="390"/>
      <c r="J2" s="390"/>
      <c r="K2" s="391"/>
    </row>
    <row r="3" spans="1:11" ht="1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1"/>
    </row>
    <row r="4" spans="1:11" ht="15">
      <c r="A4" s="389" t="s">
        <v>1</v>
      </c>
      <c r="B4" s="390"/>
      <c r="C4" s="390"/>
      <c r="D4" s="390"/>
      <c r="E4" s="390"/>
      <c r="F4" s="390"/>
      <c r="G4" s="390"/>
      <c r="H4" s="390"/>
      <c r="I4" s="390"/>
      <c r="J4" s="390"/>
      <c r="K4" s="391"/>
    </row>
    <row r="5" spans="1:11" ht="78.75">
      <c r="A5" s="219" t="s">
        <v>524</v>
      </c>
      <c r="B5" s="218" t="s">
        <v>523</v>
      </c>
      <c r="C5" s="218" t="s">
        <v>522</v>
      </c>
      <c r="D5" s="218" t="s">
        <v>521</v>
      </c>
      <c r="E5" s="218" t="s">
        <v>520</v>
      </c>
      <c r="F5" s="218" t="s">
        <v>519</v>
      </c>
      <c r="G5" s="218" t="s">
        <v>518</v>
      </c>
      <c r="H5" s="218" t="s">
        <v>517</v>
      </c>
      <c r="I5" s="218" t="s">
        <v>540</v>
      </c>
      <c r="J5" s="218" t="s">
        <v>541</v>
      </c>
      <c r="K5" s="218" t="s">
        <v>542</v>
      </c>
    </row>
    <row r="6" spans="1:11" ht="168.75">
      <c r="A6" s="217" t="s">
        <v>516</v>
      </c>
      <c r="B6" s="216"/>
      <c r="C6" s="216"/>
      <c r="D6" s="216"/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</row>
    <row r="8" spans="1:6" ht="15">
      <c r="A8" t="s">
        <v>515</v>
      </c>
      <c r="B8" s="214"/>
      <c r="C8" s="214"/>
      <c r="E8" s="214"/>
      <c r="F8" s="214"/>
    </row>
    <row r="9" spans="2:6" ht="15">
      <c r="B9" s="214"/>
      <c r="C9" s="214"/>
      <c r="E9" s="214"/>
      <c r="F9" s="214"/>
    </row>
    <row r="10" spans="2:6" ht="15">
      <c r="B10" s="214"/>
      <c r="C10" s="214"/>
      <c r="E10" s="214"/>
      <c r="F10" s="214"/>
    </row>
    <row r="11" spans="2:6" ht="15">
      <c r="B11" s="214"/>
      <c r="C11" s="214"/>
      <c r="E11" s="214"/>
      <c r="F11" s="214"/>
    </row>
    <row r="12" spans="2:6" ht="15">
      <c r="B12" s="214"/>
      <c r="C12" s="214"/>
      <c r="E12" s="214"/>
      <c r="F12" s="214"/>
    </row>
    <row r="13" spans="2:6" ht="15">
      <c r="B13" s="214"/>
      <c r="C13" s="214"/>
      <c r="E13" s="214"/>
      <c r="F13" s="214"/>
    </row>
    <row r="14" spans="2:6" ht="15">
      <c r="B14" s="214"/>
      <c r="C14" s="214"/>
      <c r="E14" s="214"/>
      <c r="F14" s="214"/>
    </row>
    <row r="15" spans="2:6" ht="15">
      <c r="B15" s="214"/>
      <c r="C15" s="214"/>
      <c r="E15" s="214"/>
      <c r="F15" s="214"/>
    </row>
    <row r="16" spans="1:8" ht="15">
      <c r="A16" s="235"/>
      <c r="B16" s="214"/>
      <c r="C16" s="214"/>
      <c r="D16" s="120"/>
      <c r="E16" s="234"/>
      <c r="F16" s="214"/>
      <c r="G16" s="120"/>
      <c r="H16" s="120"/>
    </row>
    <row r="17" spans="2:9" ht="15">
      <c r="B17" s="214"/>
      <c r="C17" s="214"/>
      <c r="D17" s="120"/>
      <c r="E17" s="234"/>
      <c r="F17" s="234"/>
      <c r="G17" s="120"/>
      <c r="H17" s="120"/>
      <c r="I17" s="120"/>
    </row>
    <row r="18" spans="2:9" ht="15">
      <c r="B18" s="214"/>
      <c r="C18" s="214"/>
      <c r="D18" s="120"/>
      <c r="E18" s="234"/>
      <c r="F18" s="234"/>
      <c r="G18" s="120"/>
      <c r="H18" s="120"/>
      <c r="I18" s="120"/>
    </row>
    <row r="19" spans="2:6" ht="15">
      <c r="B19" s="214"/>
      <c r="C19" s="214"/>
      <c r="E19" s="214"/>
      <c r="F19" s="214"/>
    </row>
    <row r="20" spans="2:6" ht="15">
      <c r="B20" s="214"/>
      <c r="C20" s="214"/>
      <c r="E20" s="214"/>
      <c r="F20" s="214"/>
    </row>
    <row r="21" spans="2:6" ht="15">
      <c r="B21" s="214"/>
      <c r="C21" s="214"/>
      <c r="E21" s="214"/>
      <c r="F21" s="214"/>
    </row>
    <row r="22" spans="2:6" ht="15">
      <c r="B22" s="214"/>
      <c r="C22" s="214"/>
      <c r="E22" s="214"/>
      <c r="F22" s="214"/>
    </row>
    <row r="23" spans="5:6" ht="15">
      <c r="E23" s="214"/>
      <c r="F23" s="214"/>
    </row>
    <row r="24" spans="5:6" ht="15">
      <c r="E24" s="214"/>
      <c r="F24" s="214"/>
    </row>
    <row r="25" spans="2:6" ht="15">
      <c r="B25" s="214"/>
      <c r="C25" s="214"/>
      <c r="E25" s="214"/>
      <c r="F25" s="214"/>
    </row>
    <row r="26" spans="2:6" ht="15">
      <c r="B26" s="214"/>
      <c r="C26" s="214"/>
      <c r="E26" s="214"/>
      <c r="F26" s="214"/>
    </row>
    <row r="27" spans="2:6" ht="15">
      <c r="B27" s="214"/>
      <c r="C27" s="214"/>
      <c r="E27" s="214"/>
      <c r="F27" s="214"/>
    </row>
    <row r="28" spans="2:6" ht="15">
      <c r="B28" s="214"/>
      <c r="C28" s="214"/>
      <c r="E28" s="214"/>
      <c r="F28" s="214"/>
    </row>
    <row r="29" spans="2:6" ht="15">
      <c r="B29" s="214"/>
      <c r="C29" s="214"/>
      <c r="E29" s="214"/>
      <c r="F29" s="214"/>
    </row>
    <row r="30" spans="2:6" ht="15">
      <c r="B30" s="214"/>
      <c r="C30" s="214"/>
      <c r="E30" s="214"/>
      <c r="F30" s="214"/>
    </row>
    <row r="31" spans="2:6" ht="15">
      <c r="B31" s="214"/>
      <c r="C31" s="214"/>
      <c r="E31" s="214"/>
      <c r="F31" s="214"/>
    </row>
    <row r="32" spans="2:6" ht="15">
      <c r="B32" s="214"/>
      <c r="C32" s="214"/>
      <c r="E32" s="214"/>
      <c r="F32" s="214"/>
    </row>
    <row r="33" spans="2:6" ht="15">
      <c r="B33" s="214"/>
      <c r="C33" s="214"/>
      <c r="E33" s="214"/>
      <c r="F33" s="214"/>
    </row>
    <row r="34" spans="2:6" ht="15">
      <c r="B34" s="214"/>
      <c r="C34" s="214"/>
      <c r="E34" s="214"/>
      <c r="F34" s="214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="120" zoomScaleSheetLayoutView="120" workbookViewId="0" topLeftCell="A1">
      <selection activeCell="E20" sqref="E20:E21"/>
    </sheetView>
  </sheetViews>
  <sheetFormatPr defaultColWidth="11.421875" defaultRowHeight="15"/>
  <cols>
    <col min="2" max="2" width="69.7109375" style="0" bestFit="1" customWidth="1"/>
    <col min="3" max="3" width="13.7109375" style="305" customWidth="1"/>
    <col min="4" max="4" width="15.7109375" style="305" customWidth="1"/>
    <col min="5" max="5" width="13.421875" style="305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392" t="s">
        <v>22</v>
      </c>
      <c r="B1" s="393"/>
      <c r="C1" s="393"/>
      <c r="D1" s="393"/>
      <c r="E1" s="394"/>
    </row>
    <row r="2" spans="1:5" ht="15">
      <c r="A2" s="395" t="s">
        <v>0</v>
      </c>
      <c r="B2" s="396"/>
      <c r="C2" s="396"/>
      <c r="D2" s="396"/>
      <c r="E2" s="397"/>
    </row>
    <row r="3" spans="1:5" ht="15">
      <c r="A3" s="395" t="s">
        <v>543</v>
      </c>
      <c r="B3" s="396"/>
      <c r="C3" s="396"/>
      <c r="D3" s="396"/>
      <c r="E3" s="397"/>
    </row>
    <row r="4" spans="1:5" ht="15">
      <c r="A4" s="398" t="s">
        <v>1</v>
      </c>
      <c r="B4" s="399"/>
      <c r="C4" s="399"/>
      <c r="D4" s="399"/>
      <c r="E4" s="400"/>
    </row>
    <row r="5" spans="1:5" ht="8.25" customHeight="1">
      <c r="A5" s="82"/>
      <c r="B5" s="82"/>
      <c r="C5" s="308"/>
      <c r="D5" s="308"/>
      <c r="E5" s="308"/>
    </row>
    <row r="6" spans="1:5" ht="15">
      <c r="A6" s="392" t="s">
        <v>2</v>
      </c>
      <c r="B6" s="394"/>
      <c r="C6" s="337" t="s">
        <v>3</v>
      </c>
      <c r="D6" s="401" t="s">
        <v>5</v>
      </c>
      <c r="E6" s="337" t="s">
        <v>6</v>
      </c>
    </row>
    <row r="7" spans="1:5" ht="15">
      <c r="A7" s="398"/>
      <c r="B7" s="400"/>
      <c r="C7" s="338" t="s">
        <v>4</v>
      </c>
      <c r="D7" s="402"/>
      <c r="E7" s="338" t="s">
        <v>7</v>
      </c>
    </row>
    <row r="8" spans="1:5" ht="15">
      <c r="A8" s="83"/>
      <c r="B8" s="84"/>
      <c r="C8" s="245"/>
      <c r="D8" s="245"/>
      <c r="E8" s="245"/>
    </row>
    <row r="9" spans="1:7" ht="15">
      <c r="A9" s="329"/>
      <c r="B9" s="85" t="s">
        <v>8</v>
      </c>
      <c r="C9" s="288">
        <f>SUM(C10:C12)</f>
        <v>451463459.09999996</v>
      </c>
      <c r="D9" s="288">
        <f>SUM(D10:D12)</f>
        <v>218920093.41</v>
      </c>
      <c r="E9" s="288">
        <f>SUM(E10:E12)</f>
        <v>218920093.41</v>
      </c>
      <c r="F9" s="81"/>
      <c r="G9" s="4"/>
    </row>
    <row r="10" spans="1:6" ht="15">
      <c r="A10" s="329"/>
      <c r="B10" s="86" t="s">
        <v>9</v>
      </c>
      <c r="C10" s="334">
        <f>224102298.45+224102298.45</f>
        <v>448204596.9</v>
      </c>
      <c r="D10" s="334">
        <v>216861231.21</v>
      </c>
      <c r="E10" s="334">
        <v>216861231.21</v>
      </c>
      <c r="F10" s="4"/>
    </row>
    <row r="11" spans="1:5" ht="15">
      <c r="A11" s="329"/>
      <c r="B11" s="86" t="s">
        <v>10</v>
      </c>
      <c r="C11" s="334">
        <f>2400000+858862.2</f>
        <v>3258862.2</v>
      </c>
      <c r="D11" s="334">
        <v>2058862.2</v>
      </c>
      <c r="E11" s="334">
        <v>2058862.2</v>
      </c>
    </row>
    <row r="12" spans="1:5" ht="15">
      <c r="A12" s="329"/>
      <c r="B12" s="86" t="s">
        <v>11</v>
      </c>
      <c r="C12" s="334">
        <v>0</v>
      </c>
      <c r="D12" s="334">
        <v>0</v>
      </c>
      <c r="E12" s="334">
        <v>0</v>
      </c>
    </row>
    <row r="13" spans="1:5" ht="15">
      <c r="A13" s="329"/>
      <c r="B13" s="87"/>
      <c r="C13" s="334"/>
      <c r="D13" s="334"/>
      <c r="E13" s="334"/>
    </row>
    <row r="14" spans="1:7" ht="15">
      <c r="A14" s="329"/>
      <c r="B14" s="85" t="s">
        <v>12</v>
      </c>
      <c r="C14" s="288">
        <f>SUM(C15:C16)</f>
        <v>451463459.09999996</v>
      </c>
      <c r="D14" s="288">
        <f>SUM(D15:D16)</f>
        <v>193198034.2</v>
      </c>
      <c r="E14" s="288">
        <f>SUM(E15:E16)</f>
        <v>182219782.92</v>
      </c>
      <c r="F14" s="214"/>
      <c r="G14" s="5"/>
    </row>
    <row r="15" spans="1:8" ht="15">
      <c r="A15" s="329"/>
      <c r="B15" s="86" t="s">
        <v>13</v>
      </c>
      <c r="C15" s="289">
        <v>448204596.9</v>
      </c>
      <c r="D15" s="334">
        <v>192339172</v>
      </c>
      <c r="E15" s="334">
        <v>182219782.92</v>
      </c>
      <c r="F15" s="214"/>
      <c r="G15" s="214"/>
      <c r="H15" s="214"/>
    </row>
    <row r="16" spans="1:5" ht="15">
      <c r="A16" s="329"/>
      <c r="B16" s="86" t="s">
        <v>14</v>
      </c>
      <c r="C16" s="334">
        <f>+C11</f>
        <v>3258862.2</v>
      </c>
      <c r="D16" s="334">
        <v>858862.2</v>
      </c>
      <c r="E16" s="334">
        <v>0</v>
      </c>
    </row>
    <row r="17" spans="1:5" ht="15">
      <c r="A17" s="329"/>
      <c r="B17" s="87"/>
      <c r="C17" s="334"/>
      <c r="D17" s="334"/>
      <c r="E17" s="334"/>
    </row>
    <row r="18" spans="1:5" ht="15">
      <c r="A18" s="329"/>
      <c r="B18" s="118" t="s">
        <v>15</v>
      </c>
      <c r="C18" s="403"/>
      <c r="D18" s="333">
        <v>0</v>
      </c>
      <c r="E18" s="334">
        <v>0</v>
      </c>
    </row>
    <row r="19" spans="1:8" ht="15">
      <c r="A19" s="329"/>
      <c r="B19" s="119" t="s">
        <v>16</v>
      </c>
      <c r="C19" s="403"/>
      <c r="D19" s="333"/>
      <c r="E19" s="334"/>
      <c r="G19" s="81"/>
      <c r="H19" s="81"/>
    </row>
    <row r="20" spans="1:8" ht="15">
      <c r="A20" s="404"/>
      <c r="B20" s="119" t="s">
        <v>17</v>
      </c>
      <c r="C20" s="332"/>
      <c r="D20" s="405"/>
      <c r="E20" s="406"/>
      <c r="G20" s="81"/>
      <c r="H20" s="81"/>
    </row>
    <row r="21" spans="1:8" ht="15">
      <c r="A21" s="404"/>
      <c r="B21" s="86" t="s">
        <v>18</v>
      </c>
      <c r="C21" s="334"/>
      <c r="D21" s="406"/>
      <c r="E21" s="406"/>
      <c r="G21" s="81"/>
      <c r="H21" s="81"/>
    </row>
    <row r="22" spans="1:8" ht="15">
      <c r="A22" s="329"/>
      <c r="B22" s="87"/>
      <c r="C22" s="334"/>
      <c r="D22" s="334"/>
      <c r="E22" s="334"/>
      <c r="G22" s="81"/>
      <c r="H22" s="81"/>
    </row>
    <row r="23" spans="1:5" ht="15">
      <c r="A23" s="404"/>
      <c r="B23" s="88" t="s">
        <v>526</v>
      </c>
      <c r="C23" s="334">
        <f>+C9-C14+C18</f>
        <v>0</v>
      </c>
      <c r="D23" s="370">
        <f>+D9-D14+D18</f>
        <v>25722059.21000001</v>
      </c>
      <c r="E23" s="370">
        <f>+E9-E14+E18</f>
        <v>36700310.49000001</v>
      </c>
    </row>
    <row r="24" spans="1:5" ht="15">
      <c r="A24" s="404"/>
      <c r="B24" s="85" t="s">
        <v>19</v>
      </c>
      <c r="C24" s="334">
        <f>+C23-C12</f>
        <v>0</v>
      </c>
      <c r="D24" s="370">
        <f>+D23-D12</f>
        <v>25722059.21000001</v>
      </c>
      <c r="E24" s="370">
        <f>+E23-E12</f>
        <v>36700310.49000001</v>
      </c>
    </row>
    <row r="25" spans="1:5" ht="15">
      <c r="A25" s="404"/>
      <c r="B25" s="87"/>
      <c r="C25" s="334"/>
      <c r="D25" s="370"/>
      <c r="E25" s="370"/>
    </row>
    <row r="26" spans="1:5" ht="15">
      <c r="A26" s="404"/>
      <c r="B26" s="85" t="s">
        <v>20</v>
      </c>
      <c r="C26" s="406">
        <f>+C24-C18</f>
        <v>0</v>
      </c>
      <c r="D26" s="407">
        <f>+D24-D18</f>
        <v>25722059.21000001</v>
      </c>
      <c r="E26" s="407">
        <f>+E24-E18</f>
        <v>36700310.49000001</v>
      </c>
    </row>
    <row r="27" spans="1:5" ht="15">
      <c r="A27" s="404"/>
      <c r="B27" s="85" t="s">
        <v>21</v>
      </c>
      <c r="C27" s="406"/>
      <c r="D27" s="407"/>
      <c r="E27" s="407"/>
    </row>
    <row r="28" spans="1:5" ht="15">
      <c r="A28" s="329"/>
      <c r="B28" s="85"/>
      <c r="C28" s="331"/>
      <c r="D28" s="331"/>
      <c r="E28" s="331"/>
    </row>
    <row r="29" spans="1:5" ht="15">
      <c r="A29" s="121"/>
      <c r="B29" s="122"/>
      <c r="C29" s="247"/>
      <c r="D29" s="247"/>
      <c r="E29" s="247"/>
    </row>
    <row r="30" spans="1:5" ht="9" customHeight="1">
      <c r="A30" s="123"/>
      <c r="B30" s="124"/>
      <c r="C30" s="248"/>
      <c r="D30" s="248"/>
      <c r="E30" s="248"/>
    </row>
    <row r="31" spans="1:5" s="120" customFormat="1" ht="15">
      <c r="A31" s="408" t="s">
        <v>23</v>
      </c>
      <c r="B31" s="409"/>
      <c r="C31" s="249" t="s">
        <v>24</v>
      </c>
      <c r="D31" s="249" t="s">
        <v>5</v>
      </c>
      <c r="E31" s="250" t="s">
        <v>7</v>
      </c>
    </row>
    <row r="32" spans="1:5" ht="15">
      <c r="A32" s="404"/>
      <c r="B32" s="85" t="s">
        <v>25</v>
      </c>
      <c r="C32" s="246">
        <f>SUM(C33:C34)</f>
        <v>0</v>
      </c>
      <c r="D32" s="246">
        <v>0</v>
      </c>
      <c r="E32" s="246">
        <v>0</v>
      </c>
    </row>
    <row r="33" spans="1:5" ht="15">
      <c r="A33" s="404"/>
      <c r="B33" s="86" t="s">
        <v>26</v>
      </c>
      <c r="C33" s="331"/>
      <c r="D33" s="331"/>
      <c r="E33" s="331"/>
    </row>
    <row r="34" spans="1:5" ht="15">
      <c r="A34" s="404"/>
      <c r="B34" s="86" t="s">
        <v>27</v>
      </c>
      <c r="C34" s="331"/>
      <c r="D34" s="331"/>
      <c r="E34" s="331"/>
    </row>
    <row r="35" spans="1:5" ht="15">
      <c r="A35" s="329"/>
      <c r="B35" s="87"/>
      <c r="C35" s="331"/>
      <c r="D35" s="331"/>
      <c r="E35" s="331"/>
    </row>
    <row r="36" spans="1:5" ht="15">
      <c r="A36" s="329"/>
      <c r="B36" s="85" t="s">
        <v>28</v>
      </c>
      <c r="C36" s="246">
        <f>+C26+C32</f>
        <v>0</v>
      </c>
      <c r="D36" s="371">
        <f>+D26+D32</f>
        <v>25722059.21000001</v>
      </c>
      <c r="E36" s="371">
        <f>+E26+E32</f>
        <v>36700310.49000001</v>
      </c>
    </row>
    <row r="37" spans="1:5" ht="15">
      <c r="A37" s="329"/>
      <c r="B37" s="85"/>
      <c r="C37" s="331"/>
      <c r="D37" s="331"/>
      <c r="E37" s="331"/>
    </row>
    <row r="38" spans="1:5" ht="9.75" customHeight="1">
      <c r="A38" s="123"/>
      <c r="B38" s="124"/>
      <c r="C38" s="248"/>
      <c r="D38" s="248"/>
      <c r="E38" s="248"/>
    </row>
    <row r="39" spans="1:5" s="120" customFormat="1" ht="15">
      <c r="A39" s="408" t="s">
        <v>23</v>
      </c>
      <c r="B39" s="409"/>
      <c r="C39" s="249" t="s">
        <v>24</v>
      </c>
      <c r="D39" s="249" t="s">
        <v>5</v>
      </c>
      <c r="E39" s="250" t="s">
        <v>7</v>
      </c>
    </row>
    <row r="40" spans="1:5" ht="15">
      <c r="A40" s="329"/>
      <c r="B40" s="85" t="s">
        <v>29</v>
      </c>
      <c r="C40" s="246">
        <f>SUM(C41:C42)</f>
        <v>0</v>
      </c>
      <c r="D40" s="246">
        <f>SUM(D41:D42)</f>
        <v>0</v>
      </c>
      <c r="E40" s="246">
        <f>SUM(E41:E42)</f>
        <v>0</v>
      </c>
    </row>
    <row r="41" spans="1:5" ht="15">
      <c r="A41" s="404"/>
      <c r="B41" s="86" t="s">
        <v>30</v>
      </c>
      <c r="C41" s="331"/>
      <c r="D41" s="410"/>
      <c r="E41" s="410"/>
    </row>
    <row r="42" spans="1:5" ht="15">
      <c r="A42" s="404"/>
      <c r="B42" s="86" t="s">
        <v>31</v>
      </c>
      <c r="C42" s="331"/>
      <c r="D42" s="410"/>
      <c r="E42" s="410"/>
    </row>
    <row r="43" spans="1:5" ht="15">
      <c r="A43" s="404"/>
      <c r="B43" s="86" t="s">
        <v>32</v>
      </c>
      <c r="C43" s="331"/>
      <c r="D43" s="410"/>
      <c r="E43" s="410"/>
    </row>
    <row r="44" spans="1:5" ht="15">
      <c r="A44" s="404"/>
      <c r="B44" s="85" t="s">
        <v>33</v>
      </c>
      <c r="C44" s="246">
        <f>SUM(C45:C46)</f>
        <v>0</v>
      </c>
      <c r="D44" s="246">
        <f>SUM(D45:D46)</f>
        <v>0</v>
      </c>
      <c r="E44" s="246">
        <f>SUM(E45:E46)</f>
        <v>0</v>
      </c>
    </row>
    <row r="45" spans="1:5" ht="15">
      <c r="A45" s="404"/>
      <c r="B45" s="86" t="s">
        <v>34</v>
      </c>
      <c r="C45" s="331"/>
      <c r="D45" s="331"/>
      <c r="E45" s="331"/>
    </row>
    <row r="46" spans="1:5" ht="15">
      <c r="A46" s="404"/>
      <c r="B46" s="86" t="s">
        <v>35</v>
      </c>
      <c r="C46" s="331"/>
      <c r="D46" s="331"/>
      <c r="E46" s="331"/>
    </row>
    <row r="47" spans="1:5" ht="15">
      <c r="A47" s="329"/>
      <c r="B47" s="87"/>
      <c r="C47" s="331"/>
      <c r="D47" s="331"/>
      <c r="E47" s="331"/>
    </row>
    <row r="48" spans="1:5" ht="15" customHeight="1">
      <c r="A48" s="329"/>
      <c r="B48" s="88" t="s">
        <v>36</v>
      </c>
      <c r="C48" s="246">
        <f>+C40-C44</f>
        <v>0</v>
      </c>
      <c r="D48" s="246">
        <f>+D40+D44</f>
        <v>0</v>
      </c>
      <c r="E48" s="246">
        <f>+E40+E44</f>
        <v>0</v>
      </c>
    </row>
    <row r="49" spans="1:5" ht="9.75" customHeight="1">
      <c r="A49" s="123"/>
      <c r="B49" s="124"/>
      <c r="C49" s="248"/>
      <c r="D49" s="248"/>
      <c r="E49" s="248"/>
    </row>
    <row r="50" spans="1:5" s="120" customFormat="1" ht="15">
      <c r="A50" s="408" t="s">
        <v>23</v>
      </c>
      <c r="B50" s="409"/>
      <c r="C50" s="249" t="s">
        <v>24</v>
      </c>
      <c r="D50" s="249" t="s">
        <v>5</v>
      </c>
      <c r="E50" s="250" t="s">
        <v>7</v>
      </c>
    </row>
    <row r="51" spans="1:5" ht="15">
      <c r="A51" s="404"/>
      <c r="B51" s="411" t="s">
        <v>9</v>
      </c>
      <c r="C51" s="412">
        <f>+C10</f>
        <v>448204596.9</v>
      </c>
      <c r="D51" s="412">
        <f>+D10</f>
        <v>216861231.21</v>
      </c>
      <c r="E51" s="412">
        <f>+E10</f>
        <v>216861231.21</v>
      </c>
    </row>
    <row r="52" spans="1:5" ht="15">
      <c r="A52" s="404"/>
      <c r="B52" s="411"/>
      <c r="C52" s="413"/>
      <c r="D52" s="413"/>
      <c r="E52" s="413"/>
    </row>
    <row r="53" spans="1:5" ht="22.5">
      <c r="A53" s="404"/>
      <c r="B53" s="367" t="s">
        <v>37</v>
      </c>
      <c r="C53" s="331">
        <f>+C54+C55</f>
        <v>0</v>
      </c>
      <c r="D53" s="331">
        <v>0</v>
      </c>
      <c r="E53" s="331">
        <v>0</v>
      </c>
    </row>
    <row r="54" spans="1:5" ht="15">
      <c r="A54" s="404"/>
      <c r="B54" s="89" t="s">
        <v>38</v>
      </c>
      <c r="C54" s="331">
        <v>0</v>
      </c>
      <c r="D54" s="331">
        <v>0</v>
      </c>
      <c r="E54" s="331">
        <v>0</v>
      </c>
    </row>
    <row r="55" spans="1:5" ht="15">
      <c r="A55" s="404"/>
      <c r="B55" s="89" t="s">
        <v>34</v>
      </c>
      <c r="C55" s="331">
        <v>0</v>
      </c>
      <c r="D55" s="331">
        <v>0</v>
      </c>
      <c r="E55" s="331">
        <v>0</v>
      </c>
    </row>
    <row r="56" spans="1:5" ht="15">
      <c r="A56" s="404"/>
      <c r="B56" s="90"/>
      <c r="C56" s="331"/>
      <c r="D56" s="331"/>
      <c r="E56" s="331"/>
    </row>
    <row r="57" spans="1:5" ht="15">
      <c r="A57" s="329"/>
      <c r="B57" s="91" t="s">
        <v>13</v>
      </c>
      <c r="C57" s="331">
        <f>+C15</f>
        <v>448204596.9</v>
      </c>
      <c r="D57" s="331">
        <f>+D15</f>
        <v>192339172</v>
      </c>
      <c r="E57" s="331">
        <f>+E15</f>
        <v>182219782.92</v>
      </c>
    </row>
    <row r="58" spans="1:5" ht="15">
      <c r="A58" s="329"/>
      <c r="B58" s="92"/>
      <c r="C58" s="331"/>
      <c r="D58" s="331"/>
      <c r="E58" s="331"/>
    </row>
    <row r="59" spans="1:5" ht="15">
      <c r="A59" s="329"/>
      <c r="B59" s="91" t="s">
        <v>16</v>
      </c>
      <c r="C59" s="307"/>
      <c r="D59" s="331">
        <v>0</v>
      </c>
      <c r="E59" s="331">
        <v>0</v>
      </c>
    </row>
    <row r="60" spans="1:5" ht="15">
      <c r="A60" s="329"/>
      <c r="B60" s="92"/>
      <c r="C60" s="331"/>
      <c r="D60" s="331"/>
      <c r="E60" s="331"/>
    </row>
    <row r="61" spans="1:5" ht="15">
      <c r="A61" s="404"/>
      <c r="B61" s="93" t="s">
        <v>39</v>
      </c>
      <c r="C61" s="331">
        <f>+C51+C53-C57-+C59</f>
        <v>0</v>
      </c>
      <c r="D61" s="372">
        <f>+D51+D53-D57-+D59</f>
        <v>24522059.21000001</v>
      </c>
      <c r="E61" s="372">
        <f>+E51+E53-E57-+E59</f>
        <v>34641448.29000002</v>
      </c>
    </row>
    <row r="62" spans="1:5" ht="15">
      <c r="A62" s="404"/>
      <c r="B62" s="93" t="s">
        <v>40</v>
      </c>
      <c r="C62" s="331">
        <f>+C51-C57</f>
        <v>0</v>
      </c>
      <c r="D62" s="372">
        <f>+D51-D57</f>
        <v>24522059.21000001</v>
      </c>
      <c r="E62" s="372">
        <f>+E51-E57</f>
        <v>34641448.29000002</v>
      </c>
    </row>
    <row r="63" spans="1:5" ht="15">
      <c r="A63" s="404"/>
      <c r="B63" s="93" t="s">
        <v>41</v>
      </c>
      <c r="C63" s="334"/>
      <c r="D63" s="334"/>
      <c r="E63" s="334"/>
    </row>
    <row r="64" spans="1:5" ht="10.5" customHeight="1">
      <c r="A64" s="123"/>
      <c r="B64" s="124"/>
      <c r="C64" s="248"/>
      <c r="D64" s="248"/>
      <c r="E64" s="248"/>
    </row>
    <row r="65" spans="1:5" s="120" customFormat="1" ht="15">
      <c r="A65" s="408" t="s">
        <v>23</v>
      </c>
      <c r="B65" s="409"/>
      <c r="C65" s="249" t="s">
        <v>24</v>
      </c>
      <c r="D65" s="249" t="s">
        <v>5</v>
      </c>
      <c r="E65" s="250" t="s">
        <v>7</v>
      </c>
    </row>
    <row r="66" spans="1:5" ht="15">
      <c r="A66" s="404"/>
      <c r="B66" s="251" t="s">
        <v>10</v>
      </c>
      <c r="C66" s="331">
        <f>+C11</f>
        <v>3258862.2</v>
      </c>
      <c r="D66" s="331">
        <f>+D11</f>
        <v>2058862.2</v>
      </c>
      <c r="E66" s="331">
        <f>+E11</f>
        <v>2058862.2</v>
      </c>
    </row>
    <row r="67" spans="1:5" ht="15">
      <c r="A67" s="404"/>
      <c r="B67" s="251"/>
      <c r="C67" s="331"/>
      <c r="D67" s="331"/>
      <c r="E67" s="331"/>
    </row>
    <row r="68" spans="1:5" ht="15">
      <c r="A68" s="404"/>
      <c r="B68" s="330" t="s">
        <v>42</v>
      </c>
      <c r="C68" s="331">
        <f>+C70+C72</f>
        <v>0</v>
      </c>
      <c r="D68" s="331">
        <f>+D70+D72</f>
        <v>0</v>
      </c>
      <c r="E68" s="331">
        <f>+E70+E72</f>
        <v>0</v>
      </c>
    </row>
    <row r="69" spans="1:5" ht="15">
      <c r="A69" s="404"/>
      <c r="B69" s="330" t="s">
        <v>43</v>
      </c>
      <c r="C69" s="331"/>
      <c r="D69" s="331"/>
      <c r="E69" s="331"/>
    </row>
    <row r="70" spans="1:5" ht="15">
      <c r="A70" s="404"/>
      <c r="B70" s="89" t="s">
        <v>44</v>
      </c>
      <c r="C70" s="331">
        <v>0</v>
      </c>
      <c r="D70" s="331">
        <v>0</v>
      </c>
      <c r="E70" s="331">
        <v>0</v>
      </c>
    </row>
    <row r="71" spans="1:5" ht="15">
      <c r="A71" s="404"/>
      <c r="B71" s="89" t="s">
        <v>32</v>
      </c>
      <c r="C71" s="331"/>
      <c r="D71" s="331"/>
      <c r="E71" s="331"/>
    </row>
    <row r="72" spans="1:5" ht="15">
      <c r="A72" s="404"/>
      <c r="B72" s="89" t="s">
        <v>35</v>
      </c>
      <c r="C72" s="331">
        <v>0</v>
      </c>
      <c r="D72" s="331">
        <v>0</v>
      </c>
      <c r="E72" s="331">
        <v>0</v>
      </c>
    </row>
    <row r="73" spans="1:5" ht="15">
      <c r="A73" s="404"/>
      <c r="B73" s="90"/>
      <c r="C73" s="331"/>
      <c r="D73" s="331"/>
      <c r="E73" s="331"/>
    </row>
    <row r="74" spans="1:5" ht="15">
      <c r="A74" s="329"/>
      <c r="B74" s="91" t="s">
        <v>14</v>
      </c>
      <c r="C74" s="331">
        <f>+C16</f>
        <v>3258862.2</v>
      </c>
      <c r="D74" s="331">
        <f>+D16</f>
        <v>858862.2</v>
      </c>
      <c r="E74" s="331">
        <f>+E16</f>
        <v>0</v>
      </c>
    </row>
    <row r="75" spans="1:5" ht="15">
      <c r="A75" s="329"/>
      <c r="B75" s="92"/>
      <c r="C75" s="331"/>
      <c r="D75" s="331"/>
      <c r="E75" s="331"/>
    </row>
    <row r="76" spans="1:5" ht="15">
      <c r="A76" s="329"/>
      <c r="B76" s="91" t="s">
        <v>45</v>
      </c>
      <c r="C76" s="307"/>
      <c r="D76" s="331">
        <v>0</v>
      </c>
      <c r="E76" s="331">
        <v>0</v>
      </c>
    </row>
    <row r="77" spans="1:5" ht="15">
      <c r="A77" s="329"/>
      <c r="B77" s="92"/>
      <c r="C77" s="331"/>
      <c r="D77" s="331"/>
      <c r="E77" s="331"/>
    </row>
    <row r="78" spans="1:5" ht="15">
      <c r="A78" s="404"/>
      <c r="B78" s="93" t="s">
        <v>527</v>
      </c>
      <c r="C78" s="331">
        <f>+C66+C68-C74+C76</f>
        <v>0</v>
      </c>
      <c r="D78" s="331">
        <f>+D66+D68-D74+D76</f>
        <v>1200000</v>
      </c>
      <c r="E78" s="331">
        <f>+E66+E68-E74+E76</f>
        <v>2058862.2</v>
      </c>
    </row>
    <row r="79" spans="1:5" ht="15">
      <c r="A79" s="404"/>
      <c r="B79" s="93" t="s">
        <v>46</v>
      </c>
      <c r="C79" s="331">
        <f>+C78-C68</f>
        <v>0</v>
      </c>
      <c r="D79" s="331">
        <f>+D78-D68</f>
        <v>1200000</v>
      </c>
      <c r="E79" s="331">
        <f>+E78-E68</f>
        <v>2058862.2</v>
      </c>
    </row>
    <row r="80" spans="1:5" ht="15">
      <c r="A80" s="404"/>
      <c r="B80" s="93" t="s">
        <v>47</v>
      </c>
      <c r="C80" s="331"/>
      <c r="D80" s="331"/>
      <c r="E80" s="331"/>
    </row>
    <row r="81" spans="1:5" ht="15">
      <c r="A81" s="414"/>
      <c r="B81" s="94"/>
      <c r="C81" s="252"/>
      <c r="D81" s="252"/>
      <c r="E81" s="252"/>
    </row>
    <row r="82" spans="1:5" ht="15">
      <c r="A82" s="236"/>
      <c r="B82" s="237"/>
      <c r="C82" s="306"/>
      <c r="D82" s="306"/>
      <c r="E82" s="306"/>
    </row>
    <row r="83" spans="1:5" ht="15">
      <c r="A83" s="236"/>
      <c r="B83" s="237"/>
      <c r="C83" s="306"/>
      <c r="D83" s="306"/>
      <c r="E83" s="306"/>
    </row>
    <row r="87" ht="15"/>
    <row r="88" ht="15"/>
    <row r="89" ht="15"/>
  </sheetData>
  <sheetProtection/>
  <mergeCells count="34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C18:C19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60" zoomScaleSheetLayoutView="160" zoomScalePageLayoutView="0" workbookViewId="0" topLeftCell="A1">
      <selection activeCell="E20" sqref="E20:E21"/>
    </sheetView>
  </sheetViews>
  <sheetFormatPr defaultColWidth="11.421875" defaultRowHeight="15"/>
  <cols>
    <col min="3" max="3" width="27.140625" style="0" bestFit="1" customWidth="1"/>
    <col min="4" max="4" width="12.140625" style="263" customWidth="1"/>
    <col min="5" max="5" width="11.7109375" style="263" customWidth="1"/>
    <col min="6" max="6" width="12.00390625" style="263" customWidth="1"/>
    <col min="7" max="7" width="13.8515625" style="263" bestFit="1" customWidth="1"/>
    <col min="8" max="8" width="11.00390625" style="263" customWidth="1"/>
    <col min="9" max="9" width="10.8515625" style="263" customWidth="1"/>
    <col min="10" max="10" width="15.140625" style="0" bestFit="1" customWidth="1"/>
    <col min="11" max="11" width="16.28125" style="0" bestFit="1" customWidth="1"/>
  </cols>
  <sheetData>
    <row r="1" spans="1:9" ht="15">
      <c r="A1" s="415" t="str">
        <f>+'[1]FORMATO4'!A1:E1</f>
        <v>COLEGIO DE ESTUDIOS CIENTÍFICOS Y TECNOLÓGICOS DEL ESTADO DE TLAXCALA</v>
      </c>
      <c r="B1" s="416"/>
      <c r="C1" s="416"/>
      <c r="D1" s="416"/>
      <c r="E1" s="416"/>
      <c r="F1" s="416"/>
      <c r="G1" s="416"/>
      <c r="H1" s="416"/>
      <c r="I1" s="417"/>
    </row>
    <row r="2" spans="1:9" ht="15">
      <c r="A2" s="418" t="s">
        <v>48</v>
      </c>
      <c r="B2" s="419"/>
      <c r="C2" s="419"/>
      <c r="D2" s="419"/>
      <c r="E2" s="419"/>
      <c r="F2" s="419"/>
      <c r="G2" s="419"/>
      <c r="H2" s="419"/>
      <c r="I2" s="420"/>
    </row>
    <row r="3" spans="1:9" ht="15">
      <c r="A3" s="418" t="str">
        <f>+'[1]FORMATO4'!A3</f>
        <v>Del 1 de enero al 30 de Junio de 2019</v>
      </c>
      <c r="B3" s="419"/>
      <c r="C3" s="419"/>
      <c r="D3" s="419"/>
      <c r="E3" s="419"/>
      <c r="F3" s="419"/>
      <c r="G3" s="419"/>
      <c r="H3" s="419"/>
      <c r="I3" s="420"/>
    </row>
    <row r="4" spans="1:9" ht="15">
      <c r="A4" s="421" t="s">
        <v>1</v>
      </c>
      <c r="B4" s="422"/>
      <c r="C4" s="422"/>
      <c r="D4" s="422"/>
      <c r="E4" s="422"/>
      <c r="F4" s="422"/>
      <c r="G4" s="422"/>
      <c r="H4" s="422"/>
      <c r="I4" s="423"/>
    </row>
    <row r="5" spans="1:9" ht="15">
      <c r="A5" s="424"/>
      <c r="B5" s="425"/>
      <c r="C5" s="426"/>
      <c r="D5" s="427" t="s">
        <v>49</v>
      </c>
      <c r="E5" s="428"/>
      <c r="F5" s="428"/>
      <c r="G5" s="428"/>
      <c r="H5" s="429"/>
      <c r="I5" s="430" t="s">
        <v>50</v>
      </c>
    </row>
    <row r="6" spans="1:9" ht="15">
      <c r="A6" s="433" t="s">
        <v>23</v>
      </c>
      <c r="B6" s="434"/>
      <c r="C6" s="435"/>
      <c r="D6" s="430" t="s">
        <v>52</v>
      </c>
      <c r="E6" s="344" t="s">
        <v>53</v>
      </c>
      <c r="F6" s="430" t="s">
        <v>55</v>
      </c>
      <c r="G6" s="430" t="s">
        <v>5</v>
      </c>
      <c r="H6" s="430" t="s">
        <v>56</v>
      </c>
      <c r="I6" s="431"/>
    </row>
    <row r="7" spans="1:9" ht="15">
      <c r="A7" s="436" t="s">
        <v>51</v>
      </c>
      <c r="B7" s="437"/>
      <c r="C7" s="438"/>
      <c r="D7" s="432"/>
      <c r="E7" s="345" t="s">
        <v>54</v>
      </c>
      <c r="F7" s="432"/>
      <c r="G7" s="432"/>
      <c r="H7" s="432"/>
      <c r="I7" s="432"/>
    </row>
    <row r="8" spans="1:9" ht="15">
      <c r="A8" s="439"/>
      <c r="B8" s="440"/>
      <c r="C8" s="441"/>
      <c r="D8" s="290"/>
      <c r="E8" s="290"/>
      <c r="F8" s="290"/>
      <c r="G8" s="290"/>
      <c r="H8" s="290"/>
      <c r="I8" s="290"/>
    </row>
    <row r="9" spans="1:9" ht="15">
      <c r="A9" s="442" t="s">
        <v>57</v>
      </c>
      <c r="B9" s="443"/>
      <c r="C9" s="444"/>
      <c r="D9" s="253"/>
      <c r="E9" s="253"/>
      <c r="F9" s="253"/>
      <c r="G9" s="253"/>
      <c r="H9" s="253"/>
      <c r="I9" s="253"/>
    </row>
    <row r="10" spans="1:9" ht="15">
      <c r="A10" s="341"/>
      <c r="B10" s="445" t="s">
        <v>58</v>
      </c>
      <c r="C10" s="446"/>
      <c r="D10" s="253"/>
      <c r="E10" s="253"/>
      <c r="F10" s="253"/>
      <c r="G10" s="253"/>
      <c r="H10" s="253"/>
      <c r="I10" s="253"/>
    </row>
    <row r="11" spans="1:9" ht="15">
      <c r="A11" s="341"/>
      <c r="B11" s="445" t="s">
        <v>59</v>
      </c>
      <c r="C11" s="446"/>
      <c r="D11" s="253"/>
      <c r="E11" s="253"/>
      <c r="F11" s="253"/>
      <c r="G11" s="253"/>
      <c r="H11" s="253"/>
      <c r="I11" s="253"/>
    </row>
    <row r="12" spans="1:9" ht="15">
      <c r="A12" s="341"/>
      <c r="B12" s="445" t="s">
        <v>60</v>
      </c>
      <c r="C12" s="446"/>
      <c r="D12" s="253"/>
      <c r="E12" s="253"/>
      <c r="F12" s="253"/>
      <c r="G12" s="253"/>
      <c r="H12" s="253"/>
      <c r="I12" s="253"/>
    </row>
    <row r="13" spans="1:9" ht="15">
      <c r="A13" s="341"/>
      <c r="B13" s="445" t="s">
        <v>61</v>
      </c>
      <c r="C13" s="446"/>
      <c r="D13" s="253"/>
      <c r="E13" s="253"/>
      <c r="F13" s="253"/>
      <c r="G13" s="253"/>
      <c r="H13" s="253"/>
      <c r="I13" s="253"/>
    </row>
    <row r="14" spans="1:9" ht="15">
      <c r="A14" s="341"/>
      <c r="B14" s="445" t="s">
        <v>62</v>
      </c>
      <c r="C14" s="446"/>
      <c r="D14" s="253"/>
      <c r="E14" s="253">
        <v>13795</v>
      </c>
      <c r="F14" s="253">
        <f>+D14+E14</f>
        <v>13795</v>
      </c>
      <c r="G14" s="253">
        <f>+E14</f>
        <v>13795</v>
      </c>
      <c r="H14" s="253">
        <f>+G14</f>
        <v>13795</v>
      </c>
      <c r="I14" s="339">
        <f>+D14+E14-G14</f>
        <v>0</v>
      </c>
    </row>
    <row r="15" spans="1:9" ht="15">
      <c r="A15" s="341"/>
      <c r="B15" s="445" t="s">
        <v>63</v>
      </c>
      <c r="C15" s="446"/>
      <c r="D15" s="253"/>
      <c r="E15" s="253">
        <v>53</v>
      </c>
      <c r="F15" s="253">
        <f>+D15+E15</f>
        <v>53</v>
      </c>
      <c r="G15" s="253">
        <f>+E15</f>
        <v>53</v>
      </c>
      <c r="H15" s="253">
        <f>+G15</f>
        <v>53</v>
      </c>
      <c r="I15" s="339">
        <f>+D15+E15-G15</f>
        <v>0</v>
      </c>
    </row>
    <row r="16" spans="1:9" ht="15">
      <c r="A16" s="341"/>
      <c r="B16" s="445" t="s">
        <v>64</v>
      </c>
      <c r="C16" s="446"/>
      <c r="D16" s="253"/>
      <c r="E16" s="253"/>
      <c r="F16" s="253"/>
      <c r="G16" s="253"/>
      <c r="H16" s="253"/>
      <c r="I16" s="253"/>
    </row>
    <row r="17" spans="1:9" ht="15">
      <c r="A17" s="447"/>
      <c r="B17" s="445" t="s">
        <v>65</v>
      </c>
      <c r="C17" s="446"/>
      <c r="D17" s="448">
        <f>SUM(D19:D32)</f>
        <v>217131015.41</v>
      </c>
      <c r="E17" s="448">
        <f>SUM(E19:E32)</f>
        <v>6971283.04</v>
      </c>
      <c r="F17" s="448">
        <f>SUM(F19:F32)</f>
        <v>224102298.45</v>
      </c>
      <c r="G17" s="449">
        <f>SUM(G19:G32)</f>
        <v>106597987.94</v>
      </c>
      <c r="H17" s="449">
        <f>SUM(H19:H32)</f>
        <v>106597987.94</v>
      </c>
      <c r="I17" s="449">
        <f>+D17+E17-G17</f>
        <v>117504310.50999999</v>
      </c>
    </row>
    <row r="18" spans="1:9" ht="15">
      <c r="A18" s="447"/>
      <c r="B18" s="445" t="s">
        <v>66</v>
      </c>
      <c r="C18" s="446"/>
      <c r="D18" s="448"/>
      <c r="E18" s="448"/>
      <c r="F18" s="448"/>
      <c r="G18" s="449"/>
      <c r="H18" s="449"/>
      <c r="I18" s="449"/>
    </row>
    <row r="19" spans="1:9" ht="15">
      <c r="A19" s="341"/>
      <c r="B19" s="342"/>
      <c r="C19" s="340" t="s">
        <v>67</v>
      </c>
      <c r="D19" s="259">
        <v>217131015.41</v>
      </c>
      <c r="E19" s="259">
        <v>6971283.04</v>
      </c>
      <c r="F19" s="259">
        <f>+D19+E19</f>
        <v>224102298.45</v>
      </c>
      <c r="G19" s="253">
        <v>106597987.94</v>
      </c>
      <c r="H19" s="253">
        <v>106597987.94</v>
      </c>
      <c r="I19" s="253">
        <f>+D19+E19-G19</f>
        <v>117504310.50999999</v>
      </c>
    </row>
    <row r="20" spans="1:9" ht="15">
      <c r="A20" s="341"/>
      <c r="B20" s="342"/>
      <c r="C20" s="340" t="s">
        <v>68</v>
      </c>
      <c r="D20" s="253"/>
      <c r="E20" s="253"/>
      <c r="F20" s="253"/>
      <c r="G20" s="253"/>
      <c r="H20" s="253"/>
      <c r="I20" s="253"/>
    </row>
    <row r="21" spans="1:9" ht="15">
      <c r="A21" s="341"/>
      <c r="B21" s="342"/>
      <c r="C21" s="340" t="s">
        <v>69</v>
      </c>
      <c r="D21" s="253"/>
      <c r="E21" s="253"/>
      <c r="F21" s="253"/>
      <c r="G21" s="253"/>
      <c r="H21" s="253"/>
      <c r="I21" s="253"/>
    </row>
    <row r="22" spans="1:9" ht="15">
      <c r="A22" s="341"/>
      <c r="B22" s="342"/>
      <c r="C22" s="340" t="s">
        <v>70</v>
      </c>
      <c r="D22" s="253"/>
      <c r="E22" s="253"/>
      <c r="F22" s="253"/>
      <c r="G22" s="253"/>
      <c r="H22" s="253"/>
      <c r="I22" s="253"/>
    </row>
    <row r="23" spans="1:9" ht="15">
      <c r="A23" s="341"/>
      <c r="B23" s="342"/>
      <c r="C23" s="340" t="s">
        <v>71</v>
      </c>
      <c r="D23" s="253"/>
      <c r="E23" s="253"/>
      <c r="F23" s="253"/>
      <c r="G23" s="253"/>
      <c r="H23" s="253"/>
      <c r="I23" s="253"/>
    </row>
    <row r="24" spans="1:9" ht="15">
      <c r="A24" s="447"/>
      <c r="B24" s="450"/>
      <c r="C24" s="340" t="s">
        <v>72</v>
      </c>
      <c r="D24" s="451"/>
      <c r="E24" s="451"/>
      <c r="F24" s="451"/>
      <c r="G24" s="451"/>
      <c r="H24" s="451"/>
      <c r="I24" s="451"/>
    </row>
    <row r="25" spans="1:9" ht="15">
      <c r="A25" s="447"/>
      <c r="B25" s="450"/>
      <c r="C25" s="340" t="s">
        <v>73</v>
      </c>
      <c r="D25" s="451"/>
      <c r="E25" s="451"/>
      <c r="F25" s="451"/>
      <c r="G25" s="451"/>
      <c r="H25" s="451"/>
      <c r="I25" s="451"/>
    </row>
    <row r="26" spans="1:9" ht="15">
      <c r="A26" s="447"/>
      <c r="B26" s="450"/>
      <c r="C26" s="340" t="s">
        <v>74</v>
      </c>
      <c r="D26" s="451"/>
      <c r="E26" s="451"/>
      <c r="F26" s="451"/>
      <c r="G26" s="451"/>
      <c r="H26" s="451"/>
      <c r="I26" s="451"/>
    </row>
    <row r="27" spans="1:9" ht="15">
      <c r="A27" s="447"/>
      <c r="B27" s="450"/>
      <c r="C27" s="340" t="s">
        <v>75</v>
      </c>
      <c r="D27" s="451"/>
      <c r="E27" s="451"/>
      <c r="F27" s="451"/>
      <c r="G27" s="451"/>
      <c r="H27" s="451"/>
      <c r="I27" s="451"/>
    </row>
    <row r="28" spans="1:9" ht="15">
      <c r="A28" s="341"/>
      <c r="B28" s="342"/>
      <c r="C28" s="340" t="s">
        <v>76</v>
      </c>
      <c r="D28" s="253"/>
      <c r="E28" s="253"/>
      <c r="F28" s="253"/>
      <c r="G28" s="253"/>
      <c r="H28" s="253"/>
      <c r="I28" s="253"/>
    </row>
    <row r="29" spans="1:9" ht="15">
      <c r="A29" s="341"/>
      <c r="B29" s="342"/>
      <c r="C29" s="340" t="s">
        <v>77</v>
      </c>
      <c r="D29" s="253"/>
      <c r="E29" s="253"/>
      <c r="F29" s="253"/>
      <c r="G29" s="253"/>
      <c r="H29" s="253"/>
      <c r="I29" s="253"/>
    </row>
    <row r="30" spans="1:9" ht="15">
      <c r="A30" s="341"/>
      <c r="B30" s="342"/>
      <c r="C30" s="340" t="s">
        <v>78</v>
      </c>
      <c r="D30" s="253"/>
      <c r="E30" s="253"/>
      <c r="F30" s="253"/>
      <c r="G30" s="253"/>
      <c r="H30" s="253"/>
      <c r="I30" s="253"/>
    </row>
    <row r="31" spans="1:9" ht="15">
      <c r="A31" s="447"/>
      <c r="B31" s="450"/>
      <c r="C31" s="340" t="s">
        <v>79</v>
      </c>
      <c r="D31" s="451"/>
      <c r="E31" s="451"/>
      <c r="F31" s="451"/>
      <c r="G31" s="451"/>
      <c r="H31" s="451"/>
      <c r="I31" s="451"/>
    </row>
    <row r="32" spans="1:9" ht="15">
      <c r="A32" s="447"/>
      <c r="B32" s="450"/>
      <c r="C32" s="340" t="s">
        <v>80</v>
      </c>
      <c r="D32" s="451"/>
      <c r="E32" s="451"/>
      <c r="F32" s="451"/>
      <c r="G32" s="451"/>
      <c r="H32" s="451"/>
      <c r="I32" s="451"/>
    </row>
    <row r="33" spans="1:9" ht="15">
      <c r="A33" s="447"/>
      <c r="B33" s="445" t="s">
        <v>81</v>
      </c>
      <c r="C33" s="446"/>
      <c r="D33" s="451">
        <f aca="true" t="shared" si="0" ref="D33:I33">SUM(D35:D40)</f>
        <v>0</v>
      </c>
      <c r="E33" s="451">
        <f t="shared" si="0"/>
        <v>0</v>
      </c>
      <c r="F33" s="451">
        <f t="shared" si="0"/>
        <v>0</v>
      </c>
      <c r="G33" s="451">
        <f t="shared" si="0"/>
        <v>0</v>
      </c>
      <c r="H33" s="451">
        <f t="shared" si="0"/>
        <v>0</v>
      </c>
      <c r="I33" s="451">
        <f t="shared" si="0"/>
        <v>0</v>
      </c>
    </row>
    <row r="34" spans="1:9" ht="15">
      <c r="A34" s="447"/>
      <c r="B34" s="445" t="s">
        <v>82</v>
      </c>
      <c r="C34" s="446"/>
      <c r="D34" s="451"/>
      <c r="E34" s="451"/>
      <c r="F34" s="451"/>
      <c r="G34" s="451"/>
      <c r="H34" s="451"/>
      <c r="I34" s="451"/>
    </row>
    <row r="35" spans="1:9" ht="15">
      <c r="A35" s="341"/>
      <c r="B35" s="342"/>
      <c r="C35" s="340" t="s">
        <v>83</v>
      </c>
      <c r="D35" s="253"/>
      <c r="E35" s="253"/>
      <c r="F35" s="253"/>
      <c r="G35" s="253"/>
      <c r="H35" s="253"/>
      <c r="I35" s="253"/>
    </row>
    <row r="36" spans="1:9" ht="15">
      <c r="A36" s="341"/>
      <c r="B36" s="342"/>
      <c r="C36" s="340" t="s">
        <v>84</v>
      </c>
      <c r="D36" s="253"/>
      <c r="E36" s="253"/>
      <c r="F36" s="253"/>
      <c r="G36" s="253"/>
      <c r="H36" s="253"/>
      <c r="I36" s="253"/>
    </row>
    <row r="37" spans="1:9" ht="15">
      <c r="A37" s="341"/>
      <c r="B37" s="342"/>
      <c r="C37" s="340" t="s">
        <v>85</v>
      </c>
      <c r="D37" s="253"/>
      <c r="E37" s="253"/>
      <c r="F37" s="253"/>
      <c r="G37" s="253"/>
      <c r="H37" s="253"/>
      <c r="I37" s="253"/>
    </row>
    <row r="38" spans="1:9" ht="15">
      <c r="A38" s="447"/>
      <c r="B38" s="450"/>
      <c r="C38" s="340" t="s">
        <v>86</v>
      </c>
      <c r="D38" s="451"/>
      <c r="E38" s="451"/>
      <c r="F38" s="451"/>
      <c r="G38" s="451"/>
      <c r="H38" s="451"/>
      <c r="I38" s="451"/>
    </row>
    <row r="39" spans="1:9" ht="15">
      <c r="A39" s="447"/>
      <c r="B39" s="450"/>
      <c r="C39" s="340" t="s">
        <v>87</v>
      </c>
      <c r="D39" s="451"/>
      <c r="E39" s="451"/>
      <c r="F39" s="451"/>
      <c r="G39" s="451"/>
      <c r="H39" s="451"/>
      <c r="I39" s="451"/>
    </row>
    <row r="40" spans="1:9" ht="15">
      <c r="A40" s="341"/>
      <c r="B40" s="342"/>
      <c r="C40" s="340" t="s">
        <v>88</v>
      </c>
      <c r="D40" s="253"/>
      <c r="E40" s="253"/>
      <c r="F40" s="253"/>
      <c r="G40" s="253"/>
      <c r="H40" s="253"/>
      <c r="I40" s="253"/>
    </row>
    <row r="41" spans="1:9" ht="15">
      <c r="A41" s="1"/>
      <c r="B41" s="452" t="s">
        <v>89</v>
      </c>
      <c r="C41" s="453"/>
      <c r="D41" s="254"/>
      <c r="E41" s="254"/>
      <c r="F41" s="254"/>
      <c r="G41" s="254"/>
      <c r="H41" s="254"/>
      <c r="I41" s="254"/>
    </row>
    <row r="42" spans="1:11" ht="15">
      <c r="A42" s="2"/>
      <c r="B42" s="454" t="s">
        <v>90</v>
      </c>
      <c r="C42" s="455"/>
      <c r="D42" s="284">
        <f>+D43</f>
        <v>217131015.41</v>
      </c>
      <c r="E42" s="284">
        <f>+E43</f>
        <v>6971283.04</v>
      </c>
      <c r="F42" s="255">
        <f>+F43</f>
        <v>224102298.45</v>
      </c>
      <c r="G42" s="255">
        <f>+G43</f>
        <v>110263243.27</v>
      </c>
      <c r="H42" s="255">
        <f>+H43</f>
        <v>110263243.27</v>
      </c>
      <c r="I42" s="255">
        <f>+F42-G42</f>
        <v>113839055.17999999</v>
      </c>
      <c r="J42" s="81"/>
      <c r="K42" s="4"/>
    </row>
    <row r="43" spans="1:9" ht="15">
      <c r="A43" s="341"/>
      <c r="B43" s="342"/>
      <c r="C43" s="340" t="s">
        <v>91</v>
      </c>
      <c r="D43" s="259">
        <v>217131015.41</v>
      </c>
      <c r="E43" s="259">
        <v>6971283.04</v>
      </c>
      <c r="F43" s="253">
        <f>+D43+E43</f>
        <v>224102298.45</v>
      </c>
      <c r="G43" s="253">
        <v>110263243.27</v>
      </c>
      <c r="H43" s="253">
        <v>110263243.27</v>
      </c>
      <c r="I43" s="253">
        <f>+F43-G43</f>
        <v>113839055.17999999</v>
      </c>
    </row>
    <row r="44" spans="1:9" ht="15">
      <c r="A44" s="341"/>
      <c r="B44" s="445" t="s">
        <v>92</v>
      </c>
      <c r="C44" s="446"/>
      <c r="D44" s="253">
        <f aca="true" t="shared" si="1" ref="D44:I44">SUM(D45:D46)</f>
        <v>0</v>
      </c>
      <c r="E44" s="253">
        <f t="shared" si="1"/>
        <v>0</v>
      </c>
      <c r="F44" s="253">
        <f t="shared" si="1"/>
        <v>0</v>
      </c>
      <c r="G44" s="253">
        <f t="shared" si="1"/>
        <v>0</v>
      </c>
      <c r="H44" s="253">
        <f t="shared" si="1"/>
        <v>0</v>
      </c>
      <c r="I44" s="253">
        <f t="shared" si="1"/>
        <v>0</v>
      </c>
    </row>
    <row r="45" spans="1:9" ht="15">
      <c r="A45" s="341"/>
      <c r="B45" s="342"/>
      <c r="C45" s="340" t="s">
        <v>93</v>
      </c>
      <c r="D45" s="253"/>
      <c r="E45" s="253"/>
      <c r="F45" s="253"/>
      <c r="G45" s="253"/>
      <c r="H45" s="253"/>
      <c r="I45" s="253"/>
    </row>
    <row r="46" spans="1:9" ht="15">
      <c r="A46" s="341"/>
      <c r="B46" s="342"/>
      <c r="C46" s="340" t="s">
        <v>94</v>
      </c>
      <c r="D46" s="253"/>
      <c r="E46" s="253"/>
      <c r="F46" s="253"/>
      <c r="G46" s="253"/>
      <c r="H46" s="253"/>
      <c r="I46" s="253"/>
    </row>
    <row r="47" spans="1:9" ht="15">
      <c r="A47" s="341"/>
      <c r="B47" s="342"/>
      <c r="C47" s="343"/>
      <c r="D47" s="253"/>
      <c r="E47" s="253"/>
      <c r="F47" s="253"/>
      <c r="G47" s="253"/>
      <c r="H47" s="253"/>
      <c r="I47" s="253"/>
    </row>
    <row r="48" spans="1:9" ht="15">
      <c r="A48" s="442" t="s">
        <v>95</v>
      </c>
      <c r="B48" s="443"/>
      <c r="C48" s="444"/>
      <c r="D48" s="449">
        <f aca="true" t="shared" si="2" ref="D48:I48">+D10+D11+D12+D13+D14+D15+D16+D17+D33+D41+D42+D44</f>
        <v>434262030.82</v>
      </c>
      <c r="E48" s="449">
        <f t="shared" si="2"/>
        <v>13956414.08</v>
      </c>
      <c r="F48" s="449">
        <f t="shared" si="2"/>
        <v>448218444.9</v>
      </c>
      <c r="G48" s="449">
        <f t="shared" si="2"/>
        <v>216875079.20999998</v>
      </c>
      <c r="H48" s="449">
        <f t="shared" si="2"/>
        <v>216875079.20999998</v>
      </c>
      <c r="I48" s="449">
        <f t="shared" si="2"/>
        <v>231343365.69</v>
      </c>
    </row>
    <row r="49" spans="1:9" ht="15">
      <c r="A49" s="442" t="s">
        <v>96</v>
      </c>
      <c r="B49" s="443"/>
      <c r="C49" s="444"/>
      <c r="D49" s="449"/>
      <c r="E49" s="449"/>
      <c r="F49" s="449"/>
      <c r="G49" s="449"/>
      <c r="H49" s="449"/>
      <c r="I49" s="449"/>
    </row>
    <row r="50" spans="1:9" ht="15">
      <c r="A50" s="447"/>
      <c r="B50" s="456"/>
      <c r="C50" s="457"/>
      <c r="D50" s="449"/>
      <c r="E50" s="449"/>
      <c r="F50" s="449"/>
      <c r="G50" s="449"/>
      <c r="H50" s="449"/>
      <c r="I50" s="449"/>
    </row>
    <row r="51" spans="1:9" ht="15">
      <c r="A51" s="442" t="s">
        <v>357</v>
      </c>
      <c r="B51" s="443"/>
      <c r="C51" s="444"/>
      <c r="D51" s="256"/>
      <c r="E51" s="256"/>
      <c r="F51" s="256"/>
      <c r="G51" s="256"/>
      <c r="H51" s="256"/>
      <c r="I51" s="257"/>
    </row>
    <row r="52" spans="1:9" ht="15">
      <c r="A52" s="341"/>
      <c r="B52" s="342"/>
      <c r="C52" s="343"/>
      <c r="D52" s="257"/>
      <c r="E52" s="257"/>
      <c r="F52" s="257"/>
      <c r="G52" s="257"/>
      <c r="H52" s="257"/>
      <c r="I52" s="257"/>
    </row>
    <row r="53" spans="1:9" ht="15">
      <c r="A53" s="442" t="s">
        <v>97</v>
      </c>
      <c r="B53" s="443"/>
      <c r="C53" s="444"/>
      <c r="D53" s="253"/>
      <c r="E53" s="253"/>
      <c r="F53" s="253"/>
      <c r="G53" s="253"/>
      <c r="H53" s="253"/>
      <c r="I53" s="253"/>
    </row>
    <row r="54" spans="1:10" ht="15">
      <c r="A54" s="341"/>
      <c r="B54" s="445" t="s">
        <v>98</v>
      </c>
      <c r="C54" s="446"/>
      <c r="D54" s="253">
        <f>SUM(D55:D70)</f>
        <v>0</v>
      </c>
      <c r="E54" s="258">
        <f>SUM(E55:E70)</f>
        <v>3258862.2</v>
      </c>
      <c r="F54" s="258">
        <f>SUM(F55:F70)</f>
        <v>3258862.2</v>
      </c>
      <c r="G54" s="258">
        <f>SUM(G55:G70)</f>
        <v>2058862.2</v>
      </c>
      <c r="H54" s="258">
        <f>SUM(H55:H70)</f>
        <v>2058862.2</v>
      </c>
      <c r="I54" s="258">
        <f>+F54-G54</f>
        <v>1200000.0000000002</v>
      </c>
      <c r="J54" s="5"/>
    </row>
    <row r="55" spans="1:9" ht="15">
      <c r="A55" s="447"/>
      <c r="B55" s="450"/>
      <c r="C55" s="340" t="s">
        <v>99</v>
      </c>
      <c r="D55" s="451"/>
      <c r="E55" s="451"/>
      <c r="F55" s="451"/>
      <c r="G55" s="451"/>
      <c r="H55" s="451"/>
      <c r="I55" s="451"/>
    </row>
    <row r="56" spans="1:9" ht="15">
      <c r="A56" s="447"/>
      <c r="B56" s="450"/>
      <c r="C56" s="340" t="s">
        <v>100</v>
      </c>
      <c r="D56" s="451"/>
      <c r="E56" s="451"/>
      <c r="F56" s="451"/>
      <c r="G56" s="451"/>
      <c r="H56" s="451"/>
      <c r="I56" s="451"/>
    </row>
    <row r="57" spans="1:9" ht="15">
      <c r="A57" s="447"/>
      <c r="B57" s="450"/>
      <c r="C57" s="340" t="s">
        <v>101</v>
      </c>
      <c r="D57" s="451"/>
      <c r="E57" s="451"/>
      <c r="F57" s="451"/>
      <c r="G57" s="451"/>
      <c r="H57" s="451"/>
      <c r="I57" s="451"/>
    </row>
    <row r="58" spans="1:9" ht="15">
      <c r="A58" s="447"/>
      <c r="B58" s="450"/>
      <c r="C58" s="340" t="s">
        <v>102</v>
      </c>
      <c r="D58" s="451"/>
      <c r="E58" s="451"/>
      <c r="F58" s="451"/>
      <c r="G58" s="451"/>
      <c r="H58" s="451"/>
      <c r="I58" s="451"/>
    </row>
    <row r="59" spans="1:9" ht="15">
      <c r="A59" s="447"/>
      <c r="B59" s="450"/>
      <c r="C59" s="340" t="s">
        <v>103</v>
      </c>
      <c r="D59" s="451"/>
      <c r="E59" s="451"/>
      <c r="F59" s="451"/>
      <c r="G59" s="451"/>
      <c r="H59" s="451"/>
      <c r="I59" s="451"/>
    </row>
    <row r="60" spans="1:9" ht="15">
      <c r="A60" s="447"/>
      <c r="B60" s="450"/>
      <c r="C60" s="340" t="s">
        <v>104</v>
      </c>
      <c r="D60" s="451"/>
      <c r="E60" s="451"/>
      <c r="F60" s="451"/>
      <c r="G60" s="451"/>
      <c r="H60" s="451"/>
      <c r="I60" s="451"/>
    </row>
    <row r="61" spans="1:9" ht="15">
      <c r="A61" s="447"/>
      <c r="B61" s="450"/>
      <c r="C61" s="340" t="s">
        <v>105</v>
      </c>
      <c r="D61" s="451"/>
      <c r="E61" s="451"/>
      <c r="F61" s="451"/>
      <c r="G61" s="451"/>
      <c r="H61" s="451"/>
      <c r="I61" s="451"/>
    </row>
    <row r="62" spans="1:9" ht="15">
      <c r="A62" s="447"/>
      <c r="B62" s="450"/>
      <c r="C62" s="340" t="s">
        <v>106</v>
      </c>
      <c r="D62" s="451"/>
      <c r="E62" s="451"/>
      <c r="F62" s="451"/>
      <c r="G62" s="451"/>
      <c r="H62" s="451"/>
      <c r="I62" s="451"/>
    </row>
    <row r="63" spans="1:9" ht="15">
      <c r="A63" s="447"/>
      <c r="B63" s="450"/>
      <c r="C63" s="340" t="s">
        <v>107</v>
      </c>
      <c r="D63" s="451"/>
      <c r="E63" s="451"/>
      <c r="F63" s="451"/>
      <c r="G63" s="451"/>
      <c r="H63" s="451"/>
      <c r="I63" s="451"/>
    </row>
    <row r="64" spans="1:11" ht="15">
      <c r="A64" s="341"/>
      <c r="B64" s="342"/>
      <c r="C64" s="340" t="s">
        <v>108</v>
      </c>
      <c r="D64" s="259">
        <v>0</v>
      </c>
      <c r="E64" s="259">
        <v>3258862.2</v>
      </c>
      <c r="F64" s="253">
        <f>+D64+E64</f>
        <v>3258862.2</v>
      </c>
      <c r="G64" s="253">
        <v>2058862.2</v>
      </c>
      <c r="H64" s="253">
        <v>2058862.2</v>
      </c>
      <c r="I64" s="253">
        <f>+F64-G64</f>
        <v>1200000.0000000002</v>
      </c>
      <c r="K64" s="4"/>
    </row>
    <row r="65" spans="1:11" ht="15">
      <c r="A65" s="447"/>
      <c r="B65" s="450"/>
      <c r="C65" s="340" t="s">
        <v>109</v>
      </c>
      <c r="D65" s="451"/>
      <c r="E65" s="451"/>
      <c r="F65" s="451"/>
      <c r="G65" s="451"/>
      <c r="H65" s="451"/>
      <c r="I65" s="451"/>
      <c r="K65" s="4"/>
    </row>
    <row r="66" spans="1:9" ht="15">
      <c r="A66" s="447"/>
      <c r="B66" s="450"/>
      <c r="C66" s="340" t="s">
        <v>110</v>
      </c>
      <c r="D66" s="451"/>
      <c r="E66" s="451"/>
      <c r="F66" s="451"/>
      <c r="G66" s="451"/>
      <c r="H66" s="451"/>
      <c r="I66" s="451"/>
    </row>
    <row r="67" spans="1:9" ht="15">
      <c r="A67" s="447"/>
      <c r="B67" s="450"/>
      <c r="C67" s="340" t="s">
        <v>111</v>
      </c>
      <c r="D67" s="451"/>
      <c r="E67" s="451"/>
      <c r="F67" s="451"/>
      <c r="G67" s="451"/>
      <c r="H67" s="451"/>
      <c r="I67" s="451"/>
    </row>
    <row r="68" spans="1:9" ht="15">
      <c r="A68" s="447"/>
      <c r="B68" s="450"/>
      <c r="C68" s="340" t="s">
        <v>112</v>
      </c>
      <c r="D68" s="451"/>
      <c r="E68" s="451"/>
      <c r="F68" s="451"/>
      <c r="G68" s="451"/>
      <c r="H68" s="451"/>
      <c r="I68" s="451"/>
    </row>
    <row r="69" spans="1:9" ht="15">
      <c r="A69" s="447"/>
      <c r="B69" s="450"/>
      <c r="C69" s="340" t="s">
        <v>113</v>
      </c>
      <c r="D69" s="451"/>
      <c r="E69" s="451"/>
      <c r="F69" s="451"/>
      <c r="G69" s="451"/>
      <c r="H69" s="451"/>
      <c r="I69" s="451"/>
    </row>
    <row r="70" spans="1:9" ht="15">
      <c r="A70" s="447"/>
      <c r="B70" s="450"/>
      <c r="C70" s="340" t="s">
        <v>114</v>
      </c>
      <c r="D70" s="451"/>
      <c r="E70" s="451"/>
      <c r="F70" s="451"/>
      <c r="G70" s="451"/>
      <c r="H70" s="451"/>
      <c r="I70" s="451"/>
    </row>
    <row r="71" spans="1:9" ht="15">
      <c r="A71" s="3"/>
      <c r="B71" s="458" t="s">
        <v>115</v>
      </c>
      <c r="C71" s="459"/>
      <c r="D71" s="260">
        <f>SUM(D72:D75)</f>
        <v>0</v>
      </c>
      <c r="E71" s="260">
        <v>0</v>
      </c>
      <c r="F71" s="260">
        <v>0</v>
      </c>
      <c r="G71" s="260">
        <v>0</v>
      </c>
      <c r="H71" s="260">
        <v>0</v>
      </c>
      <c r="I71" s="260">
        <v>0</v>
      </c>
    </row>
    <row r="72" spans="1:9" ht="15">
      <c r="A72" s="95"/>
      <c r="B72" s="96"/>
      <c r="C72" s="97" t="s">
        <v>116</v>
      </c>
      <c r="D72" s="261"/>
      <c r="E72" s="261"/>
      <c r="F72" s="261"/>
      <c r="G72" s="261"/>
      <c r="H72" s="261"/>
      <c r="I72" s="261"/>
    </row>
    <row r="73" spans="1:9" ht="15">
      <c r="A73" s="341"/>
      <c r="B73" s="342"/>
      <c r="C73" s="340" t="s">
        <v>117</v>
      </c>
      <c r="D73" s="253"/>
      <c r="E73" s="253"/>
      <c r="F73" s="253"/>
      <c r="G73" s="253"/>
      <c r="H73" s="253"/>
      <c r="I73" s="253"/>
    </row>
    <row r="74" spans="1:9" ht="15">
      <c r="A74" s="341"/>
      <c r="B74" s="342"/>
      <c r="C74" s="340" t="s">
        <v>118</v>
      </c>
      <c r="D74" s="253"/>
      <c r="E74" s="253"/>
      <c r="F74" s="253"/>
      <c r="G74" s="253"/>
      <c r="H74" s="253"/>
      <c r="I74" s="253"/>
    </row>
    <row r="75" spans="1:9" ht="15">
      <c r="A75" s="341"/>
      <c r="B75" s="342"/>
      <c r="C75" s="340" t="s">
        <v>119</v>
      </c>
      <c r="D75" s="253"/>
      <c r="E75" s="253"/>
      <c r="F75" s="253"/>
      <c r="G75" s="253"/>
      <c r="H75" s="253"/>
      <c r="I75" s="253"/>
    </row>
    <row r="76" spans="1:9" ht="15">
      <c r="A76" s="341"/>
      <c r="B76" s="445" t="s">
        <v>120</v>
      </c>
      <c r="C76" s="446"/>
      <c r="D76" s="253">
        <f>SUM(D77:D79)</f>
        <v>0</v>
      </c>
      <c r="E76" s="253">
        <v>0</v>
      </c>
      <c r="F76" s="253">
        <v>0</v>
      </c>
      <c r="G76" s="253">
        <v>0</v>
      </c>
      <c r="H76" s="253">
        <v>0</v>
      </c>
      <c r="I76" s="253">
        <v>0</v>
      </c>
    </row>
    <row r="77" spans="1:9" ht="15">
      <c r="A77" s="447"/>
      <c r="B77" s="450"/>
      <c r="C77" s="340" t="s">
        <v>121</v>
      </c>
      <c r="D77" s="451"/>
      <c r="E77" s="451"/>
      <c r="F77" s="451"/>
      <c r="G77" s="451"/>
      <c r="H77" s="451"/>
      <c r="I77" s="451"/>
    </row>
    <row r="78" spans="1:9" ht="15">
      <c r="A78" s="447"/>
      <c r="B78" s="450"/>
      <c r="C78" s="340" t="s">
        <v>122</v>
      </c>
      <c r="D78" s="451"/>
      <c r="E78" s="451"/>
      <c r="F78" s="451"/>
      <c r="G78" s="451"/>
      <c r="H78" s="451"/>
      <c r="I78" s="451"/>
    </row>
    <row r="79" spans="1:9" ht="15">
      <c r="A79" s="341"/>
      <c r="B79" s="342"/>
      <c r="C79" s="340" t="s">
        <v>123</v>
      </c>
      <c r="D79" s="253"/>
      <c r="E79" s="253"/>
      <c r="F79" s="253"/>
      <c r="G79" s="253"/>
      <c r="H79" s="253"/>
      <c r="I79" s="253"/>
    </row>
    <row r="80" spans="1:9" ht="15">
      <c r="A80" s="447"/>
      <c r="B80" s="445" t="s">
        <v>124</v>
      </c>
      <c r="C80" s="446"/>
      <c r="D80" s="451"/>
      <c r="E80" s="451"/>
      <c r="F80" s="451"/>
      <c r="G80" s="451"/>
      <c r="H80" s="451"/>
      <c r="I80" s="451"/>
    </row>
    <row r="81" spans="1:9" ht="15">
      <c r="A81" s="447"/>
      <c r="B81" s="445" t="s">
        <v>125</v>
      </c>
      <c r="C81" s="446"/>
      <c r="D81" s="451"/>
      <c r="E81" s="451"/>
      <c r="F81" s="451"/>
      <c r="G81" s="451"/>
      <c r="H81" s="451"/>
      <c r="I81" s="451"/>
    </row>
    <row r="82" spans="1:9" ht="15">
      <c r="A82" s="341"/>
      <c r="B82" s="445" t="s">
        <v>126</v>
      </c>
      <c r="C82" s="446"/>
      <c r="D82" s="253"/>
      <c r="E82" s="253"/>
      <c r="F82" s="253"/>
      <c r="G82" s="253"/>
      <c r="H82" s="253"/>
      <c r="I82" s="253"/>
    </row>
    <row r="83" spans="1:9" ht="15">
      <c r="A83" s="341"/>
      <c r="B83" s="450"/>
      <c r="C83" s="457"/>
      <c r="D83" s="257"/>
      <c r="E83" s="257"/>
      <c r="F83" s="257"/>
      <c r="G83" s="257"/>
      <c r="H83" s="257"/>
      <c r="I83" s="257"/>
    </row>
    <row r="84" spans="1:9" ht="15">
      <c r="A84" s="442" t="s">
        <v>127</v>
      </c>
      <c r="B84" s="443"/>
      <c r="C84" s="444"/>
      <c r="D84" s="460">
        <f>+D54+D71+D76+D80</f>
        <v>0</v>
      </c>
      <c r="E84" s="460">
        <f>+E54+E71+E76+E80</f>
        <v>3258862.2</v>
      </c>
      <c r="F84" s="460">
        <f>+F54+F71+F76+F80</f>
        <v>3258862.2</v>
      </c>
      <c r="G84" s="460">
        <f>+G54+G71+G76</f>
        <v>2058862.2</v>
      </c>
      <c r="H84" s="460">
        <f>+H54+H71+H76</f>
        <v>2058862.2</v>
      </c>
      <c r="I84" s="460">
        <f>+I54+I71+I76+I80</f>
        <v>1200000.0000000002</v>
      </c>
    </row>
    <row r="85" spans="1:9" ht="15">
      <c r="A85" s="442" t="s">
        <v>128</v>
      </c>
      <c r="B85" s="443"/>
      <c r="C85" s="444"/>
      <c r="D85" s="460"/>
      <c r="E85" s="460"/>
      <c r="F85" s="460"/>
      <c r="G85" s="460"/>
      <c r="H85" s="460"/>
      <c r="I85" s="460"/>
    </row>
    <row r="86" spans="1:9" ht="15">
      <c r="A86" s="341"/>
      <c r="B86" s="450"/>
      <c r="C86" s="457"/>
      <c r="D86" s="257"/>
      <c r="E86" s="257"/>
      <c r="F86" s="257"/>
      <c r="G86" s="257"/>
      <c r="H86" s="257"/>
      <c r="I86" s="257"/>
    </row>
    <row r="87" spans="1:9" ht="15">
      <c r="A87" s="442" t="s">
        <v>129</v>
      </c>
      <c r="B87" s="443"/>
      <c r="C87" s="444"/>
      <c r="D87" s="258">
        <f>+D88</f>
        <v>0</v>
      </c>
      <c r="E87" s="253"/>
      <c r="F87" s="253"/>
      <c r="G87" s="253"/>
      <c r="H87" s="253"/>
      <c r="I87" s="253"/>
    </row>
    <row r="88" spans="1:9" ht="15">
      <c r="A88" s="341"/>
      <c r="B88" s="445" t="s">
        <v>130</v>
      </c>
      <c r="C88" s="446"/>
      <c r="D88" s="253">
        <v>0</v>
      </c>
      <c r="E88" s="253"/>
      <c r="F88" s="253"/>
      <c r="G88" s="253"/>
      <c r="H88" s="253"/>
      <c r="I88" s="253"/>
    </row>
    <row r="89" spans="1:9" ht="15">
      <c r="A89" s="341"/>
      <c r="B89" s="450"/>
      <c r="C89" s="457"/>
      <c r="D89" s="253"/>
      <c r="E89" s="253"/>
      <c r="F89" s="253"/>
      <c r="G89" s="253"/>
      <c r="H89" s="253"/>
      <c r="I89" s="253"/>
    </row>
    <row r="90" spans="1:11" ht="15">
      <c r="A90" s="442" t="s">
        <v>131</v>
      </c>
      <c r="B90" s="443"/>
      <c r="C90" s="444"/>
      <c r="D90" s="258">
        <f>+D48+D84+D87</f>
        <v>434262030.82</v>
      </c>
      <c r="E90" s="258">
        <f>+E48+E84+E87</f>
        <v>17215276.28</v>
      </c>
      <c r="F90" s="258">
        <f>+F48+F84+F87</f>
        <v>451477307.09999996</v>
      </c>
      <c r="G90" s="258">
        <f>+G48+G84+G87</f>
        <v>218933941.40999997</v>
      </c>
      <c r="H90" s="258">
        <f>+H48+H84+H87</f>
        <v>218933941.40999997</v>
      </c>
      <c r="I90" s="258">
        <f>+F90-H90</f>
        <v>232543365.69</v>
      </c>
      <c r="K90" s="4"/>
    </row>
    <row r="91" spans="1:11" ht="15">
      <c r="A91" s="341"/>
      <c r="B91" s="450"/>
      <c r="C91" s="457"/>
      <c r="D91" s="253"/>
      <c r="E91" s="253"/>
      <c r="F91" s="253"/>
      <c r="G91" s="253"/>
      <c r="H91" s="253"/>
      <c r="I91" s="253"/>
      <c r="K91" s="4"/>
    </row>
    <row r="92" spans="1:9" ht="15">
      <c r="A92" s="341"/>
      <c r="B92" s="461" t="s">
        <v>132</v>
      </c>
      <c r="C92" s="444"/>
      <c r="D92" s="253"/>
      <c r="E92" s="253"/>
      <c r="F92" s="253"/>
      <c r="G92" s="253"/>
      <c r="H92" s="253"/>
      <c r="I92" s="253"/>
    </row>
    <row r="93" spans="1:11" ht="15">
      <c r="A93" s="447"/>
      <c r="B93" s="445" t="s">
        <v>133</v>
      </c>
      <c r="C93" s="446"/>
      <c r="D93" s="451"/>
      <c r="E93" s="451"/>
      <c r="F93" s="451"/>
      <c r="G93" s="451"/>
      <c r="H93" s="451"/>
      <c r="I93" s="451"/>
      <c r="K93" s="214"/>
    </row>
    <row r="94" spans="1:9" ht="15">
      <c r="A94" s="447"/>
      <c r="B94" s="445" t="s">
        <v>134</v>
      </c>
      <c r="C94" s="446"/>
      <c r="D94" s="451"/>
      <c r="E94" s="451"/>
      <c r="F94" s="451"/>
      <c r="G94" s="451"/>
      <c r="H94" s="451"/>
      <c r="I94" s="451"/>
    </row>
    <row r="95" spans="1:9" ht="15">
      <c r="A95" s="447"/>
      <c r="B95" s="445" t="s">
        <v>135</v>
      </c>
      <c r="C95" s="446"/>
      <c r="D95" s="451"/>
      <c r="E95" s="451"/>
      <c r="F95" s="451"/>
      <c r="G95" s="451"/>
      <c r="H95" s="451"/>
      <c r="I95" s="451"/>
    </row>
    <row r="96" spans="1:9" ht="15">
      <c r="A96" s="447"/>
      <c r="B96" s="445" t="s">
        <v>136</v>
      </c>
      <c r="C96" s="446"/>
      <c r="D96" s="451"/>
      <c r="E96" s="451"/>
      <c r="F96" s="451"/>
      <c r="G96" s="451"/>
      <c r="H96" s="451"/>
      <c r="I96" s="451"/>
    </row>
    <row r="97" spans="1:9" ht="15">
      <c r="A97" s="447"/>
      <c r="B97" s="445" t="s">
        <v>32</v>
      </c>
      <c r="C97" s="446"/>
      <c r="D97" s="451"/>
      <c r="E97" s="451"/>
      <c r="F97" s="451"/>
      <c r="G97" s="451"/>
      <c r="H97" s="451"/>
      <c r="I97" s="451"/>
    </row>
    <row r="98" spans="1:9" ht="15">
      <c r="A98" s="447"/>
      <c r="B98" s="461" t="s">
        <v>137</v>
      </c>
      <c r="C98" s="444"/>
      <c r="D98" s="449">
        <f>+D93+D95</f>
        <v>0</v>
      </c>
      <c r="E98" s="451"/>
      <c r="F98" s="451"/>
      <c r="G98" s="451"/>
      <c r="H98" s="451"/>
      <c r="I98" s="451"/>
    </row>
    <row r="99" spans="1:9" ht="15">
      <c r="A99" s="447"/>
      <c r="B99" s="461" t="s">
        <v>138</v>
      </c>
      <c r="C99" s="444"/>
      <c r="D99" s="449"/>
      <c r="E99" s="451"/>
      <c r="F99" s="451"/>
      <c r="G99" s="451"/>
      <c r="H99" s="451"/>
      <c r="I99" s="451"/>
    </row>
    <row r="100" spans="1:9" ht="5.25" customHeight="1">
      <c r="A100" s="3"/>
      <c r="B100" s="462"/>
      <c r="C100" s="463"/>
      <c r="D100" s="262"/>
      <c r="E100" s="262"/>
      <c r="F100" s="262"/>
      <c r="G100" s="262"/>
      <c r="H100" s="262"/>
      <c r="I100" s="262"/>
    </row>
    <row r="102" ht="10.5" customHeight="1"/>
    <row r="104" ht="15"/>
    <row r="105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 verticalCentered="1"/>
  <pageMargins left="0.03937007874015748" right="0.03937007874015748" top="0.11811023622047245" bottom="0.07874015748031496" header="0.31496062992125984" footer="0.31496062992125984"/>
  <pageSetup horizontalDpi="600" verticalDpi="600" orientation="portrait" scale="45" r:id="rId4"/>
  <colBreaks count="1" manualBreakCount="1">
    <brk id="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tabSelected="1" view="pageBreakPreview" zoomScale="110" zoomScaleSheetLayoutView="110" zoomScalePageLayoutView="0" workbookViewId="0" topLeftCell="A1">
      <selection activeCell="E20" sqref="E20:E21"/>
    </sheetView>
  </sheetViews>
  <sheetFormatPr defaultColWidth="11.421875" defaultRowHeight="15"/>
  <cols>
    <col min="2" max="2" width="50.140625" style="0" bestFit="1" customWidth="1"/>
    <col min="3" max="3" width="13.421875" style="214" customWidth="1"/>
    <col min="4" max="4" width="12.00390625" style="214" bestFit="1" customWidth="1"/>
    <col min="5" max="5" width="13.140625" style="214" bestFit="1" customWidth="1"/>
    <col min="6" max="6" width="14.140625" style="214" bestFit="1" customWidth="1"/>
    <col min="7" max="7" width="12.7109375" style="214" customWidth="1"/>
    <col min="8" max="8" width="12.28125" style="214" customWidth="1"/>
    <col min="9" max="9" width="17.421875" style="0" bestFit="1" customWidth="1"/>
    <col min="10" max="10" width="13.8515625" style="0" bestFit="1" customWidth="1"/>
  </cols>
  <sheetData>
    <row r="1" spans="1:8" ht="15">
      <c r="A1" s="464" t="str">
        <f>+'[1]FORMATO5'!A1:I1</f>
        <v>COLEGIO DE ESTUDIOS CIENTÍFICOS Y TECNOLÓGICOS DEL ESTADO DE TLAXCALA</v>
      </c>
      <c r="B1" s="465"/>
      <c r="C1" s="465"/>
      <c r="D1" s="465"/>
      <c r="E1" s="465"/>
      <c r="F1" s="465"/>
      <c r="G1" s="465"/>
      <c r="H1" s="466"/>
    </row>
    <row r="2" spans="1:8" ht="15">
      <c r="A2" s="467" t="s">
        <v>139</v>
      </c>
      <c r="B2" s="468"/>
      <c r="C2" s="468"/>
      <c r="D2" s="468"/>
      <c r="E2" s="468"/>
      <c r="F2" s="468"/>
      <c r="G2" s="468"/>
      <c r="H2" s="469"/>
    </row>
    <row r="3" spans="1:8" ht="15">
      <c r="A3" s="467" t="s">
        <v>140</v>
      </c>
      <c r="B3" s="468"/>
      <c r="C3" s="468"/>
      <c r="D3" s="468"/>
      <c r="E3" s="468"/>
      <c r="F3" s="468"/>
      <c r="G3" s="468"/>
      <c r="H3" s="469"/>
    </row>
    <row r="4" spans="1:8" ht="15">
      <c r="A4" s="467" t="str">
        <f>+'[1]FORMATO5'!A3:I3</f>
        <v>Del 1 de enero al 30 de Junio de 2019</v>
      </c>
      <c r="B4" s="468"/>
      <c r="C4" s="468"/>
      <c r="D4" s="468"/>
      <c r="E4" s="468"/>
      <c r="F4" s="468"/>
      <c r="G4" s="468"/>
      <c r="H4" s="469"/>
    </row>
    <row r="5" spans="1:8" ht="15">
      <c r="A5" s="470" t="s">
        <v>1</v>
      </c>
      <c r="B5" s="471"/>
      <c r="C5" s="471"/>
      <c r="D5" s="471"/>
      <c r="E5" s="471"/>
      <c r="F5" s="471"/>
      <c r="G5" s="471"/>
      <c r="H5" s="472"/>
    </row>
    <row r="6" spans="1:8" ht="15">
      <c r="A6" s="392" t="s">
        <v>2</v>
      </c>
      <c r="B6" s="394"/>
      <c r="C6" s="473" t="s">
        <v>141</v>
      </c>
      <c r="D6" s="474"/>
      <c r="E6" s="474"/>
      <c r="F6" s="474"/>
      <c r="G6" s="475"/>
      <c r="H6" s="360" t="s">
        <v>142</v>
      </c>
    </row>
    <row r="7" spans="1:8" ht="15">
      <c r="A7" s="395"/>
      <c r="B7" s="397"/>
      <c r="C7" s="328" t="s">
        <v>24</v>
      </c>
      <c r="D7" s="328" t="s">
        <v>53</v>
      </c>
      <c r="E7" s="476" t="s">
        <v>55</v>
      </c>
      <c r="F7" s="476" t="s">
        <v>5</v>
      </c>
      <c r="G7" s="476" t="s">
        <v>7</v>
      </c>
      <c r="H7" s="366" t="s">
        <v>143</v>
      </c>
    </row>
    <row r="8" spans="1:8" ht="15">
      <c r="A8" s="398"/>
      <c r="B8" s="400"/>
      <c r="C8" s="270" t="s">
        <v>144</v>
      </c>
      <c r="D8" s="270" t="s">
        <v>54</v>
      </c>
      <c r="E8" s="477"/>
      <c r="F8" s="477"/>
      <c r="G8" s="477"/>
      <c r="H8" s="327"/>
    </row>
    <row r="9" spans="1:8" ht="15">
      <c r="A9" s="478" t="s">
        <v>145</v>
      </c>
      <c r="B9" s="479"/>
      <c r="C9" s="291">
        <f aca="true" t="shared" si="0" ref="C9:H9">+C10+C18+C29+C40+C51+C62+C66+C76</f>
        <v>434262030.82</v>
      </c>
      <c r="D9" s="292">
        <f>+D10+D18+D29+D40+D51+D62+D66+D76</f>
        <v>13942566.09</v>
      </c>
      <c r="E9" s="293">
        <f t="shared" si="0"/>
        <v>448204596.91</v>
      </c>
      <c r="F9" s="294">
        <f>+F10+F18+F29+F40+F51+F62+F66+F76</f>
        <v>192339171.84</v>
      </c>
      <c r="G9" s="285">
        <f t="shared" si="0"/>
        <v>182219783.08</v>
      </c>
      <c r="H9" s="285">
        <f t="shared" si="0"/>
        <v>255865425.06999996</v>
      </c>
    </row>
    <row r="10" spans="1:10" ht="15">
      <c r="A10" s="480" t="s">
        <v>146</v>
      </c>
      <c r="B10" s="481"/>
      <c r="C10" s="354">
        <f>SUM(C11:C17)</f>
        <v>399872766.81</v>
      </c>
      <c r="D10" s="355">
        <f>SUM(D11:D17)</f>
        <v>14340043.180000002</v>
      </c>
      <c r="E10" s="356">
        <f>SUM(E11:E17)</f>
        <v>414212809.99</v>
      </c>
      <c r="F10" s="295">
        <f>SUM(F11:F17)</f>
        <v>178259069.25</v>
      </c>
      <c r="G10" s="286">
        <f>SUM(G11:G17)</f>
        <v>169134398.03</v>
      </c>
      <c r="H10" s="296">
        <f>+SUM(H11:H17)</f>
        <v>235953740.73999998</v>
      </c>
      <c r="I10" s="80"/>
      <c r="J10" s="5"/>
    </row>
    <row r="11" spans="1:8" ht="15">
      <c r="A11" s="348"/>
      <c r="B11" s="100" t="s">
        <v>147</v>
      </c>
      <c r="C11" s="268">
        <v>194498133.62</v>
      </c>
      <c r="D11" s="265">
        <v>3541460.04</v>
      </c>
      <c r="E11" s="353">
        <f>+C11+D11</f>
        <v>198039593.66</v>
      </c>
      <c r="F11" s="353">
        <v>94826086.62</v>
      </c>
      <c r="G11" s="353">
        <v>94826086.62</v>
      </c>
      <c r="H11" s="297">
        <f>+E11-F11</f>
        <v>103213507.03999999</v>
      </c>
    </row>
    <row r="12" spans="1:8" ht="15">
      <c r="A12" s="348"/>
      <c r="B12" s="100" t="s">
        <v>148</v>
      </c>
      <c r="C12" s="268">
        <v>275145.36</v>
      </c>
      <c r="D12" s="265">
        <v>0</v>
      </c>
      <c r="E12" s="353">
        <f aca="true" t="shared" si="1" ref="E12:E17">+C12+D12</f>
        <v>275145.36</v>
      </c>
      <c r="F12" s="353">
        <v>122097.16</v>
      </c>
      <c r="G12" s="353">
        <v>122097.16</v>
      </c>
      <c r="H12" s="352">
        <f aca="true" t="shared" si="2" ref="H12:H17">+E12-F12</f>
        <v>153048.19999999998</v>
      </c>
    </row>
    <row r="13" spans="1:8" ht="15">
      <c r="A13" s="348"/>
      <c r="B13" s="100" t="s">
        <v>149</v>
      </c>
      <c r="C13" s="268">
        <v>66056696.14</v>
      </c>
      <c r="D13" s="265">
        <v>-8732599.86</v>
      </c>
      <c r="E13" s="353">
        <f t="shared" si="1"/>
        <v>57324096.28</v>
      </c>
      <c r="F13" s="353">
        <v>20538320.88</v>
      </c>
      <c r="G13" s="353">
        <v>20538320.88</v>
      </c>
      <c r="H13" s="352">
        <f t="shared" si="2"/>
        <v>36785775.400000006</v>
      </c>
    </row>
    <row r="14" spans="1:8" ht="15">
      <c r="A14" s="348"/>
      <c r="B14" s="100" t="s">
        <v>150</v>
      </c>
      <c r="C14" s="268">
        <v>63626337.7</v>
      </c>
      <c r="D14" s="265">
        <v>5600181.54</v>
      </c>
      <c r="E14" s="353">
        <f t="shared" si="1"/>
        <v>69226519.24000001</v>
      </c>
      <c r="F14" s="353">
        <v>35567740.68</v>
      </c>
      <c r="G14" s="353">
        <v>28636882.78</v>
      </c>
      <c r="H14" s="352">
        <f t="shared" si="2"/>
        <v>33658778.56000001</v>
      </c>
    </row>
    <row r="15" spans="1:8" ht="15">
      <c r="A15" s="348"/>
      <c r="B15" s="100" t="s">
        <v>151</v>
      </c>
      <c r="C15" s="268">
        <v>75416453.99</v>
      </c>
      <c r="D15" s="326">
        <v>13931001.46</v>
      </c>
      <c r="E15" s="353">
        <f>+C15+D15</f>
        <v>89347455.44999999</v>
      </c>
      <c r="F15" s="353">
        <v>27204823.91</v>
      </c>
      <c r="G15" s="353">
        <v>25011010.59</v>
      </c>
      <c r="H15" s="352">
        <f>+E15-F15</f>
        <v>62142631.53999999</v>
      </c>
    </row>
    <row r="16" spans="1:8" ht="15">
      <c r="A16" s="348"/>
      <c r="B16" s="100" t="s">
        <v>152</v>
      </c>
      <c r="C16" s="357">
        <v>0</v>
      </c>
      <c r="D16" s="358">
        <v>0</v>
      </c>
      <c r="E16" s="353">
        <f t="shared" si="1"/>
        <v>0</v>
      </c>
      <c r="F16" s="353">
        <v>0</v>
      </c>
      <c r="G16" s="353">
        <v>0</v>
      </c>
      <c r="H16" s="352">
        <f t="shared" si="2"/>
        <v>0</v>
      </c>
    </row>
    <row r="17" spans="1:8" ht="15">
      <c r="A17" s="348"/>
      <c r="B17" s="100" t="s">
        <v>153</v>
      </c>
      <c r="C17" s="357">
        <v>0</v>
      </c>
      <c r="D17" s="358">
        <v>0</v>
      </c>
      <c r="E17" s="353">
        <f t="shared" si="1"/>
        <v>0</v>
      </c>
      <c r="F17" s="353">
        <v>0</v>
      </c>
      <c r="G17" s="353">
        <v>0</v>
      </c>
      <c r="H17" s="352">
        <f t="shared" si="2"/>
        <v>0</v>
      </c>
    </row>
    <row r="18" spans="1:10" ht="15">
      <c r="A18" s="480" t="s">
        <v>154</v>
      </c>
      <c r="B18" s="481"/>
      <c r="C18" s="298">
        <f>SUM(C19:C28)</f>
        <v>9505041</v>
      </c>
      <c r="D18" s="264">
        <f>SUM(D19:D28)</f>
        <v>-799044.4000000001</v>
      </c>
      <c r="E18" s="287">
        <f>SUM(E19:E28)</f>
        <v>8705996.6</v>
      </c>
      <c r="F18" s="295">
        <f>SUM(F19:F28)</f>
        <v>1231271.1500000001</v>
      </c>
      <c r="G18" s="286">
        <f>SUM(G19:G28)</f>
        <v>1126887.1500000001</v>
      </c>
      <c r="H18" s="296">
        <f>+SUM(H19:H28)</f>
        <v>7474725.449999999</v>
      </c>
      <c r="I18" s="5"/>
      <c r="J18" s="5"/>
    </row>
    <row r="19" spans="1:9" ht="15">
      <c r="A19" s="480"/>
      <c r="B19" s="100" t="s">
        <v>155</v>
      </c>
      <c r="C19" s="299">
        <v>5015441</v>
      </c>
      <c r="D19" s="267">
        <v>1655727.14</v>
      </c>
      <c r="E19" s="353">
        <f aca="true" t="shared" si="3" ref="E19:E28">+C19+D19</f>
        <v>6671168.14</v>
      </c>
      <c r="F19" s="353">
        <v>474359.37</v>
      </c>
      <c r="G19" s="353">
        <v>369975.37</v>
      </c>
      <c r="H19" s="352">
        <f>+E19-F19</f>
        <v>6196808.77</v>
      </c>
      <c r="I19" s="81"/>
    </row>
    <row r="20" spans="1:9" ht="15">
      <c r="A20" s="480"/>
      <c r="B20" s="100" t="s">
        <v>156</v>
      </c>
      <c r="C20" s="299"/>
      <c r="D20" s="267"/>
      <c r="E20" s="353"/>
      <c r="F20" s="353"/>
      <c r="G20" s="353"/>
      <c r="H20" s="352"/>
      <c r="I20" s="81"/>
    </row>
    <row r="21" spans="1:9" ht="15">
      <c r="A21" s="348"/>
      <c r="B21" s="100" t="s">
        <v>157</v>
      </c>
      <c r="C21" s="299">
        <v>773800</v>
      </c>
      <c r="D21" s="267">
        <v>-352146.97</v>
      </c>
      <c r="E21" s="353">
        <f t="shared" si="3"/>
        <v>421653.03</v>
      </c>
      <c r="F21" s="353">
        <v>62478.16</v>
      </c>
      <c r="G21" s="353">
        <v>62478.16</v>
      </c>
      <c r="H21" s="352">
        <f aca="true" t="shared" si="4" ref="H21:H28">+E21-F21</f>
        <v>359174.87</v>
      </c>
      <c r="I21" s="81"/>
    </row>
    <row r="22" spans="1:9" ht="15">
      <c r="A22" s="348"/>
      <c r="B22" s="100" t="s">
        <v>158</v>
      </c>
      <c r="C22" s="268">
        <v>0</v>
      </c>
      <c r="D22" s="267">
        <v>0</v>
      </c>
      <c r="E22" s="353">
        <f t="shared" si="3"/>
        <v>0</v>
      </c>
      <c r="F22" s="353">
        <v>0</v>
      </c>
      <c r="G22" s="353">
        <v>0</v>
      </c>
      <c r="H22" s="352">
        <f t="shared" si="4"/>
        <v>0</v>
      </c>
      <c r="I22" s="81"/>
    </row>
    <row r="23" spans="1:9" ht="15">
      <c r="A23" s="348"/>
      <c r="B23" s="100" t="s">
        <v>159</v>
      </c>
      <c r="C23" s="268">
        <v>42000</v>
      </c>
      <c r="D23" s="267">
        <v>210643.77</v>
      </c>
      <c r="E23" s="353">
        <f t="shared" si="3"/>
        <v>252643.77</v>
      </c>
      <c r="F23" s="353">
        <v>55238.71</v>
      </c>
      <c r="G23" s="353">
        <v>55238.71</v>
      </c>
      <c r="H23" s="352">
        <f t="shared" si="4"/>
        <v>197405.06</v>
      </c>
      <c r="I23" s="81"/>
    </row>
    <row r="24" spans="1:9" ht="15">
      <c r="A24" s="348"/>
      <c r="B24" s="100" t="s">
        <v>160</v>
      </c>
      <c r="C24" s="268">
        <v>777200</v>
      </c>
      <c r="D24" s="267">
        <v>-695695.56</v>
      </c>
      <c r="E24" s="353">
        <f t="shared" si="3"/>
        <v>81504.43999999994</v>
      </c>
      <c r="F24" s="353">
        <v>57236.06</v>
      </c>
      <c r="G24" s="353">
        <v>57236.06</v>
      </c>
      <c r="H24" s="352">
        <f t="shared" si="4"/>
        <v>24268.379999999946</v>
      </c>
      <c r="I24" s="81"/>
    </row>
    <row r="25" spans="1:9" ht="15">
      <c r="A25" s="348"/>
      <c r="B25" s="100" t="s">
        <v>161</v>
      </c>
      <c r="C25" s="268">
        <v>804500</v>
      </c>
      <c r="D25" s="267">
        <v>-99500</v>
      </c>
      <c r="E25" s="353">
        <f t="shared" si="3"/>
        <v>705000</v>
      </c>
      <c r="F25" s="353">
        <v>375000</v>
      </c>
      <c r="G25" s="353">
        <v>375000</v>
      </c>
      <c r="H25" s="352">
        <f t="shared" si="4"/>
        <v>330000</v>
      </c>
      <c r="I25" s="81"/>
    </row>
    <row r="26" spans="1:8" ht="15">
      <c r="A26" s="348"/>
      <c r="B26" s="100" t="s">
        <v>162</v>
      </c>
      <c r="C26" s="268">
        <v>420000</v>
      </c>
      <c r="D26" s="267">
        <v>-167228.97</v>
      </c>
      <c r="E26" s="353">
        <f t="shared" si="3"/>
        <v>252771.03</v>
      </c>
      <c r="F26" s="353">
        <v>152700.83</v>
      </c>
      <c r="G26" s="353">
        <v>152700.83</v>
      </c>
      <c r="H26" s="352">
        <f t="shared" si="4"/>
        <v>100070.20000000001</v>
      </c>
    </row>
    <row r="27" spans="1:8" ht="15">
      <c r="A27" s="348"/>
      <c r="B27" s="100" t="s">
        <v>163</v>
      </c>
      <c r="C27" s="268">
        <v>0</v>
      </c>
      <c r="D27" s="267">
        <v>0</v>
      </c>
      <c r="E27" s="353">
        <f t="shared" si="3"/>
        <v>0</v>
      </c>
      <c r="F27" s="353">
        <v>0</v>
      </c>
      <c r="G27" s="353">
        <v>0</v>
      </c>
      <c r="H27" s="352">
        <f t="shared" si="4"/>
        <v>0</v>
      </c>
    </row>
    <row r="28" spans="1:8" ht="15">
      <c r="A28" s="348"/>
      <c r="B28" s="100" t="s">
        <v>164</v>
      </c>
      <c r="C28" s="268">
        <v>1672100</v>
      </c>
      <c r="D28" s="267">
        <v>-1350843.81</v>
      </c>
      <c r="E28" s="353">
        <f t="shared" si="3"/>
        <v>321256.18999999994</v>
      </c>
      <c r="F28" s="353">
        <v>54258.02</v>
      </c>
      <c r="G28" s="353">
        <v>54258.02</v>
      </c>
      <c r="H28" s="352">
        <f t="shared" si="4"/>
        <v>266998.1699999999</v>
      </c>
    </row>
    <row r="29" spans="1:10" ht="15">
      <c r="A29" s="480" t="s">
        <v>165</v>
      </c>
      <c r="B29" s="481"/>
      <c r="C29" s="298">
        <f>SUM(C30:C39)</f>
        <v>22384223.01</v>
      </c>
      <c r="D29" s="264">
        <f>SUM(D30:D39)</f>
        <v>20099.199999999953</v>
      </c>
      <c r="E29" s="287">
        <f>SUM(E30:E39)</f>
        <v>22404322.21</v>
      </c>
      <c r="F29" s="295">
        <f>SUM(F30:F39)</f>
        <v>12677458.219999999</v>
      </c>
      <c r="G29" s="286">
        <f>SUM(G30:G39)</f>
        <v>11787124.68</v>
      </c>
      <c r="H29" s="296">
        <f>+SUM(H30:H39)</f>
        <v>9726863.99</v>
      </c>
      <c r="I29" s="5"/>
      <c r="J29" s="5"/>
    </row>
    <row r="30" spans="1:10" ht="15">
      <c r="A30" s="348"/>
      <c r="B30" s="100" t="s">
        <v>166</v>
      </c>
      <c r="C30" s="268">
        <v>4610191</v>
      </c>
      <c r="D30" s="265">
        <v>209682.45</v>
      </c>
      <c r="E30" s="353">
        <f>+C30+D30</f>
        <v>4819873.45</v>
      </c>
      <c r="F30" s="265">
        <v>2256156</v>
      </c>
      <c r="G30" s="265">
        <v>2256156</v>
      </c>
      <c r="H30" s="352">
        <f>+E30-F30</f>
        <v>2563717.45</v>
      </c>
      <c r="I30" s="81"/>
      <c r="J30" s="81"/>
    </row>
    <row r="31" spans="1:10" ht="15">
      <c r="A31" s="348"/>
      <c r="B31" s="100" t="s">
        <v>167</v>
      </c>
      <c r="C31" s="268">
        <v>1273000</v>
      </c>
      <c r="D31" s="265">
        <v>-229798.63</v>
      </c>
      <c r="E31" s="265">
        <f>+C31+D31</f>
        <v>1043201.37</v>
      </c>
      <c r="F31" s="265">
        <v>461860</v>
      </c>
      <c r="G31" s="265">
        <v>457800</v>
      </c>
      <c r="H31" s="352">
        <f>+E31-F31</f>
        <v>581341.37</v>
      </c>
      <c r="I31" s="81"/>
      <c r="J31" s="5"/>
    </row>
    <row r="32" spans="1:9" ht="15">
      <c r="A32" s="348"/>
      <c r="B32" s="100" t="s">
        <v>168</v>
      </c>
      <c r="C32" s="268">
        <v>12941976</v>
      </c>
      <c r="D32" s="265">
        <v>-513698.67</v>
      </c>
      <c r="E32" s="265">
        <f>+C32+D32</f>
        <v>12428277.33</v>
      </c>
      <c r="F32" s="265">
        <v>6527763.6</v>
      </c>
      <c r="G32" s="265">
        <v>6072924.09</v>
      </c>
      <c r="H32" s="352">
        <f>+E32-F32</f>
        <v>5900513.73</v>
      </c>
      <c r="I32" s="81"/>
    </row>
    <row r="33" spans="1:9" ht="15">
      <c r="A33" s="348"/>
      <c r="B33" s="100" t="s">
        <v>169</v>
      </c>
      <c r="C33" s="268">
        <v>225000</v>
      </c>
      <c r="D33" s="265">
        <v>-38640.19</v>
      </c>
      <c r="E33" s="265">
        <f>+C33+D33</f>
        <v>186359.81</v>
      </c>
      <c r="F33" s="265">
        <v>18055.56</v>
      </c>
      <c r="G33" s="265">
        <v>18055.56</v>
      </c>
      <c r="H33" s="352">
        <f>+E33-F33</f>
        <v>168304.25</v>
      </c>
      <c r="I33" s="81"/>
    </row>
    <row r="34" spans="1:9" ht="15">
      <c r="A34" s="480"/>
      <c r="B34" s="100" t="s">
        <v>170</v>
      </c>
      <c r="C34" s="482">
        <v>394000</v>
      </c>
      <c r="D34" s="413">
        <v>203782.73</v>
      </c>
      <c r="E34" s="483">
        <f>+C34+D34</f>
        <v>597782.73</v>
      </c>
      <c r="F34" s="483">
        <v>163357</v>
      </c>
      <c r="G34" s="483">
        <v>163357</v>
      </c>
      <c r="H34" s="484">
        <f>+E34-F34</f>
        <v>434425.73</v>
      </c>
      <c r="I34" s="81"/>
    </row>
    <row r="35" spans="1:9" ht="15">
      <c r="A35" s="480"/>
      <c r="B35" s="100" t="s">
        <v>171</v>
      </c>
      <c r="C35" s="482"/>
      <c r="D35" s="413"/>
      <c r="E35" s="483"/>
      <c r="F35" s="483"/>
      <c r="G35" s="483"/>
      <c r="H35" s="484"/>
      <c r="I35" s="81"/>
    </row>
    <row r="36" spans="1:9" ht="15">
      <c r="A36" s="348"/>
      <c r="B36" s="100" t="s">
        <v>172</v>
      </c>
      <c r="C36" s="268">
        <v>0</v>
      </c>
      <c r="D36" s="265">
        <v>161000</v>
      </c>
      <c r="E36" s="265">
        <f>+C36+D36</f>
        <v>161000</v>
      </c>
      <c r="F36" s="265">
        <v>13186.76</v>
      </c>
      <c r="G36" s="265">
        <v>13186.76</v>
      </c>
      <c r="H36" s="352">
        <f>+E36-F36</f>
        <v>147813.24</v>
      </c>
      <c r="I36" s="81"/>
    </row>
    <row r="37" spans="1:9" ht="15">
      <c r="A37" s="348"/>
      <c r="B37" s="100" t="s">
        <v>173</v>
      </c>
      <c r="C37" s="268">
        <v>501800</v>
      </c>
      <c r="D37" s="265">
        <v>-132212.49</v>
      </c>
      <c r="E37" s="265">
        <f>+C37+D37</f>
        <v>369587.51</v>
      </c>
      <c r="F37" s="265">
        <v>116468</v>
      </c>
      <c r="G37" s="265">
        <v>116468</v>
      </c>
      <c r="H37" s="352">
        <f>+E37-F37</f>
        <v>253119.51</v>
      </c>
      <c r="I37" s="81"/>
    </row>
    <row r="38" spans="1:9" ht="15">
      <c r="A38" s="348"/>
      <c r="B38" s="100" t="s">
        <v>174</v>
      </c>
      <c r="C38" s="268">
        <v>483500</v>
      </c>
      <c r="D38" s="265">
        <v>145733.8</v>
      </c>
      <c r="E38" s="265">
        <f>+C38+D38</f>
        <v>629233.8</v>
      </c>
      <c r="F38" s="265">
        <v>325220.52</v>
      </c>
      <c r="G38" s="265">
        <v>292226.84</v>
      </c>
      <c r="H38" s="352">
        <f>+E38-F38</f>
        <v>304013.28</v>
      </c>
      <c r="I38" s="81"/>
    </row>
    <row r="39" spans="1:8" ht="15">
      <c r="A39" s="348"/>
      <c r="B39" s="100" t="s">
        <v>175</v>
      </c>
      <c r="C39" s="268">
        <v>1954756.01</v>
      </c>
      <c r="D39" s="265">
        <v>214250.2</v>
      </c>
      <c r="E39" s="265">
        <f>+C39+D39</f>
        <v>2169006.21</v>
      </c>
      <c r="F39" s="265">
        <v>2795390.78</v>
      </c>
      <c r="G39" s="265">
        <v>2396950.43</v>
      </c>
      <c r="H39" s="352">
        <f>+E39-F39</f>
        <v>-626384.5699999998</v>
      </c>
    </row>
    <row r="40" spans="1:8" ht="15">
      <c r="A40" s="480" t="s">
        <v>176</v>
      </c>
      <c r="B40" s="481"/>
      <c r="C40" s="485">
        <v>0</v>
      </c>
      <c r="D40" s="486">
        <v>0</v>
      </c>
      <c r="E40" s="486">
        <v>0</v>
      </c>
      <c r="F40" s="487">
        <f>+SUM(F42:F50)</f>
        <v>0</v>
      </c>
      <c r="G40" s="488">
        <f>+SUM(G42:G50)</f>
        <v>0</v>
      </c>
      <c r="H40" s="487">
        <f>+SUM(H42:H50)</f>
        <v>0</v>
      </c>
    </row>
    <row r="41" spans="1:8" ht="15">
      <c r="A41" s="480" t="s">
        <v>177</v>
      </c>
      <c r="B41" s="481"/>
      <c r="C41" s="485"/>
      <c r="D41" s="486"/>
      <c r="E41" s="486"/>
      <c r="F41" s="487"/>
      <c r="G41" s="488"/>
      <c r="H41" s="487"/>
    </row>
    <row r="42" spans="1:8" ht="15">
      <c r="A42" s="348"/>
      <c r="B42" s="100" t="s">
        <v>178</v>
      </c>
      <c r="C42" s="357">
        <v>0</v>
      </c>
      <c r="D42" s="265">
        <v>0</v>
      </c>
      <c r="E42" s="265">
        <v>0</v>
      </c>
      <c r="F42" s="265">
        <v>0</v>
      </c>
      <c r="G42" s="265">
        <v>0</v>
      </c>
      <c r="H42" s="352">
        <v>0</v>
      </c>
    </row>
    <row r="43" spans="1:8" ht="15">
      <c r="A43" s="348"/>
      <c r="B43" s="100" t="s">
        <v>179</v>
      </c>
      <c r="C43" s="357">
        <v>0</v>
      </c>
      <c r="D43" s="265">
        <v>0</v>
      </c>
      <c r="E43" s="265">
        <v>0</v>
      </c>
      <c r="F43" s="265">
        <v>0</v>
      </c>
      <c r="G43" s="265">
        <v>0</v>
      </c>
      <c r="H43" s="352">
        <v>0</v>
      </c>
    </row>
    <row r="44" spans="1:8" ht="15">
      <c r="A44" s="348"/>
      <c r="B44" s="100" t="s">
        <v>180</v>
      </c>
      <c r="C44" s="357">
        <v>0</v>
      </c>
      <c r="D44" s="265">
        <v>0</v>
      </c>
      <c r="E44" s="265">
        <v>0</v>
      </c>
      <c r="F44" s="265">
        <v>0</v>
      </c>
      <c r="G44" s="265">
        <v>0</v>
      </c>
      <c r="H44" s="352">
        <v>0</v>
      </c>
    </row>
    <row r="45" spans="1:8" ht="15">
      <c r="A45" s="348"/>
      <c r="B45" s="100" t="s">
        <v>181</v>
      </c>
      <c r="C45" s="357">
        <v>0</v>
      </c>
      <c r="D45" s="265">
        <v>0</v>
      </c>
      <c r="E45" s="265">
        <v>0</v>
      </c>
      <c r="F45" s="265">
        <v>0</v>
      </c>
      <c r="G45" s="265">
        <v>0</v>
      </c>
      <c r="H45" s="352">
        <v>0</v>
      </c>
    </row>
    <row r="46" spans="1:8" ht="15">
      <c r="A46" s="348"/>
      <c r="B46" s="100" t="s">
        <v>182</v>
      </c>
      <c r="C46" s="357">
        <v>0</v>
      </c>
      <c r="D46" s="265">
        <v>0</v>
      </c>
      <c r="E46" s="265">
        <v>0</v>
      </c>
      <c r="F46" s="265">
        <v>0</v>
      </c>
      <c r="G46" s="265">
        <v>0</v>
      </c>
      <c r="H46" s="352">
        <v>0</v>
      </c>
    </row>
    <row r="47" spans="1:8" ht="15">
      <c r="A47" s="348"/>
      <c r="B47" s="100" t="s">
        <v>183</v>
      </c>
      <c r="C47" s="357">
        <v>0</v>
      </c>
      <c r="D47" s="265">
        <v>0</v>
      </c>
      <c r="E47" s="265">
        <v>0</v>
      </c>
      <c r="F47" s="265">
        <v>0</v>
      </c>
      <c r="G47" s="265">
        <v>0</v>
      </c>
      <c r="H47" s="352">
        <v>0</v>
      </c>
    </row>
    <row r="48" spans="1:8" ht="15">
      <c r="A48" s="348"/>
      <c r="B48" s="100" t="s">
        <v>184</v>
      </c>
      <c r="C48" s="357">
        <v>0</v>
      </c>
      <c r="D48" s="265">
        <v>0</v>
      </c>
      <c r="E48" s="265">
        <v>0</v>
      </c>
      <c r="F48" s="265">
        <v>0</v>
      </c>
      <c r="G48" s="265">
        <v>0</v>
      </c>
      <c r="H48" s="352">
        <v>0</v>
      </c>
    </row>
    <row r="49" spans="1:8" ht="15">
      <c r="A49" s="348"/>
      <c r="B49" s="100" t="s">
        <v>185</v>
      </c>
      <c r="C49" s="357">
        <v>0</v>
      </c>
      <c r="D49" s="265">
        <v>0</v>
      </c>
      <c r="E49" s="265">
        <v>0</v>
      </c>
      <c r="F49" s="265">
        <v>0</v>
      </c>
      <c r="G49" s="265">
        <v>0</v>
      </c>
      <c r="H49" s="352">
        <v>0</v>
      </c>
    </row>
    <row r="50" spans="1:8" ht="15">
      <c r="A50" s="348"/>
      <c r="B50" s="100" t="s">
        <v>186</v>
      </c>
      <c r="C50" s="357">
        <v>0</v>
      </c>
      <c r="D50" s="265">
        <v>0</v>
      </c>
      <c r="E50" s="265">
        <v>0</v>
      </c>
      <c r="F50" s="265">
        <v>0</v>
      </c>
      <c r="G50" s="265">
        <v>0</v>
      </c>
      <c r="H50" s="352">
        <v>0</v>
      </c>
    </row>
    <row r="51" spans="1:10" ht="15">
      <c r="A51" s="480" t="s">
        <v>187</v>
      </c>
      <c r="B51" s="481"/>
      <c r="C51" s="489">
        <f>SUM(C53:C61)</f>
        <v>2500000</v>
      </c>
      <c r="D51" s="490">
        <f>SUM(D53:D61)</f>
        <v>381468.11</v>
      </c>
      <c r="E51" s="490">
        <f>SUM(E53:E61)</f>
        <v>2881468.11</v>
      </c>
      <c r="F51" s="490">
        <f>SUM(F53:F61)</f>
        <v>171373.22</v>
      </c>
      <c r="G51" s="490">
        <f>SUM(G53:G61)</f>
        <v>171373.22</v>
      </c>
      <c r="H51" s="491">
        <f>+SUM(H53:H61)</f>
        <v>2710094.89</v>
      </c>
      <c r="I51" s="214"/>
      <c r="J51" s="5"/>
    </row>
    <row r="52" spans="1:10" ht="15">
      <c r="A52" s="480" t="s">
        <v>188</v>
      </c>
      <c r="B52" s="481"/>
      <c r="C52" s="489"/>
      <c r="D52" s="490"/>
      <c r="E52" s="490"/>
      <c r="F52" s="490"/>
      <c r="G52" s="490"/>
      <c r="H52" s="491"/>
      <c r="J52" s="5"/>
    </row>
    <row r="53" spans="1:9" ht="15">
      <c r="A53" s="348"/>
      <c r="B53" s="100" t="s">
        <v>189</v>
      </c>
      <c r="C53" s="268">
        <v>0</v>
      </c>
      <c r="D53" s="265">
        <v>241612.05</v>
      </c>
      <c r="E53" s="265">
        <f>+C53+D53</f>
        <v>241612.05</v>
      </c>
      <c r="F53" s="265">
        <v>74538.28</v>
      </c>
      <c r="G53" s="265">
        <v>74538.28</v>
      </c>
      <c r="H53" s="352">
        <f aca="true" t="shared" si="5" ref="H53:H58">+E53-F53</f>
        <v>167073.77</v>
      </c>
      <c r="I53" s="81"/>
    </row>
    <row r="54" spans="1:9" ht="15">
      <c r="A54" s="348"/>
      <c r="B54" s="100" t="s">
        <v>190</v>
      </c>
      <c r="C54" s="268">
        <v>0</v>
      </c>
      <c r="D54" s="265">
        <v>57639.44</v>
      </c>
      <c r="E54" s="265">
        <f aca="true" t="shared" si="6" ref="E54:E61">+C54+D54</f>
        <v>57639.44</v>
      </c>
      <c r="F54" s="265">
        <v>14618.32</v>
      </c>
      <c r="G54" s="265">
        <v>14618.32</v>
      </c>
      <c r="H54" s="352">
        <f t="shared" si="5"/>
        <v>43021.12</v>
      </c>
      <c r="I54" s="81"/>
    </row>
    <row r="55" spans="1:9" ht="15">
      <c r="A55" s="300"/>
      <c r="B55" s="100" t="s">
        <v>191</v>
      </c>
      <c r="C55" s="268">
        <v>0</v>
      </c>
      <c r="D55" s="265">
        <v>82216.62</v>
      </c>
      <c r="E55" s="265">
        <f t="shared" si="6"/>
        <v>82216.62</v>
      </c>
      <c r="F55" s="265">
        <v>82216.62</v>
      </c>
      <c r="G55" s="265">
        <v>82216.62</v>
      </c>
      <c r="H55" s="352">
        <f t="shared" si="5"/>
        <v>0</v>
      </c>
      <c r="I55" s="81"/>
    </row>
    <row r="56" spans="1:9" ht="15">
      <c r="A56" s="348"/>
      <c r="B56" s="100" t="s">
        <v>192</v>
      </c>
      <c r="C56" s="357">
        <v>2500000</v>
      </c>
      <c r="D56" s="265">
        <v>0</v>
      </c>
      <c r="E56" s="265">
        <f t="shared" si="6"/>
        <v>2500000</v>
      </c>
      <c r="F56" s="266">
        <v>0</v>
      </c>
      <c r="G56" s="266">
        <v>0</v>
      </c>
      <c r="H56" s="352">
        <f t="shared" si="5"/>
        <v>2500000</v>
      </c>
      <c r="I56" s="81"/>
    </row>
    <row r="57" spans="1:8" ht="15">
      <c r="A57" s="348" t="s">
        <v>356</v>
      </c>
      <c r="B57" s="100" t="s">
        <v>193</v>
      </c>
      <c r="C57" s="357">
        <v>0</v>
      </c>
      <c r="D57" s="265">
        <v>0</v>
      </c>
      <c r="E57" s="265">
        <f t="shared" si="6"/>
        <v>0</v>
      </c>
      <c r="F57" s="266">
        <v>0</v>
      </c>
      <c r="G57" s="266">
        <v>0</v>
      </c>
      <c r="H57" s="352">
        <f t="shared" si="5"/>
        <v>0</v>
      </c>
    </row>
    <row r="58" spans="1:8" ht="15">
      <c r="A58" s="348"/>
      <c r="B58" s="100" t="s">
        <v>194</v>
      </c>
      <c r="C58" s="357">
        <v>0</v>
      </c>
      <c r="D58" s="265">
        <v>0</v>
      </c>
      <c r="E58" s="265">
        <f t="shared" si="6"/>
        <v>0</v>
      </c>
      <c r="F58" s="266">
        <v>0</v>
      </c>
      <c r="G58" s="266">
        <v>0</v>
      </c>
      <c r="H58" s="352">
        <f t="shared" si="5"/>
        <v>0</v>
      </c>
    </row>
    <row r="59" spans="1:8" ht="15">
      <c r="A59" s="300"/>
      <c r="B59" s="100" t="s">
        <v>195</v>
      </c>
      <c r="C59" s="357">
        <v>0</v>
      </c>
      <c r="D59" s="265">
        <v>0</v>
      </c>
      <c r="E59" s="265">
        <f t="shared" si="6"/>
        <v>0</v>
      </c>
      <c r="F59" s="266">
        <v>0</v>
      </c>
      <c r="G59" s="266">
        <v>0</v>
      </c>
      <c r="H59" s="352">
        <v>0</v>
      </c>
    </row>
    <row r="60" spans="1:8" ht="15">
      <c r="A60" s="348"/>
      <c r="B60" s="100" t="s">
        <v>196</v>
      </c>
      <c r="C60" s="357">
        <v>0</v>
      </c>
      <c r="D60" s="265">
        <v>0</v>
      </c>
      <c r="E60" s="265">
        <f t="shared" si="6"/>
        <v>0</v>
      </c>
      <c r="F60" s="266">
        <v>0</v>
      </c>
      <c r="G60" s="266">
        <v>0</v>
      </c>
      <c r="H60" s="352">
        <v>0</v>
      </c>
    </row>
    <row r="61" spans="1:8" ht="15">
      <c r="A61" s="348"/>
      <c r="B61" s="100" t="s">
        <v>197</v>
      </c>
      <c r="C61" s="357">
        <v>0</v>
      </c>
      <c r="D61" s="265">
        <v>0</v>
      </c>
      <c r="E61" s="265">
        <f t="shared" si="6"/>
        <v>0</v>
      </c>
      <c r="F61" s="266">
        <v>0</v>
      </c>
      <c r="G61" s="266">
        <v>0</v>
      </c>
      <c r="H61" s="352">
        <v>0</v>
      </c>
    </row>
    <row r="62" spans="1:8" ht="15">
      <c r="A62" s="480" t="s">
        <v>198</v>
      </c>
      <c r="B62" s="481"/>
      <c r="C62" s="298">
        <f>SUM(C63:C65)</f>
        <v>0</v>
      </c>
      <c r="D62" s="264">
        <f>SUM(D63:D65)</f>
        <v>0</v>
      </c>
      <c r="E62" s="264">
        <f>SUM(E63:E65)</f>
        <v>0</v>
      </c>
      <c r="F62" s="287">
        <f>SUM(F63:F65)</f>
        <v>0</v>
      </c>
      <c r="G62" s="295">
        <f>SUM(G63:G65)</f>
        <v>0</v>
      </c>
      <c r="H62" s="296">
        <f>+SUM(H63:H65)</f>
        <v>0</v>
      </c>
    </row>
    <row r="63" spans="1:8" ht="15">
      <c r="A63" s="348"/>
      <c r="B63" s="100" t="s">
        <v>199</v>
      </c>
      <c r="C63" s="357">
        <v>0</v>
      </c>
      <c r="D63" s="265">
        <v>0</v>
      </c>
      <c r="E63" s="265">
        <v>0</v>
      </c>
      <c r="F63" s="265">
        <v>0</v>
      </c>
      <c r="G63" s="265">
        <v>0</v>
      </c>
      <c r="H63" s="352">
        <v>0</v>
      </c>
    </row>
    <row r="64" spans="1:8" ht="15">
      <c r="A64" s="348"/>
      <c r="B64" s="100" t="s">
        <v>200</v>
      </c>
      <c r="C64" s="268">
        <v>0</v>
      </c>
      <c r="D64" s="266">
        <v>0</v>
      </c>
      <c r="E64" s="266">
        <f>+C64+D64</f>
        <v>0</v>
      </c>
      <c r="F64" s="266">
        <v>0</v>
      </c>
      <c r="G64" s="266">
        <v>0</v>
      </c>
      <c r="H64" s="352">
        <v>0</v>
      </c>
    </row>
    <row r="65" spans="1:8" ht="15">
      <c r="A65" s="348"/>
      <c r="B65" s="100" t="s">
        <v>201</v>
      </c>
      <c r="C65" s="357">
        <v>0</v>
      </c>
      <c r="D65" s="265">
        <v>0</v>
      </c>
      <c r="E65" s="265">
        <v>0</v>
      </c>
      <c r="F65" s="265">
        <v>0</v>
      </c>
      <c r="G65" s="265">
        <v>0</v>
      </c>
      <c r="H65" s="352">
        <v>0</v>
      </c>
    </row>
    <row r="66" spans="1:8" ht="15">
      <c r="A66" s="109" t="s">
        <v>202</v>
      </c>
      <c r="B66" s="108"/>
      <c r="C66" s="357">
        <f aca="true" t="shared" si="7" ref="C66:H66">SUM(C68:C75)</f>
        <v>0</v>
      </c>
      <c r="D66" s="358">
        <f t="shared" si="7"/>
        <v>0</v>
      </c>
      <c r="E66" s="358">
        <f t="shared" si="7"/>
        <v>0</v>
      </c>
      <c r="F66" s="358">
        <f t="shared" si="7"/>
        <v>0</v>
      </c>
      <c r="G66" s="358">
        <f t="shared" si="7"/>
        <v>0</v>
      </c>
      <c r="H66" s="353">
        <f t="shared" si="7"/>
        <v>0</v>
      </c>
    </row>
    <row r="67" spans="1:8" ht="15">
      <c r="A67" s="107" t="s">
        <v>203</v>
      </c>
      <c r="B67" s="108"/>
      <c r="C67" s="357"/>
      <c r="D67" s="358"/>
      <c r="E67" s="358"/>
      <c r="F67" s="358"/>
      <c r="G67" s="358"/>
      <c r="H67" s="353"/>
    </row>
    <row r="68" spans="1:8" ht="15">
      <c r="A68" s="348"/>
      <c r="B68" s="100" t="s">
        <v>204</v>
      </c>
      <c r="C68" s="357">
        <v>0</v>
      </c>
      <c r="D68" s="358">
        <v>0</v>
      </c>
      <c r="E68" s="358">
        <v>0</v>
      </c>
      <c r="F68" s="358">
        <v>0</v>
      </c>
      <c r="G68" s="358">
        <v>0</v>
      </c>
      <c r="H68" s="353">
        <v>0</v>
      </c>
    </row>
    <row r="69" spans="1:8" ht="15">
      <c r="A69" s="348"/>
      <c r="B69" s="100" t="s">
        <v>205</v>
      </c>
      <c r="C69" s="357">
        <v>0</v>
      </c>
      <c r="D69" s="358">
        <v>0</v>
      </c>
      <c r="E69" s="358">
        <v>0</v>
      </c>
      <c r="F69" s="358">
        <v>0</v>
      </c>
      <c r="G69" s="358">
        <v>0</v>
      </c>
      <c r="H69" s="353">
        <v>0</v>
      </c>
    </row>
    <row r="70" spans="1:8" ht="15">
      <c r="A70" s="348"/>
      <c r="B70" s="100" t="s">
        <v>206</v>
      </c>
      <c r="C70" s="357">
        <v>0</v>
      </c>
      <c r="D70" s="358">
        <v>0</v>
      </c>
      <c r="E70" s="358">
        <v>0</v>
      </c>
      <c r="F70" s="358">
        <v>0</v>
      </c>
      <c r="G70" s="358">
        <v>0</v>
      </c>
      <c r="H70" s="353">
        <v>0</v>
      </c>
    </row>
    <row r="71" spans="1:8" ht="15">
      <c r="A71" s="348"/>
      <c r="B71" s="100" t="s">
        <v>207</v>
      </c>
      <c r="C71" s="357">
        <v>0</v>
      </c>
      <c r="D71" s="358">
        <v>0</v>
      </c>
      <c r="E71" s="358">
        <v>0</v>
      </c>
      <c r="F71" s="358">
        <v>0</v>
      </c>
      <c r="G71" s="358">
        <v>0</v>
      </c>
      <c r="H71" s="353">
        <v>0</v>
      </c>
    </row>
    <row r="72" spans="1:8" ht="15">
      <c r="A72" s="348"/>
      <c r="B72" s="100" t="s">
        <v>208</v>
      </c>
      <c r="C72" s="357">
        <v>0</v>
      </c>
      <c r="D72" s="358">
        <v>0</v>
      </c>
      <c r="E72" s="358">
        <v>0</v>
      </c>
      <c r="F72" s="358">
        <v>0</v>
      </c>
      <c r="G72" s="358">
        <v>0</v>
      </c>
      <c r="H72" s="353">
        <v>0</v>
      </c>
    </row>
    <row r="73" spans="1:8" ht="15">
      <c r="A73" s="272"/>
      <c r="B73" s="349" t="s">
        <v>209</v>
      </c>
      <c r="C73" s="357">
        <v>0</v>
      </c>
      <c r="D73" s="357">
        <v>0</v>
      </c>
      <c r="E73" s="357">
        <v>0</v>
      </c>
      <c r="F73" s="357">
        <v>0</v>
      </c>
      <c r="G73" s="357">
        <v>0</v>
      </c>
      <c r="H73" s="325">
        <v>0</v>
      </c>
    </row>
    <row r="74" spans="1:8" ht="15">
      <c r="A74" s="348"/>
      <c r="B74" s="349" t="s">
        <v>210</v>
      </c>
      <c r="C74" s="357">
        <v>0</v>
      </c>
      <c r="D74" s="358">
        <v>0</v>
      </c>
      <c r="E74" s="358">
        <v>0</v>
      </c>
      <c r="F74" s="358">
        <v>0</v>
      </c>
      <c r="G74" s="358">
        <v>0</v>
      </c>
      <c r="H74" s="353">
        <v>0</v>
      </c>
    </row>
    <row r="75" spans="1:8" ht="15">
      <c r="A75" s="348"/>
      <c r="B75" s="100" t="s">
        <v>211</v>
      </c>
      <c r="C75" s="357">
        <v>0</v>
      </c>
      <c r="D75" s="358">
        <v>0</v>
      </c>
      <c r="E75" s="358">
        <v>0</v>
      </c>
      <c r="F75" s="358">
        <v>0</v>
      </c>
      <c r="G75" s="358">
        <v>0</v>
      </c>
      <c r="H75" s="353">
        <v>0</v>
      </c>
    </row>
    <row r="76" spans="1:8" ht="15">
      <c r="A76" s="480" t="s">
        <v>212</v>
      </c>
      <c r="B76" s="481"/>
      <c r="C76" s="357">
        <f aca="true" t="shared" si="8" ref="C76:H76">SUM(C77:C79)</f>
        <v>0</v>
      </c>
      <c r="D76" s="358">
        <f t="shared" si="8"/>
        <v>0</v>
      </c>
      <c r="E76" s="358">
        <f t="shared" si="8"/>
        <v>0</v>
      </c>
      <c r="F76" s="358">
        <f t="shared" si="8"/>
        <v>0</v>
      </c>
      <c r="G76" s="358">
        <f t="shared" si="8"/>
        <v>0</v>
      </c>
      <c r="H76" s="353">
        <f t="shared" si="8"/>
        <v>0</v>
      </c>
    </row>
    <row r="77" spans="1:8" ht="15">
      <c r="A77" s="348"/>
      <c r="B77" s="100" t="s">
        <v>213</v>
      </c>
      <c r="C77" s="357">
        <v>0</v>
      </c>
      <c r="D77" s="358">
        <v>0</v>
      </c>
      <c r="E77" s="358">
        <v>0</v>
      </c>
      <c r="F77" s="358">
        <v>0</v>
      </c>
      <c r="G77" s="358">
        <v>0</v>
      </c>
      <c r="H77" s="353">
        <v>0</v>
      </c>
    </row>
    <row r="78" spans="1:8" ht="15">
      <c r="A78" s="348"/>
      <c r="B78" s="100" t="s">
        <v>214</v>
      </c>
      <c r="C78" s="357">
        <v>0</v>
      </c>
      <c r="D78" s="358">
        <v>0</v>
      </c>
      <c r="E78" s="358">
        <v>0</v>
      </c>
      <c r="F78" s="358">
        <v>0</v>
      </c>
      <c r="G78" s="358">
        <v>0</v>
      </c>
      <c r="H78" s="353">
        <v>0</v>
      </c>
    </row>
    <row r="79" spans="1:8" ht="15">
      <c r="A79" s="348"/>
      <c r="B79" s="100" t="s">
        <v>215</v>
      </c>
      <c r="C79" s="357">
        <v>0</v>
      </c>
      <c r="D79" s="358">
        <v>0</v>
      </c>
      <c r="E79" s="358">
        <v>0</v>
      </c>
      <c r="F79" s="358">
        <v>0</v>
      </c>
      <c r="G79" s="358">
        <v>0</v>
      </c>
      <c r="H79" s="353">
        <v>0</v>
      </c>
    </row>
    <row r="80" spans="1:8" ht="15">
      <c r="A80" s="480" t="s">
        <v>216</v>
      </c>
      <c r="B80" s="481"/>
      <c r="C80" s="357">
        <f aca="true" t="shared" si="9" ref="C80:H80">SUM(C81:C87)</f>
        <v>0</v>
      </c>
      <c r="D80" s="358">
        <f t="shared" si="9"/>
        <v>0</v>
      </c>
      <c r="E80" s="358">
        <f t="shared" si="9"/>
        <v>0</v>
      </c>
      <c r="F80" s="358">
        <f t="shared" si="9"/>
        <v>0</v>
      </c>
      <c r="G80" s="358">
        <f t="shared" si="9"/>
        <v>0</v>
      </c>
      <c r="H80" s="353">
        <f t="shared" si="9"/>
        <v>0</v>
      </c>
    </row>
    <row r="81" spans="1:8" ht="15">
      <c r="A81" s="348"/>
      <c r="B81" s="100" t="s">
        <v>217</v>
      </c>
      <c r="C81" s="357">
        <v>0</v>
      </c>
      <c r="D81" s="358">
        <v>0</v>
      </c>
      <c r="E81" s="358">
        <v>0</v>
      </c>
      <c r="F81" s="358">
        <v>0</v>
      </c>
      <c r="G81" s="358">
        <v>0</v>
      </c>
      <c r="H81" s="353">
        <v>0</v>
      </c>
    </row>
    <row r="82" spans="1:8" ht="15">
      <c r="A82" s="348"/>
      <c r="B82" s="100" t="s">
        <v>218</v>
      </c>
      <c r="C82" s="357">
        <v>0</v>
      </c>
      <c r="D82" s="358">
        <v>0</v>
      </c>
      <c r="E82" s="358">
        <v>0</v>
      </c>
      <c r="F82" s="358">
        <v>0</v>
      </c>
      <c r="G82" s="358">
        <v>0</v>
      </c>
      <c r="H82" s="353">
        <v>0</v>
      </c>
    </row>
    <row r="83" spans="1:8" ht="15">
      <c r="A83" s="348"/>
      <c r="B83" s="100" t="s">
        <v>219</v>
      </c>
      <c r="C83" s="357">
        <v>0</v>
      </c>
      <c r="D83" s="358">
        <v>0</v>
      </c>
      <c r="E83" s="358">
        <v>0</v>
      </c>
      <c r="F83" s="358">
        <v>0</v>
      </c>
      <c r="G83" s="358">
        <v>0</v>
      </c>
      <c r="H83" s="353">
        <v>0</v>
      </c>
    </row>
    <row r="84" spans="1:8" ht="15">
      <c r="A84" s="348"/>
      <c r="B84" s="100" t="s">
        <v>220</v>
      </c>
      <c r="C84" s="357">
        <v>0</v>
      </c>
      <c r="D84" s="358">
        <v>0</v>
      </c>
      <c r="E84" s="358">
        <v>0</v>
      </c>
      <c r="F84" s="358">
        <v>0</v>
      </c>
      <c r="G84" s="358">
        <v>0</v>
      </c>
      <c r="H84" s="353">
        <v>0</v>
      </c>
    </row>
    <row r="85" spans="1:8" ht="15">
      <c r="A85" s="348"/>
      <c r="B85" s="100" t="s">
        <v>221</v>
      </c>
      <c r="C85" s="357">
        <v>0</v>
      </c>
      <c r="D85" s="358">
        <v>0</v>
      </c>
      <c r="E85" s="358">
        <v>0</v>
      </c>
      <c r="F85" s="358">
        <v>0</v>
      </c>
      <c r="G85" s="358">
        <v>0</v>
      </c>
      <c r="H85" s="353">
        <v>0</v>
      </c>
    </row>
    <row r="86" spans="1:8" ht="15">
      <c r="A86" s="348"/>
      <c r="B86" s="100" t="s">
        <v>222</v>
      </c>
      <c r="C86" s="357">
        <v>0</v>
      </c>
      <c r="D86" s="358">
        <v>0</v>
      </c>
      <c r="E86" s="358">
        <v>0</v>
      </c>
      <c r="F86" s="358">
        <v>0</v>
      </c>
      <c r="G86" s="358">
        <v>0</v>
      </c>
      <c r="H86" s="353">
        <v>0</v>
      </c>
    </row>
    <row r="87" spans="1:8" ht="15">
      <c r="A87" s="348"/>
      <c r="B87" s="100" t="s">
        <v>223</v>
      </c>
      <c r="C87" s="357">
        <v>0</v>
      </c>
      <c r="D87" s="358">
        <v>0</v>
      </c>
      <c r="E87" s="358">
        <v>0</v>
      </c>
      <c r="F87" s="358">
        <v>0</v>
      </c>
      <c r="G87" s="358">
        <v>0</v>
      </c>
      <c r="H87" s="353">
        <v>0</v>
      </c>
    </row>
    <row r="88" spans="1:8" ht="15">
      <c r="A88" s="492"/>
      <c r="B88" s="493"/>
      <c r="C88" s="324"/>
      <c r="D88" s="323"/>
      <c r="E88" s="323"/>
      <c r="F88" s="323"/>
      <c r="G88" s="323"/>
      <c r="H88" s="322"/>
    </row>
    <row r="89" spans="1:8" ht="15">
      <c r="A89" s="98"/>
      <c r="B89" s="99"/>
      <c r="C89" s="321"/>
      <c r="D89" s="321"/>
      <c r="E89" s="321"/>
      <c r="F89" s="321"/>
      <c r="G89" s="321"/>
      <c r="H89" s="321"/>
    </row>
    <row r="90" spans="1:8" ht="15">
      <c r="A90" s="494" t="s">
        <v>224</v>
      </c>
      <c r="B90" s="495"/>
      <c r="C90" s="320">
        <f aca="true" t="shared" si="10" ref="C90:H90">+C91+C99+C110+C121+C132+C143+C147+C157+C161</f>
        <v>0</v>
      </c>
      <c r="D90" s="319">
        <f t="shared" si="10"/>
        <v>3258862.2</v>
      </c>
      <c r="E90" s="318">
        <f t="shared" si="10"/>
        <v>3258862.2</v>
      </c>
      <c r="F90" s="318">
        <f t="shared" si="10"/>
        <v>858862.2</v>
      </c>
      <c r="G90" s="318">
        <f t="shared" si="10"/>
        <v>0</v>
      </c>
      <c r="H90" s="318">
        <f t="shared" si="10"/>
        <v>2400000</v>
      </c>
    </row>
    <row r="91" spans="1:8" ht="15">
      <c r="A91" s="496" t="s">
        <v>146</v>
      </c>
      <c r="B91" s="497"/>
      <c r="C91" s="355">
        <f>SUM(C92:C98)</f>
        <v>0</v>
      </c>
      <c r="D91" s="355">
        <f>SUM(D92:D98)</f>
        <v>0</v>
      </c>
      <c r="E91" s="355">
        <f>SUM(E92:E98)</f>
        <v>0</v>
      </c>
      <c r="F91" s="355">
        <f>SUM(F92:F98)</f>
        <v>0</v>
      </c>
      <c r="G91" s="355">
        <f>SUM(G92:G98)</f>
        <v>0</v>
      </c>
      <c r="H91" s="317">
        <f aca="true" t="shared" si="11" ref="H91:H96">+C91+E91-F91</f>
        <v>0</v>
      </c>
    </row>
    <row r="92" spans="1:8" ht="15">
      <c r="A92" s="348"/>
      <c r="B92" s="100" t="s">
        <v>147</v>
      </c>
      <c r="C92" s="347">
        <v>0</v>
      </c>
      <c r="D92" s="266">
        <v>0</v>
      </c>
      <c r="E92" s="266">
        <f>+C92+D92</f>
        <v>0</v>
      </c>
      <c r="F92" s="266">
        <v>0</v>
      </c>
      <c r="G92" s="266">
        <v>0</v>
      </c>
      <c r="H92" s="266">
        <f t="shared" si="11"/>
        <v>0</v>
      </c>
    </row>
    <row r="93" spans="1:8" ht="15">
      <c r="A93" s="348"/>
      <c r="B93" s="100" t="s">
        <v>148</v>
      </c>
      <c r="C93" s="347">
        <v>0</v>
      </c>
      <c r="D93" s="266">
        <v>0</v>
      </c>
      <c r="E93" s="266">
        <f>+C93+D93</f>
        <v>0</v>
      </c>
      <c r="F93" s="266">
        <v>0</v>
      </c>
      <c r="G93" s="266">
        <v>0</v>
      </c>
      <c r="H93" s="266">
        <f t="shared" si="11"/>
        <v>0</v>
      </c>
    </row>
    <row r="94" spans="1:8" ht="15">
      <c r="A94" s="348"/>
      <c r="B94" s="100" t="s">
        <v>149</v>
      </c>
      <c r="C94" s="347">
        <v>0</v>
      </c>
      <c r="D94" s="266">
        <v>0</v>
      </c>
      <c r="E94" s="266">
        <f>+C94+D94</f>
        <v>0</v>
      </c>
      <c r="F94" s="266">
        <v>0</v>
      </c>
      <c r="G94" s="266">
        <v>0</v>
      </c>
      <c r="H94" s="266">
        <f t="shared" si="11"/>
        <v>0</v>
      </c>
    </row>
    <row r="95" spans="1:8" ht="15">
      <c r="A95" s="348"/>
      <c r="B95" s="100" t="s">
        <v>150</v>
      </c>
      <c r="C95" s="347">
        <v>0</v>
      </c>
      <c r="D95" s="266">
        <v>0</v>
      </c>
      <c r="E95" s="266">
        <f>+C95+D95</f>
        <v>0</v>
      </c>
      <c r="F95" s="266">
        <v>0</v>
      </c>
      <c r="G95" s="266">
        <v>0</v>
      </c>
      <c r="H95" s="266">
        <f t="shared" si="11"/>
        <v>0</v>
      </c>
    </row>
    <row r="96" spans="1:8" ht="15">
      <c r="A96" s="348"/>
      <c r="B96" s="100" t="s">
        <v>151</v>
      </c>
      <c r="C96" s="347">
        <v>0</v>
      </c>
      <c r="D96" s="266">
        <v>0</v>
      </c>
      <c r="E96" s="266">
        <f>+C96+D96</f>
        <v>0</v>
      </c>
      <c r="F96" s="266">
        <v>0</v>
      </c>
      <c r="G96" s="266">
        <v>0</v>
      </c>
      <c r="H96" s="266">
        <f t="shared" si="11"/>
        <v>0</v>
      </c>
    </row>
    <row r="97" spans="1:8" ht="15">
      <c r="A97" s="348"/>
      <c r="B97" s="100" t="s">
        <v>152</v>
      </c>
      <c r="C97" s="347">
        <v>0</v>
      </c>
      <c r="D97" s="347">
        <v>0</v>
      </c>
      <c r="E97" s="347">
        <v>0</v>
      </c>
      <c r="F97" s="266">
        <v>0</v>
      </c>
      <c r="G97" s="266">
        <v>0</v>
      </c>
      <c r="H97" s="347">
        <v>0</v>
      </c>
    </row>
    <row r="98" spans="1:8" ht="15">
      <c r="A98" s="348"/>
      <c r="B98" s="100" t="s">
        <v>153</v>
      </c>
      <c r="C98" s="347">
        <v>0</v>
      </c>
      <c r="D98" s="347">
        <v>0</v>
      </c>
      <c r="E98" s="347">
        <v>0</v>
      </c>
      <c r="F98" s="266">
        <v>0</v>
      </c>
      <c r="G98" s="266">
        <v>0</v>
      </c>
      <c r="H98" s="347">
        <v>0</v>
      </c>
    </row>
    <row r="99" spans="1:8" ht="15">
      <c r="A99" s="496" t="s">
        <v>154</v>
      </c>
      <c r="B99" s="497"/>
      <c r="C99" s="264">
        <f>SUM(C100:C109)</f>
        <v>0</v>
      </c>
      <c r="D99" s="264">
        <f>SUM(D100:D109)</f>
        <v>0</v>
      </c>
      <c r="E99" s="264">
        <f>SUM(E100:E109)</f>
        <v>0</v>
      </c>
      <c r="F99" s="264">
        <f>SUM(F100:F109)</f>
        <v>0</v>
      </c>
      <c r="G99" s="264">
        <f>SUM(G100:G109)</f>
        <v>0</v>
      </c>
      <c r="H99" s="274">
        <f>+C99+E99-G99</f>
        <v>0</v>
      </c>
    </row>
    <row r="100" spans="1:8" ht="15">
      <c r="A100" s="480"/>
      <c r="B100" s="100" t="s">
        <v>155</v>
      </c>
      <c r="C100" s="498">
        <v>0</v>
      </c>
      <c r="D100" s="498">
        <v>0</v>
      </c>
      <c r="E100" s="498">
        <f>+C100+D100</f>
        <v>0</v>
      </c>
      <c r="F100" s="498">
        <v>0</v>
      </c>
      <c r="G100" s="498">
        <v>0</v>
      </c>
      <c r="H100" s="498">
        <v>0</v>
      </c>
    </row>
    <row r="101" spans="1:8" ht="15">
      <c r="A101" s="480"/>
      <c r="B101" s="100" t="s">
        <v>156</v>
      </c>
      <c r="C101" s="498"/>
      <c r="D101" s="498"/>
      <c r="E101" s="498"/>
      <c r="F101" s="498"/>
      <c r="G101" s="498"/>
      <c r="H101" s="498"/>
    </row>
    <row r="102" spans="1:8" ht="15">
      <c r="A102" s="348"/>
      <c r="B102" s="100" t="s">
        <v>157</v>
      </c>
      <c r="C102" s="347">
        <v>0</v>
      </c>
      <c r="D102" s="347">
        <v>0</v>
      </c>
      <c r="E102" s="266">
        <f aca="true" t="shared" si="12" ref="E102:E114">+C102+D102</f>
        <v>0</v>
      </c>
      <c r="F102" s="266">
        <v>0</v>
      </c>
      <c r="G102" s="266">
        <v>0</v>
      </c>
      <c r="H102" s="266">
        <f>+C102+E102-F102</f>
        <v>0</v>
      </c>
    </row>
    <row r="103" spans="1:8" ht="15">
      <c r="A103" s="348"/>
      <c r="B103" s="100" t="s">
        <v>158</v>
      </c>
      <c r="C103" s="347">
        <v>0</v>
      </c>
      <c r="D103" s="347">
        <v>0</v>
      </c>
      <c r="E103" s="266">
        <f t="shared" si="12"/>
        <v>0</v>
      </c>
      <c r="F103" s="266">
        <v>0</v>
      </c>
      <c r="G103" s="266">
        <v>0</v>
      </c>
      <c r="H103" s="266">
        <f aca="true" t="shared" si="13" ref="H103:H109">+C103+E103-F103</f>
        <v>0</v>
      </c>
    </row>
    <row r="104" spans="1:8" ht="15">
      <c r="A104" s="348"/>
      <c r="B104" s="100" t="s">
        <v>159</v>
      </c>
      <c r="C104" s="347">
        <v>0</v>
      </c>
      <c r="D104" s="347">
        <v>0</v>
      </c>
      <c r="E104" s="266">
        <f t="shared" si="12"/>
        <v>0</v>
      </c>
      <c r="F104" s="266">
        <v>0</v>
      </c>
      <c r="G104" s="266">
        <v>0</v>
      </c>
      <c r="H104" s="266">
        <f t="shared" si="13"/>
        <v>0</v>
      </c>
    </row>
    <row r="105" spans="1:8" ht="15">
      <c r="A105" s="348"/>
      <c r="B105" s="100" t="s">
        <v>160</v>
      </c>
      <c r="C105" s="347">
        <v>0</v>
      </c>
      <c r="D105" s="266">
        <v>0</v>
      </c>
      <c r="E105" s="266">
        <f t="shared" si="12"/>
        <v>0</v>
      </c>
      <c r="F105" s="266">
        <v>0</v>
      </c>
      <c r="G105" s="266">
        <v>0</v>
      </c>
      <c r="H105" s="266">
        <f t="shared" si="13"/>
        <v>0</v>
      </c>
    </row>
    <row r="106" spans="1:8" ht="15">
      <c r="A106" s="348"/>
      <c r="B106" s="100" t="s">
        <v>161</v>
      </c>
      <c r="C106" s="347">
        <v>0</v>
      </c>
      <c r="D106" s="266">
        <v>0</v>
      </c>
      <c r="E106" s="266">
        <v>0</v>
      </c>
      <c r="F106" s="266">
        <v>0</v>
      </c>
      <c r="G106" s="266">
        <v>0</v>
      </c>
      <c r="H106" s="266">
        <f t="shared" si="13"/>
        <v>0</v>
      </c>
    </row>
    <row r="107" spans="1:8" ht="15">
      <c r="A107" s="348"/>
      <c r="B107" s="100" t="s">
        <v>162</v>
      </c>
      <c r="C107" s="347">
        <v>0</v>
      </c>
      <c r="D107" s="266">
        <v>0</v>
      </c>
      <c r="E107" s="266">
        <f t="shared" si="12"/>
        <v>0</v>
      </c>
      <c r="F107" s="266">
        <v>0</v>
      </c>
      <c r="G107" s="266">
        <v>0</v>
      </c>
      <c r="H107" s="266">
        <f t="shared" si="13"/>
        <v>0</v>
      </c>
    </row>
    <row r="108" spans="1:8" ht="15">
      <c r="A108" s="348"/>
      <c r="B108" s="100" t="s">
        <v>163</v>
      </c>
      <c r="C108" s="347">
        <v>0</v>
      </c>
      <c r="D108" s="266">
        <v>0</v>
      </c>
      <c r="E108" s="266">
        <f t="shared" si="12"/>
        <v>0</v>
      </c>
      <c r="F108" s="266">
        <v>0</v>
      </c>
      <c r="G108" s="266">
        <v>0</v>
      </c>
      <c r="H108" s="266">
        <f t="shared" si="13"/>
        <v>0</v>
      </c>
    </row>
    <row r="109" spans="1:8" ht="15">
      <c r="A109" s="348"/>
      <c r="B109" s="100" t="s">
        <v>164</v>
      </c>
      <c r="C109" s="347">
        <v>0</v>
      </c>
      <c r="D109" s="266">
        <v>0</v>
      </c>
      <c r="E109" s="266">
        <f t="shared" si="12"/>
        <v>0</v>
      </c>
      <c r="F109" s="266">
        <v>0</v>
      </c>
      <c r="G109" s="266">
        <v>0</v>
      </c>
      <c r="H109" s="266">
        <f t="shared" si="13"/>
        <v>0</v>
      </c>
    </row>
    <row r="110" spans="1:8" ht="15">
      <c r="A110" s="496" t="s">
        <v>165</v>
      </c>
      <c r="B110" s="497"/>
      <c r="C110" s="264">
        <f aca="true" t="shared" si="14" ref="C110:H110">SUM(C111:C120)</f>
        <v>0</v>
      </c>
      <c r="D110" s="264">
        <f t="shared" si="14"/>
        <v>858862.2</v>
      </c>
      <c r="E110" s="264">
        <f t="shared" si="14"/>
        <v>858862.2</v>
      </c>
      <c r="F110" s="264">
        <f t="shared" si="14"/>
        <v>858862.2</v>
      </c>
      <c r="G110" s="264">
        <f t="shared" si="14"/>
        <v>0</v>
      </c>
      <c r="H110" s="264">
        <f t="shared" si="14"/>
        <v>0</v>
      </c>
    </row>
    <row r="111" spans="1:8" ht="15">
      <c r="A111" s="348"/>
      <c r="B111" s="100" t="s">
        <v>166</v>
      </c>
      <c r="C111" s="347">
        <v>0</v>
      </c>
      <c r="D111" s="266">
        <v>0</v>
      </c>
      <c r="E111" s="266">
        <f t="shared" si="12"/>
        <v>0</v>
      </c>
      <c r="F111" s="266">
        <v>0</v>
      </c>
      <c r="G111" s="266">
        <f>+F111</f>
        <v>0</v>
      </c>
      <c r="H111" s="266">
        <f>+C111+E111-F111</f>
        <v>0</v>
      </c>
    </row>
    <row r="112" spans="1:8" ht="15">
      <c r="A112" s="348"/>
      <c r="B112" s="100" t="s">
        <v>167</v>
      </c>
      <c r="C112" s="347">
        <v>0</v>
      </c>
      <c r="D112" s="266">
        <v>0</v>
      </c>
      <c r="E112" s="266">
        <f t="shared" si="12"/>
        <v>0</v>
      </c>
      <c r="F112" s="266">
        <v>0</v>
      </c>
      <c r="G112" s="266">
        <f>+F112</f>
        <v>0</v>
      </c>
      <c r="H112" s="266">
        <f>+C112+E112-F112</f>
        <v>0</v>
      </c>
    </row>
    <row r="113" spans="1:8" ht="15">
      <c r="A113" s="348"/>
      <c r="B113" s="100" t="s">
        <v>168</v>
      </c>
      <c r="C113" s="347">
        <v>0</v>
      </c>
      <c r="D113" s="266">
        <v>0</v>
      </c>
      <c r="E113" s="266">
        <f t="shared" si="12"/>
        <v>0</v>
      </c>
      <c r="F113" s="266">
        <v>0</v>
      </c>
      <c r="G113" s="266">
        <f>+F113</f>
        <v>0</v>
      </c>
      <c r="H113" s="266">
        <f>+C113+E113-F113</f>
        <v>0</v>
      </c>
    </row>
    <row r="114" spans="1:8" ht="15">
      <c r="A114" s="348"/>
      <c r="B114" s="100" t="s">
        <v>169</v>
      </c>
      <c r="C114" s="347">
        <v>0</v>
      </c>
      <c r="D114" s="266">
        <v>0</v>
      </c>
      <c r="E114" s="266">
        <f t="shared" si="12"/>
        <v>0</v>
      </c>
      <c r="F114" s="266">
        <v>0</v>
      </c>
      <c r="G114" s="266">
        <v>0</v>
      </c>
      <c r="H114" s="266">
        <f>+C114+E114-F114</f>
        <v>0</v>
      </c>
    </row>
    <row r="115" spans="1:8" ht="15">
      <c r="A115" s="480"/>
      <c r="B115" s="100" t="s">
        <v>170</v>
      </c>
      <c r="C115" s="498">
        <v>0</v>
      </c>
      <c r="D115" s="498">
        <v>858862.2</v>
      </c>
      <c r="E115" s="498">
        <f>+C115+D115</f>
        <v>858862.2</v>
      </c>
      <c r="F115" s="498">
        <v>858862.2</v>
      </c>
      <c r="G115" s="498">
        <v>0</v>
      </c>
      <c r="H115" s="498">
        <f>+E115-F115</f>
        <v>0</v>
      </c>
    </row>
    <row r="116" spans="1:8" ht="15">
      <c r="A116" s="480"/>
      <c r="B116" s="100" t="s">
        <v>171</v>
      </c>
      <c r="C116" s="498"/>
      <c r="D116" s="498"/>
      <c r="E116" s="498"/>
      <c r="F116" s="498"/>
      <c r="G116" s="498"/>
      <c r="H116" s="498"/>
    </row>
    <row r="117" spans="1:8" ht="15">
      <c r="A117" s="348"/>
      <c r="B117" s="100" t="s">
        <v>172</v>
      </c>
      <c r="C117" s="347">
        <v>0</v>
      </c>
      <c r="D117" s="266">
        <v>0</v>
      </c>
      <c r="E117" s="266">
        <f>+C117+D117</f>
        <v>0</v>
      </c>
      <c r="F117" s="266">
        <v>0</v>
      </c>
      <c r="G117" s="266">
        <f>+F117</f>
        <v>0</v>
      </c>
      <c r="H117" s="266">
        <f>+C117+E117-F117</f>
        <v>0</v>
      </c>
    </row>
    <row r="118" spans="1:8" ht="15">
      <c r="A118" s="348"/>
      <c r="B118" s="100" t="s">
        <v>173</v>
      </c>
      <c r="C118" s="347">
        <v>0</v>
      </c>
      <c r="D118" s="266">
        <v>0</v>
      </c>
      <c r="E118" s="266">
        <f>+C118+D118</f>
        <v>0</v>
      </c>
      <c r="F118" s="266">
        <v>0</v>
      </c>
      <c r="G118" s="266">
        <v>0</v>
      </c>
      <c r="H118" s="266">
        <v>0</v>
      </c>
    </row>
    <row r="119" spans="1:8" ht="15">
      <c r="A119" s="348"/>
      <c r="B119" s="100" t="s">
        <v>174</v>
      </c>
      <c r="C119" s="347">
        <v>0</v>
      </c>
      <c r="D119" s="266">
        <v>0</v>
      </c>
      <c r="E119" s="266">
        <f>+C119+D119</f>
        <v>0</v>
      </c>
      <c r="F119" s="266">
        <v>0</v>
      </c>
      <c r="G119" s="266">
        <v>0</v>
      </c>
      <c r="H119" s="266">
        <v>0</v>
      </c>
    </row>
    <row r="120" spans="1:8" ht="15">
      <c r="A120" s="348"/>
      <c r="B120" s="100" t="s">
        <v>175</v>
      </c>
      <c r="C120" s="347">
        <v>0</v>
      </c>
      <c r="D120" s="266">
        <v>0</v>
      </c>
      <c r="E120" s="266">
        <f>+C120+D120</f>
        <v>0</v>
      </c>
      <c r="F120" s="266">
        <v>0</v>
      </c>
      <c r="G120" s="266">
        <v>0</v>
      </c>
      <c r="H120" s="266">
        <v>0</v>
      </c>
    </row>
    <row r="121" spans="1:8" ht="15">
      <c r="A121" s="480" t="s">
        <v>176</v>
      </c>
      <c r="B121" s="501"/>
      <c r="C121" s="264">
        <f aca="true" t="shared" si="15" ref="C121:H121">SUM(C123:C131)</f>
        <v>0</v>
      </c>
      <c r="D121" s="264">
        <f t="shared" si="15"/>
        <v>0</v>
      </c>
      <c r="E121" s="264">
        <f t="shared" si="15"/>
        <v>0</v>
      </c>
      <c r="F121" s="264">
        <f t="shared" si="15"/>
        <v>0</v>
      </c>
      <c r="G121" s="264">
        <f t="shared" si="15"/>
        <v>0</v>
      </c>
      <c r="H121" s="264">
        <f t="shared" si="15"/>
        <v>0</v>
      </c>
    </row>
    <row r="122" spans="1:8" ht="15">
      <c r="A122" s="480" t="s">
        <v>177</v>
      </c>
      <c r="B122" s="501"/>
      <c r="C122" s="264"/>
      <c r="D122" s="264"/>
      <c r="E122" s="264"/>
      <c r="F122" s="264"/>
      <c r="G122" s="264"/>
      <c r="H122" s="264"/>
    </row>
    <row r="123" spans="1:8" ht="15">
      <c r="A123" s="348"/>
      <c r="B123" s="100" t="s">
        <v>178</v>
      </c>
      <c r="C123" s="347">
        <v>0</v>
      </c>
      <c r="D123" s="347">
        <v>0</v>
      </c>
      <c r="E123" s="347">
        <v>0</v>
      </c>
      <c r="F123" s="347">
        <v>0</v>
      </c>
      <c r="G123" s="347">
        <v>0</v>
      </c>
      <c r="H123" s="347">
        <v>0</v>
      </c>
    </row>
    <row r="124" spans="1:8" ht="15">
      <c r="A124" s="348"/>
      <c r="B124" s="100" t="s">
        <v>179</v>
      </c>
      <c r="C124" s="347">
        <v>0</v>
      </c>
      <c r="D124" s="347">
        <v>0</v>
      </c>
      <c r="E124" s="347">
        <v>0</v>
      </c>
      <c r="F124" s="347">
        <v>0</v>
      </c>
      <c r="G124" s="347">
        <v>0</v>
      </c>
      <c r="H124" s="347">
        <v>0</v>
      </c>
    </row>
    <row r="125" spans="1:8" ht="15">
      <c r="A125" s="348"/>
      <c r="B125" s="100" t="s">
        <v>180</v>
      </c>
      <c r="C125" s="347">
        <v>0</v>
      </c>
      <c r="D125" s="347">
        <v>0</v>
      </c>
      <c r="E125" s="347">
        <v>0</v>
      </c>
      <c r="F125" s="347">
        <v>0</v>
      </c>
      <c r="G125" s="347">
        <v>0</v>
      </c>
      <c r="H125" s="347">
        <v>0</v>
      </c>
    </row>
    <row r="126" spans="1:8" ht="15">
      <c r="A126" s="348"/>
      <c r="B126" s="100" t="s">
        <v>181</v>
      </c>
      <c r="C126" s="347">
        <v>0</v>
      </c>
      <c r="D126" s="347">
        <v>0</v>
      </c>
      <c r="E126" s="347">
        <v>0</v>
      </c>
      <c r="F126" s="347">
        <v>0</v>
      </c>
      <c r="G126" s="347">
        <v>0</v>
      </c>
      <c r="H126" s="347">
        <v>0</v>
      </c>
    </row>
    <row r="127" spans="1:8" ht="15">
      <c r="A127" s="348"/>
      <c r="B127" s="100" t="s">
        <v>182</v>
      </c>
      <c r="C127" s="347">
        <v>0</v>
      </c>
      <c r="D127" s="347">
        <v>0</v>
      </c>
      <c r="E127" s="347">
        <v>0</v>
      </c>
      <c r="F127" s="347">
        <v>0</v>
      </c>
      <c r="G127" s="347">
        <v>0</v>
      </c>
      <c r="H127" s="347">
        <v>0</v>
      </c>
    </row>
    <row r="128" spans="1:8" ht="15">
      <c r="A128" s="348"/>
      <c r="B128" s="100" t="s">
        <v>183</v>
      </c>
      <c r="C128" s="347">
        <v>0</v>
      </c>
      <c r="D128" s="347">
        <v>0</v>
      </c>
      <c r="E128" s="347">
        <v>0</v>
      </c>
      <c r="F128" s="347">
        <v>0</v>
      </c>
      <c r="G128" s="347">
        <v>0</v>
      </c>
      <c r="H128" s="347">
        <v>0</v>
      </c>
    </row>
    <row r="129" spans="1:8" ht="15">
      <c r="A129" s="348"/>
      <c r="B129" s="100" t="s">
        <v>184</v>
      </c>
      <c r="C129" s="347">
        <v>0</v>
      </c>
      <c r="D129" s="347">
        <v>0</v>
      </c>
      <c r="E129" s="347">
        <v>0</v>
      </c>
      <c r="F129" s="347">
        <v>0</v>
      </c>
      <c r="G129" s="347">
        <v>0</v>
      </c>
      <c r="H129" s="347">
        <v>0</v>
      </c>
    </row>
    <row r="130" spans="1:8" ht="15">
      <c r="A130" s="348"/>
      <c r="B130" s="100" t="s">
        <v>185</v>
      </c>
      <c r="C130" s="347">
        <v>0</v>
      </c>
      <c r="D130" s="347">
        <v>0</v>
      </c>
      <c r="E130" s="347">
        <v>0</v>
      </c>
      <c r="F130" s="347">
        <v>0</v>
      </c>
      <c r="G130" s="347">
        <v>0</v>
      </c>
      <c r="H130" s="347">
        <v>0</v>
      </c>
    </row>
    <row r="131" spans="1:8" ht="15">
      <c r="A131" s="348"/>
      <c r="B131" s="100" t="s">
        <v>186</v>
      </c>
      <c r="C131" s="347">
        <v>0</v>
      </c>
      <c r="D131" s="347">
        <v>0</v>
      </c>
      <c r="E131" s="347">
        <v>0</v>
      </c>
      <c r="F131" s="347">
        <v>0</v>
      </c>
      <c r="G131" s="347">
        <v>0</v>
      </c>
      <c r="H131" s="347">
        <v>0</v>
      </c>
    </row>
    <row r="132" spans="1:8" ht="15">
      <c r="A132" s="106" t="s">
        <v>187</v>
      </c>
      <c r="B132" s="105"/>
      <c r="C132" s="373">
        <f>SUM(C134:C142)</f>
        <v>0</v>
      </c>
      <c r="D132" s="373">
        <f>SUM(D134:D142)</f>
        <v>2400000</v>
      </c>
      <c r="E132" s="373">
        <f>SUM(E134:E142)</f>
        <v>2400000</v>
      </c>
      <c r="F132" s="374">
        <f>SUM(F134:F142)</f>
        <v>0</v>
      </c>
      <c r="G132" s="374">
        <f>SUM(G134:G142)</f>
        <v>0</v>
      </c>
      <c r="H132" s="373">
        <f>+E132-F132</f>
        <v>2400000</v>
      </c>
    </row>
    <row r="133" spans="1:8" ht="15">
      <c r="A133" s="275" t="s">
        <v>188</v>
      </c>
      <c r="B133" s="104"/>
      <c r="C133" s="347"/>
      <c r="D133" s="347"/>
      <c r="E133" s="347"/>
      <c r="F133" s="301"/>
      <c r="G133" s="302"/>
      <c r="H133" s="266">
        <f aca="true" t="shared" si="16" ref="H133:H138">+E133-F133</f>
        <v>0</v>
      </c>
    </row>
    <row r="134" spans="1:9" ht="15">
      <c r="A134" s="348"/>
      <c r="B134" s="100" t="s">
        <v>189</v>
      </c>
      <c r="C134" s="347">
        <v>0</v>
      </c>
      <c r="D134" s="265">
        <v>2400000</v>
      </c>
      <c r="E134" s="347">
        <f>+C134+D134</f>
        <v>2400000</v>
      </c>
      <c r="F134" s="315">
        <v>0</v>
      </c>
      <c r="G134" s="316">
        <v>0</v>
      </c>
      <c r="H134" s="266">
        <f t="shared" si="16"/>
        <v>2400000</v>
      </c>
      <c r="I134" s="303"/>
    </row>
    <row r="135" spans="1:8" ht="15">
      <c r="A135" s="348"/>
      <c r="B135" s="100" t="s">
        <v>190</v>
      </c>
      <c r="C135" s="347">
        <v>0</v>
      </c>
      <c r="D135" s="265">
        <v>0</v>
      </c>
      <c r="E135" s="347">
        <f>+C135+D135</f>
        <v>0</v>
      </c>
      <c r="F135" s="315">
        <v>0</v>
      </c>
      <c r="G135" s="316">
        <v>0</v>
      </c>
      <c r="H135" s="266">
        <f t="shared" si="16"/>
        <v>0</v>
      </c>
    </row>
    <row r="136" spans="1:8" ht="15">
      <c r="A136" s="348"/>
      <c r="B136" s="100" t="s">
        <v>191</v>
      </c>
      <c r="C136" s="347">
        <v>0</v>
      </c>
      <c r="D136" s="265">
        <v>0</v>
      </c>
      <c r="E136" s="347">
        <v>0</v>
      </c>
      <c r="F136" s="301">
        <v>0</v>
      </c>
      <c r="G136" s="302">
        <v>0</v>
      </c>
      <c r="H136" s="266">
        <f t="shared" si="16"/>
        <v>0</v>
      </c>
    </row>
    <row r="137" spans="1:8" ht="15">
      <c r="A137" s="348"/>
      <c r="B137" s="100" t="s">
        <v>192</v>
      </c>
      <c r="C137" s="347">
        <v>0</v>
      </c>
      <c r="D137" s="265">
        <v>0</v>
      </c>
      <c r="E137" s="347">
        <v>0</v>
      </c>
      <c r="F137" s="301">
        <v>0</v>
      </c>
      <c r="G137" s="302">
        <v>0</v>
      </c>
      <c r="H137" s="266">
        <f t="shared" si="16"/>
        <v>0</v>
      </c>
    </row>
    <row r="138" spans="1:8" ht="15">
      <c r="A138" s="348"/>
      <c r="B138" s="100" t="s">
        <v>193</v>
      </c>
      <c r="C138" s="347">
        <v>0</v>
      </c>
      <c r="D138" s="265">
        <v>0</v>
      </c>
      <c r="E138" s="347">
        <v>0</v>
      </c>
      <c r="F138" s="301">
        <v>0</v>
      </c>
      <c r="G138" s="302">
        <v>0</v>
      </c>
      <c r="H138" s="266">
        <f t="shared" si="16"/>
        <v>0</v>
      </c>
    </row>
    <row r="139" spans="1:8" ht="15">
      <c r="A139" s="348"/>
      <c r="B139" s="100" t="s">
        <v>194</v>
      </c>
      <c r="C139" s="347">
        <v>0</v>
      </c>
      <c r="D139" s="265">
        <v>0</v>
      </c>
      <c r="E139" s="347">
        <f>+C139+D139</f>
        <v>0</v>
      </c>
      <c r="F139" s="315">
        <v>0</v>
      </c>
      <c r="G139" s="302">
        <v>0</v>
      </c>
      <c r="H139" s="266">
        <f>+E139-F139</f>
        <v>0</v>
      </c>
    </row>
    <row r="140" spans="1:8" ht="15">
      <c r="A140" s="348"/>
      <c r="B140" s="100" t="s">
        <v>195</v>
      </c>
      <c r="C140" s="347">
        <v>0</v>
      </c>
      <c r="D140" s="347">
        <v>0</v>
      </c>
      <c r="E140" s="347">
        <v>0</v>
      </c>
      <c r="F140" s="301">
        <v>0</v>
      </c>
      <c r="G140" s="302">
        <v>0</v>
      </c>
      <c r="H140" s="266">
        <v>0</v>
      </c>
    </row>
    <row r="141" spans="1:8" ht="15">
      <c r="A141" s="348"/>
      <c r="B141" s="100" t="s">
        <v>196</v>
      </c>
      <c r="C141" s="347">
        <v>0</v>
      </c>
      <c r="D141" s="347">
        <v>0</v>
      </c>
      <c r="E141" s="347">
        <v>0</v>
      </c>
      <c r="F141" s="301">
        <v>0</v>
      </c>
      <c r="G141" s="302">
        <v>0</v>
      </c>
      <c r="H141" s="266">
        <v>0</v>
      </c>
    </row>
    <row r="142" spans="1:8" ht="15">
      <c r="A142" s="348"/>
      <c r="B142" s="100" t="s">
        <v>197</v>
      </c>
      <c r="C142" s="347">
        <v>0</v>
      </c>
      <c r="D142" s="347">
        <v>0</v>
      </c>
      <c r="E142" s="347">
        <v>0</v>
      </c>
      <c r="F142" s="347">
        <v>0</v>
      </c>
      <c r="G142" s="301">
        <v>0</v>
      </c>
      <c r="H142" s="266">
        <v>0</v>
      </c>
    </row>
    <row r="143" spans="1:8" ht="15">
      <c r="A143" s="496" t="s">
        <v>198</v>
      </c>
      <c r="B143" s="497"/>
      <c r="C143" s="347">
        <f aca="true" t="shared" si="17" ref="C143:H143">SUM(C144:C146)</f>
        <v>0</v>
      </c>
      <c r="D143" s="347">
        <f t="shared" si="17"/>
        <v>0</v>
      </c>
      <c r="E143" s="347">
        <f t="shared" si="17"/>
        <v>0</v>
      </c>
      <c r="F143" s="347">
        <f t="shared" si="17"/>
        <v>0</v>
      </c>
      <c r="G143" s="301">
        <f t="shared" si="17"/>
        <v>0</v>
      </c>
      <c r="H143" s="266">
        <f t="shared" si="17"/>
        <v>0</v>
      </c>
    </row>
    <row r="144" spans="1:8" ht="15">
      <c r="A144" s="348"/>
      <c r="B144" s="100" t="s">
        <v>199</v>
      </c>
      <c r="C144" s="347">
        <v>0</v>
      </c>
      <c r="D144" s="347">
        <v>0</v>
      </c>
      <c r="E144" s="347">
        <v>0</v>
      </c>
      <c r="F144" s="347">
        <v>0</v>
      </c>
      <c r="G144" s="347">
        <v>0</v>
      </c>
      <c r="H144" s="347">
        <v>0</v>
      </c>
    </row>
    <row r="145" spans="1:8" ht="15">
      <c r="A145" s="348"/>
      <c r="B145" s="100" t="s">
        <v>200</v>
      </c>
      <c r="C145" s="347">
        <v>0</v>
      </c>
      <c r="D145" s="347">
        <v>0</v>
      </c>
      <c r="E145" s="347">
        <v>0</v>
      </c>
      <c r="F145" s="347">
        <v>0</v>
      </c>
      <c r="G145" s="347">
        <v>0</v>
      </c>
      <c r="H145" s="347">
        <v>0</v>
      </c>
    </row>
    <row r="146" spans="1:8" ht="15">
      <c r="A146" s="272"/>
      <c r="B146" s="349" t="s">
        <v>201</v>
      </c>
      <c r="C146" s="268">
        <v>0</v>
      </c>
      <c r="D146" s="268">
        <v>0</v>
      </c>
      <c r="E146" s="268">
        <v>0</v>
      </c>
      <c r="F146" s="268">
        <v>0</v>
      </c>
      <c r="G146" s="268">
        <v>0</v>
      </c>
      <c r="H146" s="268">
        <v>0</v>
      </c>
    </row>
    <row r="147" spans="1:8" ht="15">
      <c r="A147" s="496" t="s">
        <v>202</v>
      </c>
      <c r="B147" s="497"/>
      <c r="C147" s="347">
        <f aca="true" t="shared" si="18" ref="C147:H147">SUM(C149:C156)</f>
        <v>0</v>
      </c>
      <c r="D147" s="347">
        <f t="shared" si="18"/>
        <v>0</v>
      </c>
      <c r="E147" s="347">
        <f t="shared" si="18"/>
        <v>0</v>
      </c>
      <c r="F147" s="347">
        <f t="shared" si="18"/>
        <v>0</v>
      </c>
      <c r="G147" s="347">
        <f t="shared" si="18"/>
        <v>0</v>
      </c>
      <c r="H147" s="347">
        <f t="shared" si="18"/>
        <v>0</v>
      </c>
    </row>
    <row r="148" spans="1:8" ht="15">
      <c r="A148" s="496" t="s">
        <v>203</v>
      </c>
      <c r="B148" s="497"/>
      <c r="C148" s="347"/>
      <c r="D148" s="347"/>
      <c r="E148" s="347"/>
      <c r="F148" s="347"/>
      <c r="G148" s="347"/>
      <c r="H148" s="347"/>
    </row>
    <row r="149" spans="1:8" ht="15">
      <c r="A149" s="348"/>
      <c r="B149" s="100" t="s">
        <v>204</v>
      </c>
      <c r="C149" s="347">
        <v>0</v>
      </c>
      <c r="D149" s="347">
        <v>0</v>
      </c>
      <c r="E149" s="347">
        <v>0</v>
      </c>
      <c r="F149" s="347">
        <v>0</v>
      </c>
      <c r="G149" s="347">
        <v>0</v>
      </c>
      <c r="H149" s="347">
        <v>0</v>
      </c>
    </row>
    <row r="150" spans="1:8" ht="15">
      <c r="A150" s="348"/>
      <c r="B150" s="100" t="s">
        <v>205</v>
      </c>
      <c r="C150" s="347">
        <v>0</v>
      </c>
      <c r="D150" s="347">
        <v>0</v>
      </c>
      <c r="E150" s="347">
        <v>0</v>
      </c>
      <c r="F150" s="347">
        <v>0</v>
      </c>
      <c r="G150" s="347">
        <v>0</v>
      </c>
      <c r="H150" s="347">
        <v>0</v>
      </c>
    </row>
    <row r="151" spans="1:8" ht="15">
      <c r="A151" s="348"/>
      <c r="B151" s="100" t="s">
        <v>206</v>
      </c>
      <c r="C151" s="347">
        <v>0</v>
      </c>
      <c r="D151" s="347">
        <v>0</v>
      </c>
      <c r="E151" s="347">
        <v>0</v>
      </c>
      <c r="F151" s="347">
        <v>0</v>
      </c>
      <c r="G151" s="347">
        <v>0</v>
      </c>
      <c r="H151" s="347">
        <v>0</v>
      </c>
    </row>
    <row r="152" spans="1:8" ht="15">
      <c r="A152" s="348"/>
      <c r="B152" s="100" t="s">
        <v>207</v>
      </c>
      <c r="C152" s="347">
        <v>0</v>
      </c>
      <c r="D152" s="347">
        <v>0</v>
      </c>
      <c r="E152" s="347">
        <v>0</v>
      </c>
      <c r="F152" s="347">
        <v>0</v>
      </c>
      <c r="G152" s="347">
        <v>0</v>
      </c>
      <c r="H152" s="347">
        <v>0</v>
      </c>
    </row>
    <row r="153" spans="1:8" ht="15">
      <c r="A153" s="348"/>
      <c r="B153" s="100" t="s">
        <v>208</v>
      </c>
      <c r="C153" s="347">
        <v>0</v>
      </c>
      <c r="D153" s="347">
        <v>0</v>
      </c>
      <c r="E153" s="347">
        <v>0</v>
      </c>
      <c r="F153" s="347">
        <v>0</v>
      </c>
      <c r="G153" s="347">
        <v>0</v>
      </c>
      <c r="H153" s="347">
        <v>0</v>
      </c>
    </row>
    <row r="154" spans="1:8" ht="15">
      <c r="A154" s="348"/>
      <c r="B154" s="100" t="s">
        <v>209</v>
      </c>
      <c r="C154" s="347">
        <v>0</v>
      </c>
      <c r="D154" s="347">
        <v>0</v>
      </c>
      <c r="E154" s="347">
        <v>0</v>
      </c>
      <c r="F154" s="347">
        <v>0</v>
      </c>
      <c r="G154" s="347">
        <v>0</v>
      </c>
      <c r="H154" s="347">
        <v>0</v>
      </c>
    </row>
    <row r="155" spans="1:8" ht="15">
      <c r="A155" s="348"/>
      <c r="B155" s="100" t="s">
        <v>210</v>
      </c>
      <c r="C155" s="347">
        <v>0</v>
      </c>
      <c r="D155" s="347">
        <v>0</v>
      </c>
      <c r="E155" s="347">
        <v>0</v>
      </c>
      <c r="F155" s="347">
        <v>0</v>
      </c>
      <c r="G155" s="347">
        <v>0</v>
      </c>
      <c r="H155" s="347">
        <v>0</v>
      </c>
    </row>
    <row r="156" spans="1:8" ht="15">
      <c r="A156" s="348"/>
      <c r="B156" s="100" t="s">
        <v>211</v>
      </c>
      <c r="C156" s="347">
        <v>0</v>
      </c>
      <c r="D156" s="347">
        <v>0</v>
      </c>
      <c r="E156" s="347">
        <v>0</v>
      </c>
      <c r="F156" s="347">
        <v>0</v>
      </c>
      <c r="G156" s="347">
        <v>0</v>
      </c>
      <c r="H156" s="347">
        <v>0</v>
      </c>
    </row>
    <row r="157" spans="1:8" ht="15">
      <c r="A157" s="496" t="s">
        <v>212</v>
      </c>
      <c r="B157" s="497"/>
      <c r="C157" s="347">
        <f aca="true" t="shared" si="19" ref="C157:H157">SUM(C158:C160)</f>
        <v>0</v>
      </c>
      <c r="D157" s="347">
        <f t="shared" si="19"/>
        <v>0</v>
      </c>
      <c r="E157" s="347">
        <f t="shared" si="19"/>
        <v>0</v>
      </c>
      <c r="F157" s="347">
        <f t="shared" si="19"/>
        <v>0</v>
      </c>
      <c r="G157" s="347">
        <f t="shared" si="19"/>
        <v>0</v>
      </c>
      <c r="H157" s="347">
        <f t="shared" si="19"/>
        <v>0</v>
      </c>
    </row>
    <row r="158" spans="1:8" ht="15">
      <c r="A158" s="348"/>
      <c r="B158" s="100" t="s">
        <v>213</v>
      </c>
      <c r="C158" s="347">
        <v>0</v>
      </c>
      <c r="D158" s="347">
        <v>0</v>
      </c>
      <c r="E158" s="347">
        <v>0</v>
      </c>
      <c r="F158" s="347">
        <v>0</v>
      </c>
      <c r="G158" s="347">
        <v>0</v>
      </c>
      <c r="H158" s="347">
        <v>0</v>
      </c>
    </row>
    <row r="159" spans="1:8" ht="15">
      <c r="A159" s="348"/>
      <c r="B159" s="100" t="s">
        <v>214</v>
      </c>
      <c r="C159" s="347">
        <v>0</v>
      </c>
      <c r="D159" s="347">
        <v>0</v>
      </c>
      <c r="E159" s="347">
        <v>0</v>
      </c>
      <c r="F159" s="347">
        <v>0</v>
      </c>
      <c r="G159" s="347">
        <v>0</v>
      </c>
      <c r="H159" s="347">
        <v>0</v>
      </c>
    </row>
    <row r="160" spans="1:8" ht="15">
      <c r="A160" s="348"/>
      <c r="B160" s="100" t="s">
        <v>215</v>
      </c>
      <c r="C160" s="347">
        <v>0</v>
      </c>
      <c r="D160" s="347">
        <v>0</v>
      </c>
      <c r="E160" s="347">
        <v>0</v>
      </c>
      <c r="F160" s="347">
        <v>0</v>
      </c>
      <c r="G160" s="347">
        <v>0</v>
      </c>
      <c r="H160" s="347">
        <v>0</v>
      </c>
    </row>
    <row r="161" spans="1:8" ht="15">
      <c r="A161" s="496" t="s">
        <v>216</v>
      </c>
      <c r="B161" s="497"/>
      <c r="C161" s="347">
        <f aca="true" t="shared" si="20" ref="C161:H161">SUM(C162:C168)</f>
        <v>0</v>
      </c>
      <c r="D161" s="347">
        <f t="shared" si="20"/>
        <v>0</v>
      </c>
      <c r="E161" s="347">
        <f t="shared" si="20"/>
        <v>0</v>
      </c>
      <c r="F161" s="347">
        <f t="shared" si="20"/>
        <v>0</v>
      </c>
      <c r="G161" s="347">
        <f t="shared" si="20"/>
        <v>0</v>
      </c>
      <c r="H161" s="347">
        <f t="shared" si="20"/>
        <v>0</v>
      </c>
    </row>
    <row r="162" spans="1:8" ht="15">
      <c r="A162" s="348"/>
      <c r="B162" s="100" t="s">
        <v>217</v>
      </c>
      <c r="C162" s="347">
        <v>0</v>
      </c>
      <c r="D162" s="347">
        <v>0</v>
      </c>
      <c r="E162" s="347">
        <v>0</v>
      </c>
      <c r="F162" s="347">
        <v>0</v>
      </c>
      <c r="G162" s="347">
        <v>0</v>
      </c>
      <c r="H162" s="347">
        <v>0</v>
      </c>
    </row>
    <row r="163" spans="1:8" ht="15">
      <c r="A163" s="348"/>
      <c r="B163" s="100" t="s">
        <v>218</v>
      </c>
      <c r="C163" s="347">
        <v>0</v>
      </c>
      <c r="D163" s="347">
        <v>0</v>
      </c>
      <c r="E163" s="347">
        <v>0</v>
      </c>
      <c r="F163" s="347">
        <v>0</v>
      </c>
      <c r="G163" s="347">
        <v>0</v>
      </c>
      <c r="H163" s="347">
        <v>0</v>
      </c>
    </row>
    <row r="164" spans="1:8" ht="15">
      <c r="A164" s="348"/>
      <c r="B164" s="100" t="s">
        <v>219</v>
      </c>
      <c r="C164" s="347">
        <v>0</v>
      </c>
      <c r="D164" s="347">
        <v>0</v>
      </c>
      <c r="E164" s="347">
        <v>0</v>
      </c>
      <c r="F164" s="347">
        <v>0</v>
      </c>
      <c r="G164" s="347">
        <v>0</v>
      </c>
      <c r="H164" s="347">
        <v>0</v>
      </c>
    </row>
    <row r="165" spans="1:8" ht="15">
      <c r="A165" s="348"/>
      <c r="B165" s="100" t="s">
        <v>220</v>
      </c>
      <c r="C165" s="347">
        <v>0</v>
      </c>
      <c r="D165" s="347">
        <v>0</v>
      </c>
      <c r="E165" s="347">
        <v>0</v>
      </c>
      <c r="F165" s="347">
        <v>0</v>
      </c>
      <c r="G165" s="347">
        <v>0</v>
      </c>
      <c r="H165" s="347">
        <v>0</v>
      </c>
    </row>
    <row r="166" spans="1:8" ht="15">
      <c r="A166" s="348"/>
      <c r="B166" s="100" t="s">
        <v>221</v>
      </c>
      <c r="C166" s="347">
        <v>0</v>
      </c>
      <c r="D166" s="347">
        <v>0</v>
      </c>
      <c r="E166" s="347">
        <v>0</v>
      </c>
      <c r="F166" s="347">
        <v>0</v>
      </c>
      <c r="G166" s="347">
        <v>0</v>
      </c>
      <c r="H166" s="347">
        <v>0</v>
      </c>
    </row>
    <row r="167" spans="1:8" ht="15">
      <c r="A167" s="348"/>
      <c r="B167" s="100" t="s">
        <v>222</v>
      </c>
      <c r="C167" s="347">
        <v>0</v>
      </c>
      <c r="D167" s="347">
        <v>0</v>
      </c>
      <c r="E167" s="347">
        <v>0</v>
      </c>
      <c r="F167" s="347">
        <v>0</v>
      </c>
      <c r="G167" s="347">
        <v>0</v>
      </c>
      <c r="H167" s="347">
        <v>0</v>
      </c>
    </row>
    <row r="168" spans="1:8" ht="15">
      <c r="A168" s="348"/>
      <c r="B168" s="100" t="s">
        <v>223</v>
      </c>
      <c r="C168" s="347">
        <v>0</v>
      </c>
      <c r="D168" s="347">
        <v>0</v>
      </c>
      <c r="E168" s="347">
        <v>0</v>
      </c>
      <c r="F168" s="347">
        <v>0</v>
      </c>
      <c r="G168" s="347">
        <v>0</v>
      </c>
      <c r="H168" s="347">
        <v>0</v>
      </c>
    </row>
    <row r="169" spans="1:9" ht="15">
      <c r="A169" s="348"/>
      <c r="B169" s="100"/>
      <c r="C169" s="314"/>
      <c r="D169" s="313"/>
      <c r="E169" s="313"/>
      <c r="F169" s="313"/>
      <c r="G169" s="313"/>
      <c r="H169" s="313"/>
      <c r="I169" s="304"/>
    </row>
    <row r="170" spans="1:8" ht="15">
      <c r="A170" s="499" t="s">
        <v>225</v>
      </c>
      <c r="B170" s="500"/>
      <c r="C170" s="312">
        <f aca="true" t="shared" si="21" ref="C170:H170">+C9+C90</f>
        <v>434262030.82</v>
      </c>
      <c r="D170" s="312">
        <f t="shared" si="21"/>
        <v>17201428.29</v>
      </c>
      <c r="E170" s="312">
        <f t="shared" si="21"/>
        <v>451463459.11</v>
      </c>
      <c r="F170" s="312">
        <f t="shared" si="21"/>
        <v>193198034.04</v>
      </c>
      <c r="G170" s="312">
        <f t="shared" si="21"/>
        <v>182219783.08</v>
      </c>
      <c r="H170" s="312">
        <f t="shared" si="21"/>
        <v>258265425.06999996</v>
      </c>
    </row>
    <row r="171" spans="1:8" ht="15">
      <c r="A171" s="350"/>
      <c r="B171" s="351"/>
      <c r="C171" s="311"/>
      <c r="D171" s="310"/>
      <c r="E171" s="310"/>
      <c r="F171" s="310"/>
      <c r="G171" s="310"/>
      <c r="H171" s="310"/>
    </row>
    <row r="172" spans="1:8" ht="15">
      <c r="A172" s="349"/>
      <c r="B172" s="349"/>
      <c r="C172" s="309"/>
      <c r="D172" s="309"/>
      <c r="E172" s="309"/>
      <c r="F172" s="309"/>
      <c r="G172" s="309"/>
      <c r="H172" s="309"/>
    </row>
    <row r="173" spans="1:8" ht="15">
      <c r="A173" s="349"/>
      <c r="B173" s="349"/>
      <c r="C173" s="309"/>
      <c r="D173" s="309"/>
      <c r="E173" s="309"/>
      <c r="F173" s="309"/>
      <c r="G173" s="309"/>
      <c r="H173" s="309"/>
    </row>
    <row r="174" spans="1:8" ht="15">
      <c r="A174" s="349"/>
      <c r="B174" s="349"/>
      <c r="C174" s="309"/>
      <c r="D174" s="309"/>
      <c r="E174" s="309"/>
      <c r="F174" s="309"/>
      <c r="G174" s="309"/>
      <c r="H174" s="309"/>
    </row>
    <row r="178" ht="15"/>
    <row r="179" ht="15"/>
  </sheetData>
  <sheetProtection/>
  <mergeCells count="68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C34:C35"/>
    <mergeCell ref="D34:D35"/>
    <mergeCell ref="E34:E35"/>
    <mergeCell ref="F34:F35"/>
    <mergeCell ref="G34:G35"/>
    <mergeCell ref="H34:H35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4"/>
  <rowBreaks count="1" manualBreakCount="1">
    <brk id="88" max="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120" zoomScaleSheetLayoutView="100" zoomScalePageLayoutView="0" workbookViewId="0" topLeftCell="A1">
      <selection activeCell="E20" sqref="E20:E21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5.8515625" style="0" bestFit="1" customWidth="1"/>
    <col min="9" max="9" width="19.28125" style="0" bestFit="1" customWidth="1"/>
  </cols>
  <sheetData>
    <row r="1" spans="1:7" ht="15">
      <c r="A1" s="392" t="str">
        <f>+'[1]FORMATO6A'!A1</f>
        <v>COLEGIO DE ESTUDIOS CIENTÍFICOS Y TECNOLÓGICOS DEL ESTADO DE TLAXCALA</v>
      </c>
      <c r="B1" s="393"/>
      <c r="C1" s="393"/>
      <c r="D1" s="393"/>
      <c r="E1" s="393"/>
      <c r="F1" s="393"/>
      <c r="G1" s="394"/>
    </row>
    <row r="2" spans="1:7" ht="15">
      <c r="A2" s="395" t="s">
        <v>139</v>
      </c>
      <c r="B2" s="396"/>
      <c r="C2" s="396"/>
      <c r="D2" s="396"/>
      <c r="E2" s="396"/>
      <c r="F2" s="396"/>
      <c r="G2" s="397"/>
    </row>
    <row r="3" spans="1:7" ht="15">
      <c r="A3" s="395" t="s">
        <v>226</v>
      </c>
      <c r="B3" s="396"/>
      <c r="C3" s="396"/>
      <c r="D3" s="396"/>
      <c r="E3" s="396"/>
      <c r="F3" s="396"/>
      <c r="G3" s="397"/>
    </row>
    <row r="4" spans="1:7" ht="15">
      <c r="A4" s="395" t="str">
        <f>+'[1]FORMATO6A'!A4</f>
        <v>Del 1 de enero al 30 de Junio de 2019</v>
      </c>
      <c r="B4" s="396"/>
      <c r="C4" s="396"/>
      <c r="D4" s="396"/>
      <c r="E4" s="396"/>
      <c r="F4" s="396"/>
      <c r="G4" s="397"/>
    </row>
    <row r="5" spans="1:7" ht="15">
      <c r="A5" s="398" t="s">
        <v>1</v>
      </c>
      <c r="B5" s="399"/>
      <c r="C5" s="399"/>
      <c r="D5" s="399"/>
      <c r="E5" s="399"/>
      <c r="F5" s="399"/>
      <c r="G5" s="400"/>
    </row>
    <row r="6" spans="1:7" ht="15">
      <c r="A6" s="502" t="s">
        <v>2</v>
      </c>
      <c r="B6" s="505" t="s">
        <v>141</v>
      </c>
      <c r="C6" s="506"/>
      <c r="D6" s="506"/>
      <c r="E6" s="506"/>
      <c r="F6" s="507"/>
      <c r="G6" s="502" t="s">
        <v>227</v>
      </c>
    </row>
    <row r="7" spans="1:7" ht="15">
      <c r="A7" s="503"/>
      <c r="B7" s="502" t="s">
        <v>4</v>
      </c>
      <c r="C7" s="362" t="s">
        <v>53</v>
      </c>
      <c r="D7" s="502" t="s">
        <v>55</v>
      </c>
      <c r="E7" s="502" t="s">
        <v>5</v>
      </c>
      <c r="F7" s="502" t="s">
        <v>7</v>
      </c>
      <c r="G7" s="503"/>
    </row>
    <row r="8" spans="1:7" ht="15">
      <c r="A8" s="504"/>
      <c r="B8" s="504"/>
      <c r="C8" s="363" t="s">
        <v>54</v>
      </c>
      <c r="D8" s="504"/>
      <c r="E8" s="504"/>
      <c r="F8" s="504"/>
      <c r="G8" s="504"/>
    </row>
    <row r="9" spans="1:7" ht="15">
      <c r="A9" s="110" t="s">
        <v>228</v>
      </c>
      <c r="B9" s="508">
        <f>SUM(B11:B18)</f>
        <v>434262030.82</v>
      </c>
      <c r="C9" s="508">
        <f>SUM(C11:C18)</f>
        <v>13942566.079999998</v>
      </c>
      <c r="D9" s="508">
        <f>SUM(D11:D18)</f>
        <v>448204596.9</v>
      </c>
      <c r="E9" s="508">
        <f>SUM(E11:E18)</f>
        <v>192339171.67999998</v>
      </c>
      <c r="F9" s="508">
        <f>SUM(F11:F18)</f>
        <v>182219782.92</v>
      </c>
      <c r="G9" s="508">
        <f>+D9-E9</f>
        <v>255865425.22</v>
      </c>
    </row>
    <row r="10" spans="1:7" ht="15">
      <c r="A10" s="111" t="s">
        <v>229</v>
      </c>
      <c r="B10" s="509"/>
      <c r="C10" s="509"/>
      <c r="D10" s="509"/>
      <c r="E10" s="509"/>
      <c r="F10" s="509"/>
      <c r="G10" s="509"/>
    </row>
    <row r="11" spans="1:7" ht="15">
      <c r="A11" s="112" t="s">
        <v>529</v>
      </c>
      <c r="B11" s="273">
        <v>361119339.36</v>
      </c>
      <c r="C11" s="273">
        <v>13178154.34</v>
      </c>
      <c r="D11" s="273">
        <f>+B11+C11</f>
        <v>374297493.7</v>
      </c>
      <c r="E11" s="273">
        <v>163862382.23</v>
      </c>
      <c r="F11" s="273">
        <v>155139655.92</v>
      </c>
      <c r="G11" s="271">
        <f>+D11-E11</f>
        <v>210435111.47</v>
      </c>
    </row>
    <row r="12" spans="1:7" ht="15">
      <c r="A12" s="112" t="s">
        <v>530</v>
      </c>
      <c r="B12" s="273">
        <v>5401600</v>
      </c>
      <c r="C12" s="273">
        <v>-1063348.42</v>
      </c>
      <c r="D12" s="273">
        <f>+B12+C12</f>
        <v>4338251.58</v>
      </c>
      <c r="E12" s="273">
        <v>1313902.39</v>
      </c>
      <c r="F12" s="273">
        <v>1209748.31</v>
      </c>
      <c r="G12" s="271">
        <f>+D12-E12</f>
        <v>3024349.1900000004</v>
      </c>
    </row>
    <row r="13" spans="1:7" ht="15">
      <c r="A13" s="112" t="s">
        <v>531</v>
      </c>
      <c r="B13" s="273">
        <v>3525000</v>
      </c>
      <c r="C13" s="273">
        <v>673086.25</v>
      </c>
      <c r="D13" s="273">
        <f>+B13+C13</f>
        <v>4198086.25</v>
      </c>
      <c r="E13" s="273">
        <v>84180.5</v>
      </c>
      <c r="F13" s="273">
        <v>84180.5</v>
      </c>
      <c r="G13" s="271">
        <f>+D13-E13</f>
        <v>4113905.75</v>
      </c>
    </row>
    <row r="14" spans="1:8" ht="15">
      <c r="A14" s="112" t="s">
        <v>532</v>
      </c>
      <c r="B14" s="273">
        <v>1070000</v>
      </c>
      <c r="C14" s="273">
        <v>-168061.47</v>
      </c>
      <c r="D14" s="273">
        <f>+B14+C14</f>
        <v>901938.53</v>
      </c>
      <c r="E14" s="273">
        <v>334160.66</v>
      </c>
      <c r="F14" s="273">
        <v>267253.22</v>
      </c>
      <c r="G14" s="271">
        <f>+D14-E14</f>
        <v>567777.8700000001</v>
      </c>
      <c r="H14" s="81"/>
    </row>
    <row r="15" spans="1:7" ht="15">
      <c r="A15" s="112" t="s">
        <v>533</v>
      </c>
      <c r="B15" s="273">
        <v>63146091.46</v>
      </c>
      <c r="C15" s="273">
        <v>1322735.38</v>
      </c>
      <c r="D15" s="273">
        <f>+B15+C15</f>
        <v>64468826.84</v>
      </c>
      <c r="E15" s="273">
        <v>26744545.9</v>
      </c>
      <c r="F15" s="273">
        <v>25518944.97</v>
      </c>
      <c r="G15" s="271">
        <f>+D15-E15</f>
        <v>37724280.940000005</v>
      </c>
    </row>
    <row r="16" spans="1:7" ht="15">
      <c r="A16" s="112"/>
      <c r="B16" s="273"/>
      <c r="C16" s="273"/>
      <c r="D16" s="273"/>
      <c r="E16" s="273"/>
      <c r="F16" s="273"/>
      <c r="G16" s="273"/>
    </row>
    <row r="17" spans="1:7" ht="15">
      <c r="A17" s="112"/>
      <c r="B17" s="273"/>
      <c r="C17" s="273"/>
      <c r="D17" s="273"/>
      <c r="E17" s="273"/>
      <c r="F17" s="273"/>
      <c r="G17" s="273"/>
    </row>
    <row r="18" spans="1:9" ht="15">
      <c r="A18" s="112"/>
      <c r="B18" s="273"/>
      <c r="C18" s="273"/>
      <c r="D18" s="273"/>
      <c r="E18" s="273"/>
      <c r="F18" s="273"/>
      <c r="G18" s="273"/>
      <c r="I18" s="277"/>
    </row>
    <row r="19" spans="1:7" ht="15">
      <c r="A19" s="112"/>
      <c r="B19" s="273"/>
      <c r="C19" s="273"/>
      <c r="D19" s="273"/>
      <c r="E19" s="273"/>
      <c r="F19" s="269"/>
      <c r="G19" s="273"/>
    </row>
    <row r="20" spans="1:10" ht="15">
      <c r="A20" s="113" t="s">
        <v>230</v>
      </c>
      <c r="B20" s="509">
        <f>SUM(B22:B29)</f>
        <v>0</v>
      </c>
      <c r="C20" s="509">
        <f>SUM(C22:C29)</f>
        <v>3258862.2</v>
      </c>
      <c r="D20" s="509">
        <f>SUM(D22:D29)</f>
        <v>3258862.2</v>
      </c>
      <c r="E20" s="509">
        <f>SUM(E22:E29)</f>
        <v>858862.2</v>
      </c>
      <c r="F20" s="509">
        <f>SUM(F22:F29)</f>
        <v>0</v>
      </c>
      <c r="G20" s="509">
        <f>+D20-E20</f>
        <v>2400000</v>
      </c>
      <c r="I20" s="277"/>
      <c r="J20" s="277"/>
    </row>
    <row r="21" spans="1:10" ht="15">
      <c r="A21" s="113" t="s">
        <v>231</v>
      </c>
      <c r="B21" s="509"/>
      <c r="C21" s="509"/>
      <c r="D21" s="509"/>
      <c r="E21" s="509"/>
      <c r="F21" s="509"/>
      <c r="G21" s="509"/>
      <c r="J21" s="277"/>
    </row>
    <row r="22" spans="1:8" ht="15">
      <c r="A22" s="112" t="s">
        <v>531</v>
      </c>
      <c r="B22" s="273">
        <v>0</v>
      </c>
      <c r="C22" s="273">
        <f>+'[1]FORMATO4'!C16</f>
        <v>3258862.2</v>
      </c>
      <c r="D22" s="273">
        <f>+B22+C22</f>
        <v>3258862.2</v>
      </c>
      <c r="E22" s="273">
        <v>858862.2</v>
      </c>
      <c r="F22" s="273">
        <v>0</v>
      </c>
      <c r="G22" s="276">
        <f>+D22-E22</f>
        <v>2400000</v>
      </c>
      <c r="H22" s="81"/>
    </row>
    <row r="23" spans="1:7" ht="15">
      <c r="A23" s="112" t="s">
        <v>533</v>
      </c>
      <c r="B23" s="273"/>
      <c r="C23" s="273">
        <v>0</v>
      </c>
      <c r="D23" s="273">
        <f>+B23+C23</f>
        <v>0</v>
      </c>
      <c r="E23" s="273">
        <v>0</v>
      </c>
      <c r="F23" s="273">
        <v>0</v>
      </c>
      <c r="G23" s="276">
        <f>+D23-E23</f>
        <v>0</v>
      </c>
    </row>
    <row r="24" spans="1:7" ht="15">
      <c r="A24" s="112"/>
      <c r="B24" s="273"/>
      <c r="C24" s="273"/>
      <c r="D24" s="273"/>
      <c r="E24" s="273"/>
      <c r="F24" s="273"/>
      <c r="G24" s="273"/>
    </row>
    <row r="25" spans="1:8" ht="15">
      <c r="A25" s="112"/>
      <c r="B25" s="273"/>
      <c r="C25" s="273"/>
      <c r="D25" s="273"/>
      <c r="E25" s="273"/>
      <c r="F25" s="273"/>
      <c r="G25" s="273"/>
      <c r="H25" s="277"/>
    </row>
    <row r="26" spans="1:7" ht="15">
      <c r="A26" s="112"/>
      <c r="B26" s="273"/>
      <c r="C26" s="273"/>
      <c r="D26" s="273"/>
      <c r="E26" s="273"/>
      <c r="F26" s="273"/>
      <c r="G26" s="273"/>
    </row>
    <row r="27" spans="1:7" ht="15">
      <c r="A27" s="112"/>
      <c r="B27" s="273"/>
      <c r="C27" s="273"/>
      <c r="D27" s="273"/>
      <c r="E27" s="273"/>
      <c r="F27" s="273"/>
      <c r="G27" s="273"/>
    </row>
    <row r="28" spans="1:7" ht="15">
      <c r="A28" s="112"/>
      <c r="B28" s="273"/>
      <c r="C28" s="273"/>
      <c r="D28" s="273"/>
      <c r="E28" s="273"/>
      <c r="F28" s="273"/>
      <c r="G28" s="273"/>
    </row>
    <row r="29" spans="1:7" ht="15">
      <c r="A29" s="112"/>
      <c r="B29" s="273"/>
      <c r="C29" s="273"/>
      <c r="D29" s="273"/>
      <c r="E29" s="273"/>
      <c r="F29" s="273"/>
      <c r="G29" s="273"/>
    </row>
    <row r="30" spans="1:7" ht="15">
      <c r="A30" s="114"/>
      <c r="B30" s="273"/>
      <c r="C30" s="273"/>
      <c r="D30" s="273"/>
      <c r="E30" s="273"/>
      <c r="F30" s="273"/>
      <c r="G30" s="273"/>
    </row>
    <row r="31" spans="1:7" ht="15">
      <c r="A31" s="115" t="s">
        <v>225</v>
      </c>
      <c r="B31" s="361">
        <f aca="true" t="shared" si="0" ref="B31:G31">+B9+B20</f>
        <v>434262030.82</v>
      </c>
      <c r="C31" s="361">
        <f>+C9+C20</f>
        <v>17201428.279999997</v>
      </c>
      <c r="D31" s="361">
        <f t="shared" si="0"/>
        <v>451463459.09999996</v>
      </c>
      <c r="E31" s="361">
        <f>+E9+E20</f>
        <v>193198033.87999997</v>
      </c>
      <c r="F31" s="361">
        <f t="shared" si="0"/>
        <v>182219782.92</v>
      </c>
      <c r="G31" s="361">
        <f t="shared" si="0"/>
        <v>258265425.22</v>
      </c>
    </row>
    <row r="32" spans="1:7" ht="15">
      <c r="A32" s="116"/>
      <c r="B32" s="102"/>
      <c r="C32" s="102"/>
      <c r="D32" s="102"/>
      <c r="E32" s="102"/>
      <c r="F32" s="102"/>
      <c r="G32" s="102"/>
    </row>
    <row r="33" spans="1:7" ht="15">
      <c r="A33" s="238"/>
      <c r="B33" s="239"/>
      <c r="C33" s="239"/>
      <c r="D33" s="239"/>
      <c r="E33" s="239"/>
      <c r="F33" s="239"/>
      <c r="G33" s="239"/>
    </row>
    <row r="34" spans="1:7" ht="15">
      <c r="A34" s="238"/>
      <c r="B34" s="239"/>
      <c r="C34" s="239"/>
      <c r="D34" s="239"/>
      <c r="E34" s="239"/>
      <c r="F34" s="239"/>
      <c r="G34" s="239"/>
    </row>
    <row r="35" spans="1:7" ht="15">
      <c r="A35" s="238"/>
      <c r="B35" s="239"/>
      <c r="C35" s="239"/>
      <c r="D35" s="239"/>
      <c r="E35" s="278"/>
      <c r="F35" s="239"/>
      <c r="G35" s="239"/>
    </row>
    <row r="36" spans="1:7" ht="15">
      <c r="A36" s="238"/>
      <c r="B36" s="239"/>
      <c r="C36" s="239"/>
      <c r="D36" s="239"/>
      <c r="E36" s="239"/>
      <c r="F36" s="239"/>
      <c r="G36" s="239"/>
    </row>
    <row r="37" ht="15">
      <c r="F37" s="279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42"/>
  <sheetViews>
    <sheetView view="pageBreakPreview" zoomScaleSheetLayoutView="100" zoomScalePageLayoutView="0" workbookViewId="0" topLeftCell="A1">
      <selection activeCell="F24" sqref="F24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415" t="str">
        <f>+'[1]FORMATO6C'!A1</f>
        <v>COLEGIO DE ESTUDIOS CIENTÍFICOS Y TECNOLÓGICOS DEL ESTADO DE TLAXCALA</v>
      </c>
      <c r="B1" s="416"/>
      <c r="C1" s="416"/>
      <c r="D1" s="416"/>
      <c r="E1" s="416"/>
      <c r="F1" s="416"/>
      <c r="G1" s="417"/>
    </row>
    <row r="2" spans="1:7" ht="15">
      <c r="A2" s="467" t="s">
        <v>139</v>
      </c>
      <c r="B2" s="468"/>
      <c r="C2" s="468"/>
      <c r="D2" s="468"/>
      <c r="E2" s="468"/>
      <c r="F2" s="468"/>
      <c r="G2" s="469"/>
    </row>
    <row r="3" spans="1:7" ht="15">
      <c r="A3" s="467" t="s">
        <v>232</v>
      </c>
      <c r="B3" s="468"/>
      <c r="C3" s="468"/>
      <c r="D3" s="468"/>
      <c r="E3" s="468"/>
      <c r="F3" s="468"/>
      <c r="G3" s="469"/>
    </row>
    <row r="4" spans="1:7" ht="15">
      <c r="A4" s="467" t="s">
        <v>544</v>
      </c>
      <c r="B4" s="468"/>
      <c r="C4" s="468"/>
      <c r="D4" s="468"/>
      <c r="E4" s="468"/>
      <c r="F4" s="468"/>
      <c r="G4" s="469"/>
    </row>
    <row r="5" spans="1:7" ht="15">
      <c r="A5" s="470" t="s">
        <v>1</v>
      </c>
      <c r="B5" s="471"/>
      <c r="C5" s="471"/>
      <c r="D5" s="471"/>
      <c r="E5" s="471"/>
      <c r="F5" s="471"/>
      <c r="G5" s="472"/>
    </row>
    <row r="6" spans="1:7" ht="15">
      <c r="A6" s="502" t="s">
        <v>2</v>
      </c>
      <c r="B6" s="505" t="s">
        <v>141</v>
      </c>
      <c r="C6" s="506"/>
      <c r="D6" s="506"/>
      <c r="E6" s="506"/>
      <c r="F6" s="507"/>
      <c r="G6" s="502" t="s">
        <v>227</v>
      </c>
    </row>
    <row r="7" spans="1:7" ht="15">
      <c r="A7" s="503"/>
      <c r="B7" s="502" t="s">
        <v>4</v>
      </c>
      <c r="C7" s="335" t="s">
        <v>53</v>
      </c>
      <c r="D7" s="502" t="s">
        <v>55</v>
      </c>
      <c r="E7" s="502" t="s">
        <v>5</v>
      </c>
      <c r="F7" s="502" t="s">
        <v>7</v>
      </c>
      <c r="G7" s="503"/>
    </row>
    <row r="8" spans="1:7" ht="15">
      <c r="A8" s="504"/>
      <c r="B8" s="504"/>
      <c r="C8" s="336" t="s">
        <v>54</v>
      </c>
      <c r="D8" s="504"/>
      <c r="E8" s="504"/>
      <c r="F8" s="504"/>
      <c r="G8" s="504"/>
    </row>
    <row r="9" spans="1:7" ht="15">
      <c r="A9" s="359" t="s">
        <v>233</v>
      </c>
      <c r="B9" s="368">
        <f>SUM(B10:B18)+B21</f>
        <v>399872766.81</v>
      </c>
      <c r="C9" s="368">
        <f>SUM(C10:C18)+C21</f>
        <v>14340043.180000002</v>
      </c>
      <c r="D9" s="368">
        <f>SUM(D10:D18)+D21</f>
        <v>414212809.99</v>
      </c>
      <c r="E9" s="368">
        <f>SUM(E10:E18)+E21</f>
        <v>178259069.25</v>
      </c>
      <c r="F9" s="368">
        <f>SUM(F10:F18)+F21</f>
        <v>169134398.03</v>
      </c>
      <c r="G9" s="368">
        <f>+D9-E9</f>
        <v>235953740.74</v>
      </c>
    </row>
    <row r="10" spans="1:7" ht="15">
      <c r="A10" s="365" t="s">
        <v>234</v>
      </c>
      <c r="B10" s="369"/>
      <c r="C10" s="101"/>
      <c r="D10" s="101"/>
      <c r="E10" s="101"/>
      <c r="F10" s="101"/>
      <c r="G10" s="101"/>
    </row>
    <row r="11" spans="1:9" ht="15">
      <c r="A11" s="365" t="s">
        <v>235</v>
      </c>
      <c r="B11" s="369">
        <f>+'[1]FORMATO6A'!C10</f>
        <v>399872766.81</v>
      </c>
      <c r="C11" s="101">
        <f>+'[1]FORMATO6A'!D10</f>
        <v>14340043.180000002</v>
      </c>
      <c r="D11" s="101">
        <f>+B11+C11</f>
        <v>414212809.99</v>
      </c>
      <c r="E11" s="101">
        <f>+'[1]FORMATO6A'!F10</f>
        <v>178259069.25</v>
      </c>
      <c r="F11" s="101">
        <f>+'[1]FORMATO6A'!G10</f>
        <v>169134398.03</v>
      </c>
      <c r="G11" s="101">
        <f>+D11-E11</f>
        <v>235953740.74</v>
      </c>
      <c r="H11" s="81"/>
      <c r="I11" s="4"/>
    </row>
    <row r="12" spans="1:7" ht="15">
      <c r="A12" s="365" t="s">
        <v>236</v>
      </c>
      <c r="B12" s="369"/>
      <c r="C12" s="101"/>
      <c r="D12" s="101"/>
      <c r="E12" s="101"/>
      <c r="F12" s="101"/>
      <c r="G12" s="101"/>
    </row>
    <row r="13" spans="1:7" ht="15">
      <c r="A13" s="365" t="s">
        <v>237</v>
      </c>
      <c r="B13" s="369"/>
      <c r="C13" s="101"/>
      <c r="D13" s="101"/>
      <c r="E13" s="101"/>
      <c r="F13" s="101"/>
      <c r="G13" s="101"/>
    </row>
    <row r="14" spans="1:7" ht="15">
      <c r="A14" s="365" t="s">
        <v>238</v>
      </c>
      <c r="B14" s="369"/>
      <c r="C14" s="101"/>
      <c r="D14" s="101"/>
      <c r="E14" s="101"/>
      <c r="F14" s="101"/>
      <c r="G14" s="101"/>
    </row>
    <row r="15" spans="1:7" ht="15">
      <c r="A15" s="365" t="s">
        <v>239</v>
      </c>
      <c r="B15" s="369"/>
      <c r="C15" s="101"/>
      <c r="D15" s="101"/>
      <c r="E15" s="101"/>
      <c r="F15" s="101"/>
      <c r="G15" s="101"/>
    </row>
    <row r="16" spans="1:7" ht="15">
      <c r="A16" s="365" t="s">
        <v>240</v>
      </c>
      <c r="B16" s="510">
        <f>+B19+B20</f>
        <v>0</v>
      </c>
      <c r="C16" s="510"/>
      <c r="D16" s="510"/>
      <c r="E16" s="510"/>
      <c r="F16" s="510"/>
      <c r="G16" s="510"/>
    </row>
    <row r="17" spans="1:7" ht="15">
      <c r="A17" s="365" t="s">
        <v>241</v>
      </c>
      <c r="B17" s="510"/>
      <c r="C17" s="510"/>
      <c r="D17" s="510"/>
      <c r="E17" s="510"/>
      <c r="F17" s="510"/>
      <c r="G17" s="510"/>
    </row>
    <row r="18" spans="1:7" ht="15">
      <c r="A18" s="365" t="s">
        <v>242</v>
      </c>
      <c r="B18" s="510"/>
      <c r="C18" s="510"/>
      <c r="D18" s="510"/>
      <c r="E18" s="510"/>
      <c r="F18" s="510"/>
      <c r="G18" s="510"/>
    </row>
    <row r="19" spans="1:7" ht="15">
      <c r="A19" s="117" t="s">
        <v>243</v>
      </c>
      <c r="B19" s="369"/>
      <c r="C19" s="101"/>
      <c r="D19" s="101"/>
      <c r="E19" s="101"/>
      <c r="F19" s="101"/>
      <c r="G19" s="101"/>
    </row>
    <row r="20" spans="1:7" ht="15">
      <c r="A20" s="117" t="s">
        <v>244</v>
      </c>
      <c r="B20" s="369"/>
      <c r="C20" s="101"/>
      <c r="D20" s="101"/>
      <c r="E20" s="101"/>
      <c r="F20" s="101"/>
      <c r="G20" s="101"/>
    </row>
    <row r="21" spans="1:7" ht="15">
      <c r="A21" s="365" t="s">
        <v>245</v>
      </c>
      <c r="B21" s="369"/>
      <c r="C21" s="101"/>
      <c r="D21" s="101"/>
      <c r="E21" s="101"/>
      <c r="F21" s="101"/>
      <c r="G21" s="101"/>
    </row>
    <row r="22" spans="1:7" ht="15">
      <c r="A22" s="365"/>
      <c r="B22" s="369"/>
      <c r="C22" s="101"/>
      <c r="D22" s="101"/>
      <c r="E22" s="101"/>
      <c r="F22" s="101"/>
      <c r="G22" s="101"/>
    </row>
    <row r="23" spans="1:7" ht="15">
      <c r="A23" s="346" t="s">
        <v>246</v>
      </c>
      <c r="B23" s="368">
        <f>SUM(B24:B32)+B35</f>
        <v>0</v>
      </c>
      <c r="C23" s="368">
        <f>SUM(C24:C32)+C35</f>
        <v>0</v>
      </c>
      <c r="D23" s="368">
        <f>SUM(D24:D32)+D35</f>
        <v>0</v>
      </c>
      <c r="E23" s="368">
        <f>SUM(E24:E32)+E35</f>
        <v>0</v>
      </c>
      <c r="F23" s="368">
        <f>SUM(F24:F32)+F35</f>
        <v>0</v>
      </c>
      <c r="G23" s="368">
        <f>+D23-E23</f>
        <v>0</v>
      </c>
    </row>
    <row r="24" spans="1:9" ht="15">
      <c r="A24" s="365" t="s">
        <v>234</v>
      </c>
      <c r="B24" s="369"/>
      <c r="C24" s="101"/>
      <c r="D24" s="101"/>
      <c r="E24" s="101"/>
      <c r="F24" s="101"/>
      <c r="G24" s="101"/>
      <c r="H24" s="81"/>
      <c r="I24" s="4"/>
    </row>
    <row r="25" spans="1:7" ht="15">
      <c r="A25" s="365" t="s">
        <v>235</v>
      </c>
      <c r="B25" s="369">
        <v>0</v>
      </c>
      <c r="C25" s="101">
        <v>0</v>
      </c>
      <c r="D25" s="101">
        <f>+B25+C25</f>
        <v>0</v>
      </c>
      <c r="E25" s="101">
        <v>0</v>
      </c>
      <c r="F25" s="101">
        <v>0</v>
      </c>
      <c r="G25" s="369">
        <f>+D25-E25</f>
        <v>0</v>
      </c>
    </row>
    <row r="26" spans="1:7" ht="15">
      <c r="A26" s="365" t="s">
        <v>236</v>
      </c>
      <c r="B26" s="369"/>
      <c r="C26" s="101"/>
      <c r="D26" s="101"/>
      <c r="E26" s="101"/>
      <c r="F26" s="101"/>
      <c r="G26" s="101"/>
    </row>
    <row r="27" spans="1:7" ht="15">
      <c r="A27" s="365" t="s">
        <v>237</v>
      </c>
      <c r="B27" s="369"/>
      <c r="C27" s="101"/>
      <c r="D27" s="101"/>
      <c r="E27" s="101"/>
      <c r="F27" s="101"/>
      <c r="G27" s="101"/>
    </row>
    <row r="28" spans="1:7" ht="15">
      <c r="A28" s="365" t="s">
        <v>238</v>
      </c>
      <c r="B28" s="369"/>
      <c r="C28" s="101"/>
      <c r="D28" s="101"/>
      <c r="E28" s="101"/>
      <c r="F28" s="101"/>
      <c r="G28" s="101"/>
    </row>
    <row r="29" spans="1:7" ht="15">
      <c r="A29" s="365" t="s">
        <v>239</v>
      </c>
      <c r="B29" s="369"/>
      <c r="C29" s="101"/>
      <c r="D29" s="101"/>
      <c r="E29" s="101"/>
      <c r="F29" s="101"/>
      <c r="G29" s="101"/>
    </row>
    <row r="30" spans="1:7" ht="15">
      <c r="A30" s="365" t="s">
        <v>240</v>
      </c>
      <c r="B30" s="510">
        <f>+B33+B34</f>
        <v>0</v>
      </c>
      <c r="C30" s="510"/>
      <c r="D30" s="510"/>
      <c r="E30" s="510"/>
      <c r="F30" s="510"/>
      <c r="G30" s="510"/>
    </row>
    <row r="31" spans="1:7" ht="15">
      <c r="A31" s="365" t="s">
        <v>241</v>
      </c>
      <c r="B31" s="510"/>
      <c r="C31" s="510"/>
      <c r="D31" s="510"/>
      <c r="E31" s="510"/>
      <c r="F31" s="510"/>
      <c r="G31" s="510"/>
    </row>
    <row r="32" spans="1:7" ht="15">
      <c r="A32" s="365" t="s">
        <v>242</v>
      </c>
      <c r="B32" s="510"/>
      <c r="C32" s="510"/>
      <c r="D32" s="510"/>
      <c r="E32" s="510"/>
      <c r="F32" s="510"/>
      <c r="G32" s="510"/>
    </row>
    <row r="33" spans="1:7" ht="15">
      <c r="A33" s="117" t="s">
        <v>243</v>
      </c>
      <c r="B33" s="369"/>
      <c r="C33" s="101"/>
      <c r="D33" s="101"/>
      <c r="E33" s="101"/>
      <c r="F33" s="101"/>
      <c r="G33" s="101"/>
    </row>
    <row r="34" spans="1:7" ht="15">
      <c r="A34" s="117" t="s">
        <v>244</v>
      </c>
      <c r="B34" s="369"/>
      <c r="C34" s="101"/>
      <c r="D34" s="101"/>
      <c r="E34" s="101"/>
      <c r="F34" s="101"/>
      <c r="G34" s="101"/>
    </row>
    <row r="35" spans="1:7" ht="15">
      <c r="A35" s="365" t="s">
        <v>245</v>
      </c>
      <c r="B35" s="369"/>
      <c r="C35" s="101"/>
      <c r="D35" s="101"/>
      <c r="E35" s="101"/>
      <c r="F35" s="101"/>
      <c r="G35" s="101"/>
    </row>
    <row r="36" spans="1:7" ht="15">
      <c r="A36" s="364" t="s">
        <v>247</v>
      </c>
      <c r="B36" s="511">
        <f aca="true" t="shared" si="0" ref="B36:G36">+B9+B23</f>
        <v>399872766.81</v>
      </c>
      <c r="C36" s="511">
        <f t="shared" si="0"/>
        <v>14340043.180000002</v>
      </c>
      <c r="D36" s="511">
        <f t="shared" si="0"/>
        <v>414212809.99</v>
      </c>
      <c r="E36" s="511">
        <f t="shared" si="0"/>
        <v>178259069.25</v>
      </c>
      <c r="F36" s="511">
        <f t="shared" si="0"/>
        <v>169134398.03</v>
      </c>
      <c r="G36" s="511">
        <f t="shared" si="0"/>
        <v>235953740.74</v>
      </c>
    </row>
    <row r="37" spans="1:7" ht="15">
      <c r="A37" s="364" t="s">
        <v>248</v>
      </c>
      <c r="B37" s="511"/>
      <c r="C37" s="511"/>
      <c r="D37" s="511"/>
      <c r="E37" s="511"/>
      <c r="F37" s="511"/>
      <c r="G37" s="511"/>
    </row>
    <row r="38" spans="1:7" ht="15">
      <c r="A38" s="350"/>
      <c r="B38" s="102"/>
      <c r="C38" s="103"/>
      <c r="D38" s="103"/>
      <c r="E38" s="103"/>
      <c r="F38" s="103"/>
      <c r="G38" s="103"/>
    </row>
    <row r="39" spans="1:7" ht="15">
      <c r="A39" s="349"/>
      <c r="B39" s="239"/>
      <c r="C39" s="239"/>
      <c r="D39" s="239"/>
      <c r="E39" s="239"/>
      <c r="F39" s="239"/>
      <c r="G39" s="239"/>
    </row>
    <row r="40" spans="1:7" ht="15">
      <c r="A40" s="349"/>
      <c r="B40" s="239"/>
      <c r="C40" s="239"/>
      <c r="D40" s="239"/>
      <c r="E40" s="239"/>
      <c r="F40" s="239"/>
      <c r="G40" s="239"/>
    </row>
    <row r="41" spans="1:7" ht="15">
      <c r="A41" s="349"/>
      <c r="B41" s="239"/>
      <c r="C41" s="239"/>
      <c r="D41" s="239"/>
      <c r="E41" s="239"/>
      <c r="F41" s="239"/>
      <c r="G41" s="239"/>
    </row>
    <row r="42" spans="1:7" ht="15">
      <c r="A42" s="349"/>
      <c r="B42" s="239"/>
      <c r="C42" s="239"/>
      <c r="D42" s="239"/>
      <c r="E42" s="239"/>
      <c r="F42" s="239"/>
      <c r="G42" s="239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6" t="s">
        <v>252</v>
      </c>
    </row>
    <row r="2" spans="1:11" ht="15.75" thickBot="1">
      <c r="A2" s="545" t="s">
        <v>253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1:11" ht="15">
      <c r="A3" s="546"/>
      <c r="B3" s="547"/>
      <c r="C3" s="547"/>
      <c r="D3" s="547"/>
      <c r="E3" s="547"/>
      <c r="F3" s="547"/>
      <c r="G3" s="547"/>
      <c r="H3" s="547"/>
      <c r="I3" s="547"/>
      <c r="J3" s="547"/>
      <c r="K3" s="548"/>
    </row>
    <row r="4" spans="1:11" ht="15">
      <c r="A4" s="549" t="s">
        <v>22</v>
      </c>
      <c r="B4" s="550"/>
      <c r="C4" s="550"/>
      <c r="D4" s="550"/>
      <c r="E4" s="550"/>
      <c r="F4" s="550"/>
      <c r="G4" s="550"/>
      <c r="H4" s="550"/>
      <c r="I4" s="550"/>
      <c r="J4" s="550"/>
      <c r="K4" s="551"/>
    </row>
    <row r="5" spans="1:11" ht="15">
      <c r="A5" s="549" t="s">
        <v>254</v>
      </c>
      <c r="B5" s="550"/>
      <c r="C5" s="550"/>
      <c r="D5" s="550"/>
      <c r="E5" s="550"/>
      <c r="F5" s="550"/>
      <c r="G5" s="550"/>
      <c r="H5" s="550"/>
      <c r="I5" s="550"/>
      <c r="J5" s="550"/>
      <c r="K5" s="551"/>
    </row>
    <row r="6" spans="1:11" ht="15">
      <c r="A6" s="549" t="s">
        <v>534</v>
      </c>
      <c r="B6" s="550"/>
      <c r="C6" s="550"/>
      <c r="D6" s="550"/>
      <c r="E6" s="550"/>
      <c r="F6" s="550"/>
      <c r="G6" s="550"/>
      <c r="H6" s="550"/>
      <c r="I6" s="550"/>
      <c r="J6" s="550"/>
      <c r="K6" s="551"/>
    </row>
    <row r="7" spans="1:11" ht="15.75" thickBot="1">
      <c r="A7" s="552"/>
      <c r="B7" s="553"/>
      <c r="C7" s="553"/>
      <c r="D7" s="553"/>
      <c r="E7" s="553"/>
      <c r="F7" s="553"/>
      <c r="G7" s="553"/>
      <c r="H7" s="553"/>
      <c r="I7" s="553"/>
      <c r="J7" s="553"/>
      <c r="K7" s="554"/>
    </row>
    <row r="8" spans="1:11" ht="15.75" thickBot="1">
      <c r="A8" s="523" t="s">
        <v>255</v>
      </c>
      <c r="B8" s="524"/>
      <c r="C8" s="525"/>
      <c r="D8" s="532" t="s">
        <v>256</v>
      </c>
      <c r="E8" s="533"/>
      <c r="F8" s="533"/>
      <c r="G8" s="534"/>
      <c r="H8" s="535" t="s">
        <v>257</v>
      </c>
      <c r="I8" s="534"/>
      <c r="J8" s="536" t="s">
        <v>258</v>
      </c>
      <c r="K8" s="539" t="s">
        <v>259</v>
      </c>
    </row>
    <row r="9" spans="1:11" ht="15.75" thickBot="1">
      <c r="A9" s="526"/>
      <c r="B9" s="527"/>
      <c r="C9" s="528"/>
      <c r="D9" s="542" t="s">
        <v>260</v>
      </c>
      <c r="E9" s="543"/>
      <c r="F9" s="544" t="s">
        <v>261</v>
      </c>
      <c r="G9" s="543"/>
      <c r="H9" s="7"/>
      <c r="I9" s="7"/>
      <c r="J9" s="537"/>
      <c r="K9" s="540"/>
    </row>
    <row r="10" spans="1:11" ht="27" thickBot="1">
      <c r="A10" s="529"/>
      <c r="B10" s="530"/>
      <c r="C10" s="531"/>
      <c r="D10" s="282"/>
      <c r="E10" s="9" t="s">
        <v>262</v>
      </c>
      <c r="F10" s="9"/>
      <c r="G10" s="9" t="s">
        <v>263</v>
      </c>
      <c r="H10" s="10" t="s">
        <v>264</v>
      </c>
      <c r="I10" s="11" t="s">
        <v>265</v>
      </c>
      <c r="J10" s="538"/>
      <c r="K10" s="541"/>
    </row>
    <row r="11" spans="1:11" ht="15.75" thickBot="1">
      <c r="A11" s="514" t="s">
        <v>266</v>
      </c>
      <c r="B11" s="515"/>
      <c r="C11" s="515"/>
      <c r="D11" s="515"/>
      <c r="E11" s="515"/>
      <c r="F11" s="515"/>
      <c r="G11" s="515"/>
      <c r="H11" s="12"/>
      <c r="I11" s="12"/>
      <c r="J11" s="12"/>
      <c r="K11" s="13"/>
    </row>
    <row r="12" spans="1:11" ht="15.75" thickBot="1">
      <c r="A12" s="521" t="s">
        <v>267</v>
      </c>
      <c r="B12" s="522"/>
      <c r="C12" s="522"/>
      <c r="D12" s="522"/>
      <c r="E12" s="522"/>
      <c r="F12" s="522"/>
      <c r="G12" s="522"/>
      <c r="H12" s="280"/>
      <c r="I12" s="280"/>
      <c r="J12" s="280"/>
      <c r="K12" s="281"/>
    </row>
    <row r="13" spans="1:11" ht="24" customHeight="1" thickBot="1">
      <c r="A13" s="16">
        <v>1</v>
      </c>
      <c r="B13" s="520" t="s">
        <v>268</v>
      </c>
      <c r="C13" s="520"/>
      <c r="D13" s="17"/>
      <c r="E13" s="18"/>
      <c r="F13" s="17"/>
      <c r="G13" s="18"/>
      <c r="H13" s="17"/>
      <c r="I13" s="17"/>
      <c r="J13" s="17"/>
      <c r="K13" s="19"/>
    </row>
    <row r="14" spans="1:11" ht="27" thickBot="1">
      <c r="A14" s="20"/>
      <c r="B14" s="21" t="s">
        <v>269</v>
      </c>
      <c r="C14" s="22" t="s">
        <v>270</v>
      </c>
      <c r="D14" s="23" t="s">
        <v>271</v>
      </c>
      <c r="E14" s="24" t="s">
        <v>272</v>
      </c>
      <c r="F14" s="25"/>
      <c r="G14" s="26"/>
      <c r="H14" s="27">
        <v>531884682</v>
      </c>
      <c r="I14" s="23" t="s">
        <v>273</v>
      </c>
      <c r="J14" s="25" t="s">
        <v>274</v>
      </c>
      <c r="K14" s="25"/>
    </row>
    <row r="15" spans="1:11" ht="27" thickBot="1">
      <c r="A15" s="20"/>
      <c r="B15" s="21" t="s">
        <v>275</v>
      </c>
      <c r="C15" s="22" t="s">
        <v>24</v>
      </c>
      <c r="D15" s="28" t="s">
        <v>271</v>
      </c>
      <c r="E15" s="29" t="s">
        <v>276</v>
      </c>
      <c r="F15" s="30"/>
      <c r="G15" s="31"/>
      <c r="H15" s="32">
        <v>362436800</v>
      </c>
      <c r="I15" s="28" t="s">
        <v>273</v>
      </c>
      <c r="J15" s="30" t="s">
        <v>274</v>
      </c>
      <c r="K15" s="30"/>
    </row>
    <row r="16" spans="1:11" ht="18.75" thickBot="1">
      <c r="A16" s="20"/>
      <c r="B16" s="21" t="s">
        <v>277</v>
      </c>
      <c r="C16" s="22" t="s">
        <v>278</v>
      </c>
      <c r="D16" s="28" t="s">
        <v>271</v>
      </c>
      <c r="E16" s="29" t="s">
        <v>528</v>
      </c>
      <c r="F16" s="30"/>
      <c r="G16" s="31"/>
      <c r="H16" s="32" t="e">
        <f>+#REF!</f>
        <v>#REF!</v>
      </c>
      <c r="I16" s="28" t="s">
        <v>273</v>
      </c>
      <c r="J16" s="33" t="s">
        <v>274</v>
      </c>
      <c r="K16" s="30"/>
    </row>
    <row r="17" spans="1:11" ht="21" customHeight="1" thickBot="1">
      <c r="A17" s="16">
        <v>2</v>
      </c>
      <c r="B17" s="520" t="s">
        <v>280</v>
      </c>
      <c r="C17" s="520"/>
      <c r="D17" s="34"/>
      <c r="E17" s="34"/>
      <c r="F17" s="34"/>
      <c r="G17" s="35"/>
      <c r="H17" s="34"/>
      <c r="I17" s="34"/>
      <c r="J17" s="17"/>
      <c r="K17" s="36"/>
    </row>
    <row r="18" spans="1:11" ht="27" thickBot="1">
      <c r="A18" s="20"/>
      <c r="B18" s="21" t="s">
        <v>269</v>
      </c>
      <c r="C18" s="22" t="s">
        <v>270</v>
      </c>
      <c r="D18" s="23" t="s">
        <v>271</v>
      </c>
      <c r="E18" s="24" t="s">
        <v>272</v>
      </c>
      <c r="F18" s="25"/>
      <c r="G18" s="26"/>
      <c r="H18" s="27">
        <v>531884682</v>
      </c>
      <c r="I18" s="23" t="s">
        <v>273</v>
      </c>
      <c r="J18" s="25" t="s">
        <v>274</v>
      </c>
      <c r="K18" s="25"/>
    </row>
    <row r="19" spans="1:11" ht="27" thickBot="1">
      <c r="A19" s="20"/>
      <c r="B19" s="21" t="s">
        <v>275</v>
      </c>
      <c r="C19" s="22" t="s">
        <v>24</v>
      </c>
      <c r="D19" s="28" t="s">
        <v>271</v>
      </c>
      <c r="E19" s="29" t="s">
        <v>276</v>
      </c>
      <c r="F19" s="30"/>
      <c r="G19" s="31"/>
      <c r="H19" s="32">
        <v>362436800</v>
      </c>
      <c r="I19" s="28" t="s">
        <v>273</v>
      </c>
      <c r="J19" s="30" t="s">
        <v>274</v>
      </c>
      <c r="K19" s="30"/>
    </row>
    <row r="20" spans="1:11" ht="18.75" thickBot="1">
      <c r="A20" s="20"/>
      <c r="B20" s="21" t="s">
        <v>277</v>
      </c>
      <c r="C20" s="22" t="s">
        <v>278</v>
      </c>
      <c r="D20" s="28" t="s">
        <v>271</v>
      </c>
      <c r="E20" s="29" t="s">
        <v>528</v>
      </c>
      <c r="F20" s="30"/>
      <c r="G20" s="31"/>
      <c r="H20" s="32">
        <v>164654170</v>
      </c>
      <c r="I20" s="28" t="s">
        <v>273</v>
      </c>
      <c r="J20" s="33" t="s">
        <v>274</v>
      </c>
      <c r="K20" s="30"/>
    </row>
    <row r="21" spans="1:11" ht="21" customHeight="1" thickBot="1">
      <c r="A21" s="16">
        <v>3</v>
      </c>
      <c r="B21" s="520" t="s">
        <v>281</v>
      </c>
      <c r="C21" s="520"/>
      <c r="D21" s="34"/>
      <c r="E21" s="34"/>
      <c r="F21" s="34"/>
      <c r="G21" s="35"/>
      <c r="H21" s="34"/>
      <c r="I21" s="34"/>
      <c r="J21" s="17"/>
      <c r="K21" s="36"/>
    </row>
    <row r="22" spans="1:11" ht="27" thickBot="1">
      <c r="A22" s="20"/>
      <c r="B22" s="21" t="s">
        <v>269</v>
      </c>
      <c r="C22" s="22" t="s">
        <v>270</v>
      </c>
      <c r="D22" s="23" t="s">
        <v>271</v>
      </c>
      <c r="E22" s="24" t="s">
        <v>272</v>
      </c>
      <c r="F22" s="25"/>
      <c r="G22" s="26"/>
      <c r="H22" s="27">
        <v>531884682</v>
      </c>
      <c r="I22" s="23" t="s">
        <v>273</v>
      </c>
      <c r="J22" s="25" t="s">
        <v>282</v>
      </c>
      <c r="K22" s="25"/>
    </row>
    <row r="23" spans="1:11" ht="27" thickBot="1">
      <c r="A23" s="20"/>
      <c r="B23" s="21" t="s">
        <v>275</v>
      </c>
      <c r="C23" s="22" t="s">
        <v>24</v>
      </c>
      <c r="D23" s="28" t="s">
        <v>271</v>
      </c>
      <c r="E23" s="29" t="s">
        <v>276</v>
      </c>
      <c r="F23" s="30"/>
      <c r="G23" s="31"/>
      <c r="H23" s="32">
        <v>362436800</v>
      </c>
      <c r="I23" s="28" t="s">
        <v>273</v>
      </c>
      <c r="J23" s="30" t="s">
        <v>282</v>
      </c>
      <c r="K23" s="30"/>
    </row>
    <row r="24" spans="1:11" ht="18.75" thickBot="1">
      <c r="A24" s="20"/>
      <c r="B24" s="21" t="s">
        <v>277</v>
      </c>
      <c r="C24" s="22" t="s">
        <v>278</v>
      </c>
      <c r="D24" s="28" t="s">
        <v>271</v>
      </c>
      <c r="E24" s="29" t="s">
        <v>528</v>
      </c>
      <c r="F24" s="30"/>
      <c r="G24" s="31"/>
      <c r="H24" s="32">
        <v>164654170</v>
      </c>
      <c r="I24" s="28" t="s">
        <v>273</v>
      </c>
      <c r="J24" s="33" t="s">
        <v>282</v>
      </c>
      <c r="K24" s="30"/>
    </row>
    <row r="25" spans="1:11" ht="22.5" customHeight="1" thickBot="1">
      <c r="A25" s="16">
        <v>4</v>
      </c>
      <c r="B25" s="520" t="s">
        <v>283</v>
      </c>
      <c r="C25" s="520"/>
      <c r="D25" s="34"/>
      <c r="E25" s="34"/>
      <c r="F25" s="34"/>
      <c r="G25" s="35"/>
      <c r="H25" s="34"/>
      <c r="I25" s="34"/>
      <c r="J25" s="17"/>
      <c r="K25" s="36"/>
    </row>
    <row r="26" spans="1:11" ht="18.75" thickBot="1">
      <c r="A26" s="37"/>
      <c r="B26" s="38" t="s">
        <v>269</v>
      </c>
      <c r="C26" s="39" t="s">
        <v>284</v>
      </c>
      <c r="D26" s="17"/>
      <c r="E26" s="17"/>
      <c r="F26" s="17"/>
      <c r="G26" s="18"/>
      <c r="H26" s="17"/>
      <c r="I26" s="17"/>
      <c r="J26" s="17"/>
      <c r="K26" s="19"/>
    </row>
    <row r="27" spans="1:11" ht="15.75" thickBot="1">
      <c r="A27" s="20"/>
      <c r="B27" s="21"/>
      <c r="C27" s="40" t="s">
        <v>285</v>
      </c>
      <c r="D27" s="23"/>
      <c r="E27" s="24"/>
      <c r="F27" s="25"/>
      <c r="G27" s="26"/>
      <c r="H27" s="41" t="s">
        <v>286</v>
      </c>
      <c r="I27" s="23" t="s">
        <v>273</v>
      </c>
      <c r="J27" s="25" t="s">
        <v>287</v>
      </c>
      <c r="K27" s="25"/>
    </row>
    <row r="28" spans="1:11" ht="15.75" thickBot="1">
      <c r="A28" s="20"/>
      <c r="B28" s="21"/>
      <c r="C28" s="40" t="s">
        <v>288</v>
      </c>
      <c r="D28" s="28"/>
      <c r="E28" s="29"/>
      <c r="F28" s="30"/>
      <c r="G28" s="31"/>
      <c r="H28" s="42" t="s">
        <v>286</v>
      </c>
      <c r="I28" s="28" t="s">
        <v>273</v>
      </c>
      <c r="J28" s="30" t="s">
        <v>287</v>
      </c>
      <c r="K28" s="30"/>
    </row>
    <row r="29" spans="1:11" ht="35.25" thickBot="1">
      <c r="A29" s="43"/>
      <c r="B29" s="21" t="s">
        <v>275</v>
      </c>
      <c r="C29" s="22" t="s">
        <v>289</v>
      </c>
      <c r="D29" s="44"/>
      <c r="E29" s="29" t="s">
        <v>290</v>
      </c>
      <c r="F29" s="45"/>
      <c r="G29" s="31"/>
      <c r="H29" s="42" t="s">
        <v>286</v>
      </c>
      <c r="I29" s="28" t="s">
        <v>273</v>
      </c>
      <c r="J29" s="30" t="s">
        <v>287</v>
      </c>
      <c r="K29" s="30"/>
    </row>
    <row r="30" spans="1:11" ht="18.75" thickBot="1">
      <c r="A30" s="43"/>
      <c r="B30" s="21" t="s">
        <v>277</v>
      </c>
      <c r="C30" s="22" t="s">
        <v>291</v>
      </c>
      <c r="D30" s="46"/>
      <c r="E30" s="47" t="s">
        <v>292</v>
      </c>
      <c r="F30" s="36"/>
      <c r="G30" s="48"/>
      <c r="H30" s="49" t="s">
        <v>286</v>
      </c>
      <c r="I30" s="50" t="s">
        <v>273</v>
      </c>
      <c r="J30" s="33" t="s">
        <v>287</v>
      </c>
      <c r="K30" s="33"/>
    </row>
    <row r="31" spans="1:11" ht="27" thickBot="1">
      <c r="A31" s="43"/>
      <c r="B31" s="21" t="s">
        <v>293</v>
      </c>
      <c r="C31" s="22" t="s">
        <v>294</v>
      </c>
      <c r="D31" s="51"/>
      <c r="E31" s="52" t="s">
        <v>290</v>
      </c>
      <c r="F31" s="19"/>
      <c r="G31" s="53"/>
      <c r="H31" s="54" t="s">
        <v>286</v>
      </c>
      <c r="I31" s="55" t="s">
        <v>273</v>
      </c>
      <c r="J31" s="56" t="s">
        <v>287</v>
      </c>
      <c r="K31" s="56"/>
    </row>
    <row r="32" ht="15.75" thickBot="1">
      <c r="A32" s="57"/>
    </row>
    <row r="33" spans="1:11" ht="23.25" customHeight="1" thickBot="1">
      <c r="A33" s="58">
        <v>5</v>
      </c>
      <c r="B33" s="520" t="s">
        <v>295</v>
      </c>
      <c r="C33" s="520"/>
      <c r="D33" s="34"/>
      <c r="E33" s="34"/>
      <c r="F33" s="34"/>
      <c r="G33" s="35"/>
      <c r="H33" s="34"/>
      <c r="I33" s="34"/>
      <c r="J33" s="34"/>
      <c r="K33" s="36"/>
    </row>
    <row r="34" spans="1:11" ht="18.75" thickBot="1">
      <c r="A34" s="20"/>
      <c r="B34" s="21" t="s">
        <v>296</v>
      </c>
      <c r="C34" s="22" t="s">
        <v>297</v>
      </c>
      <c r="D34" s="23" t="s">
        <v>271</v>
      </c>
      <c r="E34" s="24" t="s">
        <v>298</v>
      </c>
      <c r="F34" s="25"/>
      <c r="G34" s="26"/>
      <c r="H34" s="27">
        <v>247061775</v>
      </c>
      <c r="I34" s="23" t="s">
        <v>273</v>
      </c>
      <c r="J34" s="25" t="s">
        <v>299</v>
      </c>
      <c r="K34" s="25"/>
    </row>
    <row r="35" spans="1:11" ht="18.75" thickBot="1">
      <c r="A35" s="20"/>
      <c r="B35" s="21" t="s">
        <v>300</v>
      </c>
      <c r="C35" s="22" t="s">
        <v>278</v>
      </c>
      <c r="D35" s="28" t="s">
        <v>271</v>
      </c>
      <c r="E35" s="29" t="s">
        <v>528</v>
      </c>
      <c r="F35" s="30"/>
      <c r="G35" s="31"/>
      <c r="H35" s="32" t="e">
        <f>+#REF!</f>
        <v>#REF!</v>
      </c>
      <c r="I35" s="28" t="s">
        <v>273</v>
      </c>
      <c r="J35" s="33" t="s">
        <v>301</v>
      </c>
      <c r="K35" s="30"/>
    </row>
    <row r="36" spans="1:11" ht="33" customHeight="1" thickBot="1">
      <c r="A36" s="16">
        <v>6</v>
      </c>
      <c r="B36" s="520" t="s">
        <v>302</v>
      </c>
      <c r="C36" s="520"/>
      <c r="D36" s="34"/>
      <c r="E36" s="34"/>
      <c r="F36" s="34"/>
      <c r="G36" s="35"/>
      <c r="H36" s="34"/>
      <c r="I36" s="34"/>
      <c r="J36" s="17"/>
      <c r="K36" s="36"/>
    </row>
    <row r="37" spans="1:11" ht="18.75" thickBot="1">
      <c r="A37" s="20"/>
      <c r="B37" s="21" t="s">
        <v>296</v>
      </c>
      <c r="C37" s="22" t="s">
        <v>297</v>
      </c>
      <c r="D37" s="23"/>
      <c r="E37" s="24" t="s">
        <v>303</v>
      </c>
      <c r="F37" s="25"/>
      <c r="G37" s="26"/>
      <c r="H37" s="41" t="s">
        <v>286</v>
      </c>
      <c r="I37" s="23" t="s">
        <v>273</v>
      </c>
      <c r="J37" s="56" t="s">
        <v>304</v>
      </c>
      <c r="K37" s="25"/>
    </row>
    <row r="38" spans="1:11" ht="21" customHeight="1" thickBot="1">
      <c r="A38" s="16">
        <v>7</v>
      </c>
      <c r="B38" s="520" t="s">
        <v>305</v>
      </c>
      <c r="C38" s="520"/>
      <c r="D38" s="34"/>
      <c r="E38" s="34"/>
      <c r="F38" s="34"/>
      <c r="G38" s="35"/>
      <c r="H38" s="34"/>
      <c r="I38" s="34"/>
      <c r="J38" s="17"/>
      <c r="K38" s="36"/>
    </row>
    <row r="39" spans="1:11" ht="27" thickBot="1">
      <c r="A39" s="20"/>
      <c r="B39" s="21" t="s">
        <v>296</v>
      </c>
      <c r="C39" s="22" t="s">
        <v>270</v>
      </c>
      <c r="D39" s="55"/>
      <c r="E39" s="52" t="s">
        <v>306</v>
      </c>
      <c r="F39" s="56"/>
      <c r="G39" s="53"/>
      <c r="H39" s="27"/>
      <c r="I39" s="55" t="s">
        <v>273</v>
      </c>
      <c r="J39" s="25" t="s">
        <v>307</v>
      </c>
      <c r="K39" s="25"/>
    </row>
    <row r="40" spans="1:11" ht="35.25" thickBot="1">
      <c r="A40" s="20"/>
      <c r="B40" s="21" t="s">
        <v>300</v>
      </c>
      <c r="C40" s="22" t="s">
        <v>24</v>
      </c>
      <c r="D40" s="23"/>
      <c r="E40" s="24" t="s">
        <v>298</v>
      </c>
      <c r="F40" s="25"/>
      <c r="G40" s="26"/>
      <c r="H40" s="42"/>
      <c r="I40" s="23" t="s">
        <v>273</v>
      </c>
      <c r="J40" s="30" t="s">
        <v>307</v>
      </c>
      <c r="K40" s="30" t="s">
        <v>354</v>
      </c>
    </row>
    <row r="41" spans="1:11" ht="18.75" thickBot="1">
      <c r="A41" s="20"/>
      <c r="B41" s="21" t="s">
        <v>277</v>
      </c>
      <c r="C41" s="22" t="s">
        <v>278</v>
      </c>
      <c r="D41" s="50"/>
      <c r="E41" s="47" t="s">
        <v>308</v>
      </c>
      <c r="F41" s="33"/>
      <c r="G41" s="48"/>
      <c r="H41" s="79"/>
      <c r="I41" s="33" t="s">
        <v>273</v>
      </c>
      <c r="J41" s="33" t="s">
        <v>307</v>
      </c>
      <c r="K41" s="33"/>
    </row>
    <row r="42" spans="1:11" ht="15.75" thickBot="1">
      <c r="A42" s="521" t="s">
        <v>309</v>
      </c>
      <c r="B42" s="522"/>
      <c r="C42" s="522"/>
      <c r="D42" s="522"/>
      <c r="E42" s="522"/>
      <c r="F42" s="522"/>
      <c r="G42" s="522"/>
      <c r="H42" s="280"/>
      <c r="I42" s="280"/>
      <c r="J42" s="280"/>
      <c r="K42" s="281"/>
    </row>
    <row r="43" spans="1:11" ht="29.25" customHeight="1" thickBot="1">
      <c r="A43" s="16">
        <v>1</v>
      </c>
      <c r="B43" s="520" t="s">
        <v>310</v>
      </c>
      <c r="C43" s="520"/>
      <c r="D43" s="17"/>
      <c r="E43" s="18"/>
      <c r="F43" s="17"/>
      <c r="G43" s="18"/>
      <c r="H43" s="17"/>
      <c r="I43" s="17"/>
      <c r="J43" s="17"/>
      <c r="K43" s="19"/>
    </row>
    <row r="44" spans="1:11" ht="22.5" thickBot="1">
      <c r="A44" s="43"/>
      <c r="B44" s="59" t="s">
        <v>269</v>
      </c>
      <c r="C44" s="22" t="s">
        <v>311</v>
      </c>
      <c r="D44" s="55"/>
      <c r="E44" s="60" t="s">
        <v>310</v>
      </c>
      <c r="F44" s="56"/>
      <c r="G44" s="53"/>
      <c r="H44" s="61"/>
      <c r="I44" s="62"/>
      <c r="J44" s="25" t="s">
        <v>312</v>
      </c>
      <c r="K44" s="25"/>
    </row>
    <row r="45" spans="1:11" ht="29.25" thickBot="1">
      <c r="A45" s="43"/>
      <c r="B45" s="59" t="s">
        <v>275</v>
      </c>
      <c r="C45" s="22" t="s">
        <v>313</v>
      </c>
      <c r="D45" s="55"/>
      <c r="E45" s="60" t="s">
        <v>314</v>
      </c>
      <c r="F45" s="56"/>
      <c r="G45" s="53"/>
      <c r="H45" s="63"/>
      <c r="I45" s="44"/>
      <c r="J45" s="30" t="s">
        <v>312</v>
      </c>
      <c r="K45" s="30"/>
    </row>
    <row r="46" spans="1:11" ht="22.5" thickBot="1">
      <c r="A46" s="43"/>
      <c r="B46" s="59" t="s">
        <v>277</v>
      </c>
      <c r="C46" s="22" t="s">
        <v>315</v>
      </c>
      <c r="D46" s="55"/>
      <c r="E46" s="60" t="s">
        <v>310</v>
      </c>
      <c r="F46" s="56"/>
      <c r="G46" s="53"/>
      <c r="H46" s="63"/>
      <c r="I46" s="44"/>
      <c r="J46" s="30" t="s">
        <v>312</v>
      </c>
      <c r="K46" s="30"/>
    </row>
    <row r="47" spans="1:11" ht="29.25" thickBot="1">
      <c r="A47" s="43"/>
      <c r="B47" s="59" t="s">
        <v>293</v>
      </c>
      <c r="C47" s="22" t="s">
        <v>316</v>
      </c>
      <c r="D47" s="55"/>
      <c r="E47" s="60" t="s">
        <v>317</v>
      </c>
      <c r="F47" s="56"/>
      <c r="G47" s="53"/>
      <c r="H47" s="63"/>
      <c r="I47" s="44"/>
      <c r="J47" s="30" t="s">
        <v>312</v>
      </c>
      <c r="K47" s="30"/>
    </row>
    <row r="48" spans="1:11" ht="18.75" thickBot="1">
      <c r="A48" s="43"/>
      <c r="B48" s="59" t="s">
        <v>318</v>
      </c>
      <c r="C48" s="22" t="s">
        <v>319</v>
      </c>
      <c r="D48" s="55"/>
      <c r="E48" s="60" t="s">
        <v>320</v>
      </c>
      <c r="F48" s="56"/>
      <c r="G48" s="53"/>
      <c r="H48" s="63"/>
      <c r="I48" s="44"/>
      <c r="J48" s="33" t="s">
        <v>312</v>
      </c>
      <c r="K48" s="30"/>
    </row>
    <row r="49" spans="1:11" ht="28.5" customHeight="1" thickBot="1">
      <c r="A49" s="16">
        <v>2</v>
      </c>
      <c r="B49" s="520" t="s">
        <v>321</v>
      </c>
      <c r="C49" s="520"/>
      <c r="D49" s="17"/>
      <c r="E49" s="64"/>
      <c r="F49" s="17"/>
      <c r="G49" s="18"/>
      <c r="H49" s="34"/>
      <c r="I49" s="34"/>
      <c r="J49" s="17"/>
      <c r="K49" s="36"/>
    </row>
    <row r="50" spans="1:11" ht="27" thickBot="1">
      <c r="A50" s="43"/>
      <c r="B50" s="59" t="s">
        <v>269</v>
      </c>
      <c r="C50" s="22" t="s">
        <v>322</v>
      </c>
      <c r="D50" s="55"/>
      <c r="E50" s="60" t="s">
        <v>323</v>
      </c>
      <c r="F50" s="56"/>
      <c r="G50" s="53"/>
      <c r="H50" s="17"/>
      <c r="I50" s="51"/>
      <c r="J50" s="56" t="s">
        <v>274</v>
      </c>
      <c r="K50" s="56"/>
    </row>
    <row r="51" spans="1:11" ht="27" thickBot="1">
      <c r="A51" s="43"/>
      <c r="B51" s="59" t="s">
        <v>275</v>
      </c>
      <c r="C51" s="22" t="s">
        <v>324</v>
      </c>
      <c r="D51" s="55"/>
      <c r="E51" s="60" t="s">
        <v>323</v>
      </c>
      <c r="F51" s="56"/>
      <c r="G51" s="53"/>
      <c r="H51" s="63"/>
      <c r="I51" s="44"/>
      <c r="J51" s="30" t="s">
        <v>274</v>
      </c>
      <c r="K51" s="30"/>
    </row>
    <row r="52" spans="1:11" ht="35.25" thickBot="1">
      <c r="A52" s="43"/>
      <c r="B52" s="59" t="s">
        <v>277</v>
      </c>
      <c r="C52" s="22" t="s">
        <v>325</v>
      </c>
      <c r="D52" s="55"/>
      <c r="E52" s="60" t="s">
        <v>323</v>
      </c>
      <c r="F52" s="56"/>
      <c r="G52" s="53"/>
      <c r="H52" s="34"/>
      <c r="I52" s="46"/>
      <c r="J52" s="33" t="s">
        <v>274</v>
      </c>
      <c r="K52" s="33"/>
    </row>
    <row r="53" spans="1:11" ht="35.25" thickBot="1">
      <c r="A53" s="43"/>
      <c r="B53" s="59" t="s">
        <v>293</v>
      </c>
      <c r="C53" s="22" t="s">
        <v>326</v>
      </c>
      <c r="D53" s="55"/>
      <c r="E53" s="60" t="s">
        <v>327</v>
      </c>
      <c r="F53" s="56"/>
      <c r="G53" s="53"/>
      <c r="H53" s="17"/>
      <c r="I53" s="51"/>
      <c r="J53" s="56" t="s">
        <v>274</v>
      </c>
      <c r="K53" s="56"/>
    </row>
    <row r="54" ht="15.75" thickBot="1">
      <c r="A54" s="57"/>
    </row>
    <row r="55" spans="1:11" ht="14.25" customHeight="1" thickBot="1">
      <c r="A55" s="58">
        <v>3</v>
      </c>
      <c r="B55" s="520" t="s">
        <v>328</v>
      </c>
      <c r="C55" s="520"/>
      <c r="D55" s="34"/>
      <c r="E55" s="65"/>
      <c r="F55" s="34"/>
      <c r="G55" s="35"/>
      <c r="H55" s="34"/>
      <c r="I55" s="34"/>
      <c r="J55" s="34"/>
      <c r="K55" s="36"/>
    </row>
    <row r="56" spans="1:11" ht="18.75" thickBot="1">
      <c r="A56" s="43"/>
      <c r="B56" s="59" t="s">
        <v>296</v>
      </c>
      <c r="C56" s="22" t="s">
        <v>329</v>
      </c>
      <c r="D56" s="55"/>
      <c r="E56" s="60" t="s">
        <v>330</v>
      </c>
      <c r="F56" s="56"/>
      <c r="G56" s="53"/>
      <c r="H56" s="61"/>
      <c r="I56" s="62"/>
      <c r="J56" s="25" t="s">
        <v>299</v>
      </c>
      <c r="K56" s="25"/>
    </row>
    <row r="57" spans="1:11" ht="27" thickBot="1">
      <c r="A57" s="43"/>
      <c r="B57" s="59" t="s">
        <v>300</v>
      </c>
      <c r="C57" s="22" t="s">
        <v>331</v>
      </c>
      <c r="D57" s="55"/>
      <c r="E57" s="60" t="s">
        <v>330</v>
      </c>
      <c r="F57" s="56"/>
      <c r="G57" s="53"/>
      <c r="H57" s="34"/>
      <c r="I57" s="46"/>
      <c r="J57" s="33" t="s">
        <v>299</v>
      </c>
      <c r="K57" s="33"/>
    </row>
    <row r="58" spans="1:11" ht="15.75" thickBo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8"/>
    </row>
    <row r="59" spans="1:11" ht="15.75" thickBot="1">
      <c r="A59" s="514" t="s">
        <v>332</v>
      </c>
      <c r="B59" s="515"/>
      <c r="C59" s="515"/>
      <c r="D59" s="515"/>
      <c r="E59" s="515"/>
      <c r="F59" s="515"/>
      <c r="G59" s="515"/>
      <c r="H59" s="69"/>
      <c r="I59" s="69"/>
      <c r="J59" s="69"/>
      <c r="K59" s="70"/>
    </row>
    <row r="60" spans="1:11" ht="15.75" thickBot="1">
      <c r="A60" s="521" t="s">
        <v>267</v>
      </c>
      <c r="B60" s="522"/>
      <c r="C60" s="522"/>
      <c r="D60" s="522"/>
      <c r="E60" s="522"/>
      <c r="F60" s="522"/>
      <c r="G60" s="522"/>
      <c r="H60" s="280"/>
      <c r="I60" s="280"/>
      <c r="J60" s="280"/>
      <c r="K60" s="281"/>
    </row>
    <row r="61" spans="1:11" ht="19.5" customHeight="1" thickBot="1">
      <c r="A61" s="16">
        <v>1</v>
      </c>
      <c r="B61" s="520" t="s">
        <v>333</v>
      </c>
      <c r="C61" s="520"/>
      <c r="D61" s="17"/>
      <c r="E61" s="18"/>
      <c r="F61" s="17"/>
      <c r="G61" s="18"/>
      <c r="H61" s="17"/>
      <c r="I61" s="17"/>
      <c r="J61" s="17"/>
      <c r="K61" s="19"/>
    </row>
    <row r="62" spans="1:11" ht="18.75" thickBot="1">
      <c r="A62" s="20"/>
      <c r="B62" s="21" t="s">
        <v>269</v>
      </c>
      <c r="C62" s="22" t="s">
        <v>334</v>
      </c>
      <c r="D62" s="23"/>
      <c r="E62" s="24" t="s">
        <v>335</v>
      </c>
      <c r="F62" s="25"/>
      <c r="G62" s="26"/>
      <c r="H62" s="27"/>
      <c r="I62" s="23" t="s">
        <v>273</v>
      </c>
      <c r="J62" s="25" t="s">
        <v>336</v>
      </c>
      <c r="K62" s="25"/>
    </row>
    <row r="63" spans="1:11" ht="27" thickBot="1">
      <c r="A63" s="20"/>
      <c r="B63" s="21" t="s">
        <v>275</v>
      </c>
      <c r="C63" s="22" t="s">
        <v>337</v>
      </c>
      <c r="D63" s="28"/>
      <c r="E63" s="29" t="s">
        <v>338</v>
      </c>
      <c r="F63" s="30"/>
      <c r="G63" s="31"/>
      <c r="H63" s="32"/>
      <c r="I63" s="28" t="s">
        <v>273</v>
      </c>
      <c r="J63" s="30" t="s">
        <v>336</v>
      </c>
      <c r="K63" s="30"/>
    </row>
    <row r="64" spans="1:11" ht="27" thickBot="1">
      <c r="A64" s="20"/>
      <c r="B64" s="21" t="s">
        <v>277</v>
      </c>
      <c r="C64" s="22" t="s">
        <v>339</v>
      </c>
      <c r="D64" s="28"/>
      <c r="E64" s="29" t="s">
        <v>338</v>
      </c>
      <c r="F64" s="30"/>
      <c r="G64" s="31"/>
      <c r="H64" s="32"/>
      <c r="I64" s="28" t="s">
        <v>273</v>
      </c>
      <c r="J64" s="30" t="s">
        <v>336</v>
      </c>
      <c r="K64" s="30"/>
    </row>
    <row r="65" spans="1:11" ht="27" thickBot="1">
      <c r="A65" s="20"/>
      <c r="B65" s="21" t="s">
        <v>293</v>
      </c>
      <c r="C65" s="22" t="s">
        <v>340</v>
      </c>
      <c r="D65" s="28"/>
      <c r="E65" s="29" t="s">
        <v>338</v>
      </c>
      <c r="F65" s="30"/>
      <c r="G65" s="31"/>
      <c r="H65" s="42"/>
      <c r="I65" s="28" t="s">
        <v>273</v>
      </c>
      <c r="J65" s="30" t="s">
        <v>336</v>
      </c>
      <c r="K65" s="30"/>
    </row>
    <row r="66" spans="1:11" ht="27" thickBot="1">
      <c r="A66" s="20"/>
      <c r="B66" s="21" t="s">
        <v>318</v>
      </c>
      <c r="C66" s="22" t="s">
        <v>341</v>
      </c>
      <c r="D66" s="50"/>
      <c r="E66" s="47"/>
      <c r="F66" s="33"/>
      <c r="G66" s="48"/>
      <c r="H66" s="49"/>
      <c r="I66" s="50" t="s">
        <v>273</v>
      </c>
      <c r="J66" s="33" t="s">
        <v>342</v>
      </c>
      <c r="K66" s="33"/>
    </row>
    <row r="67" spans="1:11" ht="15.75" thickBot="1">
      <c r="A67" s="521" t="s">
        <v>309</v>
      </c>
      <c r="B67" s="522"/>
      <c r="C67" s="522"/>
      <c r="D67" s="522"/>
      <c r="E67" s="522"/>
      <c r="F67" s="522"/>
      <c r="G67" s="522"/>
      <c r="H67" s="280"/>
      <c r="I67" s="280"/>
      <c r="J67" s="280"/>
      <c r="K67" s="281"/>
    </row>
    <row r="68" spans="1:11" ht="37.5" customHeight="1" thickBot="1">
      <c r="A68" s="20">
        <v>1</v>
      </c>
      <c r="B68" s="512" t="s">
        <v>343</v>
      </c>
      <c r="C68" s="513"/>
      <c r="D68" s="25"/>
      <c r="E68" s="71" t="s">
        <v>344</v>
      </c>
      <c r="F68" s="25"/>
      <c r="G68" s="26"/>
      <c r="H68" s="61"/>
      <c r="I68" s="62"/>
      <c r="J68" s="25" t="s">
        <v>345</v>
      </c>
      <c r="K68" s="25"/>
    </row>
    <row r="69" spans="1:11" ht="37.5" customHeight="1" thickBot="1">
      <c r="A69" s="20">
        <v>2</v>
      </c>
      <c r="B69" s="512" t="s">
        <v>346</v>
      </c>
      <c r="C69" s="513"/>
      <c r="D69" s="30"/>
      <c r="E69" s="72" t="s">
        <v>344</v>
      </c>
      <c r="F69" s="30"/>
      <c r="G69" s="31"/>
      <c r="H69" s="63"/>
      <c r="I69" s="44"/>
      <c r="J69" s="30" t="s">
        <v>345</v>
      </c>
      <c r="K69" s="30"/>
    </row>
    <row r="70" spans="1:11" ht="37.5" customHeight="1" thickBot="1">
      <c r="A70" s="20">
        <v>3</v>
      </c>
      <c r="B70" s="512" t="s">
        <v>347</v>
      </c>
      <c r="C70" s="513"/>
      <c r="D70" s="33"/>
      <c r="E70" s="73" t="s">
        <v>344</v>
      </c>
      <c r="F70" s="33"/>
      <c r="G70" s="48"/>
      <c r="H70" s="34"/>
      <c r="I70" s="46"/>
      <c r="J70" s="33" t="s">
        <v>348</v>
      </c>
      <c r="K70" s="33"/>
    </row>
    <row r="71" spans="1:11" ht="15.75" thickBot="1">
      <c r="A71" s="514" t="s">
        <v>349</v>
      </c>
      <c r="B71" s="515"/>
      <c r="C71" s="515"/>
      <c r="D71" s="515"/>
      <c r="E71" s="515"/>
      <c r="F71" s="515"/>
      <c r="G71" s="516"/>
      <c r="H71" s="74"/>
      <c r="I71" s="74"/>
      <c r="J71" s="74"/>
      <c r="K71" s="74"/>
    </row>
    <row r="72" spans="1:11" ht="15.75" thickBot="1">
      <c r="A72" s="517" t="s">
        <v>267</v>
      </c>
      <c r="B72" s="518"/>
      <c r="C72" s="518"/>
      <c r="D72" s="518"/>
      <c r="E72" s="518"/>
      <c r="F72" s="518"/>
      <c r="G72" s="518"/>
      <c r="H72" s="518"/>
      <c r="I72" s="518"/>
      <c r="J72" s="518"/>
      <c r="K72" s="519"/>
    </row>
    <row r="73" spans="1:11" ht="15.75" thickBot="1">
      <c r="A73" s="16">
        <v>1</v>
      </c>
      <c r="B73" s="520" t="s">
        <v>350</v>
      </c>
      <c r="C73" s="520"/>
      <c r="D73" s="17"/>
      <c r="E73" s="18"/>
      <c r="F73" s="17"/>
      <c r="G73" s="18"/>
      <c r="H73" s="17"/>
      <c r="I73" s="17"/>
      <c r="J73" s="17"/>
      <c r="K73" s="19"/>
    </row>
    <row r="74" spans="1:11" ht="28.5" customHeight="1" thickBot="1">
      <c r="A74" s="20"/>
      <c r="B74" s="75" t="s">
        <v>269</v>
      </c>
      <c r="C74" s="76" t="s">
        <v>351</v>
      </c>
      <c r="D74" s="56"/>
      <c r="E74" s="52"/>
      <c r="F74" s="56"/>
      <c r="G74" s="53"/>
      <c r="H74" s="56"/>
      <c r="I74" s="56" t="s">
        <v>273</v>
      </c>
      <c r="J74" s="56" t="s">
        <v>352</v>
      </c>
      <c r="K74" s="56"/>
    </row>
    <row r="75" spans="1:11" ht="23.25" customHeight="1" thickBot="1">
      <c r="A75" s="20"/>
      <c r="B75" s="21" t="s">
        <v>275</v>
      </c>
      <c r="C75" s="77" t="s">
        <v>353</v>
      </c>
      <c r="D75" s="56"/>
      <c r="E75" s="52"/>
      <c r="F75" s="56"/>
      <c r="G75" s="53"/>
      <c r="H75" s="56"/>
      <c r="I75" s="56" t="s">
        <v>273</v>
      </c>
      <c r="J75" s="56" t="s">
        <v>352</v>
      </c>
      <c r="K75" s="56"/>
    </row>
    <row r="76" ht="15">
      <c r="A76" s="78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Edith</cp:lastModifiedBy>
  <cp:lastPrinted>2019-07-05T17:58:51Z</cp:lastPrinted>
  <dcterms:created xsi:type="dcterms:W3CDTF">2016-11-22T16:59:39Z</dcterms:created>
  <dcterms:modified xsi:type="dcterms:W3CDTF">2019-07-19T19:07:05Z</dcterms:modified>
  <cp:category/>
  <cp:version/>
  <cp:contentType/>
  <cp:contentStatus/>
</cp:coreProperties>
</file>