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AUTÓNOMOS Y PODERES\TCyA\"/>
    </mc:Choice>
  </mc:AlternateContent>
  <bookViews>
    <workbookView xWindow="240" yWindow="75" windowWidth="20115" windowHeight="7995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6B'!$A$1:$G$35</definedName>
    <definedName name="_xlnm.Print_Area" localSheetId="7">'FORMATO 6C'!$A$1:$H$84</definedName>
    <definedName name="_xlnm.Print_Area" localSheetId="8">'FORMATO 6D'!$A$1:$G$32</definedName>
  </definedNames>
  <calcPr calcId="152511"/>
</workbook>
</file>

<file path=xl/calcChain.xml><?xml version="1.0" encoding="utf-8"?>
<calcChain xmlns="http://schemas.openxmlformats.org/spreadsheetml/2006/main">
  <c r="I36" i="10" l="1"/>
  <c r="E10" i="11" l="1"/>
  <c r="D19" i="12" l="1"/>
  <c r="G19" i="12" s="1"/>
  <c r="B8" i="12" l="1"/>
  <c r="D18" i="12"/>
  <c r="G18" i="12" s="1"/>
  <c r="C17" i="11"/>
  <c r="C27" i="11"/>
  <c r="F18" i="1"/>
  <c r="E18" i="1"/>
  <c r="D9" i="11" l="1"/>
  <c r="I14" i="10"/>
  <c r="C8" i="12" l="1"/>
  <c r="G9" i="11"/>
  <c r="G47" i="11"/>
  <c r="G27" i="11"/>
  <c r="D47" i="11"/>
  <c r="D27" i="11"/>
  <c r="D17" i="11"/>
  <c r="E17" i="10"/>
  <c r="F17" i="10"/>
  <c r="E8" i="1"/>
  <c r="F9" i="11" l="1"/>
  <c r="G17" i="10" l="1"/>
  <c r="C8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G19" i="3" s="1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D10" i="12"/>
  <c r="G10" i="12" s="1"/>
  <c r="C34" i="12"/>
  <c r="E8" i="12"/>
  <c r="E34" i="12" s="1"/>
  <c r="F8" i="12"/>
  <c r="F34" i="12" s="1"/>
  <c r="B34" i="12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E57" i="11" s="1"/>
  <c r="H57" i="11" s="1"/>
  <c r="C57" i="11"/>
  <c r="F47" i="11"/>
  <c r="C47" i="11"/>
  <c r="F37" i="11"/>
  <c r="C37" i="11"/>
  <c r="F27" i="11"/>
  <c r="H10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43" i="10"/>
  <c r="E73" i="10" s="1"/>
  <c r="H17" i="10"/>
  <c r="D17" i="10"/>
  <c r="I17" i="10"/>
  <c r="D69" i="9"/>
  <c r="D77" i="9" s="1"/>
  <c r="D78" i="9" s="1"/>
  <c r="E69" i="9"/>
  <c r="E77" i="9" s="1"/>
  <c r="E78" i="9" s="1"/>
  <c r="C69" i="9"/>
  <c r="C77" i="9" s="1"/>
  <c r="C78" i="9" s="1"/>
  <c r="D57" i="9"/>
  <c r="D61" i="9" s="1"/>
  <c r="E57" i="9"/>
  <c r="C57" i="9"/>
  <c r="D53" i="9"/>
  <c r="E53" i="9"/>
  <c r="C53" i="9"/>
  <c r="C61" i="9" s="1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H7" i="5"/>
  <c r="I7" i="5"/>
  <c r="J7" i="5"/>
  <c r="J17" i="5" s="1"/>
  <c r="K7" i="5"/>
  <c r="B7" i="5"/>
  <c r="C24" i="1"/>
  <c r="C16" i="1"/>
  <c r="F8" i="1"/>
  <c r="F46" i="1" s="1"/>
  <c r="E46" i="1"/>
  <c r="B8" i="1"/>
  <c r="B24" i="1"/>
  <c r="B16" i="1"/>
  <c r="E61" i="9" l="1"/>
  <c r="F31" i="14"/>
  <c r="K17" i="5"/>
  <c r="G17" i="5"/>
  <c r="C17" i="5"/>
  <c r="H43" i="10"/>
  <c r="H73" i="10" s="1"/>
  <c r="D46" i="9"/>
  <c r="H29" i="13"/>
  <c r="E40" i="13"/>
  <c r="I17" i="5"/>
  <c r="E17" i="5"/>
  <c r="I43" i="10"/>
  <c r="I73" i="10" s="1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2" i="9"/>
  <c r="D62" i="9"/>
  <c r="F43" i="10"/>
  <c r="F73" i="10" s="1"/>
  <c r="B46" i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C46" i="1"/>
  <c r="H9" i="13" l="1"/>
  <c r="H83" i="13" s="1"/>
  <c r="G8" i="12"/>
  <c r="G34" i="12" s="1"/>
  <c r="D34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<sst xmlns="http://schemas.openxmlformats.org/spreadsheetml/2006/main" count="647" uniqueCount="439">
  <si>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</si>
  <si>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</si>
  <si>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</si>
  <si>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</si>
  <si>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</si>
  <si>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</si>
  <si>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</si>
  <si>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</si>
  <si>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</si>
  <si>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</si>
  <si>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</si>
  <si>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</si>
  <si>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</si>
  <si>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</si>
  <si>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</si>
  <si>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</si>
  <si>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</si>
  <si>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</si>
  <si>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</si>
  <si>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</si>
  <si>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</si>
  <si>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</si>
  <si>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</si>
  <si>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</si>
  <si>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</si>
  <si>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</si>
  <si>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</si>
  <si>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</si>
  <si>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</si>
  <si>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</si>
  <si>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</si>
  <si>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</si>
  <si>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</si>
  <si>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</si>
  <si>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</si>
  <si>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</si>
  <si>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</si>
  <si>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</si>
  <si>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</si>
  <si>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</si>
  <si>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</si>
  <si>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</si>
  <si>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</si>
  <si>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</si>
  <si>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</si>
  <si>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</si>
  <si>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</si>
  <si>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</si>
  <si>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</si>
  <si>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</si>
  <si>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</si>
  <si>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</si>
  <si>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</si>
  <si>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</si>
  <si>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</si>
  <si>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</si>
  <si>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</si>
  <si>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</si>
  <si>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</si>
  <si>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</si>
  <si>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</si>
  <si>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</si>
  <si>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</si>
  <si>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</si>
  <si>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</si>
  <si>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</si>
  <si>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</si>
  <si>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</si>
  <si>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</si>
  <si>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</si>
  <si>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</si>
  <si>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</si>
  <si>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</si>
  <si>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</si>
  <si>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</si>
  <si>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</si>
  <si>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</si>
  <si>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</si>
  <si>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</si>
  <si>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</si>
  <si>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</si>
  <si>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</si>
  <si>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</si>
  <si>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</si>
  <si>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</si>
  <si>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</si>
  <si>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</si>
  <si>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</si>
  <si>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</si>
  <si>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</si>
  <si>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</si>
  <si>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</si>
  <si>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</si>
  <si>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</si>
  <si>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</si>
  <si>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</si>
  <si>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</si>
  <si>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</si>
  <si>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</si>
  <si>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</si>
  <si>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</si>
  <si>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</si>
  <si>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</si>
  <si>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</si>
  <si>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</si>
  <si>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</si>
  <si>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</si>
  <si>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</si>
  <si>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</si>
  <si>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</si>
  <si>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</si>
  <si>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</si>
  <si>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</si>
  <si>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</si>
  <si>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</si>
  <si>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</si>
  <si>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</si>
  <si>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</si>
  <si>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</si>
  <si>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</si>
  <si>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</si>
  <si>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</si>
  <si>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</si>
  <si>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</si>
  <si>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</si>
  <si>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</si>
  <si>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</si>
  <si>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</si>
  <si>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</si>
  <si>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</si>
  <si>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</si>
  <si>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</si>
  <si>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</si>
  <si>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</si>
  <si>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</si>
  <si>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</si>
  <si>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</si>
  <si>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</si>
  <si>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</si>
  <si>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</si>
  <si>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</si>
  <si>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</si>
  <si>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</si>
  <si>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</si>
  <si>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</si>
  <si>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</si>
  <si>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</si>
  <si>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</si>
  <si>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</si>
  <si>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</si>
  <si>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</si>
  <si>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</si>
  <si>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</si>
  <si>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</si>
  <si>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</si>
  <si>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</si>
  <si>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</si>
  <si>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</si>
  <si>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</si>
  <si>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</si>
  <si>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</si>
  <si>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</si>
  <si>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</si>
  <si>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</si>
  <si>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</si>
  <si>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</si>
  <si>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</si>
  <si>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</si>
  <si>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</si>
  <si>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</si>
  <si>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</si>
  <si>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</si>
  <si>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</si>
  <si>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</si>
  <si>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</si>
  <si>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</si>
  <si>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</si>
  <si>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</si>
  <si>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</si>
  <si>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</si>
  <si>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</si>
  <si>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</si>
  <si>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</si>
  <si>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</si>
  <si>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</si>
  <si>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</si>
  <si>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</si>
  <si>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</si>
  <si>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</si>
  <si>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</si>
  <si>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</si>
  <si>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</si>
  <si>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</si>
  <si>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</si>
  <si>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</si>
  <si>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</si>
  <si>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</si>
  <si>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</si>
  <si>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</si>
  <si>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</si>
  <si>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</si>
  <si>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</si>
  <si>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</si>
  <si>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</si>
  <si>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</si>
  <si>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</si>
  <si>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</si>
  <si>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</si>
  <si>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</si>
  <si>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</si>
  <si>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</si>
  <si>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</si>
  <si>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</si>
  <si>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</si>
  <si>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</si>
  <si>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</si>
  <si>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</si>
  <si>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</si>
  <si>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</si>
  <si>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</si>
  <si>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</si>
  <si>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</si>
  <si>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</si>
  <si>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</si>
  <si>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</si>
  <si>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</si>
  <si>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</si>
  <si>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</si>
  <si>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</si>
  <si>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</si>
  <si>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</si>
  <si>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</si>
  <si>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</si>
  <si>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</si>
  <si>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</si>
  <si>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</si>
  <si>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</si>
  <si>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</si>
  <si>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</si>
  <si>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</si>
  <si>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</si>
  <si>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</si>
  <si>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</si>
  <si>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</si>
  <si>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</si>
  <si>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</si>
  <si>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</si>
  <si>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</si>
  <si>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</si>
  <si>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</si>
  <si>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</si>
  <si>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</si>
  <si>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</si>
  <si>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</si>
  <si>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</si>
  <si>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</si>
  <si>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</si>
  <si>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</si>
  <si>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</si>
  <si>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</si>
  <si>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</si>
  <si>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</si>
  <si>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</si>
  <si>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</si>
  <si>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</si>
  <si>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</si>
  <si>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</si>
  <si>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</si>
  <si>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</si>
  <si>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</si>
  <si>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</si>
  <si>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</si>
  <si>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</si>
  <si>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</si>
  <si>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</si>
  <si>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</si>
  <si>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</si>
  <si>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</si>
  <si>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</si>
  <si>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</si>
  <si>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</si>
  <si>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</si>
  <si>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</si>
  <si>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</si>
  <si>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</si>
  <si>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</si>
  <si>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</si>
  <si>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</si>
  <si>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</si>
  <si>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</si>
  <si>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</si>
  <si>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</si>
  <si>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</si>
  <si>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</si>
  <si>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</si>
  <si>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</si>
  <si>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</si>
  <si>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</si>
  <si>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</si>
  <si>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</si>
  <si>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</si>
  <si>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</si>
  <si>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</si>
  <si>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</si>
  <si>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</si>
  <si>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</si>
  <si>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</si>
  <si>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</si>
  <si>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</si>
  <si>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</si>
  <si>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</si>
  <si>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</si>
  <si>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</si>
  <si>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</si>
  <si>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</si>
  <si>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</si>
  <si>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</si>
  <si>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</si>
  <si>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</si>
  <si>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</si>
  <si>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</si>
  <si>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</si>
  <si>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</si>
  <si>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</si>
  <si>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</si>
  <si>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</si>
  <si>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</si>
  <si>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</si>
  <si>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</si>
  <si>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</si>
  <si>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</si>
  <si>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</si>
  <si>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</si>
  <si>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</si>
  <si>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</si>
  <si>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</si>
  <si>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</si>
  <si>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</si>
  <si>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</si>
  <si>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</si>
  <si>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</si>
  <si>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</si>
  <si>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</si>
  <si>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</si>
  <si>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</si>
  <si>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</si>
  <si>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</si>
  <si>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</si>
  <si>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</si>
  <si>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</si>
  <si>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</si>
  <si>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</si>
  <si>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</si>
  <si>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</si>
  <si>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</si>
  <si>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</si>
  <si>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</si>
  <si>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</si>
  <si>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</si>
  <si>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</si>
  <si>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</si>
  <si>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</si>
  <si>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</si>
  <si>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</si>
  <si>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</si>
  <si>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</si>
  <si>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</si>
  <si>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</si>
  <si>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</si>
  <si>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</si>
  <si>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</si>
  <si>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</si>
  <si>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</si>
  <si>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</si>
  <si>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</si>
  <si>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</si>
  <si>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</si>
  <si>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</si>
  <si>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</si>
  <si>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</si>
  <si>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</si>
  <si>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</si>
  <si>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</si>
  <si>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</si>
  <si>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</si>
  <si>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</si>
  <si>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</si>
  <si>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</si>
  <si>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</si>
  <si>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</si>
  <si>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</si>
  <si>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</si>
  <si>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</si>
  <si>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</si>
  <si>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</si>
  <si>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</si>
  <si>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</si>
  <si>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</si>
  <si>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</si>
  <si>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</si>
  <si>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</si>
  <si>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</si>
  <si>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</si>
  <si>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</si>
  <si>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</si>
  <si>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</si>
  <si>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</si>
  <si>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</si>
  <si>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</si>
  <si>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</si>
  <si>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</si>
  <si>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</si>
  <si>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</si>
  <si>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</si>
  <si>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</si>
  <si>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</si>
  <si>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</si>
  <si>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</si>
  <si>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</si>
  <si>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</si>
  <si>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</si>
  <si>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</si>
  <si>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</si>
  <si>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</si>
  <si>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</si>
  <si>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</si>
  <si>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</si>
  <si>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</si>
  <si>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</si>
  <si>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</si>
  <si>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</si>
  <si>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2019 (d)</t>
  </si>
  <si>
    <t>31 de diciembre de 2018 (e)</t>
  </si>
  <si>
    <t>31 de diciembre de 2018 €</t>
  </si>
  <si>
    <t>J. Contraloria</t>
  </si>
  <si>
    <t>k. Secretaría de Ejecucciones</t>
  </si>
  <si>
    <t>al 31 de Diciembre de 2018 (d)</t>
  </si>
  <si>
    <t>Al 31 de Diciembre de 2018 y al 30 de Septiembre de 2019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</si>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</sst>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8" fillId="2" borderId="19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abSelected="1" zoomScale="110" zoomScaleNormal="110" workbookViewId="0">
      <selection activeCell="A22" sqref="A22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5" t="s">
        <v>415</v>
      </c>
      <c r="B1" s="116"/>
      <c r="C1" s="116"/>
      <c r="D1" s="116"/>
      <c r="E1" s="116"/>
      <c r="F1" s="117"/>
    </row>
    <row r="2" spans="1:6" x14ac:dyDescent="0.25">
      <c r="A2" s="118" t="s">
        <v>0</v>
      </c>
      <c r="B2" s="119"/>
      <c r="C2" s="119"/>
      <c r="D2" s="119"/>
      <c r="E2" s="119"/>
      <c r="F2" s="120"/>
    </row>
    <row r="3" spans="1:6" x14ac:dyDescent="0.25">
      <c r="A3" s="118" t="s">
        <v>437</v>
      </c>
      <c r="B3" s="119"/>
      <c r="C3" s="119"/>
      <c r="D3" s="119"/>
      <c r="E3" s="119"/>
      <c r="F3" s="120"/>
    </row>
    <row r="4" spans="1:6" ht="15.75" thickBot="1" x14ac:dyDescent="0.3">
      <c r="A4" s="121" t="s">
        <v>1</v>
      </c>
      <c r="B4" s="122"/>
      <c r="C4" s="122"/>
      <c r="D4" s="122"/>
      <c r="E4" s="122"/>
      <c r="F4" s="123"/>
    </row>
    <row r="5" spans="1:6" ht="27.75" thickBot="1" x14ac:dyDescent="0.3">
      <c r="A5" s="17" t="s">
        <v>2</v>
      </c>
      <c r="B5" s="18" t="s">
        <v>431</v>
      </c>
      <c r="C5" s="18" t="s">
        <v>432</v>
      </c>
      <c r="D5" s="19" t="s">
        <v>2</v>
      </c>
      <c r="E5" s="18" t="s">
        <v>431</v>
      </c>
      <c r="F5" s="18" t="s">
        <v>433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572457</v>
      </c>
      <c r="C8" s="64">
        <f>SUM(C9:C15)</f>
        <v>697937.74</v>
      </c>
      <c r="D8" s="7" t="s">
        <v>8</v>
      </c>
      <c r="E8" s="64">
        <f>SUM(E9:E17)</f>
        <v>206078</v>
      </c>
      <c r="F8" s="64">
        <f>SUM(F9:F17)</f>
        <v>430351</v>
      </c>
    </row>
    <row r="9" spans="1:6" x14ac:dyDescent="0.25">
      <c r="A9" s="8" t="s">
        <v>9</v>
      </c>
      <c r="B9" s="64">
        <v>20115</v>
      </c>
      <c r="C9" s="64">
        <v>20114.740000000002</v>
      </c>
      <c r="D9" s="7" t="s">
        <v>10</v>
      </c>
      <c r="E9" s="64">
        <v>1354</v>
      </c>
      <c r="F9" s="64">
        <v>3132</v>
      </c>
    </row>
    <row r="10" spans="1:6" x14ac:dyDescent="0.25">
      <c r="A10" s="8" t="s">
        <v>11</v>
      </c>
      <c r="B10" s="64">
        <v>552342</v>
      </c>
      <c r="C10" s="64">
        <v>677823</v>
      </c>
      <c r="D10" s="7" t="s">
        <v>12</v>
      </c>
      <c r="E10" s="64">
        <v>2562</v>
      </c>
      <c r="F10" s="64">
        <v>1159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202162</v>
      </c>
      <c r="F15" s="64">
        <v>426060</v>
      </c>
    </row>
    <row r="16" spans="1:6" ht="18" x14ac:dyDescent="0.25">
      <c r="A16" s="20" t="s">
        <v>23</v>
      </c>
      <c r="B16" s="64">
        <f>SUM(B17:B23)</f>
        <v>15599</v>
      </c>
      <c r="C16" s="64">
        <f>SUM(C17:C23)</f>
        <v>-871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f>SUM(E19:E21)</f>
        <v>3176</v>
      </c>
      <c r="F18" s="64">
        <f>SUM(F19:F21)</f>
        <v>100</v>
      </c>
    </row>
    <row r="19" spans="1:6" x14ac:dyDescent="0.25">
      <c r="A19" s="8" t="s">
        <v>29</v>
      </c>
      <c r="B19" s="64">
        <v>15599</v>
      </c>
      <c r="C19" s="64">
        <v>-898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3176</v>
      </c>
      <c r="F21" s="64">
        <v>100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27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0</v>
      </c>
      <c r="C24" s="64">
        <f>SUM(C25:C29)</f>
        <v>1790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1790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588056</v>
      </c>
      <c r="C46" s="64">
        <f>C8+C16+C24+C30+C36+C37+C40</f>
        <v>698856.74</v>
      </c>
      <c r="D46" s="14" t="s">
        <v>82</v>
      </c>
      <c r="E46" s="64">
        <f>E8+E18+E22+E25+E26+E30+E37+E41</f>
        <v>209254</v>
      </c>
      <c r="F46" s="64">
        <f>F8+F18+F22+F25+F26+F30+F37+F41</f>
        <v>430451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3175378</v>
      </c>
      <c r="C53" s="64">
        <v>3165151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78000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-2145043</v>
      </c>
      <c r="C55" s="64">
        <v>-2073046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v>347667</v>
      </c>
      <c r="F59" s="64">
        <v>430451</v>
      </c>
    </row>
    <row r="60" spans="1:6" ht="18" x14ac:dyDescent="0.25">
      <c r="A60" s="16" t="s">
        <v>102</v>
      </c>
      <c r="B60" s="64">
        <v>1160332</v>
      </c>
      <c r="C60" s="64">
        <v>1170106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v>2094841</v>
      </c>
      <c r="C62" s="64">
        <v>1868962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v>-79164</v>
      </c>
      <c r="F68" s="64">
        <v>-387827</v>
      </c>
    </row>
    <row r="69" spans="1:6" x14ac:dyDescent="0.25">
      <c r="A69" s="8"/>
      <c r="B69" s="7"/>
      <c r="C69" s="7"/>
      <c r="D69" s="7" t="s">
        <v>110</v>
      </c>
      <c r="E69" s="64">
        <v>277290</v>
      </c>
      <c r="F69" s="64">
        <v>475332</v>
      </c>
    </row>
    <row r="70" spans="1:6" x14ac:dyDescent="0.25">
      <c r="A70" s="8"/>
      <c r="B70" s="7"/>
      <c r="C70" s="7"/>
      <c r="D70" s="7" t="s">
        <v>111</v>
      </c>
      <c r="E70" s="64">
        <v>-356454</v>
      </c>
      <c r="F70" s="64">
        <v>-863159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v>1747175</v>
      </c>
      <c r="F79" s="64">
        <v>1438511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v>2094841</v>
      </c>
      <c r="F81" s="64">
        <v>1868962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zoomScale="110" zoomScaleNormal="110" workbookViewId="0">
      <selection activeCell="E19" sqref="E19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4" t="s">
        <v>415</v>
      </c>
      <c r="B1" s="135"/>
      <c r="C1" s="135"/>
      <c r="D1" s="135"/>
      <c r="E1" s="135"/>
      <c r="F1" s="135"/>
      <c r="G1" s="135"/>
      <c r="H1" s="135"/>
      <c r="I1" s="136"/>
    </row>
    <row r="2" spans="1:9" ht="15.75" thickBot="1" x14ac:dyDescent="0.3">
      <c r="A2" s="137" t="s">
        <v>120</v>
      </c>
      <c r="B2" s="138"/>
      <c r="C2" s="138"/>
      <c r="D2" s="138"/>
      <c r="E2" s="138"/>
      <c r="F2" s="138"/>
      <c r="G2" s="138"/>
      <c r="H2" s="138"/>
      <c r="I2" s="139"/>
    </row>
    <row r="3" spans="1:9" ht="15.75" thickBot="1" x14ac:dyDescent="0.3">
      <c r="A3" s="137" t="s">
        <v>438</v>
      </c>
      <c r="B3" s="138"/>
      <c r="C3" s="138"/>
      <c r="D3" s="138"/>
      <c r="E3" s="138"/>
      <c r="F3" s="138"/>
      <c r="G3" s="138"/>
      <c r="H3" s="138"/>
      <c r="I3" s="139"/>
    </row>
    <row r="4" spans="1:9" ht="15.75" thickBot="1" x14ac:dyDescent="0.3">
      <c r="A4" s="137" t="s">
        <v>1</v>
      </c>
      <c r="B4" s="138"/>
      <c r="C4" s="138"/>
      <c r="D4" s="138"/>
      <c r="E4" s="138"/>
      <c r="F4" s="138"/>
      <c r="G4" s="138"/>
      <c r="H4" s="138"/>
      <c r="I4" s="139"/>
    </row>
    <row r="5" spans="1:9" ht="24" customHeight="1" x14ac:dyDescent="0.25">
      <c r="A5" s="140" t="s">
        <v>121</v>
      </c>
      <c r="B5" s="141"/>
      <c r="C5" s="113" t="s">
        <v>122</v>
      </c>
      <c r="D5" s="142" t="s">
        <v>123</v>
      </c>
      <c r="E5" s="142" t="s">
        <v>124</v>
      </c>
      <c r="F5" s="142" t="s">
        <v>125</v>
      </c>
      <c r="G5" s="113" t="s">
        <v>126</v>
      </c>
      <c r="H5" s="142" t="s">
        <v>128</v>
      </c>
      <c r="I5" s="142" t="s">
        <v>129</v>
      </c>
    </row>
    <row r="6" spans="1:9" ht="36.75" customHeight="1" thickBot="1" x14ac:dyDescent="0.3">
      <c r="A6" s="121"/>
      <c r="B6" s="123"/>
      <c r="C6" s="106" t="s">
        <v>436</v>
      </c>
      <c r="D6" s="143"/>
      <c r="E6" s="143"/>
      <c r="F6" s="143"/>
      <c r="G6" s="106" t="s">
        <v>127</v>
      </c>
      <c r="H6" s="143"/>
      <c r="I6" s="143"/>
    </row>
    <row r="7" spans="1:9" x14ac:dyDescent="0.25">
      <c r="A7" s="132"/>
      <c r="B7" s="133"/>
      <c r="C7" s="1"/>
      <c r="D7" s="1"/>
      <c r="E7" s="1"/>
      <c r="F7" s="1"/>
      <c r="G7" s="1"/>
      <c r="H7" s="1"/>
      <c r="I7" s="1"/>
    </row>
    <row r="8" spans="1:9" x14ac:dyDescent="0.25">
      <c r="A8" s="124" t="s">
        <v>130</v>
      </c>
      <c r="B8" s="125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24" t="s">
        <v>131</v>
      </c>
      <c r="B9" s="125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24" t="s">
        <v>135</v>
      </c>
      <c r="B13" s="125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24" t="s">
        <v>139</v>
      </c>
      <c r="B17" s="125"/>
      <c r="C17" s="64">
        <v>430451</v>
      </c>
      <c r="D17" s="103">
        <v>0</v>
      </c>
      <c r="E17" s="103">
        <v>0</v>
      </c>
      <c r="F17" s="103">
        <v>0</v>
      </c>
      <c r="G17" s="103">
        <v>209254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24" t="s">
        <v>140</v>
      </c>
      <c r="B19" s="125"/>
      <c r="C19" s="102">
        <f>C8+C17</f>
        <v>430451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209254</v>
      </c>
      <c r="H19" s="102">
        <f t="shared" si="1"/>
        <v>0</v>
      </c>
      <c r="I19" s="102">
        <f>I8+I17</f>
        <v>0</v>
      </c>
    </row>
    <row r="20" spans="1:11" x14ac:dyDescent="0.25">
      <c r="A20" s="124"/>
      <c r="B20" s="125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24" t="s">
        <v>416</v>
      </c>
      <c r="B21" s="125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26" t="s">
        <v>141</v>
      </c>
      <c r="B22" s="127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26" t="s">
        <v>142</v>
      </c>
      <c r="B23" s="127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26" t="s">
        <v>143</v>
      </c>
      <c r="B24" s="127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0"/>
      <c r="B25" s="131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24" t="s">
        <v>144</v>
      </c>
      <c r="B26" s="125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26" t="s">
        <v>145</v>
      </c>
      <c r="B27" s="127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26" t="s">
        <v>146</v>
      </c>
      <c r="B28" s="127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26" t="s">
        <v>147</v>
      </c>
      <c r="B29" s="127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28"/>
      <c r="B30" s="129"/>
      <c r="C30" s="104"/>
      <c r="D30" s="104"/>
      <c r="E30" s="104"/>
      <c r="F30" s="104"/>
      <c r="G30" s="104"/>
      <c r="H30" s="104"/>
      <c r="I30" s="104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C22" sqref="C22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4" t="s">
        <v>415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5.75" thickBot="1" x14ac:dyDescent="0.3">
      <c r="A2" s="137" t="s">
        <v>148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ht="15.75" thickBot="1" x14ac:dyDescent="0.3">
      <c r="A3" s="137" t="s">
        <v>438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15.75" thickBot="1" x14ac:dyDescent="0.3">
      <c r="A4" s="137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81.75" thickBot="1" x14ac:dyDescent="0.3">
      <c r="A5" s="112" t="s">
        <v>149</v>
      </c>
      <c r="B5" s="106" t="s">
        <v>150</v>
      </c>
      <c r="C5" s="106" t="s">
        <v>151</v>
      </c>
      <c r="D5" s="106" t="s">
        <v>152</v>
      </c>
      <c r="E5" s="106" t="s">
        <v>153</v>
      </c>
      <c r="F5" s="106" t="s">
        <v>154</v>
      </c>
      <c r="G5" s="106" t="s">
        <v>155</v>
      </c>
      <c r="H5" s="106" t="s">
        <v>156</v>
      </c>
      <c r="I5" s="106" t="s">
        <v>428</v>
      </c>
      <c r="J5" s="106" t="s">
        <v>429</v>
      </c>
      <c r="K5" s="106" t="s">
        <v>430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workbookViewId="0">
      <selection activeCell="C22" sqref="C22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49" t="s">
        <v>415</v>
      </c>
      <c r="B1" s="150"/>
      <c r="C1" s="150"/>
      <c r="D1" s="150"/>
      <c r="E1" s="150"/>
    </row>
    <row r="2" spans="1:5" x14ac:dyDescent="0.25">
      <c r="A2" s="149" t="s">
        <v>166</v>
      </c>
      <c r="B2" s="150"/>
      <c r="C2" s="150"/>
      <c r="D2" s="150"/>
      <c r="E2" s="150"/>
    </row>
    <row r="3" spans="1:5" x14ac:dyDescent="0.25">
      <c r="A3" s="149" t="s">
        <v>438</v>
      </c>
      <c r="B3" s="150"/>
      <c r="C3" s="150"/>
      <c r="D3" s="150"/>
      <c r="E3" s="150"/>
    </row>
    <row r="4" spans="1:5" x14ac:dyDescent="0.25">
      <c r="A4" s="149" t="s">
        <v>1</v>
      </c>
      <c r="B4" s="150"/>
      <c r="C4" s="150"/>
      <c r="D4" s="150"/>
      <c r="E4" s="150"/>
    </row>
    <row r="5" spans="1:5" ht="15.75" thickBot="1" x14ac:dyDescent="0.3"/>
    <row r="6" spans="1:5" x14ac:dyDescent="0.25">
      <c r="A6" s="153" t="s">
        <v>2</v>
      </c>
      <c r="B6" s="154"/>
      <c r="C6" s="109" t="s">
        <v>167</v>
      </c>
      <c r="D6" s="142" t="s">
        <v>169</v>
      </c>
      <c r="E6" s="109" t="s">
        <v>170</v>
      </c>
    </row>
    <row r="7" spans="1:5" ht="15.75" thickBot="1" x14ac:dyDescent="0.3">
      <c r="A7" s="155"/>
      <c r="B7" s="156"/>
      <c r="C7" s="106" t="s">
        <v>168</v>
      </c>
      <c r="D7" s="143"/>
      <c r="E7" s="106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13528325</v>
      </c>
      <c r="D9" s="94">
        <f t="shared" ref="D9:E9" si="0">SUM(D10:D12)</f>
        <v>10769292</v>
      </c>
      <c r="E9" s="94">
        <f t="shared" si="0"/>
        <v>10769292</v>
      </c>
    </row>
    <row r="10" spans="1:5" x14ac:dyDescent="0.25">
      <c r="A10" s="24"/>
      <c r="B10" s="27" t="s">
        <v>173</v>
      </c>
      <c r="C10" s="94">
        <v>13528325</v>
      </c>
      <c r="D10" s="94">
        <v>10769292</v>
      </c>
      <c r="E10" s="94">
        <v>10769292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13528325</v>
      </c>
      <c r="D14" s="94">
        <f t="shared" ref="D14:E14" si="1">D15+D16</f>
        <v>10698961</v>
      </c>
      <c r="E14" s="94">
        <f t="shared" si="1"/>
        <v>10673117</v>
      </c>
    </row>
    <row r="15" spans="1:5" x14ac:dyDescent="0.25">
      <c r="A15" s="24"/>
      <c r="B15" s="27" t="s">
        <v>176</v>
      </c>
      <c r="C15" s="94">
        <v>13528325</v>
      </c>
      <c r="D15" s="94">
        <v>10698961</v>
      </c>
      <c r="E15" s="94">
        <v>10673117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236363</v>
      </c>
      <c r="E18" s="94">
        <f t="shared" si="2"/>
        <v>236363</v>
      </c>
    </row>
    <row r="19" spans="1:7" x14ac:dyDescent="0.25">
      <c r="A19" s="24"/>
      <c r="B19" s="27" t="s">
        <v>179</v>
      </c>
      <c r="C19" s="94">
        <v>0</v>
      </c>
      <c r="D19" s="94">
        <v>236363</v>
      </c>
      <c r="E19" s="94">
        <v>236363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8"/>
    </row>
    <row r="22" spans="1:7" x14ac:dyDescent="0.25">
      <c r="A22" s="24"/>
      <c r="B22" s="26" t="s">
        <v>181</v>
      </c>
      <c r="C22" s="94">
        <f>C9-C14+C18</f>
        <v>0</v>
      </c>
      <c r="D22" s="94">
        <f t="shared" ref="D22:E22" si="3">D9-D14+D18</f>
        <v>306694</v>
      </c>
      <c r="E22" s="94">
        <f t="shared" si="3"/>
        <v>332538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306694</v>
      </c>
      <c r="E23" s="94">
        <f t="shared" si="4"/>
        <v>332538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70331</v>
      </c>
      <c r="E24" s="94">
        <f t="shared" si="5"/>
        <v>96175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3" t="s">
        <v>184</v>
      </c>
      <c r="B27" s="164"/>
      <c r="C27" s="110" t="s">
        <v>185</v>
      </c>
      <c r="D27" s="110" t="s">
        <v>169</v>
      </c>
      <c r="E27" s="110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70331</v>
      </c>
      <c r="E33" s="96">
        <f t="shared" si="7"/>
        <v>96175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3" t="s">
        <v>184</v>
      </c>
      <c r="B36" s="154"/>
      <c r="C36" s="142" t="s">
        <v>191</v>
      </c>
      <c r="D36" s="144" t="s">
        <v>169</v>
      </c>
      <c r="E36" s="111" t="s">
        <v>170</v>
      </c>
    </row>
    <row r="37" spans="1:5" ht="15.75" thickBot="1" x14ac:dyDescent="0.3">
      <c r="A37" s="155"/>
      <c r="B37" s="156"/>
      <c r="C37" s="143"/>
      <c r="D37" s="146"/>
      <c r="E37" s="107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57"/>
      <c r="B46" s="159" t="s">
        <v>198</v>
      </c>
      <c r="C46" s="161">
        <f>C39-C42</f>
        <v>0</v>
      </c>
      <c r="D46" s="161">
        <f t="shared" ref="D46:E46" si="10">D39-D42</f>
        <v>0</v>
      </c>
      <c r="E46" s="161">
        <f t="shared" si="10"/>
        <v>0</v>
      </c>
    </row>
    <row r="47" spans="1:5" ht="15.75" thickBot="1" x14ac:dyDescent="0.3">
      <c r="A47" s="158"/>
      <c r="B47" s="160"/>
      <c r="C47" s="162"/>
      <c r="D47" s="162"/>
      <c r="E47" s="162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53" t="s">
        <v>184</v>
      </c>
      <c r="B49" s="154"/>
      <c r="C49" s="111" t="s">
        <v>167</v>
      </c>
      <c r="D49" s="144" t="s">
        <v>169</v>
      </c>
      <c r="E49" s="111" t="s">
        <v>170</v>
      </c>
    </row>
    <row r="50" spans="1:5" ht="15.75" thickBot="1" x14ac:dyDescent="0.3">
      <c r="A50" s="155"/>
      <c r="B50" s="156"/>
      <c r="C50" s="107" t="s">
        <v>185</v>
      </c>
      <c r="D50" s="146"/>
      <c r="E50" s="107" t="s">
        <v>186</v>
      </c>
    </row>
    <row r="51" spans="1:5" x14ac:dyDescent="0.25">
      <c r="A51" s="151"/>
      <c r="B51" s="152"/>
      <c r="C51" s="34"/>
      <c r="D51" s="34"/>
      <c r="E51" s="34"/>
    </row>
    <row r="52" spans="1:5" x14ac:dyDescent="0.25">
      <c r="A52" s="33"/>
      <c r="B52" s="34" t="s">
        <v>199</v>
      </c>
      <c r="C52" s="98">
        <v>13528325</v>
      </c>
      <c r="D52" s="98">
        <v>10769292</v>
      </c>
      <c r="E52" s="98">
        <v>10769292</v>
      </c>
    </row>
    <row r="53" spans="1:5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5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5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5" x14ac:dyDescent="0.25">
      <c r="A56" s="33"/>
      <c r="B56" s="34"/>
      <c r="C56" s="98"/>
      <c r="D56" s="98"/>
      <c r="E56" s="98"/>
    </row>
    <row r="57" spans="1:5" x14ac:dyDescent="0.25">
      <c r="A57" s="33"/>
      <c r="B57" s="34" t="s">
        <v>176</v>
      </c>
      <c r="C57" s="98">
        <f>C15</f>
        <v>13528325</v>
      </c>
      <c r="D57" s="98">
        <f t="shared" ref="D57:E57" si="12">D15</f>
        <v>10698961</v>
      </c>
      <c r="E57" s="98">
        <f t="shared" si="12"/>
        <v>10673117</v>
      </c>
    </row>
    <row r="58" spans="1:5" x14ac:dyDescent="0.25">
      <c r="A58" s="33"/>
      <c r="B58" s="34"/>
      <c r="C58" s="98"/>
      <c r="D58" s="98"/>
      <c r="E58" s="98"/>
    </row>
    <row r="59" spans="1:5" x14ac:dyDescent="0.25">
      <c r="A59" s="33"/>
      <c r="B59" s="34" t="s">
        <v>179</v>
      </c>
      <c r="C59" s="98">
        <v>0</v>
      </c>
      <c r="D59" s="98">
        <v>236363</v>
      </c>
      <c r="E59" s="98">
        <v>236363</v>
      </c>
    </row>
    <row r="60" spans="1:5" x14ac:dyDescent="0.25">
      <c r="A60" s="33"/>
      <c r="B60" s="34"/>
      <c r="C60" s="98"/>
      <c r="D60" s="98"/>
      <c r="E60" s="98"/>
    </row>
    <row r="61" spans="1:5" x14ac:dyDescent="0.25">
      <c r="A61" s="35"/>
      <c r="B61" s="36" t="s">
        <v>201</v>
      </c>
      <c r="C61" s="99">
        <f>+C52+C53+-C57+C59</f>
        <v>0</v>
      </c>
      <c r="D61" s="99">
        <f>+D52+D53+-D57+D59</f>
        <v>306694</v>
      </c>
      <c r="E61" s="99">
        <f>+E52+E53-E57+E59</f>
        <v>332538</v>
      </c>
    </row>
    <row r="62" spans="1:5" x14ac:dyDescent="0.25">
      <c r="A62" s="35"/>
      <c r="B62" s="36" t="s">
        <v>202</v>
      </c>
      <c r="C62" s="99">
        <v>0</v>
      </c>
      <c r="D62" s="99">
        <f t="shared" ref="D62:E62" si="13">D61-D53</f>
        <v>306694</v>
      </c>
      <c r="E62" s="99">
        <f t="shared" si="13"/>
        <v>332538</v>
      </c>
    </row>
    <row r="63" spans="1:5" ht="15.75" thickBot="1" x14ac:dyDescent="0.3">
      <c r="A63" s="38"/>
      <c r="B63" s="39"/>
      <c r="C63" s="100"/>
      <c r="D63" s="100"/>
      <c r="E63" s="100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53" t="s">
        <v>184</v>
      </c>
      <c r="B65" s="154"/>
      <c r="C65" s="144" t="s">
        <v>191</v>
      </c>
      <c r="D65" s="144" t="s">
        <v>169</v>
      </c>
      <c r="E65" s="111" t="s">
        <v>170</v>
      </c>
    </row>
    <row r="66" spans="1:5" ht="15.75" thickBot="1" x14ac:dyDescent="0.3">
      <c r="A66" s="155"/>
      <c r="B66" s="156"/>
      <c r="C66" s="146"/>
      <c r="D66" s="146"/>
      <c r="E66" s="107" t="s">
        <v>186</v>
      </c>
    </row>
    <row r="67" spans="1:5" x14ac:dyDescent="0.25">
      <c r="A67" s="151"/>
      <c r="B67" s="152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4">D70-D71</f>
        <v>0</v>
      </c>
      <c r="E69" s="70">
        <f t="shared" si="14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5">D68+D69-D73+D75</f>
        <v>0</v>
      </c>
      <c r="E77" s="70">
        <f t="shared" si="15"/>
        <v>0</v>
      </c>
    </row>
    <row r="78" spans="1:5" x14ac:dyDescent="0.25">
      <c r="A78" s="157"/>
      <c r="B78" s="159" t="s">
        <v>206</v>
      </c>
      <c r="C78" s="147">
        <f>C77-C69</f>
        <v>0</v>
      </c>
      <c r="D78" s="147">
        <f t="shared" ref="D78:E78" si="16">D77-D69</f>
        <v>0</v>
      </c>
      <c r="E78" s="147">
        <f t="shared" si="16"/>
        <v>0</v>
      </c>
    </row>
    <row r="79" spans="1:5" ht="15.75" thickBot="1" x14ac:dyDescent="0.3">
      <c r="A79" s="158"/>
      <c r="B79" s="160"/>
      <c r="C79" s="148"/>
      <c r="D79" s="148"/>
      <c r="E79" s="14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workbookViewId="0">
      <selection activeCell="C22" sqref="C22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5" t="s">
        <v>415</v>
      </c>
      <c r="B1" s="116"/>
      <c r="C1" s="116"/>
      <c r="D1" s="116"/>
      <c r="E1" s="116"/>
      <c r="F1" s="116"/>
      <c r="G1" s="116"/>
      <c r="H1" s="116"/>
      <c r="I1" s="117"/>
    </row>
    <row r="2" spans="1:10" x14ac:dyDescent="0.25">
      <c r="A2" s="149" t="s">
        <v>207</v>
      </c>
      <c r="B2" s="150"/>
      <c r="C2" s="150"/>
      <c r="D2" s="150"/>
      <c r="E2" s="150"/>
      <c r="F2" s="150"/>
      <c r="G2" s="150"/>
      <c r="H2" s="150"/>
      <c r="I2" s="183"/>
    </row>
    <row r="3" spans="1:10" x14ac:dyDescent="0.25">
      <c r="A3" s="149" t="s">
        <v>438</v>
      </c>
      <c r="B3" s="150"/>
      <c r="C3" s="150"/>
      <c r="D3" s="150"/>
      <c r="E3" s="150"/>
      <c r="F3" s="150"/>
      <c r="G3" s="150"/>
      <c r="H3" s="150"/>
      <c r="I3" s="183"/>
    </row>
    <row r="4" spans="1:10" ht="15.75" thickBot="1" x14ac:dyDescent="0.3">
      <c r="A4" s="184" t="s">
        <v>1</v>
      </c>
      <c r="B4" s="185"/>
      <c r="C4" s="185"/>
      <c r="D4" s="185"/>
      <c r="E4" s="185"/>
      <c r="F4" s="185"/>
      <c r="G4" s="185"/>
      <c r="H4" s="185"/>
      <c r="I4" s="186"/>
    </row>
    <row r="5" spans="1:10" ht="15.75" thickBot="1" x14ac:dyDescent="0.3">
      <c r="A5" s="115"/>
      <c r="B5" s="116"/>
      <c r="C5" s="117"/>
      <c r="D5" s="134" t="s">
        <v>208</v>
      </c>
      <c r="E5" s="135"/>
      <c r="F5" s="135"/>
      <c r="G5" s="135"/>
      <c r="H5" s="136"/>
      <c r="I5" s="144" t="s">
        <v>209</v>
      </c>
    </row>
    <row r="6" spans="1:10" x14ac:dyDescent="0.25">
      <c r="A6" s="149" t="s">
        <v>184</v>
      </c>
      <c r="B6" s="150"/>
      <c r="C6" s="183"/>
      <c r="D6" s="144" t="s">
        <v>211</v>
      </c>
      <c r="E6" s="142" t="s">
        <v>212</v>
      </c>
      <c r="F6" s="144" t="s">
        <v>213</v>
      </c>
      <c r="G6" s="144" t="s">
        <v>169</v>
      </c>
      <c r="H6" s="144" t="s">
        <v>214</v>
      </c>
      <c r="I6" s="145"/>
    </row>
    <row r="7" spans="1:10" ht="15.75" thickBot="1" x14ac:dyDescent="0.3">
      <c r="A7" s="184" t="s">
        <v>210</v>
      </c>
      <c r="B7" s="185"/>
      <c r="C7" s="186"/>
      <c r="D7" s="146"/>
      <c r="E7" s="143"/>
      <c r="F7" s="146"/>
      <c r="G7" s="146"/>
      <c r="H7" s="146"/>
      <c r="I7" s="146"/>
    </row>
    <row r="8" spans="1:10" x14ac:dyDescent="0.25">
      <c r="A8" s="179"/>
      <c r="B8" s="180"/>
      <c r="C8" s="181"/>
      <c r="D8" s="40"/>
      <c r="E8" s="40"/>
      <c r="F8" s="40"/>
      <c r="G8" s="40"/>
      <c r="H8" s="40"/>
      <c r="I8" s="40"/>
    </row>
    <row r="9" spans="1:10" x14ac:dyDescent="0.25">
      <c r="A9" s="167" t="s">
        <v>215</v>
      </c>
      <c r="B9" s="168"/>
      <c r="C9" s="182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72" t="s">
        <v>216</v>
      </c>
      <c r="C10" s="173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72" t="s">
        <v>217</v>
      </c>
      <c r="C11" s="173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72" t="s">
        <v>218</v>
      </c>
      <c r="C12" s="173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72" t="s">
        <v>219</v>
      </c>
      <c r="C13" s="173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72" t="s">
        <v>220</v>
      </c>
      <c r="C14" s="173"/>
      <c r="D14" s="85">
        <v>0</v>
      </c>
      <c r="E14" s="85">
        <v>0</v>
      </c>
      <c r="F14" s="85">
        <v>0</v>
      </c>
      <c r="G14" s="85">
        <v>84</v>
      </c>
      <c r="H14" s="85">
        <v>84</v>
      </c>
      <c r="I14" s="85">
        <f>+H14-D14</f>
        <v>84</v>
      </c>
      <c r="J14" s="73"/>
    </row>
    <row r="15" spans="1:10" x14ac:dyDescent="0.25">
      <c r="A15" s="41"/>
      <c r="B15" s="172" t="s">
        <v>221</v>
      </c>
      <c r="C15" s="173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73"/>
    </row>
    <row r="16" spans="1:10" x14ac:dyDescent="0.25">
      <c r="A16" s="41"/>
      <c r="B16" s="172" t="s">
        <v>222</v>
      </c>
      <c r="C16" s="173"/>
      <c r="D16" s="85">
        <v>0</v>
      </c>
      <c r="E16" s="85">
        <v>0</v>
      </c>
      <c r="F16" s="85">
        <v>0</v>
      </c>
      <c r="G16" s="85">
        <v>1248883</v>
      </c>
      <c r="H16" s="85">
        <v>1248883</v>
      </c>
      <c r="I16" s="85">
        <v>1248883</v>
      </c>
      <c r="J16" s="73"/>
    </row>
    <row r="17" spans="1:10" x14ac:dyDescent="0.25">
      <c r="A17" s="178"/>
      <c r="B17" s="172" t="s">
        <v>223</v>
      </c>
      <c r="C17" s="173"/>
      <c r="D17" s="177">
        <f>D19+D20+D21+D22+D23+D24+D25+D26+D27+D28+D29</f>
        <v>0</v>
      </c>
      <c r="E17" s="177">
        <f t="shared" ref="E17:I17" si="0">E19+E20+E21+E22+E23+E24+E25+E26+E27+E28+E29</f>
        <v>0</v>
      </c>
      <c r="F17" s="177">
        <f t="shared" si="0"/>
        <v>0</v>
      </c>
      <c r="G17" s="177">
        <f t="shared" si="0"/>
        <v>0</v>
      </c>
      <c r="H17" s="177">
        <f t="shared" si="0"/>
        <v>0</v>
      </c>
      <c r="I17" s="177">
        <f t="shared" si="0"/>
        <v>0</v>
      </c>
      <c r="J17" s="73"/>
    </row>
    <row r="18" spans="1:10" x14ac:dyDescent="0.25">
      <c r="A18" s="178"/>
      <c r="B18" s="172" t="s">
        <v>224</v>
      </c>
      <c r="C18" s="173"/>
      <c r="D18" s="177"/>
      <c r="E18" s="177"/>
      <c r="F18" s="177"/>
      <c r="G18" s="177"/>
      <c r="H18" s="177"/>
      <c r="I18" s="177"/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73"/>
    </row>
    <row r="30" spans="1:10" x14ac:dyDescent="0.25">
      <c r="A30" s="41"/>
      <c r="B30" s="172" t="s">
        <v>236</v>
      </c>
      <c r="C30" s="173"/>
      <c r="D30" s="85">
        <f>D31+D32+D33+D34+D35</f>
        <v>0</v>
      </c>
      <c r="E30" s="85">
        <f t="shared" ref="E30:I30" si="1">E31+E32+E33+E34+E35</f>
        <v>0</v>
      </c>
      <c r="F30" s="85">
        <f t="shared" si="1"/>
        <v>0</v>
      </c>
      <c r="G30" s="85">
        <f t="shared" si="1"/>
        <v>0</v>
      </c>
      <c r="H30" s="85">
        <f t="shared" si="1"/>
        <v>0</v>
      </c>
      <c r="I30" s="85">
        <f t="shared" si="1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73"/>
    </row>
    <row r="36" spans="1:10" x14ac:dyDescent="0.25">
      <c r="A36" s="41"/>
      <c r="B36" s="172" t="s">
        <v>242</v>
      </c>
      <c r="C36" s="173"/>
      <c r="D36" s="85">
        <v>13528325</v>
      </c>
      <c r="E36" s="85">
        <v>0</v>
      </c>
      <c r="F36" s="85">
        <v>13528325</v>
      </c>
      <c r="G36" s="85">
        <v>9520325</v>
      </c>
      <c r="H36" s="85">
        <v>9520325</v>
      </c>
      <c r="I36" s="85">
        <f>+H36-D36</f>
        <v>-4008000</v>
      </c>
      <c r="J36" s="73"/>
    </row>
    <row r="37" spans="1:10" x14ac:dyDescent="0.25">
      <c r="A37" s="41"/>
      <c r="B37" s="172" t="s">
        <v>243</v>
      </c>
      <c r="C37" s="173"/>
      <c r="D37" s="85">
        <f>D38</f>
        <v>0</v>
      </c>
      <c r="E37" s="85">
        <f t="shared" ref="E37:I37" si="2">E38</f>
        <v>0</v>
      </c>
      <c r="F37" s="85">
        <f t="shared" si="2"/>
        <v>0</v>
      </c>
      <c r="G37" s="85">
        <f t="shared" si="2"/>
        <v>0</v>
      </c>
      <c r="H37" s="85">
        <f t="shared" si="2"/>
        <v>0</v>
      </c>
      <c r="I37" s="85">
        <f t="shared" si="2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73"/>
    </row>
    <row r="39" spans="1:10" x14ac:dyDescent="0.25">
      <c r="A39" s="41"/>
      <c r="B39" s="172" t="s">
        <v>245</v>
      </c>
      <c r="C39" s="173"/>
      <c r="D39" s="85">
        <f>D41+D40</f>
        <v>0</v>
      </c>
      <c r="E39" s="85">
        <f t="shared" ref="E39:I39" si="3">E41+E40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67" t="s">
        <v>248</v>
      </c>
      <c r="B43" s="168"/>
      <c r="C43" s="169"/>
      <c r="D43" s="177">
        <f>D10+D11+D12+D13+D14+D16+D17+D30+D36+D37+D39</f>
        <v>13528325</v>
      </c>
      <c r="E43" s="177">
        <f t="shared" ref="E43:I43" si="4">E10+E11+E12+E13+E14+E16+E17+E30+E36+E37+E39</f>
        <v>0</v>
      </c>
      <c r="F43" s="177">
        <f t="shared" si="4"/>
        <v>13528325</v>
      </c>
      <c r="G43" s="177">
        <f t="shared" si="4"/>
        <v>10769292</v>
      </c>
      <c r="H43" s="177">
        <f t="shared" si="4"/>
        <v>10769292</v>
      </c>
      <c r="I43" s="177">
        <f t="shared" si="4"/>
        <v>-2759033</v>
      </c>
      <c r="J43" s="73"/>
    </row>
    <row r="44" spans="1:10" x14ac:dyDescent="0.25">
      <c r="A44" s="167" t="s">
        <v>249</v>
      </c>
      <c r="B44" s="168"/>
      <c r="C44" s="169"/>
      <c r="D44" s="177"/>
      <c r="E44" s="177"/>
      <c r="F44" s="177"/>
      <c r="G44" s="177"/>
      <c r="H44" s="177"/>
      <c r="I44" s="177"/>
      <c r="J44" s="73"/>
    </row>
    <row r="45" spans="1:10" x14ac:dyDescent="0.25">
      <c r="A45" s="167" t="s">
        <v>250</v>
      </c>
      <c r="B45" s="168"/>
      <c r="C45" s="169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67" t="s">
        <v>251</v>
      </c>
      <c r="B47" s="168"/>
      <c r="C47" s="169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72" t="s">
        <v>252</v>
      </c>
      <c r="C48" s="173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72" t="s">
        <v>261</v>
      </c>
      <c r="C57" s="173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72" t="s">
        <v>266</v>
      </c>
      <c r="C62" s="173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72" t="s">
        <v>269</v>
      </c>
      <c r="C65" s="173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72" t="s">
        <v>270</v>
      </c>
      <c r="C66" s="173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70"/>
      <c r="C67" s="171"/>
      <c r="D67" s="85"/>
      <c r="E67" s="85"/>
      <c r="F67" s="85"/>
      <c r="G67" s="85"/>
      <c r="H67" s="85"/>
      <c r="I67" s="85"/>
      <c r="J67" s="73"/>
    </row>
    <row r="68" spans="1:10" x14ac:dyDescent="0.25">
      <c r="A68" s="167" t="s">
        <v>271</v>
      </c>
      <c r="B68" s="168"/>
      <c r="C68" s="169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  <c r="J68" s="73"/>
    </row>
    <row r="69" spans="1:10" x14ac:dyDescent="0.25">
      <c r="A69" s="44"/>
      <c r="B69" s="170"/>
      <c r="C69" s="171"/>
      <c r="D69" s="85"/>
      <c r="E69" s="85"/>
      <c r="F69" s="85"/>
      <c r="G69" s="85"/>
      <c r="H69" s="85"/>
      <c r="I69" s="85"/>
      <c r="J69" s="73"/>
    </row>
    <row r="70" spans="1:10" x14ac:dyDescent="0.25">
      <c r="A70" s="167" t="s">
        <v>272</v>
      </c>
      <c r="B70" s="168"/>
      <c r="C70" s="169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  <c r="J70" s="73"/>
    </row>
    <row r="71" spans="1:10" x14ac:dyDescent="0.25">
      <c r="A71" s="41"/>
      <c r="B71" s="172" t="s">
        <v>273</v>
      </c>
      <c r="C71" s="173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70"/>
      <c r="C72" s="171"/>
      <c r="D72" s="85"/>
      <c r="E72" s="85"/>
      <c r="F72" s="85"/>
      <c r="G72" s="85"/>
      <c r="H72" s="85"/>
      <c r="I72" s="85"/>
      <c r="J72" s="73"/>
    </row>
    <row r="73" spans="1:10" x14ac:dyDescent="0.25">
      <c r="A73" s="167" t="s">
        <v>274</v>
      </c>
      <c r="B73" s="168"/>
      <c r="C73" s="169"/>
      <c r="D73" s="85">
        <f>D43+D68+D70</f>
        <v>13528325</v>
      </c>
      <c r="E73" s="85">
        <f t="shared" ref="E73:I73" si="7">E43+E68+E70</f>
        <v>0</v>
      </c>
      <c r="F73" s="85">
        <f t="shared" si="7"/>
        <v>13528325</v>
      </c>
      <c r="G73" s="85">
        <f t="shared" si="7"/>
        <v>10769292</v>
      </c>
      <c r="H73" s="85">
        <f t="shared" si="7"/>
        <v>10769292</v>
      </c>
      <c r="I73" s="85">
        <f t="shared" si="7"/>
        <v>-2759033</v>
      </c>
      <c r="J73" s="73"/>
    </row>
    <row r="74" spans="1:10" x14ac:dyDescent="0.25">
      <c r="A74" s="44"/>
      <c r="B74" s="170"/>
      <c r="C74" s="171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74" t="s">
        <v>275</v>
      </c>
      <c r="C75" s="169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72" t="s">
        <v>276</v>
      </c>
      <c r="C76" s="173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75" t="s">
        <v>277</v>
      </c>
      <c r="C77" s="176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74" t="s">
        <v>278</v>
      </c>
      <c r="C78" s="169"/>
      <c r="D78" s="85">
        <f>D76+D77</f>
        <v>0</v>
      </c>
      <c r="E78" s="85">
        <f t="shared" ref="E78:I78" si="8">E76+E77</f>
        <v>0</v>
      </c>
      <c r="F78" s="85">
        <f t="shared" si="8"/>
        <v>0</v>
      </c>
      <c r="G78" s="85">
        <f t="shared" si="8"/>
        <v>0</v>
      </c>
      <c r="H78" s="85">
        <f t="shared" si="8"/>
        <v>0</v>
      </c>
      <c r="I78" s="85">
        <f t="shared" si="8"/>
        <v>0</v>
      </c>
      <c r="J78" s="73"/>
    </row>
    <row r="79" spans="1:10" ht="15.75" thickBot="1" x14ac:dyDescent="0.3">
      <c r="A79" s="49"/>
      <c r="B79" s="165"/>
      <c r="C79" s="166"/>
      <c r="D79" s="92"/>
      <c r="E79" s="92"/>
      <c r="F79" s="92"/>
      <c r="G79" s="92"/>
      <c r="H79" s="92"/>
      <c r="I79" s="92"/>
      <c r="J79" s="73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1"/>
  <sheetViews>
    <sheetView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92"/>
    </row>
    <row r="2" spans="1:8" x14ac:dyDescent="0.25">
      <c r="A2" s="149" t="s">
        <v>279</v>
      </c>
      <c r="B2" s="150"/>
      <c r="C2" s="150"/>
      <c r="D2" s="150"/>
      <c r="E2" s="150"/>
      <c r="F2" s="150"/>
      <c r="G2" s="150"/>
      <c r="H2" s="193"/>
    </row>
    <row r="3" spans="1:8" x14ac:dyDescent="0.25">
      <c r="A3" s="149" t="s">
        <v>280</v>
      </c>
      <c r="B3" s="150"/>
      <c r="C3" s="150"/>
      <c r="D3" s="150"/>
      <c r="E3" s="150"/>
      <c r="F3" s="150"/>
      <c r="G3" s="150"/>
      <c r="H3" s="193"/>
    </row>
    <row r="4" spans="1:8" x14ac:dyDescent="0.25">
      <c r="A4" s="149" t="s">
        <v>438</v>
      </c>
      <c r="B4" s="150"/>
      <c r="C4" s="150"/>
      <c r="D4" s="150"/>
      <c r="E4" s="150"/>
      <c r="F4" s="150"/>
      <c r="G4" s="150"/>
      <c r="H4" s="193"/>
    </row>
    <row r="5" spans="1:8" ht="15.75" thickBot="1" x14ac:dyDescent="0.3">
      <c r="A5" s="184" t="s">
        <v>1</v>
      </c>
      <c r="B5" s="185"/>
      <c r="C5" s="185"/>
      <c r="D5" s="185"/>
      <c r="E5" s="185"/>
      <c r="F5" s="185"/>
      <c r="G5" s="185"/>
      <c r="H5" s="194"/>
    </row>
    <row r="6" spans="1:8" ht="15.75" thickBot="1" x14ac:dyDescent="0.3">
      <c r="A6" s="115" t="s">
        <v>2</v>
      </c>
      <c r="B6" s="117"/>
      <c r="C6" s="134" t="s">
        <v>281</v>
      </c>
      <c r="D6" s="135"/>
      <c r="E6" s="135"/>
      <c r="F6" s="135"/>
      <c r="G6" s="136"/>
      <c r="H6" s="144" t="s">
        <v>282</v>
      </c>
    </row>
    <row r="7" spans="1:8" ht="25.5" customHeight="1" thickBot="1" x14ac:dyDescent="0.3">
      <c r="A7" s="184"/>
      <c r="B7" s="186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146"/>
    </row>
    <row r="8" spans="1:8" x14ac:dyDescent="0.25">
      <c r="A8" s="188" t="s">
        <v>285</v>
      </c>
      <c r="B8" s="189"/>
      <c r="C8" s="88">
        <f>C9+C17+C27+C37+C47+C57+C61+C70+C74</f>
        <v>13528325.4</v>
      </c>
      <c r="D8" s="88">
        <f>D9+D17+D27+D37+D47+D57+D61+D70+D74</f>
        <v>0</v>
      </c>
      <c r="E8" s="88">
        <f t="shared" ref="E8:H8" si="0">E9+E17+E27+E37+E47+E57+E61+E70+E74</f>
        <v>13528325.4</v>
      </c>
      <c r="F8" s="88">
        <f t="shared" si="0"/>
        <v>10698961</v>
      </c>
      <c r="G8" s="88">
        <f t="shared" si="0"/>
        <v>10673118</v>
      </c>
      <c r="H8" s="88">
        <f t="shared" si="0"/>
        <v>2829364.4</v>
      </c>
    </row>
    <row r="9" spans="1:8" x14ac:dyDescent="0.25">
      <c r="A9" s="178" t="s">
        <v>286</v>
      </c>
      <c r="B9" s="187"/>
      <c r="C9" s="89">
        <f>SUM(C10:C16)</f>
        <v>11820200</v>
      </c>
      <c r="D9" s="89">
        <f>SUM(D10:D16)</f>
        <v>0</v>
      </c>
      <c r="E9" s="85">
        <f>C9+D9</f>
        <v>11820200</v>
      </c>
      <c r="F9" s="89">
        <f>SUM(F10:F16)</f>
        <v>8175682</v>
      </c>
      <c r="G9" s="89">
        <f>SUM(G10:G16)</f>
        <v>8174328</v>
      </c>
      <c r="H9" s="85">
        <f>E9-F9</f>
        <v>3644518</v>
      </c>
    </row>
    <row r="10" spans="1:8" x14ac:dyDescent="0.25">
      <c r="A10" s="41"/>
      <c r="B10" s="42" t="s">
        <v>287</v>
      </c>
      <c r="C10" s="105">
        <v>7693003</v>
      </c>
      <c r="D10" s="85">
        <v>0</v>
      </c>
      <c r="E10" s="85">
        <f t="shared" ref="E10:E73" si="1">C10+D10</f>
        <v>7693003</v>
      </c>
      <c r="F10" s="85">
        <v>5497355</v>
      </c>
      <c r="G10" s="85">
        <v>5497355</v>
      </c>
      <c r="H10" s="85">
        <f t="shared" ref="H10:H73" si="2">E10-F10</f>
        <v>2195648</v>
      </c>
    </row>
    <row r="11" spans="1:8" x14ac:dyDescent="0.25">
      <c r="A11" s="41"/>
      <c r="B11" s="42" t="s">
        <v>288</v>
      </c>
      <c r="C11" s="89">
        <v>0</v>
      </c>
      <c r="D11" s="85">
        <v>0</v>
      </c>
      <c r="E11" s="85">
        <f t="shared" si="1"/>
        <v>0</v>
      </c>
      <c r="F11" s="85">
        <v>0</v>
      </c>
      <c r="G11" s="85">
        <v>0</v>
      </c>
      <c r="H11" s="85">
        <f t="shared" si="2"/>
        <v>0</v>
      </c>
    </row>
    <row r="12" spans="1:8" x14ac:dyDescent="0.25">
      <c r="A12" s="41"/>
      <c r="B12" s="42" t="s">
        <v>289</v>
      </c>
      <c r="C12" s="105">
        <v>2367224</v>
      </c>
      <c r="D12" s="85">
        <v>0</v>
      </c>
      <c r="E12" s="85">
        <f t="shared" si="1"/>
        <v>2367224</v>
      </c>
      <c r="F12" s="85">
        <v>1448811</v>
      </c>
      <c r="G12" s="85">
        <v>1448811</v>
      </c>
      <c r="H12" s="85">
        <f t="shared" si="2"/>
        <v>918413</v>
      </c>
    </row>
    <row r="13" spans="1:8" x14ac:dyDescent="0.25">
      <c r="A13" s="41"/>
      <c r="B13" s="42" t="s">
        <v>290</v>
      </c>
      <c r="C13" s="89">
        <v>0</v>
      </c>
      <c r="D13" s="85">
        <v>0</v>
      </c>
      <c r="E13" s="85">
        <f t="shared" si="1"/>
        <v>0</v>
      </c>
      <c r="F13" s="85">
        <v>0</v>
      </c>
      <c r="G13" s="85">
        <v>0</v>
      </c>
      <c r="H13" s="85">
        <f t="shared" si="2"/>
        <v>0</v>
      </c>
    </row>
    <row r="14" spans="1:8" x14ac:dyDescent="0.25">
      <c r="A14" s="41"/>
      <c r="B14" s="42" t="s">
        <v>291</v>
      </c>
      <c r="C14" s="89">
        <v>1759973</v>
      </c>
      <c r="D14" s="85">
        <v>0</v>
      </c>
      <c r="E14" s="85">
        <f t="shared" si="1"/>
        <v>1759973</v>
      </c>
      <c r="F14" s="85">
        <v>1229516</v>
      </c>
      <c r="G14" s="85">
        <v>1228162</v>
      </c>
      <c r="H14" s="85">
        <f t="shared" si="2"/>
        <v>530457</v>
      </c>
    </row>
    <row r="15" spans="1:8" x14ac:dyDescent="0.25">
      <c r="A15" s="41"/>
      <c r="B15" s="42" t="s">
        <v>292</v>
      </c>
      <c r="C15" s="89">
        <v>0</v>
      </c>
      <c r="D15" s="85">
        <v>0</v>
      </c>
      <c r="E15" s="85">
        <f t="shared" si="1"/>
        <v>0</v>
      </c>
      <c r="F15" s="85">
        <v>0</v>
      </c>
      <c r="G15" s="85">
        <v>0</v>
      </c>
      <c r="H15" s="85">
        <f t="shared" si="2"/>
        <v>0</v>
      </c>
    </row>
    <row r="16" spans="1:8" x14ac:dyDescent="0.25">
      <c r="A16" s="41"/>
      <c r="B16" s="42" t="s">
        <v>293</v>
      </c>
      <c r="C16" s="89">
        <v>0</v>
      </c>
      <c r="D16" s="85">
        <v>0</v>
      </c>
      <c r="E16" s="85">
        <f t="shared" si="1"/>
        <v>0</v>
      </c>
      <c r="F16" s="85">
        <v>0</v>
      </c>
      <c r="G16" s="85">
        <v>0</v>
      </c>
      <c r="H16" s="85">
        <f t="shared" si="2"/>
        <v>0</v>
      </c>
    </row>
    <row r="17" spans="1:8" x14ac:dyDescent="0.25">
      <c r="A17" s="178" t="s">
        <v>294</v>
      </c>
      <c r="B17" s="187"/>
      <c r="C17" s="89">
        <f>SUM(C18:C26)</f>
        <v>660100</v>
      </c>
      <c r="D17" s="89">
        <f>SUM(D18:D26)</f>
        <v>0</v>
      </c>
      <c r="E17" s="85">
        <f t="shared" si="1"/>
        <v>660100</v>
      </c>
      <c r="F17" s="89">
        <v>824534</v>
      </c>
      <c r="G17" s="89">
        <v>823984</v>
      </c>
      <c r="H17" s="85">
        <f t="shared" si="2"/>
        <v>-164434</v>
      </c>
    </row>
    <row r="18" spans="1:8" x14ac:dyDescent="0.25">
      <c r="A18" s="41"/>
      <c r="B18" s="42" t="s">
        <v>295</v>
      </c>
      <c r="C18" s="89">
        <v>311825</v>
      </c>
      <c r="D18" s="85">
        <v>0</v>
      </c>
      <c r="E18" s="85">
        <f t="shared" si="1"/>
        <v>311825</v>
      </c>
      <c r="F18" s="85">
        <v>450189</v>
      </c>
      <c r="G18" s="85">
        <v>450189</v>
      </c>
      <c r="H18" s="85">
        <f t="shared" si="2"/>
        <v>-138364</v>
      </c>
    </row>
    <row r="19" spans="1:8" x14ac:dyDescent="0.25">
      <c r="A19" s="41"/>
      <c r="B19" s="42" t="s">
        <v>296</v>
      </c>
      <c r="C19" s="89">
        <v>50575</v>
      </c>
      <c r="D19" s="85">
        <v>0</v>
      </c>
      <c r="E19" s="85">
        <f t="shared" si="1"/>
        <v>50575</v>
      </c>
      <c r="F19" s="85">
        <v>69616</v>
      </c>
      <c r="G19" s="85">
        <v>69066</v>
      </c>
      <c r="H19" s="85">
        <f t="shared" si="2"/>
        <v>-19041</v>
      </c>
    </row>
    <row r="20" spans="1:8" x14ac:dyDescent="0.25">
      <c r="A20" s="41"/>
      <c r="B20" s="42" t="s">
        <v>297</v>
      </c>
      <c r="C20" s="89">
        <v>0</v>
      </c>
      <c r="D20" s="85">
        <v>0</v>
      </c>
      <c r="E20" s="85">
        <f t="shared" si="1"/>
        <v>0</v>
      </c>
      <c r="F20" s="85">
        <v>0</v>
      </c>
      <c r="G20" s="85">
        <v>0</v>
      </c>
      <c r="H20" s="85">
        <f t="shared" si="2"/>
        <v>0</v>
      </c>
    </row>
    <row r="21" spans="1:8" x14ac:dyDescent="0.25">
      <c r="A21" s="41"/>
      <c r="B21" s="42" t="s">
        <v>298</v>
      </c>
      <c r="C21" s="89">
        <v>15500</v>
      </c>
      <c r="D21" s="85">
        <v>0</v>
      </c>
      <c r="E21" s="85">
        <f t="shared" si="1"/>
        <v>15500</v>
      </c>
      <c r="F21" s="85">
        <v>27629</v>
      </c>
      <c r="G21" s="85">
        <v>27629</v>
      </c>
      <c r="H21" s="85">
        <f t="shared" si="2"/>
        <v>-12129</v>
      </c>
    </row>
    <row r="22" spans="1:8" x14ac:dyDescent="0.25">
      <c r="A22" s="41"/>
      <c r="B22" s="42" t="s">
        <v>299</v>
      </c>
      <c r="C22" s="89">
        <v>6800</v>
      </c>
      <c r="D22" s="85">
        <v>0</v>
      </c>
      <c r="E22" s="85">
        <f t="shared" si="1"/>
        <v>6800</v>
      </c>
      <c r="F22" s="85">
        <v>5070</v>
      </c>
      <c r="G22" s="85">
        <v>5070</v>
      </c>
      <c r="H22" s="85">
        <f t="shared" si="2"/>
        <v>1730</v>
      </c>
    </row>
    <row r="23" spans="1:8" x14ac:dyDescent="0.25">
      <c r="A23" s="41"/>
      <c r="B23" s="42" t="s">
        <v>300</v>
      </c>
      <c r="C23" s="89">
        <v>238000</v>
      </c>
      <c r="D23" s="85">
        <v>0</v>
      </c>
      <c r="E23" s="85">
        <f t="shared" si="1"/>
        <v>238000</v>
      </c>
      <c r="F23" s="85">
        <v>178000</v>
      </c>
      <c r="G23" s="85">
        <v>178000</v>
      </c>
      <c r="H23" s="85">
        <f t="shared" si="2"/>
        <v>60000</v>
      </c>
    </row>
    <row r="24" spans="1:8" x14ac:dyDescent="0.25">
      <c r="A24" s="41"/>
      <c r="B24" s="42" t="s">
        <v>301</v>
      </c>
      <c r="C24" s="89">
        <v>0</v>
      </c>
      <c r="D24" s="85">
        <v>0</v>
      </c>
      <c r="E24" s="85">
        <f t="shared" si="1"/>
        <v>0</v>
      </c>
      <c r="F24" s="85">
        <v>7487</v>
      </c>
      <c r="G24" s="85">
        <v>7487</v>
      </c>
      <c r="H24" s="85">
        <f t="shared" si="2"/>
        <v>-7487</v>
      </c>
    </row>
    <row r="25" spans="1:8" x14ac:dyDescent="0.25">
      <c r="A25" s="41"/>
      <c r="B25" s="42" t="s">
        <v>302</v>
      </c>
      <c r="C25" s="89">
        <v>0</v>
      </c>
      <c r="D25" s="85">
        <v>0</v>
      </c>
      <c r="E25" s="85">
        <f t="shared" si="1"/>
        <v>0</v>
      </c>
      <c r="F25" s="85">
        <v>0</v>
      </c>
      <c r="G25" s="85">
        <v>0</v>
      </c>
      <c r="H25" s="85">
        <f t="shared" si="2"/>
        <v>0</v>
      </c>
    </row>
    <row r="26" spans="1:8" x14ac:dyDescent="0.25">
      <c r="A26" s="41"/>
      <c r="B26" s="42" t="s">
        <v>303</v>
      </c>
      <c r="C26" s="89">
        <v>37400</v>
      </c>
      <c r="D26" s="85">
        <v>0</v>
      </c>
      <c r="E26" s="85">
        <f t="shared" si="1"/>
        <v>37400</v>
      </c>
      <c r="F26" s="85">
        <v>86543</v>
      </c>
      <c r="G26" s="85">
        <v>86543</v>
      </c>
      <c r="H26" s="85">
        <f t="shared" si="2"/>
        <v>-49143</v>
      </c>
    </row>
    <row r="27" spans="1:8" x14ac:dyDescent="0.25">
      <c r="A27" s="178" t="s">
        <v>304</v>
      </c>
      <c r="B27" s="187"/>
      <c r="C27" s="89">
        <f>SUM(C28:C36)</f>
        <v>1018025.4</v>
      </c>
      <c r="D27" s="89">
        <f>SUM(D28:D36)</f>
        <v>0</v>
      </c>
      <c r="E27" s="85">
        <f t="shared" si="1"/>
        <v>1018025.4</v>
      </c>
      <c r="F27" s="89">
        <f t="shared" ref="F27:G27" si="3">SUM(F28:F36)</f>
        <v>878791</v>
      </c>
      <c r="G27" s="89">
        <f t="shared" si="3"/>
        <v>854852</v>
      </c>
      <c r="H27" s="85">
        <f t="shared" si="2"/>
        <v>139234.40000000002</v>
      </c>
    </row>
    <row r="28" spans="1:8" x14ac:dyDescent="0.25">
      <c r="A28" s="41"/>
      <c r="B28" s="42" t="s">
        <v>305</v>
      </c>
      <c r="C28" s="89">
        <v>79938</v>
      </c>
      <c r="D28" s="85">
        <v>0</v>
      </c>
      <c r="E28" s="85">
        <f t="shared" si="1"/>
        <v>79938</v>
      </c>
      <c r="F28" s="85">
        <v>64747</v>
      </c>
      <c r="G28" s="85">
        <v>64747</v>
      </c>
      <c r="H28" s="85">
        <f t="shared" si="2"/>
        <v>15191</v>
      </c>
    </row>
    <row r="29" spans="1:8" x14ac:dyDescent="0.25">
      <c r="A29" s="41"/>
      <c r="B29" s="42" t="s">
        <v>306</v>
      </c>
      <c r="C29" s="89">
        <v>88000</v>
      </c>
      <c r="D29" s="85">
        <v>0</v>
      </c>
      <c r="E29" s="85">
        <f t="shared" si="1"/>
        <v>88000</v>
      </c>
      <c r="F29" s="85">
        <v>64000</v>
      </c>
      <c r="G29" s="85">
        <v>64000</v>
      </c>
      <c r="H29" s="85">
        <f t="shared" si="2"/>
        <v>24000</v>
      </c>
    </row>
    <row r="30" spans="1:8" x14ac:dyDescent="0.25">
      <c r="A30" s="41"/>
      <c r="B30" s="42" t="s">
        <v>307</v>
      </c>
      <c r="C30" s="89">
        <v>12000</v>
      </c>
      <c r="D30" s="85">
        <v>0</v>
      </c>
      <c r="E30" s="85">
        <f t="shared" si="1"/>
        <v>12000</v>
      </c>
      <c r="F30" s="85">
        <v>48200</v>
      </c>
      <c r="G30" s="85">
        <v>48200</v>
      </c>
      <c r="H30" s="85">
        <f t="shared" si="2"/>
        <v>-36200</v>
      </c>
    </row>
    <row r="31" spans="1:8" x14ac:dyDescent="0.25">
      <c r="A31" s="41"/>
      <c r="B31" s="42" t="s">
        <v>308</v>
      </c>
      <c r="C31" s="89">
        <v>128000</v>
      </c>
      <c r="D31" s="85">
        <v>0</v>
      </c>
      <c r="E31" s="85">
        <f t="shared" si="1"/>
        <v>128000</v>
      </c>
      <c r="F31" s="85">
        <v>73222</v>
      </c>
      <c r="G31" s="85">
        <v>73222</v>
      </c>
      <c r="H31" s="85">
        <f t="shared" si="2"/>
        <v>54778</v>
      </c>
    </row>
    <row r="32" spans="1:8" x14ac:dyDescent="0.25">
      <c r="A32" s="41"/>
      <c r="B32" s="42" t="s">
        <v>309</v>
      </c>
      <c r="C32" s="89">
        <v>254349.4</v>
      </c>
      <c r="D32" s="85">
        <v>0</v>
      </c>
      <c r="E32" s="85">
        <f t="shared" si="1"/>
        <v>254349.4</v>
      </c>
      <c r="F32" s="85">
        <v>302310</v>
      </c>
      <c r="G32" s="85">
        <v>299758</v>
      </c>
      <c r="H32" s="85">
        <f t="shared" si="2"/>
        <v>-47960.600000000006</v>
      </c>
    </row>
    <row r="33" spans="1:8" x14ac:dyDescent="0.25">
      <c r="A33" s="41"/>
      <c r="B33" s="42" t="s">
        <v>310</v>
      </c>
      <c r="C33" s="89">
        <v>5000</v>
      </c>
      <c r="D33" s="85">
        <v>0</v>
      </c>
      <c r="E33" s="85">
        <f t="shared" si="1"/>
        <v>5000</v>
      </c>
      <c r="F33" s="85">
        <v>0</v>
      </c>
      <c r="G33" s="85">
        <v>0</v>
      </c>
      <c r="H33" s="85">
        <f t="shared" si="2"/>
        <v>5000</v>
      </c>
    </row>
    <row r="34" spans="1:8" x14ac:dyDescent="0.25">
      <c r="A34" s="41"/>
      <c r="B34" s="42" t="s">
        <v>311</v>
      </c>
      <c r="C34" s="89">
        <v>6000</v>
      </c>
      <c r="D34" s="85">
        <v>0</v>
      </c>
      <c r="E34" s="85">
        <f t="shared" si="1"/>
        <v>6000</v>
      </c>
      <c r="F34" s="85">
        <v>42122</v>
      </c>
      <c r="G34" s="85">
        <v>42122</v>
      </c>
      <c r="H34" s="85">
        <f t="shared" si="2"/>
        <v>-36122</v>
      </c>
    </row>
    <row r="35" spans="1:8" x14ac:dyDescent="0.25">
      <c r="A35" s="41"/>
      <c r="B35" s="42" t="s">
        <v>312</v>
      </c>
      <c r="C35" s="89">
        <v>216000</v>
      </c>
      <c r="D35" s="85">
        <v>0</v>
      </c>
      <c r="E35" s="85">
        <f t="shared" si="1"/>
        <v>216000</v>
      </c>
      <c r="F35" s="85">
        <v>118484</v>
      </c>
      <c r="G35" s="85">
        <v>117342</v>
      </c>
      <c r="H35" s="85">
        <f t="shared" si="2"/>
        <v>97516</v>
      </c>
    </row>
    <row r="36" spans="1:8" x14ac:dyDescent="0.25">
      <c r="A36" s="41"/>
      <c r="B36" s="42" t="s">
        <v>313</v>
      </c>
      <c r="C36" s="89">
        <v>228738</v>
      </c>
      <c r="D36" s="85">
        <v>0</v>
      </c>
      <c r="E36" s="85">
        <f t="shared" si="1"/>
        <v>228738</v>
      </c>
      <c r="F36" s="85">
        <v>165706</v>
      </c>
      <c r="G36" s="85">
        <v>145461</v>
      </c>
      <c r="H36" s="85">
        <f t="shared" si="2"/>
        <v>63032</v>
      </c>
    </row>
    <row r="37" spans="1:8" x14ac:dyDescent="0.25">
      <c r="A37" s="178" t="s">
        <v>314</v>
      </c>
      <c r="B37" s="187"/>
      <c r="C37" s="89">
        <f>SUM(C38:C46)</f>
        <v>0</v>
      </c>
      <c r="D37" s="89">
        <v>0</v>
      </c>
      <c r="E37" s="85">
        <f t="shared" si="1"/>
        <v>0</v>
      </c>
      <c r="F37" s="89">
        <f t="shared" ref="F37" si="4">SUM(F38:F46)</f>
        <v>0</v>
      </c>
      <c r="G37" s="89">
        <v>0</v>
      </c>
      <c r="H37" s="85">
        <f t="shared" si="2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1"/>
        <v>0</v>
      </c>
      <c r="F38" s="89">
        <v>0</v>
      </c>
      <c r="G38" s="85">
        <v>0</v>
      </c>
      <c r="H38" s="85">
        <f t="shared" si="2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1"/>
        <v>0</v>
      </c>
      <c r="F39" s="89">
        <v>0</v>
      </c>
      <c r="G39" s="85">
        <v>0</v>
      </c>
      <c r="H39" s="85">
        <f t="shared" si="2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1"/>
        <v>0</v>
      </c>
      <c r="F40" s="89">
        <v>0</v>
      </c>
      <c r="G40" s="85">
        <v>0</v>
      </c>
      <c r="H40" s="85">
        <f t="shared" si="2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1"/>
        <v>0</v>
      </c>
      <c r="F41" s="89">
        <v>0</v>
      </c>
      <c r="G41" s="85">
        <v>0</v>
      </c>
      <c r="H41" s="85">
        <f t="shared" si="2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1"/>
        <v>0</v>
      </c>
      <c r="F42" s="89">
        <v>0</v>
      </c>
      <c r="G42" s="85">
        <v>0</v>
      </c>
      <c r="H42" s="85">
        <f t="shared" si="2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85">
        <f t="shared" si="1"/>
        <v>0</v>
      </c>
      <c r="F43" s="89">
        <v>0</v>
      </c>
      <c r="G43" s="85">
        <v>0</v>
      </c>
      <c r="H43" s="85">
        <f t="shared" si="2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85">
        <f t="shared" si="1"/>
        <v>0</v>
      </c>
      <c r="F44" s="89">
        <v>0</v>
      </c>
      <c r="G44" s="85">
        <v>0</v>
      </c>
      <c r="H44" s="85">
        <f t="shared" si="2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85">
        <f t="shared" si="1"/>
        <v>0</v>
      </c>
      <c r="F45" s="89">
        <v>0</v>
      </c>
      <c r="G45" s="85">
        <v>0</v>
      </c>
      <c r="H45" s="85">
        <f t="shared" si="2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85">
        <f t="shared" si="1"/>
        <v>0</v>
      </c>
      <c r="F46" s="89">
        <v>0</v>
      </c>
      <c r="G46" s="85">
        <v>0</v>
      </c>
      <c r="H46" s="85">
        <f t="shared" si="2"/>
        <v>0</v>
      </c>
    </row>
    <row r="47" spans="1:8" x14ac:dyDescent="0.25">
      <c r="A47" s="178" t="s">
        <v>324</v>
      </c>
      <c r="B47" s="187"/>
      <c r="C47" s="89">
        <f>SUM(C48:C56)</f>
        <v>30000</v>
      </c>
      <c r="D47" s="89">
        <f>SUM(D48:D56)</f>
        <v>0</v>
      </c>
      <c r="E47" s="85">
        <f t="shared" si="1"/>
        <v>30000</v>
      </c>
      <c r="F47" s="89">
        <f t="shared" ref="F47:G47" si="5">SUM(F48:F56)</f>
        <v>819954</v>
      </c>
      <c r="G47" s="89">
        <f t="shared" si="5"/>
        <v>819954</v>
      </c>
      <c r="H47" s="85">
        <f t="shared" si="2"/>
        <v>-789954</v>
      </c>
    </row>
    <row r="48" spans="1:8" x14ac:dyDescent="0.25">
      <c r="A48" s="41"/>
      <c r="B48" s="42" t="s">
        <v>325</v>
      </c>
      <c r="C48" s="89">
        <v>30000</v>
      </c>
      <c r="D48" s="85">
        <v>0</v>
      </c>
      <c r="E48" s="85">
        <f t="shared" si="1"/>
        <v>30000</v>
      </c>
      <c r="F48" s="85">
        <v>767954</v>
      </c>
      <c r="G48" s="85">
        <v>767954</v>
      </c>
      <c r="H48" s="85">
        <f t="shared" si="2"/>
        <v>-737954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85">
        <f t="shared" si="1"/>
        <v>0</v>
      </c>
      <c r="F49" s="89">
        <v>0</v>
      </c>
      <c r="G49" s="85">
        <v>0</v>
      </c>
      <c r="H49" s="85">
        <f t="shared" si="2"/>
        <v>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85">
        <f t="shared" si="1"/>
        <v>0</v>
      </c>
      <c r="F50" s="89">
        <v>0</v>
      </c>
      <c r="G50" s="85">
        <v>0</v>
      </c>
      <c r="H50" s="85">
        <f t="shared" si="2"/>
        <v>0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85">
        <f t="shared" si="1"/>
        <v>0</v>
      </c>
      <c r="F51" s="89">
        <v>0</v>
      </c>
      <c r="G51" s="85">
        <v>0</v>
      </c>
      <c r="H51" s="85">
        <f t="shared" si="2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85">
        <f t="shared" si="1"/>
        <v>0</v>
      </c>
      <c r="F52" s="89">
        <v>0</v>
      </c>
      <c r="G52" s="85">
        <v>0</v>
      </c>
      <c r="H52" s="85">
        <f t="shared" si="2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1"/>
        <v>0</v>
      </c>
      <c r="F53" s="89">
        <v>0</v>
      </c>
      <c r="G53" s="85">
        <v>0</v>
      </c>
      <c r="H53" s="85">
        <f t="shared" si="2"/>
        <v>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1"/>
        <v>0</v>
      </c>
      <c r="F54" s="89">
        <v>0</v>
      </c>
      <c r="G54" s="85">
        <v>0</v>
      </c>
      <c r="H54" s="85">
        <f t="shared" si="2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1"/>
        <v>0</v>
      </c>
      <c r="F55" s="89">
        <v>0</v>
      </c>
      <c r="G55" s="85">
        <v>0</v>
      </c>
      <c r="H55" s="85">
        <f t="shared" si="2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1"/>
        <v>0</v>
      </c>
      <c r="F56" s="89">
        <v>52000</v>
      </c>
      <c r="G56" s="85">
        <v>52000</v>
      </c>
      <c r="H56" s="85">
        <f t="shared" si="2"/>
        <v>-52000</v>
      </c>
    </row>
    <row r="57" spans="1:8" x14ac:dyDescent="0.25">
      <c r="A57" s="178" t="s">
        <v>334</v>
      </c>
      <c r="B57" s="187"/>
      <c r="C57" s="89">
        <f>SUM(C58:C60)</f>
        <v>0</v>
      </c>
      <c r="D57" s="89">
        <f>SUM(D58:D60)</f>
        <v>0</v>
      </c>
      <c r="E57" s="85">
        <f t="shared" si="1"/>
        <v>0</v>
      </c>
      <c r="F57" s="89">
        <f t="shared" ref="F57" si="6">SUM(F58:F60)</f>
        <v>0</v>
      </c>
      <c r="G57" s="89">
        <v>0</v>
      </c>
      <c r="H57" s="85">
        <f t="shared" si="2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1"/>
        <v>0</v>
      </c>
      <c r="F58" s="89">
        <v>0</v>
      </c>
      <c r="G58" s="85">
        <v>0</v>
      </c>
      <c r="H58" s="85">
        <f t="shared" si="2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1"/>
        <v>0</v>
      </c>
      <c r="F59" s="89">
        <v>0</v>
      </c>
      <c r="G59" s="85">
        <v>0</v>
      </c>
      <c r="H59" s="85">
        <f t="shared" si="2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1"/>
        <v>0</v>
      </c>
      <c r="F60" s="89">
        <v>0</v>
      </c>
      <c r="G60" s="85">
        <v>0</v>
      </c>
      <c r="H60" s="85">
        <f t="shared" si="2"/>
        <v>0</v>
      </c>
    </row>
    <row r="61" spans="1:8" x14ac:dyDescent="0.25">
      <c r="A61" s="178" t="s">
        <v>338</v>
      </c>
      <c r="B61" s="187"/>
      <c r="C61" s="89">
        <f>SUM(C62:C69)</f>
        <v>0</v>
      </c>
      <c r="D61" s="89">
        <f>SUM(D62:D69)</f>
        <v>0</v>
      </c>
      <c r="E61" s="85">
        <f t="shared" si="1"/>
        <v>0</v>
      </c>
      <c r="F61" s="89">
        <f t="shared" ref="F61" si="7">SUM(F62:F69)</f>
        <v>0</v>
      </c>
      <c r="G61" s="89">
        <v>0</v>
      </c>
      <c r="H61" s="85">
        <f t="shared" si="2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1"/>
        <v>0</v>
      </c>
      <c r="F62" s="89">
        <v>0</v>
      </c>
      <c r="G62" s="85">
        <v>0</v>
      </c>
      <c r="H62" s="85">
        <f t="shared" si="2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1"/>
        <v>0</v>
      </c>
      <c r="F63" s="89">
        <v>0</v>
      </c>
      <c r="G63" s="85">
        <v>0</v>
      </c>
      <c r="H63" s="85">
        <f t="shared" si="2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1"/>
        <v>0</v>
      </c>
      <c r="F64" s="89">
        <v>0</v>
      </c>
      <c r="G64" s="85">
        <v>0</v>
      </c>
      <c r="H64" s="85">
        <f t="shared" si="2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1"/>
        <v>0</v>
      </c>
      <c r="F65" s="89">
        <v>0</v>
      </c>
      <c r="G65" s="85">
        <v>0</v>
      </c>
      <c r="H65" s="85">
        <f t="shared" si="2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1"/>
        <v>0</v>
      </c>
      <c r="F66" s="89">
        <v>0</v>
      </c>
      <c r="G66" s="85">
        <v>0</v>
      </c>
      <c r="H66" s="85">
        <f t="shared" si="2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1"/>
        <v>0</v>
      </c>
      <c r="F67" s="89">
        <v>0</v>
      </c>
      <c r="G67" s="85">
        <v>0</v>
      </c>
      <c r="H67" s="85">
        <f t="shared" si="2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1"/>
        <v>0</v>
      </c>
      <c r="F68" s="89">
        <v>0</v>
      </c>
      <c r="G68" s="85">
        <v>0</v>
      </c>
      <c r="H68" s="85">
        <f t="shared" si="2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1"/>
        <v>0</v>
      </c>
      <c r="F69" s="89">
        <v>0</v>
      </c>
      <c r="G69" s="85">
        <v>0</v>
      </c>
      <c r="H69" s="85">
        <f t="shared" si="2"/>
        <v>0</v>
      </c>
    </row>
    <row r="70" spans="1:8" x14ac:dyDescent="0.25">
      <c r="A70" s="178" t="s">
        <v>347</v>
      </c>
      <c r="B70" s="187"/>
      <c r="C70" s="89">
        <f>SUM(C71:C73)</f>
        <v>0</v>
      </c>
      <c r="D70" s="89">
        <f>SUM(D71:D73)</f>
        <v>0</v>
      </c>
      <c r="E70" s="85">
        <f t="shared" si="1"/>
        <v>0</v>
      </c>
      <c r="F70" s="89">
        <f t="shared" ref="F70" si="8">SUM(F71:F73)</f>
        <v>0</v>
      </c>
      <c r="G70" s="89">
        <v>0</v>
      </c>
      <c r="H70" s="85">
        <f t="shared" si="2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1"/>
        <v>0</v>
      </c>
      <c r="F71" s="89">
        <v>0</v>
      </c>
      <c r="G71" s="85">
        <v>0</v>
      </c>
      <c r="H71" s="85">
        <f t="shared" si="2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1"/>
        <v>0</v>
      </c>
      <c r="F72" s="89">
        <v>0</v>
      </c>
      <c r="G72" s="85">
        <v>0</v>
      </c>
      <c r="H72" s="85">
        <f t="shared" si="2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1"/>
        <v>0</v>
      </c>
      <c r="F73" s="89">
        <v>0</v>
      </c>
      <c r="G73" s="85">
        <v>0</v>
      </c>
      <c r="H73" s="85">
        <f t="shared" si="2"/>
        <v>0</v>
      </c>
    </row>
    <row r="74" spans="1:8" x14ac:dyDescent="0.25">
      <c r="A74" s="178" t="s">
        <v>351</v>
      </c>
      <c r="B74" s="187"/>
      <c r="C74" s="89">
        <f>SUM(C75:C81)</f>
        <v>0</v>
      </c>
      <c r="D74" s="89">
        <f>SUM(D75:D81)</f>
        <v>0</v>
      </c>
      <c r="E74" s="85">
        <f t="shared" ref="E74:E81" si="9">C74+D74</f>
        <v>0</v>
      </c>
      <c r="F74" s="89">
        <f t="shared" ref="F74" si="10">SUM(F75:F81)</f>
        <v>0</v>
      </c>
      <c r="G74" s="89">
        <v>0</v>
      </c>
      <c r="H74" s="85">
        <f t="shared" ref="H74:H81" si="11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9"/>
        <v>0</v>
      </c>
      <c r="F75" s="89">
        <v>0</v>
      </c>
      <c r="G75" s="85">
        <v>0</v>
      </c>
      <c r="H75" s="85">
        <f t="shared" si="11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9"/>
        <v>0</v>
      </c>
      <c r="F76" s="89">
        <v>0</v>
      </c>
      <c r="G76" s="85">
        <v>0</v>
      </c>
      <c r="H76" s="85">
        <f t="shared" si="11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9"/>
        <v>0</v>
      </c>
      <c r="F77" s="89">
        <v>0</v>
      </c>
      <c r="G77" s="85">
        <v>0</v>
      </c>
      <c r="H77" s="85">
        <f t="shared" si="11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9"/>
        <v>0</v>
      </c>
      <c r="F78" s="89">
        <v>0</v>
      </c>
      <c r="G78" s="85">
        <v>0</v>
      </c>
      <c r="H78" s="85">
        <f t="shared" si="11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9"/>
        <v>0</v>
      </c>
      <c r="F79" s="89">
        <v>0</v>
      </c>
      <c r="G79" s="85">
        <v>0</v>
      </c>
      <c r="H79" s="85">
        <f t="shared" si="11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9"/>
        <v>0</v>
      </c>
      <c r="F80" s="89">
        <v>0</v>
      </c>
      <c r="G80" s="85">
        <v>0</v>
      </c>
      <c r="H80" s="85">
        <f t="shared" si="11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9"/>
        <v>0</v>
      </c>
      <c r="F81" s="89">
        <v>0</v>
      </c>
      <c r="G81" s="85">
        <v>0</v>
      </c>
      <c r="H81" s="85">
        <f t="shared" si="11"/>
        <v>0</v>
      </c>
    </row>
    <row r="82" spans="1:8" ht="15.75" thickBot="1" x14ac:dyDescent="0.3">
      <c r="A82" s="190"/>
      <c r="B82" s="191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88"/>
      <c r="B84" s="189"/>
      <c r="C84" s="78"/>
      <c r="D84" s="78"/>
      <c r="E84" s="78"/>
      <c r="F84" s="78"/>
      <c r="G84" s="78"/>
      <c r="H84" s="78"/>
    </row>
    <row r="85" spans="1:8" x14ac:dyDescent="0.25">
      <c r="A85" s="167" t="s">
        <v>359</v>
      </c>
      <c r="B85" s="182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78" t="s">
        <v>286</v>
      </c>
      <c r="B86" s="187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78" t="s">
        <v>294</v>
      </c>
      <c r="B94" s="187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78" t="s">
        <v>304</v>
      </c>
      <c r="B104" s="187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78" t="s">
        <v>314</v>
      </c>
      <c r="B114" s="187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78" t="s">
        <v>324</v>
      </c>
      <c r="B124" s="187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78" t="s">
        <v>334</v>
      </c>
      <c r="B134" s="187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78" t="s">
        <v>338</v>
      </c>
      <c r="B138" s="187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78" t="s">
        <v>347</v>
      </c>
      <c r="B147" s="187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78" t="s">
        <v>351</v>
      </c>
      <c r="B151" s="187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67" t="s">
        <v>360</v>
      </c>
      <c r="B160" s="182"/>
      <c r="C160" s="88">
        <f>C8+C85</f>
        <v>13528325.4</v>
      </c>
      <c r="D160" s="88">
        <f t="shared" ref="D160:H160" si="12">D8+D85</f>
        <v>0</v>
      </c>
      <c r="E160" s="88">
        <f t="shared" si="12"/>
        <v>13528325.4</v>
      </c>
      <c r="F160" s="88">
        <f t="shared" si="12"/>
        <v>10698961</v>
      </c>
      <c r="G160" s="88">
        <f t="shared" si="12"/>
        <v>10673118</v>
      </c>
      <c r="H160" s="88">
        <f t="shared" si="12"/>
        <v>2829364.4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5"/>
  <sheetViews>
    <sheetView workbookViewId="0">
      <selection activeCell="C22" sqref="C22:C23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40" t="s">
        <v>415</v>
      </c>
      <c r="B1" s="197"/>
      <c r="C1" s="197"/>
      <c r="D1" s="197"/>
      <c r="E1" s="197"/>
      <c r="F1" s="197"/>
      <c r="G1" s="141"/>
    </row>
    <row r="2" spans="1:10" x14ac:dyDescent="0.25">
      <c r="A2" s="118" t="s">
        <v>279</v>
      </c>
      <c r="B2" s="119"/>
      <c r="C2" s="119"/>
      <c r="D2" s="119"/>
      <c r="E2" s="119"/>
      <c r="F2" s="119"/>
      <c r="G2" s="120"/>
    </row>
    <row r="3" spans="1:10" x14ac:dyDescent="0.25">
      <c r="A3" s="118" t="s">
        <v>361</v>
      </c>
      <c r="B3" s="119"/>
      <c r="C3" s="119"/>
      <c r="D3" s="119"/>
      <c r="E3" s="119"/>
      <c r="F3" s="119"/>
      <c r="G3" s="120"/>
    </row>
    <row r="4" spans="1:10" x14ac:dyDescent="0.25">
      <c r="A4" s="118" t="s">
        <v>438</v>
      </c>
      <c r="B4" s="119"/>
      <c r="C4" s="119"/>
      <c r="D4" s="119"/>
      <c r="E4" s="119"/>
      <c r="F4" s="119"/>
      <c r="G4" s="120"/>
    </row>
    <row r="5" spans="1:10" ht="15.75" thickBot="1" x14ac:dyDescent="0.3">
      <c r="A5" s="121" t="s">
        <v>1</v>
      </c>
      <c r="B5" s="122"/>
      <c r="C5" s="122"/>
      <c r="D5" s="122"/>
      <c r="E5" s="122"/>
      <c r="F5" s="122"/>
      <c r="G5" s="123"/>
    </row>
    <row r="6" spans="1:10" ht="15.75" thickBot="1" x14ac:dyDescent="0.3">
      <c r="A6" s="142" t="s">
        <v>2</v>
      </c>
      <c r="B6" s="137" t="s">
        <v>281</v>
      </c>
      <c r="C6" s="138"/>
      <c r="D6" s="138"/>
      <c r="E6" s="138"/>
      <c r="F6" s="139"/>
      <c r="G6" s="142" t="s">
        <v>282</v>
      </c>
    </row>
    <row r="7" spans="1:10" ht="24" customHeight="1" thickBot="1" x14ac:dyDescent="0.3">
      <c r="A7" s="143"/>
      <c r="B7" s="106" t="s">
        <v>168</v>
      </c>
      <c r="C7" s="106" t="s">
        <v>212</v>
      </c>
      <c r="D7" s="106" t="s">
        <v>213</v>
      </c>
      <c r="E7" s="106" t="s">
        <v>169</v>
      </c>
      <c r="F7" s="106" t="s">
        <v>186</v>
      </c>
      <c r="G7" s="143"/>
    </row>
    <row r="8" spans="1:10" x14ac:dyDescent="0.25">
      <c r="A8" s="16" t="s">
        <v>362</v>
      </c>
      <c r="B8" s="196">
        <f>+B10+B11+B12+B13+B14+B15+B16+B17+B18+B19+B20</f>
        <v>13528325</v>
      </c>
      <c r="C8" s="196">
        <f>SUM(C10:C20)</f>
        <v>0</v>
      </c>
      <c r="D8" s="196">
        <f>B8+C8</f>
        <v>13528325</v>
      </c>
      <c r="E8" s="196">
        <f t="shared" ref="E8:F8" si="0">SUM(E10:E20)</f>
        <v>10698961</v>
      </c>
      <c r="F8" s="196">
        <f t="shared" si="0"/>
        <v>10673118</v>
      </c>
      <c r="G8" s="196">
        <f>D8-E8</f>
        <v>2829364</v>
      </c>
    </row>
    <row r="9" spans="1:10" x14ac:dyDescent="0.25">
      <c r="A9" s="16" t="s">
        <v>427</v>
      </c>
      <c r="B9" s="195"/>
      <c r="C9" s="195"/>
      <c r="D9" s="195"/>
      <c r="E9" s="195"/>
      <c r="F9" s="195"/>
      <c r="G9" s="195"/>
    </row>
    <row r="10" spans="1:10" x14ac:dyDescent="0.25">
      <c r="A10" s="20" t="s">
        <v>418</v>
      </c>
      <c r="B10" s="81">
        <v>2631708</v>
      </c>
      <c r="C10" s="81">
        <v>0</v>
      </c>
      <c r="D10" s="81">
        <f>B10+C10</f>
        <v>2631708</v>
      </c>
      <c r="E10" s="81">
        <v>2500682</v>
      </c>
      <c r="F10" s="81">
        <v>2494802</v>
      </c>
      <c r="G10" s="81">
        <f>D10-E10</f>
        <v>131026</v>
      </c>
      <c r="H10" s="114"/>
      <c r="I10" s="114"/>
      <c r="J10" s="114"/>
    </row>
    <row r="11" spans="1:10" x14ac:dyDescent="0.25">
      <c r="A11" s="20" t="s">
        <v>419</v>
      </c>
      <c r="B11" s="81">
        <v>785345</v>
      </c>
      <c r="C11" s="81">
        <v>0</v>
      </c>
      <c r="D11" s="81">
        <f t="shared" ref="D11:D20" si="1">B11+C11</f>
        <v>785345</v>
      </c>
      <c r="E11" s="81">
        <v>578534</v>
      </c>
      <c r="F11" s="81">
        <v>576702</v>
      </c>
      <c r="G11" s="81">
        <f t="shared" ref="G11:G20" si="2">D11-E11</f>
        <v>206811</v>
      </c>
    </row>
    <row r="12" spans="1:10" x14ac:dyDescent="0.25">
      <c r="A12" s="20" t="s">
        <v>420</v>
      </c>
      <c r="B12" s="81">
        <v>830020</v>
      </c>
      <c r="C12" s="81">
        <v>0</v>
      </c>
      <c r="D12" s="81">
        <f t="shared" si="1"/>
        <v>830020</v>
      </c>
      <c r="E12" s="81">
        <v>556164</v>
      </c>
      <c r="F12" s="81">
        <v>554812</v>
      </c>
      <c r="G12" s="81">
        <f t="shared" si="2"/>
        <v>273856</v>
      </c>
    </row>
    <row r="13" spans="1:10" x14ac:dyDescent="0.25">
      <c r="A13" s="20" t="s">
        <v>421</v>
      </c>
      <c r="B13" s="81">
        <v>2584140</v>
      </c>
      <c r="C13" s="81">
        <v>0</v>
      </c>
      <c r="D13" s="81">
        <f t="shared" si="1"/>
        <v>2584140</v>
      </c>
      <c r="E13" s="81">
        <v>1649257</v>
      </c>
      <c r="F13" s="81">
        <v>1644092</v>
      </c>
      <c r="G13" s="81">
        <f t="shared" si="2"/>
        <v>934883</v>
      </c>
    </row>
    <row r="14" spans="1:10" x14ac:dyDescent="0.25">
      <c r="A14" s="20" t="s">
        <v>422</v>
      </c>
      <c r="B14" s="81">
        <v>2106681</v>
      </c>
      <c r="C14" s="81">
        <v>0</v>
      </c>
      <c r="D14" s="81">
        <f t="shared" si="1"/>
        <v>2106681</v>
      </c>
      <c r="E14" s="81">
        <v>1885655</v>
      </c>
      <c r="F14" s="81">
        <v>1881330</v>
      </c>
      <c r="G14" s="81">
        <f t="shared" si="2"/>
        <v>221026</v>
      </c>
    </row>
    <row r="15" spans="1:10" x14ac:dyDescent="0.25">
      <c r="A15" s="20" t="s">
        <v>423</v>
      </c>
      <c r="B15" s="81">
        <v>1045027</v>
      </c>
      <c r="C15" s="81">
        <v>0</v>
      </c>
      <c r="D15" s="81">
        <f t="shared" si="1"/>
        <v>1045027</v>
      </c>
      <c r="E15" s="81">
        <v>830390</v>
      </c>
      <c r="F15" s="81">
        <v>828747</v>
      </c>
      <c r="G15" s="81">
        <f t="shared" si="2"/>
        <v>214637</v>
      </c>
    </row>
    <row r="16" spans="1:10" x14ac:dyDescent="0.25">
      <c r="A16" s="20" t="s">
        <v>424</v>
      </c>
      <c r="B16" s="81">
        <v>1971476</v>
      </c>
      <c r="C16" s="81">
        <v>0</v>
      </c>
      <c r="D16" s="81">
        <f t="shared" si="1"/>
        <v>1971476</v>
      </c>
      <c r="E16" s="81">
        <v>1485970</v>
      </c>
      <c r="F16" s="81">
        <v>1482885</v>
      </c>
      <c r="G16" s="81">
        <f t="shared" si="2"/>
        <v>485506</v>
      </c>
    </row>
    <row r="17" spans="1:7" x14ac:dyDescent="0.25">
      <c r="A17" s="20" t="s">
        <v>425</v>
      </c>
      <c r="B17" s="81">
        <v>304366</v>
      </c>
      <c r="C17" s="81">
        <v>0</v>
      </c>
      <c r="D17" s="81">
        <f t="shared" si="1"/>
        <v>304366</v>
      </c>
      <c r="E17" s="81">
        <v>364289</v>
      </c>
      <c r="F17" s="81">
        <v>363724</v>
      </c>
      <c r="G17" s="81">
        <f t="shared" si="2"/>
        <v>-59923</v>
      </c>
    </row>
    <row r="18" spans="1:7" x14ac:dyDescent="0.25">
      <c r="A18" s="20" t="s">
        <v>426</v>
      </c>
      <c r="B18" s="81">
        <v>706706</v>
      </c>
      <c r="C18" s="81">
        <v>0</v>
      </c>
      <c r="D18" s="81">
        <f t="shared" ref="D18:D19" si="3">B18+C18</f>
        <v>706706</v>
      </c>
      <c r="E18" s="81">
        <v>582076</v>
      </c>
      <c r="F18" s="81">
        <v>581071</v>
      </c>
      <c r="G18" s="81">
        <f t="shared" ref="G18:G19" si="4">D18-E18</f>
        <v>124630</v>
      </c>
    </row>
    <row r="19" spans="1:7" x14ac:dyDescent="0.25">
      <c r="A19" s="20" t="s">
        <v>434</v>
      </c>
      <c r="B19" s="81">
        <v>276860</v>
      </c>
      <c r="C19" s="81">
        <v>0</v>
      </c>
      <c r="D19" s="81">
        <f t="shared" si="3"/>
        <v>276860</v>
      </c>
      <c r="E19" s="81">
        <v>84566</v>
      </c>
      <c r="F19" s="81">
        <v>84187</v>
      </c>
      <c r="G19" s="81">
        <f t="shared" si="4"/>
        <v>192294</v>
      </c>
    </row>
    <row r="20" spans="1:7" x14ac:dyDescent="0.25">
      <c r="A20" s="20" t="s">
        <v>435</v>
      </c>
      <c r="B20" s="81">
        <v>285996</v>
      </c>
      <c r="C20" s="81">
        <v>0</v>
      </c>
      <c r="D20" s="81">
        <f t="shared" si="1"/>
        <v>285996</v>
      </c>
      <c r="E20" s="81">
        <v>181378</v>
      </c>
      <c r="F20" s="81">
        <v>180766</v>
      </c>
      <c r="G20" s="81">
        <f t="shared" si="2"/>
        <v>104618</v>
      </c>
    </row>
    <row r="21" spans="1:7" ht="7.5" customHeight="1" x14ac:dyDescent="0.25">
      <c r="A21" s="20"/>
      <c r="B21" s="81"/>
      <c r="C21" s="81"/>
      <c r="D21" s="81"/>
      <c r="E21" s="81"/>
      <c r="F21" s="81"/>
      <c r="G21" s="81"/>
    </row>
    <row r="22" spans="1:7" x14ac:dyDescent="0.25">
      <c r="A22" s="6" t="s">
        <v>363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</row>
    <row r="23" spans="1:7" x14ac:dyDescent="0.25">
      <c r="A23" s="6" t="s">
        <v>364</v>
      </c>
      <c r="B23" s="195"/>
      <c r="C23" s="195"/>
      <c r="D23" s="195"/>
      <c r="E23" s="195"/>
      <c r="F23" s="195"/>
      <c r="G23" s="195"/>
    </row>
    <row r="24" spans="1:7" x14ac:dyDescent="0.25">
      <c r="A24" s="20" t="s">
        <v>418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x14ac:dyDescent="0.25">
      <c r="A25" s="20" t="s">
        <v>419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420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421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422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423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424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425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426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ht="6" customHeight="1" x14ac:dyDescent="0.25">
      <c r="A33" s="20"/>
      <c r="B33" s="81"/>
      <c r="C33" s="81"/>
      <c r="D33" s="81"/>
      <c r="E33" s="81"/>
      <c r="F33" s="81"/>
      <c r="G33" s="81"/>
    </row>
    <row r="34" spans="1:7" x14ac:dyDescent="0.25">
      <c r="A34" s="16" t="s">
        <v>360</v>
      </c>
      <c r="B34" s="81">
        <f>B8+B22</f>
        <v>13528325</v>
      </c>
      <c r="C34" s="81">
        <f t="shared" ref="C34:G34" si="5">C8+C22</f>
        <v>0</v>
      </c>
      <c r="D34" s="81">
        <f t="shared" si="5"/>
        <v>13528325</v>
      </c>
      <c r="E34" s="81">
        <f t="shared" si="5"/>
        <v>10698961</v>
      </c>
      <c r="F34" s="81">
        <f t="shared" si="5"/>
        <v>10673118</v>
      </c>
      <c r="G34" s="81">
        <f t="shared" si="5"/>
        <v>2829364</v>
      </c>
    </row>
    <row r="35" spans="1:7" ht="6" customHeight="1" thickBot="1" x14ac:dyDescent="0.3">
      <c r="A35" s="9"/>
      <c r="B35" s="87"/>
      <c r="C35" s="87"/>
      <c r="D35" s="87"/>
      <c r="E35" s="87"/>
      <c r="F35" s="87"/>
      <c r="G35" s="87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B22:B23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workbookViewId="0">
      <selection activeCell="C22" sqref="C22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5" t="s">
        <v>415</v>
      </c>
      <c r="B1" s="116"/>
      <c r="C1" s="116"/>
      <c r="D1" s="116"/>
      <c r="E1" s="116"/>
      <c r="F1" s="116"/>
      <c r="G1" s="116"/>
      <c r="H1" s="192"/>
    </row>
    <row r="2" spans="1:8" x14ac:dyDescent="0.25">
      <c r="A2" s="149" t="s">
        <v>279</v>
      </c>
      <c r="B2" s="150"/>
      <c r="C2" s="150"/>
      <c r="D2" s="150"/>
      <c r="E2" s="150"/>
      <c r="F2" s="150"/>
      <c r="G2" s="150"/>
      <c r="H2" s="193"/>
    </row>
    <row r="3" spans="1:8" x14ac:dyDescent="0.25">
      <c r="A3" s="149" t="s">
        <v>365</v>
      </c>
      <c r="B3" s="150"/>
      <c r="C3" s="150"/>
      <c r="D3" s="150"/>
      <c r="E3" s="150"/>
      <c r="F3" s="150"/>
      <c r="G3" s="150"/>
      <c r="H3" s="193"/>
    </row>
    <row r="4" spans="1:8" x14ac:dyDescent="0.25">
      <c r="A4" s="149" t="s">
        <v>438</v>
      </c>
      <c r="B4" s="150"/>
      <c r="C4" s="150"/>
      <c r="D4" s="150"/>
      <c r="E4" s="150"/>
      <c r="F4" s="150"/>
      <c r="G4" s="150"/>
      <c r="H4" s="193"/>
    </row>
    <row r="5" spans="1:8" ht="15.75" thickBot="1" x14ac:dyDescent="0.3">
      <c r="A5" s="184" t="s">
        <v>1</v>
      </c>
      <c r="B5" s="185"/>
      <c r="C5" s="185"/>
      <c r="D5" s="185"/>
      <c r="E5" s="185"/>
      <c r="F5" s="185"/>
      <c r="G5" s="185"/>
      <c r="H5" s="194"/>
    </row>
    <row r="6" spans="1:8" ht="15.75" thickBot="1" x14ac:dyDescent="0.3">
      <c r="A6" s="115" t="s">
        <v>2</v>
      </c>
      <c r="B6" s="117"/>
      <c r="C6" s="137" t="s">
        <v>281</v>
      </c>
      <c r="D6" s="138"/>
      <c r="E6" s="138"/>
      <c r="F6" s="138"/>
      <c r="G6" s="139"/>
      <c r="H6" s="142" t="s">
        <v>282</v>
      </c>
    </row>
    <row r="7" spans="1:8" ht="36.75" thickBot="1" x14ac:dyDescent="0.3">
      <c r="A7" s="184"/>
      <c r="B7" s="186"/>
      <c r="C7" s="106" t="s">
        <v>168</v>
      </c>
      <c r="D7" s="106" t="s">
        <v>283</v>
      </c>
      <c r="E7" s="106" t="s">
        <v>284</v>
      </c>
      <c r="F7" s="106" t="s">
        <v>169</v>
      </c>
      <c r="G7" s="106" t="s">
        <v>186</v>
      </c>
      <c r="H7" s="143"/>
    </row>
    <row r="8" spans="1:8" x14ac:dyDescent="0.25">
      <c r="A8" s="198"/>
      <c r="B8" s="199"/>
      <c r="C8" s="53"/>
      <c r="D8" s="53"/>
      <c r="E8" s="53"/>
      <c r="F8" s="53"/>
      <c r="G8" s="53"/>
      <c r="H8" s="53"/>
    </row>
    <row r="9" spans="1:8" ht="16.5" customHeight="1" x14ac:dyDescent="0.25">
      <c r="A9" s="200" t="s">
        <v>366</v>
      </c>
      <c r="B9" s="201"/>
      <c r="C9" s="81">
        <f>C10+C20+C29+C40</f>
        <v>13528325</v>
      </c>
      <c r="D9" s="81">
        <f t="shared" ref="D9:H9" si="0">D10+D20+D29+D40</f>
        <v>0</v>
      </c>
      <c r="E9" s="81">
        <f t="shared" si="0"/>
        <v>13528325</v>
      </c>
      <c r="F9" s="81">
        <f t="shared" si="0"/>
        <v>10698961</v>
      </c>
      <c r="G9" s="81">
        <f t="shared" si="0"/>
        <v>10673118</v>
      </c>
      <c r="H9" s="81">
        <f t="shared" si="0"/>
        <v>2829364</v>
      </c>
    </row>
    <row r="10" spans="1:8" x14ac:dyDescent="0.25">
      <c r="A10" s="167" t="s">
        <v>367</v>
      </c>
      <c r="B10" s="182"/>
      <c r="C10" s="85">
        <f>SUM(C11:C18)</f>
        <v>13528325</v>
      </c>
      <c r="D10" s="85">
        <f t="shared" ref="D10:H10" si="1">SUM(D11:D18)</f>
        <v>0</v>
      </c>
      <c r="E10" s="85">
        <f t="shared" si="1"/>
        <v>13528325</v>
      </c>
      <c r="F10" s="85">
        <f t="shared" si="1"/>
        <v>10698961</v>
      </c>
      <c r="G10" s="85">
        <f t="shared" si="1"/>
        <v>10673118</v>
      </c>
      <c r="H10" s="85">
        <f t="shared" si="1"/>
        <v>2829364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13528325</v>
      </c>
      <c r="D12" s="85">
        <v>0</v>
      </c>
      <c r="E12" s="85">
        <f t="shared" ref="E12:E18" si="2">C12+D12</f>
        <v>13528325</v>
      </c>
      <c r="F12" s="85">
        <v>10698961</v>
      </c>
      <c r="G12" s="85">
        <v>10673118</v>
      </c>
      <c r="H12" s="85">
        <f t="shared" ref="H12:H18" si="3">E12-F12</f>
        <v>2829364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67" t="s">
        <v>376</v>
      </c>
      <c r="B20" s="182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67" t="s">
        <v>384</v>
      </c>
      <c r="B29" s="182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67" t="s">
        <v>394</v>
      </c>
      <c r="B40" s="182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67" t="s">
        <v>399</v>
      </c>
      <c r="B46" s="182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67" t="s">
        <v>367</v>
      </c>
      <c r="B47" s="182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67" t="s">
        <v>376</v>
      </c>
      <c r="B57" s="182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67" t="s">
        <v>384</v>
      </c>
      <c r="B66" s="182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67" t="s">
        <v>394</v>
      </c>
      <c r="B77" s="182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67" t="s">
        <v>360</v>
      </c>
      <c r="B83" s="182"/>
      <c r="C83" s="85">
        <f>C9+C46</f>
        <v>13528325</v>
      </c>
      <c r="D83" s="85">
        <f t="shared" ref="D83:H83" si="14">D9+D46</f>
        <v>0</v>
      </c>
      <c r="E83" s="85">
        <f t="shared" si="14"/>
        <v>13528325</v>
      </c>
      <c r="F83" s="85">
        <f t="shared" si="14"/>
        <v>10698961</v>
      </c>
      <c r="G83" s="85">
        <f t="shared" si="14"/>
        <v>10673118</v>
      </c>
      <c r="H83" s="85">
        <f t="shared" si="14"/>
        <v>2829364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C22" sqref="C22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5" t="s">
        <v>415</v>
      </c>
      <c r="B1" s="116"/>
      <c r="C1" s="116"/>
      <c r="D1" s="116"/>
      <c r="E1" s="116"/>
      <c r="F1" s="116"/>
      <c r="G1" s="192"/>
    </row>
    <row r="2" spans="1:7" x14ac:dyDescent="0.25">
      <c r="A2" s="149" t="s">
        <v>279</v>
      </c>
      <c r="B2" s="150"/>
      <c r="C2" s="150"/>
      <c r="D2" s="150"/>
      <c r="E2" s="150"/>
      <c r="F2" s="150"/>
      <c r="G2" s="193"/>
    </row>
    <row r="3" spans="1:7" x14ac:dyDescent="0.25">
      <c r="A3" s="149" t="s">
        <v>400</v>
      </c>
      <c r="B3" s="150"/>
      <c r="C3" s="150"/>
      <c r="D3" s="150"/>
      <c r="E3" s="150"/>
      <c r="F3" s="150"/>
      <c r="G3" s="193"/>
    </row>
    <row r="4" spans="1:7" x14ac:dyDescent="0.25">
      <c r="A4" s="149" t="s">
        <v>438</v>
      </c>
      <c r="B4" s="150"/>
      <c r="C4" s="150"/>
      <c r="D4" s="150"/>
      <c r="E4" s="150"/>
      <c r="F4" s="150"/>
      <c r="G4" s="193"/>
    </row>
    <row r="5" spans="1:7" ht="15.75" thickBot="1" x14ac:dyDescent="0.3">
      <c r="A5" s="184" t="s">
        <v>1</v>
      </c>
      <c r="B5" s="185"/>
      <c r="C5" s="185"/>
      <c r="D5" s="185"/>
      <c r="E5" s="185"/>
      <c r="F5" s="185"/>
      <c r="G5" s="194"/>
    </row>
    <row r="6" spans="1:7" ht="15.75" thickBot="1" x14ac:dyDescent="0.3">
      <c r="A6" s="144" t="s">
        <v>2</v>
      </c>
      <c r="B6" s="137" t="s">
        <v>281</v>
      </c>
      <c r="C6" s="138"/>
      <c r="D6" s="138"/>
      <c r="E6" s="138"/>
      <c r="F6" s="139"/>
      <c r="G6" s="142" t="s">
        <v>282</v>
      </c>
    </row>
    <row r="7" spans="1:7" ht="36.75" thickBot="1" x14ac:dyDescent="0.3">
      <c r="A7" s="146"/>
      <c r="B7" s="106" t="s">
        <v>168</v>
      </c>
      <c r="C7" s="106" t="s">
        <v>283</v>
      </c>
      <c r="D7" s="106" t="s">
        <v>284</v>
      </c>
      <c r="E7" s="106" t="s">
        <v>401</v>
      </c>
      <c r="F7" s="106" t="s">
        <v>186</v>
      </c>
      <c r="G7" s="143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2019-10-18T16:22:21Z</cp:lastPrinted>
  <dcterms:created xsi:type="dcterms:W3CDTF">2016-12-23T19:11:27Z</dcterms:created>
  <dcterms:modified xsi:type="dcterms:W3CDTF">2019-10-21T18:44:06Z</dcterms:modified>
</cp:coreProperties>
</file>