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CORACYT\"/>
    </mc:Choice>
  </mc:AlternateContent>
  <xr:revisionPtr revIDLastSave="0" documentId="10_ncr:8100000_{E6D620E1-B76D-4E18-80F0-65B0C3254806}" xr6:coauthVersionLast="32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<sst xmlns="http://schemas.openxmlformats.org/spreadsheetml/2006/main" count="680" uniqueCount="452">
  <si>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</si>
  <si>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</si>
  <si>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</si>
  <si>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</si>
  <si>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</si>
  <si>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</si>
  <si>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</si>
  <si>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</si>
  <si>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</si>
  <si>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</si>
  <si>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</si>
  <si>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</si>
  <si>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</si>
  <si>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</si>
  <si>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</si>
  <si>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</si>
  <si>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</si>
  <si>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</si>
  <si>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</si>
  <si>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</si>
  <si>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</si>
  <si>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</si>
  <si>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</si>
  <si>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</si>
  <si>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</si>
  <si>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</si>
  <si>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</si>
  <si>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</si>
  <si>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</si>
  <si>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</si>
  <si>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</si>
  <si>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</si>
  <si>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</si>
  <si>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</si>
  <si>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</si>
  <si>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</si>
  <si>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</si>
  <si>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</si>
  <si>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</si>
  <si>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</si>
  <si>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</si>
  <si>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</si>
  <si>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</si>
  <si>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</si>
  <si>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</si>
  <si>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</si>
  <si>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</si>
  <si>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</si>
  <si>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</si>
  <si>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</si>
  <si>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</si>
  <si>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</si>
  <si>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</si>
  <si>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</si>
  <si>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</si>
  <si>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</si>
  <si>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</si>
  <si>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</si>
  <si>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</si>
  <si>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</si>
  <si>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</si>
  <si>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</si>
  <si>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</si>
  <si>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</si>
  <si>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</si>
  <si>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</si>
  <si>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</si>
  <si>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</si>
  <si>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</si>
  <si>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</si>
  <si>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</si>
  <si>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</si>
  <si>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</si>
  <si>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</si>
  <si>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</si>
  <si>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</si>
  <si>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</si>
  <si>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</si>
  <si>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</si>
  <si>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</si>
  <si>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</si>
  <si>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</si>
  <si>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</si>
  <si>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</si>
  <si>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</si>
  <si>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</si>
  <si>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</si>
  <si>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</si>
  <si>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</si>
  <si>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</si>
  <si>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</si>
  <si>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</si>
  <si>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</si>
  <si>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</si>
  <si>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</si>
  <si>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</si>
  <si>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</si>
  <si>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</si>
  <si>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</si>
  <si>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</si>
  <si>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</si>
  <si>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</si>
  <si>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</si>
  <si>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</si>
  <si>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</si>
  <si>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</si>
  <si>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</si>
  <si>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</si>
  <si>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</si>
  <si>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</si>
  <si>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</si>
  <si>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</si>
  <si>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</si>
  <si>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</si>
  <si>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</si>
  <si>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</si>
  <si>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</si>
  <si>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</si>
  <si>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</si>
  <si>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</si>
  <si>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</si>
  <si>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</si>
  <si>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</si>
  <si>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</si>
  <si>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</si>
  <si>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</si>
  <si>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</si>
  <si>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</si>
  <si>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</si>
  <si>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</si>
  <si>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</si>
  <si>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</si>
  <si>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</si>
  <si>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</si>
  <si>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</si>
  <si>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</si>
  <si>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</si>
  <si>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</si>
  <si>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</si>
  <si>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</si>
  <si>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</si>
  <si>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</si>
  <si>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</si>
  <si>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</si>
  <si>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</si>
  <si>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</si>
  <si>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</si>
  <si>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</si>
  <si>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</si>
  <si>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</si>
  <si>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</si>
  <si>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</si>
  <si>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</si>
  <si>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</si>
  <si>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</si>
  <si>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</si>
  <si>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</si>
  <si>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</si>
  <si>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</si>
  <si>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</si>
  <si>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</si>
  <si>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</si>
  <si>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</si>
  <si>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</si>
  <si>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</si>
  <si>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</si>
  <si>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</si>
  <si>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</si>
  <si>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</si>
  <si>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</si>
  <si>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</si>
  <si>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</si>
  <si>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</si>
  <si>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</si>
  <si>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</si>
  <si>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</si>
  <si>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</si>
  <si>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</si>
  <si>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</si>
  <si>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</si>
  <si>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</si>
  <si>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</si>
  <si>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</si>
  <si>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</si>
  <si>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</si>
  <si>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</si>
  <si>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</si>
  <si>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</si>
  <si>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</si>
  <si>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</si>
  <si>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</si>
  <si>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</si>
  <si>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</si>
  <si>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</si>
  <si>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</si>
  <si>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</si>
  <si>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</si>
  <si>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</si>
  <si>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</si>
  <si>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</si>
  <si>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</si>
  <si>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</si>
  <si>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</si>
  <si>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</si>
  <si>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</si>
  <si>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</si>
  <si>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</si>
  <si>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</si>
  <si>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</si>
  <si>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</si>
  <si>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</si>
  <si>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</si>
  <si>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</si>
  <si>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</si>
  <si>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</si>
  <si>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</si>
  <si>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</si>
  <si>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</si>
  <si>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</si>
  <si>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</si>
  <si>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</si>
  <si>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</si>
  <si>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</si>
  <si>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</si>
  <si>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</si>
  <si>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</si>
  <si>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</si>
  <si>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</si>
  <si>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</si>
  <si>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</si>
  <si>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</si>
  <si>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</si>
  <si>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</si>
  <si>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</si>
  <si>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</si>
  <si>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</si>
  <si>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</si>
  <si>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</si>
  <si>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</si>
  <si>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</si>
  <si>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</si>
  <si>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</si>
  <si>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</si>
  <si>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</si>
  <si>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</si>
  <si>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</si>
  <si>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</si>
  <si>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</si>
  <si>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</si>
  <si>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</si>
  <si>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</si>
  <si>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</si>
  <si>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</si>
  <si>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</si>
  <si>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</si>
  <si>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</si>
  <si>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</si>
  <si>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</si>
  <si>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</si>
  <si>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</si>
  <si>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</si>
  <si>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</si>
  <si>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</si>
  <si>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</si>
  <si>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</si>
  <si>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</si>
  <si>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</si>
  <si>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</si>
  <si>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</si>
  <si>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</si>
  <si>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</si>
  <si>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</si>
  <si>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</si>
  <si>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</si>
  <si>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</si>
  <si>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</si>
  <si>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</si>
  <si>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</si>
  <si>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</si>
  <si>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</si>
  <si>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</si>
  <si>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</si>
  <si>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</si>
  <si>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</si>
  <si>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</si>
  <si>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</si>
  <si>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</si>
  <si>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</si>
  <si>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</si>
  <si>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</si>
  <si>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</si>
  <si>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</si>
  <si>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</si>
  <si>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</si>
  <si>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</si>
  <si>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</si>
  <si>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</si>
  <si>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</si>
  <si>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</si>
  <si>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</si>
  <si>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</si>
  <si>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</si>
  <si>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</si>
  <si>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</si>
  <si>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</si>
  <si>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</si>
  <si>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</si>
  <si>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</si>
  <si>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</si>
  <si>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</si>
  <si>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</si>
  <si>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</si>
  <si>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</si>
  <si>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</si>
  <si>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</si>
  <si>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</si>
  <si>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</si>
  <si>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</si>
  <si>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</si>
  <si>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</si>
  <si>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</si>
  <si>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</si>
  <si>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</si>
  <si>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</si>
  <si>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</si>
  <si>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</si>
  <si>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</si>
  <si>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</si>
  <si>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</si>
  <si>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</si>
  <si>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</si>
  <si>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</si>
  <si>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</si>
  <si>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</si>
  <si>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</si>
  <si>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</si>
  <si>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</si>
  <si>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</si>
  <si>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</si>
  <si>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</si>
  <si>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</si>
  <si>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</si>
  <si>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</si>
  <si>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</si>
  <si>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</si>
  <si>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</si>
  <si>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</si>
  <si>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</si>
  <si>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</si>
  <si>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</si>
  <si>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</si>
  <si>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</si>
  <si>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</si>
  <si>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</si>
  <si>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</si>
  <si>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</si>
  <si>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</si>
  <si>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</si>
  <si>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</si>
  <si>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</si>
  <si>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</si>
  <si>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</si>
  <si>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</si>
  <si>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</si>
  <si>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</si>
  <si>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</si>
  <si>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</si>
  <si>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</si>
  <si>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</si>
  <si>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</si>
  <si>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</si>
  <si>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</si>
  <si>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</si>
  <si>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</si>
  <si>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</si>
  <si>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</si>
  <si>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</si>
  <si>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</si>
  <si>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</si>
  <si>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</si>
  <si>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</si>
  <si>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</si>
  <si>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</si>
  <si>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</si>
  <si>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</si>
  <si>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</si>
  <si>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</si>
  <si>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</si>
  <si>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</si>
  <si>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</si>
  <si>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</si>
  <si>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</si>
  <si>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</si>
  <si>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</si>
  <si>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</si>
  <si>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</si>
  <si>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</si>
  <si>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</si>
  <si>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</si>
  <si>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</si>
  <si>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</si>
  <si>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</si>
  <si>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</si>
  <si>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</si>
  <si>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</si>
  <si>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</si>
  <si>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</si>
  <si>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</si>
  <si>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</si>
  <si>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</si>
  <si>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</si>
  <si>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</si>
  <si>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</si>
  <si>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</si>
  <si>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</si>
  <si>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</si>
  <si>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</si>
  <si>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</si>
  <si>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</si>
  <si>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</si>
  <si>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</si>
  <si>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</si>
  <si>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</si>
  <si>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</si>
  <si>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</si>
  <si>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</si>
  <si>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</si>
  <si>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</si>
  <si>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</si>
  <si>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</si>
  <si>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</si>
  <si>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</si>
  <si>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</si>
  <si>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</si>
  <si>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</si>
  <si>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</si>
  <si>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</si>
  <si>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</si>
  <si>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</si>
  <si>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</si>
  <si>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</si>
  <si>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</si>
  <si>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</si>
  <si>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</si>
  <si>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</si>
  <si>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</si>
  <si>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</si>
  <si>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2019</t>
  </si>
  <si>
    <t>al 31 de Diciembre de 2019 (d)</t>
  </si>
  <si>
    <t>Del 1 de Enero al 31 de Diciembre de 2020</t>
  </si>
  <si>
    <t>Del 1 de Enero Al 31 de Diciembre de 2020</t>
  </si>
  <si>
    <t>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</si>
</sst>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40" zoomScaleNormal="140" workbookViewId="0">
      <selection activeCell="A13" sqref="A13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451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2020</v>
      </c>
      <c r="C5" s="155" t="s">
        <v>447</v>
      </c>
      <c r="D5" s="115" t="s">
        <v>2</v>
      </c>
      <c r="E5" s="114">
        <v>2020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19609</v>
      </c>
      <c r="C8" s="119">
        <f>SUM(C9:C15)</f>
        <v>582660</v>
      </c>
      <c r="D8" s="118" t="s">
        <v>8</v>
      </c>
      <c r="E8" s="119">
        <f>SUM(E9:E17)</f>
        <v>22061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19609</v>
      </c>
      <c r="C10" s="121">
        <v>582660</v>
      </c>
      <c r="D10" s="123" t="s">
        <v>402</v>
      </c>
      <c r="E10" s="121">
        <v>21285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367400</v>
      </c>
      <c r="C16" s="119">
        <f>SUM(C17:C23)</f>
        <v>197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367400</v>
      </c>
      <c r="C19" s="121">
        <v>197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387009</v>
      </c>
      <c r="C46" s="56">
        <f>C40+C37+C36+C30+C24+C16+C8</f>
        <v>582857</v>
      </c>
      <c r="D46" s="118" t="s">
        <v>23</v>
      </c>
      <c r="E46" s="56">
        <f>E41+E37+E30+E26+E25+E22+E18+E8</f>
        <v>22061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38865030</v>
      </c>
      <c r="C63" s="56">
        <f>C61+C46</f>
        <v>39060878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38842969</v>
      </c>
      <c r="F69" s="138">
        <f>SUM(F70:F74)</f>
        <v>39038817</v>
      </c>
    </row>
    <row r="70" spans="1:6" x14ac:dyDescent="0.25">
      <c r="A70" s="122"/>
      <c r="B70" s="121"/>
      <c r="C70" s="121"/>
      <c r="D70" s="123" t="s">
        <v>51</v>
      </c>
      <c r="E70" s="121">
        <v>-195848</v>
      </c>
      <c r="F70" s="121">
        <v>674761</v>
      </c>
    </row>
    <row r="71" spans="1:6" x14ac:dyDescent="0.25">
      <c r="A71" s="122"/>
      <c r="B71" s="121"/>
      <c r="C71" s="121"/>
      <c r="D71" s="123" t="s">
        <v>52</v>
      </c>
      <c r="E71" s="121">
        <v>39038817</v>
      </c>
      <c r="F71" s="121">
        <v>38364056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38842969</v>
      </c>
      <c r="F80" s="157">
        <f>F76+F69+F64</f>
        <v>39038817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38865030</v>
      </c>
      <c r="F82" s="56">
        <f>F80+F60</f>
        <v>39060878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20" zoomScaleNormal="120" workbookViewId="0">
      <selection activeCell="F9" sqref="F9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449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448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7753108</v>
      </c>
      <c r="E17" s="88">
        <v>7688108</v>
      </c>
      <c r="F17" s="88">
        <v>0</v>
      </c>
      <c r="G17" s="57"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7753108</v>
      </c>
      <c r="E19" s="56">
        <f t="shared" si="4"/>
        <v>7688108</v>
      </c>
      <c r="F19" s="56">
        <f t="shared" si="4"/>
        <v>0</v>
      </c>
      <c r="G19" s="56">
        <f t="shared" si="4"/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E7" sqref="E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449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A4" sqref="A4:E4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449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29369792</v>
      </c>
      <c r="D7" s="103">
        <f t="shared" ref="D7:E7" si="0">SUM(D8:D10)</f>
        <v>27294298</v>
      </c>
      <c r="E7" s="103">
        <f t="shared" si="0"/>
        <v>26977478</v>
      </c>
    </row>
    <row r="8" spans="1:5" ht="12" customHeight="1" x14ac:dyDescent="0.25">
      <c r="A8" s="21"/>
      <c r="B8" s="23" t="s">
        <v>135</v>
      </c>
      <c r="C8" s="104">
        <v>29369792</v>
      </c>
      <c r="D8" s="104">
        <v>27294298</v>
      </c>
      <c r="E8" s="104">
        <v>26977478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29369792</v>
      </c>
      <c r="D12" s="99">
        <f t="shared" ref="D12:E12" si="1">SUM(D13:D14)</f>
        <v>27490146</v>
      </c>
      <c r="E12" s="99">
        <f t="shared" si="1"/>
        <v>27490146</v>
      </c>
    </row>
    <row r="13" spans="1:5" ht="11.25" customHeight="1" x14ac:dyDescent="0.25">
      <c r="A13" s="21"/>
      <c r="B13" s="23" t="s">
        <v>139</v>
      </c>
      <c r="C13" s="98">
        <v>29369792</v>
      </c>
      <c r="D13" s="98">
        <v>27490146</v>
      </c>
      <c r="E13" s="98">
        <v>27490146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-195848</v>
      </c>
      <c r="E20" s="103">
        <f t="shared" si="2"/>
        <v>-512668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-195848</v>
      </c>
      <c r="E21" s="103">
        <f t="shared" si="3"/>
        <v>-512668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-195848</v>
      </c>
      <c r="E22" s="103">
        <f t="shared" si="4"/>
        <v>-512668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-195848</v>
      </c>
      <c r="E31" s="99">
        <f t="shared" si="6"/>
        <v>-512668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29369792</v>
      </c>
      <c r="D50" s="106">
        <v>27294298</v>
      </c>
      <c r="E50" s="106">
        <v>26977478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29369792</v>
      </c>
      <c r="D55" s="106">
        <v>27490146</v>
      </c>
      <c r="E55" s="106">
        <v>27490146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-195848</v>
      </c>
      <c r="E59" s="105">
        <f t="shared" si="11"/>
        <v>-512668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-195848</v>
      </c>
      <c r="E60" s="105">
        <f t="shared" si="12"/>
        <v>-512668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="120" zoomScaleNormal="120" workbookViewId="0">
      <selection activeCell="A4" sqref="A4:I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449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36</v>
      </c>
      <c r="H14" s="68">
        <v>36</v>
      </c>
      <c r="I14" s="68">
        <v>36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189750</v>
      </c>
      <c r="F16" s="68">
        <v>189750</v>
      </c>
      <c r="G16" s="68">
        <v>142800</v>
      </c>
      <c r="H16" s="68">
        <v>141190</v>
      </c>
      <c r="I16" s="68">
        <v>141190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29369792</v>
      </c>
      <c r="E18" s="69">
        <f t="shared" ref="E18:I18" si="0">SUM(E19:E29)</f>
        <v>-1055675</v>
      </c>
      <c r="F18" s="69">
        <f t="shared" si="0"/>
        <v>28314117</v>
      </c>
      <c r="G18" s="69">
        <f t="shared" si="0"/>
        <v>27151462</v>
      </c>
      <c r="H18" s="69">
        <f t="shared" si="0"/>
        <v>26836252</v>
      </c>
      <c r="I18" s="69">
        <f t="shared" si="0"/>
        <v>2533540</v>
      </c>
    </row>
    <row r="19" spans="1:9" ht="12.75" customHeight="1" x14ac:dyDescent="0.25">
      <c r="A19" s="35"/>
      <c r="B19" s="36"/>
      <c r="C19" s="38" t="s">
        <v>188</v>
      </c>
      <c r="D19" s="68">
        <v>29369792</v>
      </c>
      <c r="E19" s="68">
        <v>-1055675</v>
      </c>
      <c r="F19" s="68">
        <v>28314117</v>
      </c>
      <c r="G19" s="68">
        <v>27151462</v>
      </c>
      <c r="H19" s="68">
        <v>26836252</v>
      </c>
      <c r="I19" s="68">
        <v>2533540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29369792</v>
      </c>
      <c r="E43" s="248">
        <f t="shared" ref="E43:I43" si="3">E10+E11+E12+E13+E14+E15+E16+E17+E18+E30+E36+E37+E39</f>
        <v>-865925</v>
      </c>
      <c r="F43" s="248">
        <f t="shared" si="3"/>
        <v>28503867</v>
      </c>
      <c r="G43" s="248">
        <f t="shared" si="3"/>
        <v>27294298</v>
      </c>
      <c r="H43" s="248">
        <f t="shared" si="3"/>
        <v>26977478</v>
      </c>
      <c r="I43" s="248">
        <f t="shared" si="3"/>
        <v>2674766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29369792</v>
      </c>
      <c r="E73" s="70">
        <f t="shared" ref="E73:I73" si="9">E43+E68+E70</f>
        <v>-865925</v>
      </c>
      <c r="F73" s="70">
        <f t="shared" si="9"/>
        <v>28503867</v>
      </c>
      <c r="G73" s="70">
        <f t="shared" si="9"/>
        <v>27294298</v>
      </c>
      <c r="H73" s="70">
        <f t="shared" si="9"/>
        <v>26977478</v>
      </c>
      <c r="I73" s="70">
        <f t="shared" si="9"/>
        <v>2674766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D10" sqref="D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449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29369792</v>
      </c>
      <c r="D8" s="77">
        <f t="shared" ref="D8:H8" si="0">D9+D17+D27+D37+D47+D57+D61+D70+D74</f>
        <v>-435189</v>
      </c>
      <c r="E8" s="77">
        <f t="shared" si="0"/>
        <v>28934603</v>
      </c>
      <c r="F8" s="77">
        <f t="shared" si="0"/>
        <v>27490146</v>
      </c>
      <c r="G8" s="77">
        <f t="shared" si="0"/>
        <v>27490146</v>
      </c>
      <c r="H8" s="77">
        <f t="shared" si="0"/>
        <v>1444457</v>
      </c>
    </row>
    <row r="9" spans="1:8" x14ac:dyDescent="0.25">
      <c r="A9" s="255" t="s">
        <v>249</v>
      </c>
      <c r="B9" s="256"/>
      <c r="C9" s="77">
        <f>SUM(C10:C16)</f>
        <v>15105292</v>
      </c>
      <c r="D9" s="77">
        <f t="shared" ref="D9:H9" si="1">SUM(D10:D16)</f>
        <v>-1136553</v>
      </c>
      <c r="E9" s="77">
        <f t="shared" si="1"/>
        <v>13968739</v>
      </c>
      <c r="F9" s="77">
        <f t="shared" si="1"/>
        <v>13433974</v>
      </c>
      <c r="G9" s="77">
        <f t="shared" si="1"/>
        <v>13433974</v>
      </c>
      <c r="H9" s="77">
        <f t="shared" si="1"/>
        <v>534765</v>
      </c>
    </row>
    <row r="10" spans="1:8" ht="11.1" customHeight="1" x14ac:dyDescent="0.25">
      <c r="A10" s="45"/>
      <c r="B10" s="44" t="s">
        <v>250</v>
      </c>
      <c r="C10" s="78">
        <v>4513806</v>
      </c>
      <c r="D10" s="78">
        <v>-384360</v>
      </c>
      <c r="E10" s="78">
        <v>4129446</v>
      </c>
      <c r="F10" s="78">
        <v>4034388</v>
      </c>
      <c r="G10" s="78">
        <v>4034388</v>
      </c>
      <c r="H10" s="78">
        <v>95058</v>
      </c>
    </row>
    <row r="11" spans="1:8" ht="11.1" customHeight="1" x14ac:dyDescent="0.25">
      <c r="A11" s="45"/>
      <c r="B11" s="44" t="s">
        <v>251</v>
      </c>
      <c r="C11" s="78">
        <v>3475427</v>
      </c>
      <c r="D11" s="78">
        <v>-96777</v>
      </c>
      <c r="E11" s="78">
        <v>3378650</v>
      </c>
      <c r="F11" s="78">
        <v>3333489</v>
      </c>
      <c r="G11" s="78">
        <v>3333489</v>
      </c>
      <c r="H11" s="78">
        <v>45161</v>
      </c>
    </row>
    <row r="12" spans="1:8" ht="11.1" customHeight="1" x14ac:dyDescent="0.25">
      <c r="A12" s="45"/>
      <c r="B12" s="44" t="s">
        <v>252</v>
      </c>
      <c r="C12" s="78">
        <v>1022784</v>
      </c>
      <c r="D12" s="78">
        <v>-113360</v>
      </c>
      <c r="E12" s="78">
        <v>909424</v>
      </c>
      <c r="F12" s="78">
        <v>848359</v>
      </c>
      <c r="G12" s="78">
        <v>848359</v>
      </c>
      <c r="H12" s="78">
        <v>61065</v>
      </c>
    </row>
    <row r="13" spans="1:8" ht="11.1" customHeight="1" x14ac:dyDescent="0.25">
      <c r="A13" s="45"/>
      <c r="B13" s="44" t="s">
        <v>253</v>
      </c>
      <c r="C13" s="78">
        <v>485294</v>
      </c>
      <c r="D13" s="78">
        <v>-56802</v>
      </c>
      <c r="E13" s="78">
        <v>428492</v>
      </c>
      <c r="F13" s="78">
        <v>399937</v>
      </c>
      <c r="G13" s="78">
        <v>399937</v>
      </c>
      <c r="H13" s="78">
        <v>28555</v>
      </c>
    </row>
    <row r="14" spans="1:8" ht="11.1" customHeight="1" x14ac:dyDescent="0.25">
      <c r="A14" s="45"/>
      <c r="B14" s="44" t="s">
        <v>254</v>
      </c>
      <c r="C14" s="78">
        <v>5607981</v>
      </c>
      <c r="D14" s="78">
        <v>-485254</v>
      </c>
      <c r="E14" s="78">
        <v>5122727</v>
      </c>
      <c r="F14" s="78">
        <v>4817801</v>
      </c>
      <c r="G14" s="78">
        <v>4817801</v>
      </c>
      <c r="H14" s="78">
        <v>304926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1223750</v>
      </c>
      <c r="D17" s="77">
        <f t="shared" ref="D17:H17" si="2">SUM(D18:D26)</f>
        <v>191823</v>
      </c>
      <c r="E17" s="77">
        <f t="shared" si="2"/>
        <v>1415573</v>
      </c>
      <c r="F17" s="77">
        <f t="shared" si="2"/>
        <v>1147170</v>
      </c>
      <c r="G17" s="77">
        <f t="shared" si="2"/>
        <v>1147170</v>
      </c>
      <c r="H17" s="77">
        <f t="shared" si="2"/>
        <v>268403</v>
      </c>
    </row>
    <row r="18" spans="1:8" ht="11.1" customHeight="1" x14ac:dyDescent="0.25">
      <c r="A18" s="45"/>
      <c r="B18" s="73" t="s">
        <v>258</v>
      </c>
      <c r="C18" s="78">
        <v>383000</v>
      </c>
      <c r="D18" s="78">
        <v>1212</v>
      </c>
      <c r="E18" s="78">
        <v>384212</v>
      </c>
      <c r="F18" s="78">
        <v>369476</v>
      </c>
      <c r="G18" s="78">
        <v>369476</v>
      </c>
      <c r="H18" s="78">
        <v>14736</v>
      </c>
    </row>
    <row r="19" spans="1:8" ht="11.1" customHeight="1" x14ac:dyDescent="0.25">
      <c r="A19" s="45"/>
      <c r="B19" s="44" t="s">
        <v>259</v>
      </c>
      <c r="C19" s="78">
        <v>83000</v>
      </c>
      <c r="D19" s="78">
        <v>-23618</v>
      </c>
      <c r="E19" s="78">
        <v>59382</v>
      </c>
      <c r="F19" s="78">
        <v>49444</v>
      </c>
      <c r="G19" s="78">
        <v>49444</v>
      </c>
      <c r="H19" s="78">
        <v>9938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49000</v>
      </c>
      <c r="D21" s="78">
        <v>220844</v>
      </c>
      <c r="E21" s="78">
        <v>269844</v>
      </c>
      <c r="F21" s="78">
        <v>58977</v>
      </c>
      <c r="G21" s="78">
        <v>58977</v>
      </c>
      <c r="H21" s="78">
        <v>210867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2205</v>
      </c>
      <c r="E22" s="78">
        <v>8205</v>
      </c>
      <c r="F22" s="78">
        <v>7654</v>
      </c>
      <c r="G22" s="78">
        <v>7654</v>
      </c>
      <c r="H22" s="78">
        <v>551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7649</v>
      </c>
      <c r="E23" s="78">
        <v>487649</v>
      </c>
      <c r="F23" s="78">
        <v>485496</v>
      </c>
      <c r="G23" s="78">
        <v>485496</v>
      </c>
      <c r="H23" s="78">
        <v>2153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222750</v>
      </c>
      <c r="D26" s="78">
        <v>-16469</v>
      </c>
      <c r="E26" s="78">
        <v>206281</v>
      </c>
      <c r="F26" s="78">
        <v>176123</v>
      </c>
      <c r="G26" s="78">
        <v>176123</v>
      </c>
      <c r="H26" s="78">
        <v>30158</v>
      </c>
    </row>
    <row r="27" spans="1:8" x14ac:dyDescent="0.25">
      <c r="A27" s="255" t="s">
        <v>267</v>
      </c>
      <c r="B27" s="256"/>
      <c r="C27" s="77">
        <f>SUM(C28:C36)</f>
        <v>4586750</v>
      </c>
      <c r="D27" s="77">
        <f t="shared" ref="D27:H27" si="3">SUM(D28:D36)</f>
        <v>509541</v>
      </c>
      <c r="E27" s="77">
        <f t="shared" si="3"/>
        <v>5096291</v>
      </c>
      <c r="F27" s="77">
        <f t="shared" si="3"/>
        <v>4458766</v>
      </c>
      <c r="G27" s="77">
        <f t="shared" si="3"/>
        <v>4458766</v>
      </c>
      <c r="H27" s="77">
        <f t="shared" si="3"/>
        <v>637525</v>
      </c>
    </row>
    <row r="28" spans="1:8" ht="11.1" customHeight="1" x14ac:dyDescent="0.25">
      <c r="A28" s="45"/>
      <c r="B28" s="44" t="s">
        <v>268</v>
      </c>
      <c r="C28" s="78">
        <v>4006950</v>
      </c>
      <c r="D28" s="78">
        <v>-29311</v>
      </c>
      <c r="E28" s="78">
        <v>3977639</v>
      </c>
      <c r="F28" s="78">
        <v>3663662</v>
      </c>
      <c r="G28" s="78">
        <v>3663662</v>
      </c>
      <c r="H28" s="78">
        <v>313977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40000</v>
      </c>
      <c r="G29" s="78">
        <v>40000</v>
      </c>
      <c r="H29" s="78">
        <v>20000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123400</v>
      </c>
      <c r="D31" s="78">
        <v>784</v>
      </c>
      <c r="E31" s="78">
        <v>124184</v>
      </c>
      <c r="F31" s="78">
        <v>104120</v>
      </c>
      <c r="G31" s="78">
        <v>104120</v>
      </c>
      <c r="H31" s="78">
        <v>20064</v>
      </c>
    </row>
    <row r="32" spans="1:8" ht="11.1" customHeight="1" x14ac:dyDescent="0.25">
      <c r="A32" s="45"/>
      <c r="B32" s="73" t="s">
        <v>272</v>
      </c>
      <c r="C32" s="78">
        <v>81400</v>
      </c>
      <c r="D32" s="78">
        <v>373108</v>
      </c>
      <c r="E32" s="78">
        <v>454508</v>
      </c>
      <c r="F32" s="78">
        <v>284245</v>
      </c>
      <c r="G32" s="78">
        <v>284245</v>
      </c>
      <c r="H32" s="78">
        <v>170263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131274</v>
      </c>
      <c r="E33" s="78">
        <v>131274</v>
      </c>
      <c r="F33" s="78">
        <v>107491</v>
      </c>
      <c r="G33" s="78">
        <v>107491</v>
      </c>
      <c r="H33" s="78">
        <v>23783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-1500</v>
      </c>
      <c r="E34" s="78">
        <v>2500</v>
      </c>
      <c r="F34" s="78">
        <v>2500</v>
      </c>
      <c r="G34" s="78">
        <v>2500</v>
      </c>
      <c r="H34" s="78">
        <v>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311000</v>
      </c>
      <c r="D36" s="78">
        <v>35186</v>
      </c>
      <c r="E36" s="78">
        <v>346186</v>
      </c>
      <c r="F36" s="78">
        <v>256748</v>
      </c>
      <c r="G36" s="78">
        <v>256748</v>
      </c>
      <c r="H36" s="78">
        <v>89438</v>
      </c>
    </row>
    <row r="37" spans="1:8" x14ac:dyDescent="0.25">
      <c r="A37" s="275" t="s">
        <v>277</v>
      </c>
      <c r="B37" s="276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8450236</v>
      </c>
      <c r="G37" s="77">
        <f t="shared" si="4"/>
        <v>8450236</v>
      </c>
      <c r="H37" s="77">
        <f t="shared" si="4"/>
        <v>3764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8450236</v>
      </c>
      <c r="G38" s="78">
        <v>8450236</v>
      </c>
      <c r="H38" s="78">
        <v>3764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29369792</v>
      </c>
      <c r="D160" s="77">
        <f t="shared" ref="D160:H160" si="20">D8+D85</f>
        <v>-435189</v>
      </c>
      <c r="E160" s="77">
        <f t="shared" si="20"/>
        <v>28934603</v>
      </c>
      <c r="F160" s="77">
        <f t="shared" si="20"/>
        <v>27490146</v>
      </c>
      <c r="G160" s="77">
        <f t="shared" si="20"/>
        <v>27490146</v>
      </c>
      <c r="H160" s="77">
        <f t="shared" si="20"/>
        <v>1444457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D12" sqref="D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449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29369792</v>
      </c>
      <c r="C8" s="287">
        <f t="shared" ref="C8:G8" si="0">SUM(C10:C17)</f>
        <v>-435189</v>
      </c>
      <c r="D8" s="287">
        <f t="shared" si="0"/>
        <v>28934603</v>
      </c>
      <c r="E8" s="287">
        <f t="shared" si="0"/>
        <v>27490146</v>
      </c>
      <c r="F8" s="287">
        <f t="shared" si="0"/>
        <v>27490146</v>
      </c>
      <c r="G8" s="287">
        <f t="shared" si="0"/>
        <v>1444457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29369792</v>
      </c>
      <c r="C10" s="75">
        <v>-435189</v>
      </c>
      <c r="D10" s="75">
        <v>28934603</v>
      </c>
      <c r="E10" s="75">
        <v>27490146</v>
      </c>
      <c r="F10" s="75">
        <v>27490146</v>
      </c>
      <c r="G10" s="75">
        <v>1444457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29369792</v>
      </c>
      <c r="C30" s="76">
        <f t="shared" ref="C30:G30" si="2">C8+C19</f>
        <v>-435189</v>
      </c>
      <c r="D30" s="76">
        <f t="shared" si="2"/>
        <v>28934603</v>
      </c>
      <c r="E30" s="76">
        <f t="shared" si="2"/>
        <v>27490146</v>
      </c>
      <c r="F30" s="76">
        <f t="shared" si="2"/>
        <v>27490146</v>
      </c>
      <c r="G30" s="76">
        <f t="shared" si="2"/>
        <v>1444457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F12" sqref="F12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450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29369792</v>
      </c>
      <c r="D8" s="76">
        <f t="shared" ref="D8:H8" si="0">D9+D19+D28+D39</f>
        <v>-435189</v>
      </c>
      <c r="E8" s="76">
        <f t="shared" si="0"/>
        <v>28934603</v>
      </c>
      <c r="F8" s="76">
        <f t="shared" si="0"/>
        <v>27490146</v>
      </c>
      <c r="G8" s="76">
        <f t="shared" si="0"/>
        <v>27490146</v>
      </c>
      <c r="H8" s="76">
        <f t="shared" si="0"/>
        <v>1444457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29369792</v>
      </c>
      <c r="D19" s="70">
        <f t="shared" ref="D19:H19" si="2">SUM(D20:D26)</f>
        <v>-435189</v>
      </c>
      <c r="E19" s="70">
        <f t="shared" si="2"/>
        <v>28934603</v>
      </c>
      <c r="F19" s="70">
        <f t="shared" si="2"/>
        <v>27490146</v>
      </c>
      <c r="G19" s="70">
        <f t="shared" si="2"/>
        <v>27490146</v>
      </c>
      <c r="H19" s="70">
        <f t="shared" si="2"/>
        <v>1444457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29369792</v>
      </c>
      <c r="D23" s="68">
        <v>-435189</v>
      </c>
      <c r="E23" s="68">
        <v>28934603</v>
      </c>
      <c r="F23" s="68">
        <v>27490146</v>
      </c>
      <c r="G23" s="68">
        <v>27490146</v>
      </c>
      <c r="H23" s="68">
        <v>1444457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29369792</v>
      </c>
      <c r="D82" s="70">
        <f t="shared" ref="D82:H82" si="10">D8+D45</f>
        <v>-435189</v>
      </c>
      <c r="E82" s="70">
        <f t="shared" si="10"/>
        <v>28934603</v>
      </c>
      <c r="F82" s="70">
        <f t="shared" si="10"/>
        <v>27490146</v>
      </c>
      <c r="G82" s="70">
        <f t="shared" si="10"/>
        <v>27490146</v>
      </c>
      <c r="H82" s="70">
        <f t="shared" si="10"/>
        <v>1444457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20" zoomScaleNormal="120" workbookViewId="0">
      <selection activeCell="C22" sqref="C22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449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15105292</v>
      </c>
      <c r="C8" s="145">
        <f t="shared" ref="C8:G8" si="0">C9+C10+C11+C14+C15+C18</f>
        <v>-1136553</v>
      </c>
      <c r="D8" s="145">
        <f t="shared" si="0"/>
        <v>13968739</v>
      </c>
      <c r="E8" s="145">
        <f t="shared" si="0"/>
        <v>13433974</v>
      </c>
      <c r="F8" s="145">
        <f t="shared" si="0"/>
        <v>13433974</v>
      </c>
      <c r="G8" s="145">
        <f t="shared" si="0"/>
        <v>534765</v>
      </c>
    </row>
    <row r="9" spans="1:8" x14ac:dyDescent="0.25">
      <c r="A9" s="146" t="s">
        <v>363</v>
      </c>
      <c r="B9" s="147">
        <v>15105292</v>
      </c>
      <c r="C9" s="147">
        <v>-1136553</v>
      </c>
      <c r="D9" s="147">
        <v>13968739</v>
      </c>
      <c r="E9" s="147">
        <v>13433974</v>
      </c>
      <c r="F9" s="147">
        <v>13433974</v>
      </c>
      <c r="G9" s="147">
        <v>534765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15105292</v>
      </c>
      <c r="C31" s="145">
        <f t="shared" ref="C31:G31" si="6">C8+C20</f>
        <v>-1136553</v>
      </c>
      <c r="D31" s="145">
        <f t="shared" si="6"/>
        <v>13968739</v>
      </c>
      <c r="E31" s="145">
        <f t="shared" si="6"/>
        <v>13433974</v>
      </c>
      <c r="F31" s="145">
        <f t="shared" si="6"/>
        <v>13433974</v>
      </c>
      <c r="G31" s="145">
        <f t="shared" si="6"/>
        <v>534765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2020-10-08T15:27:23Z</cp:lastPrinted>
  <dcterms:created xsi:type="dcterms:W3CDTF">2016-11-19T16:46:22Z</dcterms:created>
  <dcterms:modified xsi:type="dcterms:W3CDTF">2021-01-22T15:48:26Z</dcterms:modified>
</cp:coreProperties>
</file>