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 " sheetId="8" r:id="rId8"/>
    <sheet name="F6d_EAEPED_CSP" sheetId="9" r:id="rId9"/>
    <sheet name="F7a_PI" sheetId="10" r:id="rId10"/>
    <sheet name="F7b_PE" sheetId="11" r:id="rId11"/>
    <sheet name="F7c_RI" sheetId="12" r:id="rId12"/>
    <sheet name="F7d_RE" sheetId="13" r:id="rId13"/>
    <sheet name="Hoja1" sheetId="14" r:id="rId14"/>
  </sheets>
  <definedNames>
    <definedName name="_xlnm.Print_Area" localSheetId="0">'F1_ESF'!$A$1:$G$97</definedName>
    <definedName name="_xlnm.Print_Area" localSheetId="1">'F2_IADPOP'!$A$1:$I$53</definedName>
    <definedName name="_xlnm.Print_Area" localSheetId="2">'F3_IAODF'!$A$1:$L$35</definedName>
    <definedName name="_xlnm.Print_Area" localSheetId="3">'F4_BP'!$A$1:$E$99</definedName>
    <definedName name="_xlnm.Print_Area" localSheetId="4">'F5_EAID'!$A$1:$H$94</definedName>
    <definedName name="_xlnm.Print_Area" localSheetId="5">'F6a_EAEPED_COG'!$A$1:$I$176</definedName>
    <definedName name="_xlnm.Print_Area" localSheetId="6">'F6b_EAEPED_CA'!#REF!</definedName>
    <definedName name="_xlnm.Print_Area" localSheetId="7">'F6c_EAEPED_CF '!$A$1:$G$100</definedName>
    <definedName name="_xlnm.Print_Area" localSheetId="8">'F6d_EAEPED_CSP'!$A$1:$H$46</definedName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'F6c_EAEPED_CF '!$2:$9</definedName>
    <definedName name="_xlnm.Print_Titles" localSheetId="13">'Hoja1'!$1:$3</definedName>
  </definedNames>
  <calcPr fullCalcOnLoad="1"/>
</workbook>
</file>

<file path=xl/sharedStrings.xml><?xml version="1.0" encoding="utf-8"?>
<sst xmlns="http://schemas.openxmlformats.org/spreadsheetml/2006/main" count="1020" uniqueCount="644">
  <si>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</si>
  <si>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</si>
  <si>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</si>
  <si>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</si>
  <si>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</si>
  <si>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</si>
  <si>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</si>
  <si>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</si>
  <si>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</si>
  <si>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</si>
  <si>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</si>
  <si>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</si>
  <si>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</si>
  <si>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</si>
  <si>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</si>
  <si>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</si>
  <si>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</si>
  <si>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</si>
  <si>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</si>
  <si>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</si>
  <si>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</si>
  <si>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</si>
  <si>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</si>
  <si>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</si>
  <si>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</si>
  <si>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</si>
  <si>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</si>
  <si>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</si>
  <si>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</si>
  <si>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</si>
  <si>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</si>
  <si>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</si>
  <si>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</si>
  <si>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</si>
  <si>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</si>
  <si>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</si>
  <si>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</si>
  <si>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</si>
  <si>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</si>
  <si>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</si>
  <si>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</si>
  <si>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</si>
  <si>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</si>
  <si>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</si>
  <si>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</si>
  <si>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</si>
  <si>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</si>
  <si>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</si>
  <si>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</si>
  <si>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</si>
  <si>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</si>
  <si>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</si>
  <si>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</si>
  <si>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</si>
  <si>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</si>
  <si>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</si>
  <si>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</si>
  <si>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</si>
  <si>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</si>
  <si>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</si>
  <si>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</si>
  <si>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</si>
  <si>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</si>
  <si>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</si>
  <si>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</si>
  <si>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</si>
  <si>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</si>
  <si>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</si>
  <si>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</si>
  <si>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</si>
  <si>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</si>
  <si>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</si>
  <si>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</si>
  <si>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</si>
  <si>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</si>
  <si>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</si>
  <si>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</si>
  <si>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</si>
  <si>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</si>
  <si>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</si>
  <si>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</si>
  <si>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</si>
  <si>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</si>
  <si>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</si>
  <si>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</si>
  <si>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</si>
  <si>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</si>
  <si>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</si>
  <si>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</si>
  <si>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</si>
  <si>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</si>
  <si>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</si>
  <si>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</si>
  <si>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</si>
  <si>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</si>
  <si>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</si>
  <si>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</si>
  <si>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</si>
  <si>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</si>
  <si>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</si>
  <si>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</si>
  <si>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</si>
  <si>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</si>
  <si>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</si>
  <si>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</si>
  <si>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</si>
  <si>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</si>
  <si>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</si>
  <si>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</si>
  <si>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</si>
  <si>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</si>
  <si>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</si>
  <si>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</si>
  <si>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</si>
  <si>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</si>
  <si>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</si>
  <si>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</si>
  <si>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</si>
  <si>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</si>
  <si>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</si>
  <si>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Unidad de Servicios Educativos del Estado de Tlaxcala (a)</t>
  </si>
  <si>
    <t>Al 31 de diciembre de 2019 y al 31 de Diciembre de 2020 (b)</t>
  </si>
  <si>
    <t>2020 (d)</t>
  </si>
  <si>
    <t>31 de diciembre de 2019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</si>
  <si>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</si>
  <si>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</si>
  <si>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</si>
  <si>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</si>
  <si>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</si>
  <si>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</si>
  <si>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</si>
  <si>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</si>
  <si>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</si>
  <si>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</si>
  <si>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</si>
  <si>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</si>
  <si>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</si>
  <si>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</si>
  <si>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</si>
  <si>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</si>
  <si>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</si>
  <si>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</si>
  <si>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</si>
  <si>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</si>
  <si>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</si>
  <si>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</si>
  <si>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</si>
  <si>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</si>
  <si>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</si>
  <si>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</si>
  <si>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</si>
  <si>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</si>
  <si>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</si>
  <si>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</si>
  <si>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</si>
  <si>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</si>
  <si>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</si>
  <si>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</si>
  <si>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</si>
  <si>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</si>
  <si>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</si>
  <si>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</si>
  <si>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</si>
  <si>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</si>
  <si>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</si>
  <si>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</si>
  <si>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</si>
  <si>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</si>
  <si>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</si>
  <si>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</si>
  <si>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</si>
  <si>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2019 (d)</t>
  </si>
  <si>
    <t>Denominación de la Deuda Pública y Otros Pasivos</t>
  </si>
  <si>
    <t>Del 1 de Enero al 31 de Diciembre de 2020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</si>
  <si>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</si>
  <si>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</si>
  <si>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</si>
  <si>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</si>
  <si>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</si>
  <si>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</si>
  <si>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</si>
  <si>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</si>
  <si>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</si>
  <si>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</si>
  <si>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</si>
  <si>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</si>
  <si>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</si>
  <si>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</si>
  <si>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</si>
  <si>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</si>
  <si>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</si>
  <si>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</si>
  <si>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</si>
  <si>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</si>
  <si>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</si>
  <si>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</si>
  <si>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</si>
  <si>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</si>
  <si>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</si>
  <si>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</si>
  <si>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</si>
  <si>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</si>
  <si>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</si>
  <si>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</si>
  <si>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</si>
  <si>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</si>
  <si>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</si>
  <si>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</si>
  <si>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</si>
  <si>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</si>
  <si>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</si>
  <si>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</si>
  <si>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</si>
  <si>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</si>
  <si>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</si>
  <si>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</si>
  <si>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</si>
  <si>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</si>
  <si>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</si>
  <si>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</si>
  <si>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</si>
  <si>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</si>
  <si>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</si>
  <si>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</si>
  <si>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</si>
  <si>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</si>
  <si>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</si>
  <si>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</si>
  <si>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</si>
  <si>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</si>
  <si>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</si>
  <si>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</si>
  <si>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</si>
  <si>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</si>
  <si>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</si>
  <si>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</si>
  <si>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</si>
  <si>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Pagado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</si>
  <si>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</si>
  <si>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</si>
  <si>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</si>
  <si>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</si>
  <si>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</si>
  <si>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</si>
  <si>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Clasificación Funcional (Finalidad y Función)</t>
  </si>
  <si>
    <t>Estado Analítico del Ejercicio del Presupuesto de Egresos Detallado - LDF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</si>
  <si>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</si>
  <si>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</si>
  <si>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</si>
  <si>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</si>
  <si>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</si>
  <si>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</si>
  <si>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</si>
  <si>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</si>
  <si>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</si>
  <si>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</si>
  <si>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</si>
  <si>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</si>
  <si>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</si>
  <si>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</si>
  <si>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</si>
  <si>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</si>
  <si>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</si>
  <si>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</si>
  <si>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</si>
  <si>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</si>
  <si>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</si>
  <si>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</si>
  <si>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</si>
  <si>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</si>
  <si>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</si>
  <si>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</si>
  <si>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</si>
  <si>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</si>
  <si>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</si>
  <si>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</si>
  <si>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</si>
  <si>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</si>
  <si>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</si>
  <si>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</si>
  <si>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</si>
  <si>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</si>
  <si>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</si>
  <si>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</si>
  <si>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</si>
  <si>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</si>
  <si>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</si>
  <si>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</si>
  <si>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</si>
  <si>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</si>
  <si>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</si>
  <si>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</si>
  <si>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</si>
  <si>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</si>
  <si>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</si>
  <si>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</si>
  <si>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</si>
  <si>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</si>
  <si>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</si>
  <si>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</si>
  <si>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</si>
  <si>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</si>
  <si>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</si>
  <si>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</si>
  <si>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</si>
  <si>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</si>
  <si>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</si>
  <si>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</si>
  <si>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</si>
  <si>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</si>
  <si>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</si>
  <si>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</si>
  <si>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</si>
  <si>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</si>
  <si>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</si>
  <si>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</si>
  <si>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</si>
  <si>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</si>
  <si>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</si>
  <si>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</si>
  <si>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</si>
  <si>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</si>
  <si>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 xml:space="preserve">Clasificación por Objeto del Gasto (Capítulo y Concepto) </t>
  </si>
  <si>
    <t>Ingresos Estatales Por Recaudar</t>
  </si>
  <si>
    <t>U079 Programa de Expancion a la Educacion Media Superior Y Superior</t>
  </si>
  <si>
    <t>PROGRAMA ATENCIÓN EDUCATIVA DE LA POBLACIÓN ESCOLAR MIGRANTE</t>
  </si>
  <si>
    <t>PROGRAMA ATENCION A LA DIVERSIDAD DE LA EDUCACION INDIGENA</t>
  </si>
  <si>
    <t>Programa para el Desarrollo deAprendizajes Significativos de Educacion Basica</t>
  </si>
  <si>
    <t>Programa Fortalecimiento a los Servicios de Educacion Especial</t>
  </si>
  <si>
    <t>Programa Apoyos a Centros y Organizciones de Educacion 2019-2</t>
  </si>
  <si>
    <t>PROGRAMA S300 FORTALECIMIENTO A LA EXCELENCIA EDUCATIVA 2020</t>
  </si>
  <si>
    <t>Programa Apoyos a Centros y Organizaciones de Educacion 2019</t>
  </si>
  <si>
    <t>Programa Expancion de la Educacion Incial 2019</t>
  </si>
  <si>
    <t>Programa para el Desarrollo Profesional Docente</t>
  </si>
  <si>
    <t>Programa de Becas De Apoyo para la Practica Intensiva y Servicio Social</t>
  </si>
  <si>
    <t>Programa de la Reforma Educativa 2018-2019</t>
  </si>
  <si>
    <t>Programa para la Inclusion y la Equidad Educativa (DGDC)</t>
  </si>
  <si>
    <t>Programa Nacional becas (ELISA ACUÑA)</t>
  </si>
  <si>
    <t>Programa Nacional de Convivencia Escolar</t>
  </si>
  <si>
    <t>Programa para la Inclusion y la Equidad Educativa (DGEI)</t>
  </si>
  <si>
    <t>Programa Fortalecimiento de la Calidad Educativa</t>
  </si>
  <si>
    <t>Programa Nacional de Ingles</t>
  </si>
  <si>
    <t>Programa Escuelas de Tiempo Completo 2020</t>
  </si>
  <si>
    <t>Instancia Estatal de Formación Continua</t>
  </si>
  <si>
    <t>Coordinación Estatal de Actualización Educativa</t>
  </si>
  <si>
    <t>Normal Rural Lic. Benito Juárez</t>
  </si>
  <si>
    <t>Normal Preescolar Lic. Francisca Madera Martínez</t>
  </si>
  <si>
    <t>Normal Urbana Lic. Emilio Sánchez Piedras</t>
  </si>
  <si>
    <t>Área de formación docente</t>
  </si>
  <si>
    <t>Dirección de educación terminal</t>
  </si>
  <si>
    <t>Departamento de educación ecológica</t>
  </si>
  <si>
    <t>Departamento de educación especial</t>
  </si>
  <si>
    <t>Departamento de Misiones culturales</t>
  </si>
  <si>
    <t>Coordinación de educación extraescolar</t>
  </si>
  <si>
    <t>Dirección de educación física</t>
  </si>
  <si>
    <t>Departamento de telesecundarias</t>
  </si>
  <si>
    <t>Departamento de secundarias técnicas</t>
  </si>
  <si>
    <t>Departamento de secundarias generales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</si>
  <si>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</si>
  <si>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</si>
  <si>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</si>
  <si>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</si>
  <si>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</si>
  <si>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</si>
  <si>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</si>
  <si>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</si>
  <si>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Educación indígena en primaria</t>
  </si>
  <si>
    <t>Educación indígena preescolar</t>
  </si>
  <si>
    <t>Educación inicial indígena</t>
  </si>
  <si>
    <t>Departamento de educación indígena</t>
  </si>
  <si>
    <t>Departamento de educación preescolar</t>
  </si>
  <si>
    <t>Cendi no. 6 panotla</t>
  </si>
  <si>
    <t>Cendi no. 5 huamantla</t>
  </si>
  <si>
    <t>Cendi no. 4 Zacatelco</t>
  </si>
  <si>
    <t>Cendi no. 3 Apetatitlan</t>
  </si>
  <si>
    <t>Cendi no. 2 apizaco</t>
  </si>
  <si>
    <t>Cendi no. 1 acuitlapilco</t>
  </si>
  <si>
    <t>Coordinación de educación inicial</t>
  </si>
  <si>
    <t>Departamento de servicios culturales</t>
  </si>
  <si>
    <t>Dirección de Educación Básica</t>
  </si>
  <si>
    <t>Módulo regional de Calpulalpan</t>
  </si>
  <si>
    <t>Módulo Regional de Apizaco</t>
  </si>
  <si>
    <t>Módulo Regional de Huamantla</t>
  </si>
  <si>
    <t>Coordinación estatal de Carrera Magisterial</t>
  </si>
  <si>
    <t>Centro de Cómputo</t>
  </si>
  <si>
    <t>Departamento de Recursos Humanos</t>
  </si>
  <si>
    <t>Dirección de Relaciones laborales</t>
  </si>
  <si>
    <t>Departamento de Adquisiciones</t>
  </si>
  <si>
    <t>Departamento de Recursos materiales y servicios</t>
  </si>
  <si>
    <t>Departamento de Recursos Financieros</t>
  </si>
  <si>
    <t>Dirección de Administración de Personal y Finanzas</t>
  </si>
  <si>
    <t>Departamento de registro y certificación escolar</t>
  </si>
  <si>
    <t>Dirección de evaluación educativa</t>
  </si>
  <si>
    <t>Coordinación de libros de texto gratuitos</t>
  </si>
  <si>
    <t>Departamento de infraestructura mantenimiento</t>
  </si>
  <si>
    <t>Departamento de estadística</t>
  </si>
  <si>
    <t>Departamento de programación y presupuesto</t>
  </si>
  <si>
    <t>Dirección de Planeación Educativa</t>
  </si>
  <si>
    <t>COORDINACION DE PROGRAMAS FEDERALES</t>
  </si>
  <si>
    <t>Coordinación de tecnología educativa</t>
  </si>
  <si>
    <t>Departamento operativo</t>
  </si>
  <si>
    <t>Departamento de asuntos jurídicos</t>
  </si>
  <si>
    <t>Coordinación de atención a padres de familia</t>
  </si>
  <si>
    <t>Consejo técnico de educación</t>
  </si>
  <si>
    <t>Departamento de información y difusión</t>
  </si>
  <si>
    <t>Contraloría interna</t>
  </si>
  <si>
    <t>Despacho de Secretario</t>
  </si>
  <si>
    <t>II. Gasto Etiquetado     (II=A+B+C+D+E+F+G+H)</t>
  </si>
  <si>
    <t>I. Gasto No Etiquetado  (I=A+B+C+D+E+F+G+H)</t>
  </si>
  <si>
    <t>Modificado</t>
  </si>
  <si>
    <t>Ampliaciones/ (Reducciones)</t>
  </si>
  <si>
    <t>Clasificación Administrativa</t>
  </si>
  <si>
    <t>3. Ingresos Derivados de Financiamiento (3 = 1 + 2)</t>
  </si>
  <si>
    <t>2. Ingresos derivados de Financiamientos con Fuente de Pago de Transferencias Federales Etiquetadas</t>
  </si>
  <si>
    <t>1. Ingresos Derivados de Financiamientos con Fuente de Pago de Recursos de Libre Disposición</t>
  </si>
  <si>
    <t>Datos Informativos</t>
  </si>
  <si>
    <t>4.   Total de Ingresos Proyectados (4=1+2+3)</t>
  </si>
  <si>
    <t>A.    Ingresos Derivados de Financiamientos</t>
  </si>
  <si>
    <t>3.   Ingresos Derivados de Financiamientos (3=A)</t>
  </si>
  <si>
    <t>E.    Otras Transferencias Federales Etiquetadas</t>
  </si>
  <si>
    <t xml:space="preserve">D.    Transferencias, Asignaciones, Subsidios y
Subvenciones, y Pensiones y Jubilaciones </t>
  </si>
  <si>
    <t>C.    Fondos Distintos de Aportaciones</t>
  </si>
  <si>
    <t>B.    Convenios</t>
  </si>
  <si>
    <t>A.    Aportaciones</t>
  </si>
  <si>
    <t>2.   Transferencias Federales Etiquetadas (2=A+B+C+D+E)</t>
  </si>
  <si>
    <t>L.     Otros Ingresos de Libre Disposición</t>
  </si>
  <si>
    <t>K.    Convenios</t>
  </si>
  <si>
    <t>J.     Transferencias y Asignaciones</t>
  </si>
  <si>
    <t>I.     Incentivos Derivados de la Colaboración Fiscal</t>
  </si>
  <si>
    <t>H.    Participaciones</t>
  </si>
  <si>
    <t>G.    Ingresos por Venta de Bienes y Prestación de Servicios</t>
  </si>
  <si>
    <t>F.    Aprovechamientos</t>
  </si>
  <si>
    <t>E.    Productos</t>
  </si>
  <si>
    <t>D.    Derechos</t>
  </si>
  <si>
    <t>C.    Contribuciones de Mejoras</t>
  </si>
  <si>
    <t>B.    Cuotas y Aportaciones de Seguridad Social</t>
  </si>
  <si>
    <t>A.    Impuestos</t>
  </si>
  <si>
    <t>1.   Ingresos de Libre Disposición (1=A+B+C+D+E+F+G+H+I+J+K+L)</t>
  </si>
  <si>
    <t xml:space="preserve">2021 (de iniciativa de Ley) (c) </t>
  </si>
  <si>
    <t>2026 (d)</t>
  </si>
  <si>
    <t>2025 (d)</t>
  </si>
  <si>
    <t>2024 (d)</t>
  </si>
  <si>
    <t>2023 (d)</t>
  </si>
  <si>
    <t>2022 (d)</t>
  </si>
  <si>
    <t xml:space="preserve">Año en Cuestión </t>
  </si>
  <si>
    <t>Concepto (b)</t>
  </si>
  <si>
    <t xml:space="preserve">(CIFRAS NOMINALES) </t>
  </si>
  <si>
    <t>Proyecciones de Ingresos - LDF</t>
  </si>
  <si>
    <t>3. Total de Egresos Proyectados (3 = 1 + 2)</t>
  </si>
  <si>
    <t>I.     Deuda Pública</t>
  </si>
  <si>
    <t>H.    Participaciones y Aportaciones</t>
  </si>
  <si>
    <t>G.    Inversiones Financieras y Otras Provisiones</t>
  </si>
  <si>
    <t>F.    Inversión Pública</t>
  </si>
  <si>
    <t>E.    Bienes Muebles, Inmuebles e Intangibles</t>
  </si>
  <si>
    <t>D.    Transferencias, Asignaciones, Subsidios y Otras Ayudas</t>
  </si>
  <si>
    <t>C.    Servicios Generales</t>
  </si>
  <si>
    <t>B.    Materiales y Suministros</t>
  </si>
  <si>
    <t>A.    Servicios Personales</t>
  </si>
  <si>
    <t>2. Gasto Etiquetado (2=A+B+C+D+E+F+G+H+I)</t>
  </si>
  <si>
    <t xml:space="preserve">H.    Participaciones y Aportaciones 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</si>
  <si>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</si>
  <si>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2021 (de proyecto de presupuesto) (c)</t>
  </si>
  <si>
    <t>(CIFRAS NOMINALES)</t>
  </si>
  <si>
    <t>Proyecciones de Egresos - LDF</t>
  </si>
  <si>
    <t>4. Total de Resultados de Ingresos (4=1+2+3)</t>
  </si>
  <si>
    <t>3. Ingresos Derivados de Financiamientos (3=A)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</si>
  <si>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</si>
  <si>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 xml:space="preserve">J.    Transferencias y Asignaciones </t>
  </si>
  <si>
    <t>G.    Ingresos por Venta de Bienes y Prestación de
Servicios</t>
  </si>
  <si>
    <t>1. Ingresos de Libre Disposición (1=A+B+C+D+E+F+G+H+I+J+K+L)</t>
  </si>
  <si>
    <t>2019 (c)</t>
  </si>
  <si>
    <t>2018 (c)</t>
  </si>
  <si>
    <t>2017 (c)</t>
  </si>
  <si>
    <t>2016 (c)</t>
  </si>
  <si>
    <t>2015 (c)</t>
  </si>
  <si>
    <t>Resultados de Ingresos - LDF</t>
  </si>
  <si>
    <t>3. Total del Resultado de Egresos (3=1+2)</t>
  </si>
  <si>
    <t>Resultados de Egresos - LDF</t>
  </si>
  <si>
    <t>Empresa que elaboró el estudio actuarial</t>
  </si>
  <si>
    <t>Año de elaboración del estudio actuarial</t>
  </si>
  <si>
    <t>Estudio actuarial</t>
  </si>
  <si>
    <t>Tasa de rendimiento</t>
  </si>
  <si>
    <t>Año de descapitalización</t>
  </si>
  <si>
    <t>Periodo de suficiencia</t>
  </si>
  <si>
    <t>Generaciones futuras</t>
  </si>
  <si>
    <t>Generación actual</t>
  </si>
  <si>
    <t>Déficit/superávit actuarial</t>
  </si>
  <si>
    <t>Otros Ingresos</t>
  </si>
  <si>
    <t>Valor presente de aportaciones futuras</t>
  </si>
  <si>
    <t>Valor presente de las contribuciones asociadas a los sueldos futuros de cotización X%</t>
  </si>
  <si>
    <t>Pensiones y Jubilaciones en curso de pago</t>
  </si>
  <si>
    <t>Valor presente de las obligaciones</t>
  </si>
  <si>
    <t>Monto de la reserva</t>
  </si>
  <si>
    <t>Promedio</t>
  </si>
  <si>
    <t>Mínimo</t>
  </si>
  <si>
    <t>Máximo</t>
  </si>
  <si>
    <t>Monto mensual por pensión</t>
  </si>
  <si>
    <t>Beneficiarios de Pensionados y Jubilados</t>
  </si>
  <si>
    <t>Pensionados y Jubilados</t>
  </si>
  <si>
    <t>Activos</t>
  </si>
  <si>
    <t>Nómina anual</t>
  </si>
  <si>
    <t>Ingresos Anuales al Fondo de Pensiones</t>
  </si>
  <si>
    <t>Ingresos del Fondo</t>
  </si>
  <si>
    <t>Esperanza de vida</t>
  </si>
  <si>
    <t>Edad de Jubilación o Pensión</t>
  </si>
  <si>
    <t>Crecimiento esperado de los activos (como %)</t>
  </si>
  <si>
    <t>Crecimiento esperado de los pensionados y jubilados (como %)</t>
  </si>
  <si>
    <t>Aportación del ente público al plan de pensión como % del salario</t>
  </si>
  <si>
    <t>Aportación individual al plan de pensión como % del salario</t>
  </si>
  <si>
    <t>Promedio de años de servicio (trabajadores activos)</t>
  </si>
  <si>
    <t>Beneficiarios</t>
  </si>
  <si>
    <t>Edad promedio</t>
  </si>
  <si>
    <t>Edad mínima</t>
  </si>
  <si>
    <t>Edad máxima</t>
  </si>
  <si>
    <t>Población afiliada</t>
  </si>
  <si>
    <t>Beneficio definido, Contribución definida o Mixto</t>
  </si>
  <si>
    <t>Prestación laboral o Fondo general para trabajadores del estado o municipio</t>
  </si>
  <si>
    <t>Tipo de Sistema</t>
  </si>
  <si>
    <t>Otras prestaciones sociales</t>
  </si>
  <si>
    <t>Invalidez y vida</t>
  </si>
  <si>
    <t>Riesgos de trabajo</t>
  </si>
  <si>
    <t>Salud</t>
  </si>
  <si>
    <t>Pensiones y jubilaciones</t>
  </si>
  <si>
    <t>Informe sobre Estudios Actuariales -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</si>
  <si>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</si>
  <si>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</si>
  <si>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</si>
  <si>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</si>
  <si>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</si>
  <si>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</si>
  <si>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</si>
  <si>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</si>
  <si>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</si>
  <si>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</si>
  <si>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</si>
  <si>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</si>
  <si>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</si>
  <si>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</si>
  <si>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</si>
  <si>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</si>
  <si>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</si>
  <si>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</si>
  <si>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</si>
  <si>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</si>
  <si>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</si>
  <si>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</si>
  <si>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</si>
  <si>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</si>
  <si>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</si>
  <si>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</si>
  <si>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</si>
  <si>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</si>
  <si>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</si>
  <si>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</si>
  <si>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</si>
  <si>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</si>
  <si>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</si>
  <si>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</si>
  <si>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</si>
  <si>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</si>
  <si>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</si>
  <si>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>Balance Presupuestario - LDF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</si>
  <si>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</si>
  <si>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</si>
  <si>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</si>
  <si>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</si>
  <si>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</si>
  <si>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</si>
  <si>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</si>
  <si>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</si>
  <si>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</si>
  <si>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</si>
  <si>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</si>
  <si>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</si>
  <si>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</si>
  <si>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</si>
  <si>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</si>
  <si>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</si>
  <si>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</si>
  <si>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</si>
  <si>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</si>
  <si>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</si>
  <si>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</si>
  <si>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</si>
  <si>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</si>
  <si>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</si>
  <si>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</si>
  <si>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</si>
  <si>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</si>
  <si>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</si>
  <si>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</si>
  <si>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</si>
  <si>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</si>
  <si>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</si>
  <si>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</si>
  <si>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</si>
  <si>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</si>
  <si>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</si>
  <si>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</si>
  <si>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</si>
  <si>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</si>
  <si>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</si>
  <si>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</si>
  <si>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</si>
  <si>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</si>
  <si>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</si>
  <si>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</si>
  <si>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</si>
  <si>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</si>
  <si>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</si>
  <si>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</si>
  <si>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</si>
  <si>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</si>
  <si>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</si>
  <si>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</si>
  <si>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</si>
  <si>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</si>
  <si>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</si>
  <si>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</si>
  <si>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</si>
  <si>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</si>
  <si>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</si>
  <si>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</si>
  <si>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</si>
  <si>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</si>
  <si>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</si>
  <si>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</si>
  <si>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</si>
  <si>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</si>
  <si>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</si>
  <si>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</si>
  <si>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</si>
  <si>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</si>
  <si>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</si>
  <si>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</si>
  <si>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</si>
  <si>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</si>
  <si>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</si>
  <si>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</si>
  <si>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Estimado (d)</t>
  </si>
  <si>
    <t>Diferencia (e)</t>
  </si>
  <si>
    <t>Ingreso</t>
  </si>
  <si>
    <t>Del 1 de Enero al 31  de Diciembre  de 2020 (b)</t>
  </si>
  <si>
    <t>Estado Analítico de Ingresos Detallado - LDF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</si>
</sst>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4" fillId="0" borderId="13" xfId="0" applyNumberFormat="1" applyFont="1" applyBorder="1" applyAlignment="1">
      <alignment vertical="center"/>
    </xf>
    <xf numFmtId="0" fontId="44" fillId="0" borderId="12" xfId="0" applyFont="1" applyBorder="1" applyAlignment="1">
      <alignment horizontal="left" vertical="center"/>
    </xf>
    <xf numFmtId="164" fontId="43" fillId="0" borderId="13" xfId="0" applyNumberFormat="1" applyFont="1" applyBorder="1" applyAlignment="1">
      <alignment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17" xfId="0" applyNumberFormat="1" applyFont="1" applyBorder="1" applyAlignment="1">
      <alignment vertical="center"/>
    </xf>
    <xf numFmtId="0" fontId="43" fillId="0" borderId="18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21" xfId="0" applyFont="1" applyBorder="1" applyAlignment="1">
      <alignment horizontal="left" vertical="center" indent="3"/>
    </xf>
    <xf numFmtId="0" fontId="43" fillId="0" borderId="21" xfId="0" applyFont="1" applyBorder="1" applyAlignment="1">
      <alignment horizontal="left" vertical="center" wrapText="1"/>
    </xf>
    <xf numFmtId="164" fontId="44" fillId="0" borderId="22" xfId="0" applyNumberFormat="1" applyFont="1" applyBorder="1" applyAlignment="1">
      <alignment horizontal="right" vertical="center"/>
    </xf>
    <xf numFmtId="0" fontId="43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164" fontId="43" fillId="0" borderId="17" xfId="0" applyNumberFormat="1" applyFont="1" applyBorder="1" applyAlignment="1">
      <alignment horizontal="right" vertical="center"/>
    </xf>
    <xf numFmtId="164" fontId="43" fillId="0" borderId="18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1"/>
    </xf>
    <xf numFmtId="0" fontId="43" fillId="0" borderId="12" xfId="0" applyFont="1" applyBorder="1" applyAlignment="1">
      <alignment horizontal="left" vertical="center" wrapText="1" indent="3"/>
    </xf>
    <xf numFmtId="0" fontId="43" fillId="0" borderId="12" xfId="0" applyFont="1" applyBorder="1" applyAlignment="1">
      <alignment horizontal="justify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justify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/>
    </xf>
    <xf numFmtId="0" fontId="44" fillId="0" borderId="12" xfId="0" applyFont="1" applyBorder="1" applyAlignment="1">
      <alignment horizontal="justify" vertical="center"/>
    </xf>
    <xf numFmtId="0" fontId="43" fillId="0" borderId="12" xfId="0" applyFont="1" applyBorder="1" applyAlignment="1">
      <alignment horizontal="justify" vertical="center"/>
    </xf>
    <xf numFmtId="0" fontId="44" fillId="33" borderId="26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164" fontId="51" fillId="0" borderId="12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 vertical="center"/>
    </xf>
    <xf numFmtId="164" fontId="51" fillId="0" borderId="13" xfId="0" applyNumberFormat="1" applyFont="1" applyBorder="1" applyAlignment="1">
      <alignment horizontal="right" vertical="center"/>
    </xf>
    <xf numFmtId="0" fontId="43" fillId="0" borderId="21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2" fillId="0" borderId="21" xfId="0" applyFont="1" applyBorder="1" applyAlignment="1">
      <alignment vertical="center" wrapText="1"/>
    </xf>
    <xf numFmtId="0" fontId="44" fillId="0" borderId="21" xfId="0" applyFont="1" applyBorder="1" applyAlignment="1">
      <alignment vertical="center"/>
    </xf>
    <xf numFmtId="0" fontId="43" fillId="0" borderId="21" xfId="0" applyFont="1" applyBorder="1" applyAlignment="1">
      <alignment horizontal="left" vertical="center" indent="1"/>
    </xf>
    <xf numFmtId="164" fontId="52" fillId="0" borderId="13" xfId="0" applyNumberFormat="1" applyFont="1" applyBorder="1" applyAlignment="1">
      <alignment horizontal="right" vertical="center"/>
    </xf>
    <xf numFmtId="164" fontId="52" fillId="0" borderId="12" xfId="0" applyNumberFormat="1" applyFont="1" applyBorder="1" applyAlignment="1">
      <alignment horizontal="right" vertical="center"/>
    </xf>
    <xf numFmtId="0" fontId="43" fillId="0" borderId="2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16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horizontal="center"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6" xfId="0" applyNumberFormat="1" applyFont="1" applyBorder="1" applyAlignment="1">
      <alignment vertical="center" wrapText="1"/>
    </xf>
    <xf numFmtId="164" fontId="44" fillId="33" borderId="26" xfId="0" applyNumberFormat="1" applyFont="1" applyFill="1" applyBorder="1" applyAlignment="1">
      <alignment horizontal="center" vertical="center" wrapText="1"/>
    </xf>
    <xf numFmtId="164" fontId="44" fillId="33" borderId="27" xfId="0" applyNumberFormat="1" applyFont="1" applyFill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3" fillId="0" borderId="28" xfId="0" applyFont="1" applyBorder="1" applyAlignment="1">
      <alignment vertical="center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164" fontId="43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17" xfId="0" applyNumberFormat="1" applyFont="1" applyBorder="1" applyAlignment="1">
      <alignment horizontal="center" vertical="center"/>
    </xf>
    <xf numFmtId="164" fontId="43" fillId="0" borderId="18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4" fillId="0" borderId="29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9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50" fillId="0" borderId="30" xfId="0" applyNumberFormat="1" applyFont="1" applyBorder="1" applyAlignment="1">
      <alignment horizontal="left" vertical="top" wrapText="1"/>
    </xf>
    <xf numFmtId="0" fontId="47" fillId="33" borderId="27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3" fillId="0" borderId="31" xfId="0" applyNumberFormat="1" applyFont="1" applyBorder="1" applyAlignment="1">
      <alignment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center"/>
    </xf>
    <xf numFmtId="0" fontId="52" fillId="33" borderId="36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3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6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164" fontId="43" fillId="0" borderId="13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right" vertical="center" wrapText="1"/>
    </xf>
    <xf numFmtId="0" fontId="43" fillId="0" borderId="3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A5B6F2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A5C65A.xls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A5C8B9.xls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A61A5B.xls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A62F6B.xls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A5CDEB.xls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A60C77.xls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2910204.xls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="60" zoomScalePageLayoutView="0" workbookViewId="0" topLeftCell="A1">
      <pane ySplit="6" topLeftCell="A34" activePane="bottomLeft" state="frozen"/>
      <selection pane="topLeft" activeCell="C20" sqref="C20"/>
      <selection pane="bottomLeft" activeCell="F70" sqref="F70"/>
    </sheetView>
  </sheetViews>
  <sheetFormatPr defaultColWidth="11.421875" defaultRowHeight="15"/>
  <cols>
    <col min="1" max="1" width="1.28515625" style="1" customWidth="1"/>
    <col min="2" max="2" width="73.421875" style="1" bestFit="1" customWidth="1"/>
    <col min="3" max="3" width="13.28125" style="2" bestFit="1" customWidth="1"/>
    <col min="4" max="4" width="19.00390625" style="2" bestFit="1" customWidth="1"/>
    <col min="5" max="5" width="79.421875" style="1" bestFit="1" customWidth="1"/>
    <col min="6" max="6" width="14.00390625" style="2" bestFit="1" customWidth="1"/>
    <col min="7" max="7" width="19.00390625" style="2" bestFit="1" customWidth="1"/>
    <col min="8" max="16384" width="11.421875" style="1" customWidth="1"/>
  </cols>
  <sheetData>
    <row r="1" ht="13.5" thickBot="1"/>
    <row r="2" spans="2:7" ht="12.75">
      <c r="B2" s="182" t="s">
        <v>120</v>
      </c>
      <c r="C2" s="183"/>
      <c r="D2" s="183"/>
      <c r="E2" s="183"/>
      <c r="F2" s="183"/>
      <c r="G2" s="184"/>
    </row>
    <row r="3" spans="2:7" ht="12.75">
      <c r="B3" s="185" t="s">
        <v>0</v>
      </c>
      <c r="C3" s="186"/>
      <c r="D3" s="186"/>
      <c r="E3" s="186"/>
      <c r="F3" s="186"/>
      <c r="G3" s="187"/>
    </row>
    <row r="4" spans="2:7" ht="12.75">
      <c r="B4" s="185" t="s">
        <v>121</v>
      </c>
      <c r="C4" s="186"/>
      <c r="D4" s="186"/>
      <c r="E4" s="186"/>
      <c r="F4" s="186"/>
      <c r="G4" s="187"/>
    </row>
    <row r="5" spans="2:7" ht="13.5" thickBot="1">
      <c r="B5" s="188" t="s">
        <v>1</v>
      </c>
      <c r="C5" s="189"/>
      <c r="D5" s="189"/>
      <c r="E5" s="189"/>
      <c r="F5" s="189"/>
      <c r="G5" s="190"/>
    </row>
    <row r="6" spans="2:7" ht="45" customHeight="1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221077441.18</v>
      </c>
      <c r="D9" s="9">
        <f>SUM(D10:D16)</f>
        <v>203596161.31</v>
      </c>
      <c r="E9" s="11" t="s">
        <v>8</v>
      </c>
      <c r="F9" s="9">
        <f>SUM(F10:F18)</f>
        <v>175473340.24</v>
      </c>
      <c r="G9" s="9">
        <f>SUM(G10:G18)</f>
        <v>173610875.46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41241514.05</v>
      </c>
      <c r="G10" s="9">
        <v>40201102.87</v>
      </c>
    </row>
    <row r="11" spans="2:7" ht="12.75">
      <c r="B11" s="12" t="s">
        <v>11</v>
      </c>
      <c r="C11" s="9">
        <v>221077441.18</v>
      </c>
      <c r="D11" s="9">
        <v>203596161.31</v>
      </c>
      <c r="E11" s="13" t="s">
        <v>12</v>
      </c>
      <c r="F11" s="9">
        <v>112320479.98</v>
      </c>
      <c r="G11" s="9">
        <v>113732978.71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959946.81</v>
      </c>
      <c r="G14" s="9">
        <v>540</v>
      </c>
    </row>
    <row r="15" spans="2:7" ht="12.7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20948676.83</v>
      </c>
      <c r="G16" s="9">
        <v>19691536.36</v>
      </c>
    </row>
    <row r="17" spans="2:7" ht="12.75">
      <c r="B17" s="10" t="s">
        <v>23</v>
      </c>
      <c r="C17" s="9">
        <f>SUM(C18:C24)</f>
        <v>84407.77</v>
      </c>
      <c r="D17" s="9">
        <f>SUM(D18:D24)</f>
        <v>256420.94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2722.57</v>
      </c>
      <c r="G18" s="9">
        <v>-15282.48</v>
      </c>
    </row>
    <row r="19" spans="2:7" ht="12.75">
      <c r="B19" s="12" t="s">
        <v>27</v>
      </c>
      <c r="C19" s="9">
        <v>84407.77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/>
      <c r="D20" s="9">
        <v>256420.94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12.7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12.7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12.7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12.7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12.7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12.7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12.7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221161848.95000002</v>
      </c>
      <c r="D47" s="9">
        <f>D9+D17+D25+D31+D37+D38+D41</f>
        <v>203852582.25</v>
      </c>
      <c r="E47" s="8" t="s">
        <v>82</v>
      </c>
      <c r="F47" s="9">
        <f>F9+F19+F23+F26+F27+F31+F38+F42</f>
        <v>175473340.24</v>
      </c>
      <c r="G47" s="9">
        <f>G9+G19+G23+G26+G27+G31+G38+G42</f>
        <v>173610875.46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444159846.64</v>
      </c>
      <c r="D52" s="9">
        <v>444159846.64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245976568.88</v>
      </c>
      <c r="D53" s="9">
        <v>231371568.44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734411.3</v>
      </c>
      <c r="D54" s="9">
        <v>732736.52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175473340.24</v>
      </c>
      <c r="G59" s="9">
        <f>G47+G57</f>
        <v>173610875.46</v>
      </c>
    </row>
    <row r="60" spans="2:7" ht="12.75">
      <c r="B60" s="6" t="s">
        <v>102</v>
      </c>
      <c r="C60" s="9">
        <f>SUM(C50:C58)</f>
        <v>690870826.8199999</v>
      </c>
      <c r="D60" s="9">
        <f>SUM(D50:D58)</f>
        <v>676264151.5999999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912032675.77</v>
      </c>
      <c r="D62" s="9">
        <f>D47+D60</f>
        <v>880116733.8499999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577035241.03</v>
      </c>
      <c r="G63" s="9">
        <f>SUM(G64:G66)</f>
        <v>577035241.03</v>
      </c>
    </row>
    <row r="64" spans="2:7" ht="12.75">
      <c r="B64" s="10"/>
      <c r="C64" s="9"/>
      <c r="D64" s="9"/>
      <c r="E64" s="11" t="s">
        <v>106</v>
      </c>
      <c r="F64" s="9">
        <v>577035241.03</v>
      </c>
      <c r="G64" s="9">
        <v>577035241.03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159688204.89999998</v>
      </c>
      <c r="G68" s="9">
        <f>SUM(G69:G73)</f>
        <v>129470617.36000001</v>
      </c>
    </row>
    <row r="69" spans="2:7" ht="12.75">
      <c r="B69" s="10"/>
      <c r="C69" s="9"/>
      <c r="D69" s="9"/>
      <c r="E69" s="11" t="s">
        <v>110</v>
      </c>
      <c r="F69" s="9">
        <v>51459276</v>
      </c>
      <c r="G69" s="9">
        <v>62835200.02</v>
      </c>
    </row>
    <row r="70" spans="2:7" ht="12.75">
      <c r="B70" s="10"/>
      <c r="C70" s="9"/>
      <c r="D70" s="9"/>
      <c r="E70" s="11" t="s">
        <v>111</v>
      </c>
      <c r="F70" s="9">
        <v>-372563493.8</v>
      </c>
      <c r="G70" s="9">
        <v>-343888469.96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480792422.7</v>
      </c>
      <c r="G73" s="9">
        <v>410523887.3</v>
      </c>
    </row>
    <row r="74" spans="2:7" ht="12.75">
      <c r="B74" s="10"/>
      <c r="C74" s="9"/>
      <c r="D74" s="9"/>
      <c r="E74" s="11"/>
      <c r="F74" s="9"/>
      <c r="G74" s="9"/>
    </row>
    <row r="75" spans="2:7" ht="12.7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736723445.93</v>
      </c>
      <c r="G79" s="9">
        <f>G63+G68+G75</f>
        <v>706505858.39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912196786.17</v>
      </c>
      <c r="G81" s="9">
        <f>G59+G79</f>
        <v>880116733.85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1" r:id="rId3"/>
  <legacyDrawing r:id="rId2"/>
  <oleObjects>
    <oleObject progId="Excel.Sheet.12" shapeId="2763749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view="pageBreakPreview" zoomScale="60" zoomScalePageLayoutView="0" workbookViewId="0" topLeftCell="A1">
      <pane ySplit="7" topLeftCell="A8" activePane="bottomLeft" state="frozen"/>
      <selection pane="topLeft" activeCell="C21" sqref="C21"/>
      <selection pane="bottomLeft" activeCell="C34" sqref="C34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82" t="s">
        <v>120</v>
      </c>
      <c r="C2" s="183"/>
      <c r="D2" s="183"/>
      <c r="E2" s="183"/>
      <c r="F2" s="183"/>
      <c r="G2" s="183"/>
      <c r="H2" s="184"/>
    </row>
    <row r="3" spans="2:8" ht="12.75">
      <c r="B3" s="207" t="s">
        <v>447</v>
      </c>
      <c r="C3" s="224"/>
      <c r="D3" s="224"/>
      <c r="E3" s="224"/>
      <c r="F3" s="224"/>
      <c r="G3" s="224"/>
      <c r="H3" s="209"/>
    </row>
    <row r="4" spans="2:8" ht="12.75">
      <c r="B4" s="207" t="s">
        <v>1</v>
      </c>
      <c r="C4" s="224"/>
      <c r="D4" s="224"/>
      <c r="E4" s="224"/>
      <c r="F4" s="224"/>
      <c r="G4" s="224"/>
      <c r="H4" s="209"/>
    </row>
    <row r="5" spans="2:8" ht="13.5" thickBot="1">
      <c r="B5" s="210" t="s">
        <v>446</v>
      </c>
      <c r="C5" s="211"/>
      <c r="D5" s="211"/>
      <c r="E5" s="211"/>
      <c r="F5" s="211"/>
      <c r="G5" s="211"/>
      <c r="H5" s="212"/>
    </row>
    <row r="6" spans="2:8" ht="12.75">
      <c r="B6" s="217" t="s">
        <v>445</v>
      </c>
      <c r="C6" s="103" t="s">
        <v>444</v>
      </c>
      <c r="D6" s="215" t="s">
        <v>443</v>
      </c>
      <c r="E6" s="215" t="s">
        <v>442</v>
      </c>
      <c r="F6" s="215" t="s">
        <v>441</v>
      </c>
      <c r="G6" s="215" t="s">
        <v>440</v>
      </c>
      <c r="H6" s="215" t="s">
        <v>439</v>
      </c>
    </row>
    <row r="7" spans="2:8" ht="26.25" thickBot="1">
      <c r="B7" s="219"/>
      <c r="C7" s="20" t="s">
        <v>438</v>
      </c>
      <c r="D7" s="216"/>
      <c r="E7" s="216"/>
      <c r="F7" s="216"/>
      <c r="G7" s="216"/>
      <c r="H7" s="216"/>
    </row>
    <row r="8" spans="2:8" ht="12.75">
      <c r="B8" s="102"/>
      <c r="C8" s="65"/>
      <c r="D8" s="65"/>
      <c r="E8" s="65"/>
      <c r="F8" s="65"/>
      <c r="G8" s="65"/>
      <c r="H8" s="65"/>
    </row>
    <row r="9" spans="2:8" ht="25.5">
      <c r="B9" s="100" t="s">
        <v>437</v>
      </c>
      <c r="C9" s="7">
        <f aca="true" t="shared" si="0" ref="C9:H9">SUM(C10:C21)</f>
        <v>164110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</row>
    <row r="10" spans="2:8" ht="12.75">
      <c r="B10" s="101" t="s">
        <v>436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2:8" ht="12.75">
      <c r="B11" s="101" t="s">
        <v>435</v>
      </c>
      <c r="C11" s="9">
        <v>0</v>
      </c>
      <c r="D11" s="9">
        <v>0</v>
      </c>
      <c r="E11" s="9">
        <v>0</v>
      </c>
      <c r="F11" s="9">
        <v>0</v>
      </c>
      <c r="G11" s="9"/>
      <c r="H11" s="9"/>
    </row>
    <row r="12" spans="2:8" ht="12.75">
      <c r="B12" s="101" t="s">
        <v>434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101" t="s">
        <v>433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101" t="s">
        <v>432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101" t="s">
        <v>431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101" t="s">
        <v>430</v>
      </c>
      <c r="C16" s="9">
        <v>0</v>
      </c>
      <c r="D16" s="9">
        <v>0</v>
      </c>
      <c r="E16" s="9">
        <v>0</v>
      </c>
      <c r="F16" s="9">
        <v>0</v>
      </c>
      <c r="G16" s="9"/>
      <c r="H16" s="9"/>
    </row>
    <row r="17" spans="2:8" ht="12.75">
      <c r="B17" s="101" t="s">
        <v>429</v>
      </c>
      <c r="C17" s="9">
        <v>0</v>
      </c>
      <c r="D17" s="9">
        <v>0</v>
      </c>
      <c r="E17" s="9">
        <v>0</v>
      </c>
      <c r="F17" s="9">
        <v>0</v>
      </c>
      <c r="G17" s="9"/>
      <c r="H17" s="9"/>
    </row>
    <row r="18" spans="2:8" ht="12.75">
      <c r="B18" s="101" t="s">
        <v>428</v>
      </c>
      <c r="C18" s="9">
        <v>0</v>
      </c>
      <c r="D18" s="9">
        <v>0</v>
      </c>
      <c r="E18" s="9">
        <v>0</v>
      </c>
      <c r="F18" s="9">
        <v>0</v>
      </c>
      <c r="G18" s="9"/>
      <c r="H18" s="9"/>
    </row>
    <row r="19" spans="2:8" ht="12.75">
      <c r="B19" s="101" t="s">
        <v>427</v>
      </c>
      <c r="C19" s="9">
        <v>0</v>
      </c>
      <c r="D19" s="9">
        <v>0</v>
      </c>
      <c r="E19" s="9">
        <v>0</v>
      </c>
      <c r="F19" s="9">
        <v>0</v>
      </c>
      <c r="G19" s="9"/>
      <c r="H19" s="9"/>
    </row>
    <row r="20" spans="2:8" ht="12.75">
      <c r="B20" s="101" t="s">
        <v>426</v>
      </c>
      <c r="C20" s="9">
        <v>164110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101" t="s">
        <v>425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95"/>
      <c r="C22" s="9"/>
      <c r="D22" s="9"/>
      <c r="E22" s="9"/>
      <c r="F22" s="9"/>
      <c r="G22" s="9"/>
      <c r="H22" s="9"/>
    </row>
    <row r="23" spans="2:8" ht="12.75">
      <c r="B23" s="100" t="s">
        <v>424</v>
      </c>
      <c r="C23" s="7">
        <f aca="true" t="shared" si="1" ref="C23:H23">SUM(C24:C28)</f>
        <v>0</v>
      </c>
      <c r="D23" s="7">
        <f t="shared" si="1"/>
        <v>0</v>
      </c>
      <c r="E23" s="7">
        <f t="shared" si="1"/>
        <v>0</v>
      </c>
      <c r="F23" s="7">
        <f t="shared" si="1"/>
        <v>0</v>
      </c>
      <c r="G23" s="7">
        <f t="shared" si="1"/>
        <v>0</v>
      </c>
      <c r="H23" s="7">
        <f t="shared" si="1"/>
        <v>0</v>
      </c>
    </row>
    <row r="24" spans="2:8" ht="12.75">
      <c r="B24" s="101" t="s">
        <v>423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101" t="s">
        <v>422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101" t="s">
        <v>421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25.5">
      <c r="B27" s="101" t="s">
        <v>420</v>
      </c>
      <c r="C27" s="9">
        <v>0</v>
      </c>
      <c r="D27" s="9">
        <v>0</v>
      </c>
      <c r="E27" s="9">
        <v>0</v>
      </c>
      <c r="F27" s="9">
        <v>0</v>
      </c>
      <c r="G27" s="9"/>
      <c r="H27" s="9"/>
    </row>
    <row r="28" spans="2:8" ht="12.75">
      <c r="B28" s="101" t="s">
        <v>419</v>
      </c>
      <c r="C28" s="9">
        <v>0</v>
      </c>
      <c r="D28" s="9">
        <v>0</v>
      </c>
      <c r="E28" s="9">
        <v>0</v>
      </c>
      <c r="F28" s="9">
        <v>0</v>
      </c>
      <c r="G28" s="9"/>
      <c r="H28" s="9"/>
    </row>
    <row r="29" spans="2:8" ht="12.75">
      <c r="B29" s="95"/>
      <c r="C29" s="9"/>
      <c r="D29" s="9"/>
      <c r="E29" s="9"/>
      <c r="F29" s="9"/>
      <c r="G29" s="9"/>
      <c r="H29" s="9"/>
    </row>
    <row r="30" spans="2:8" ht="12.75">
      <c r="B30" s="100" t="s">
        <v>418</v>
      </c>
      <c r="C30" s="7">
        <f aca="true" t="shared" si="2" ref="C30:H30">C31</f>
        <v>0</v>
      </c>
      <c r="D30" s="7">
        <f t="shared" si="2"/>
        <v>0</v>
      </c>
      <c r="E30" s="7">
        <f t="shared" si="2"/>
        <v>0</v>
      </c>
      <c r="F30" s="7">
        <f t="shared" si="2"/>
        <v>0</v>
      </c>
      <c r="G30" s="7">
        <f t="shared" si="2"/>
        <v>0</v>
      </c>
      <c r="H30" s="7">
        <f t="shared" si="2"/>
        <v>0</v>
      </c>
    </row>
    <row r="31" spans="2:8" ht="12.75">
      <c r="B31" s="101" t="s">
        <v>417</v>
      </c>
      <c r="C31" s="9">
        <f aca="true" t="shared" si="3" ref="C31:H31">C38</f>
        <v>0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</row>
    <row r="32" spans="2:8" ht="12.75">
      <c r="B32" s="95"/>
      <c r="C32" s="9"/>
      <c r="D32" s="9"/>
      <c r="E32" s="9"/>
      <c r="F32" s="9"/>
      <c r="G32" s="9"/>
      <c r="H32" s="9"/>
    </row>
    <row r="33" spans="2:8" ht="12.75">
      <c r="B33" s="100" t="s">
        <v>416</v>
      </c>
      <c r="C33" s="7">
        <v>0</v>
      </c>
      <c r="D33" s="7">
        <f>D9+D23+D30</f>
        <v>0</v>
      </c>
      <c r="E33" s="7">
        <f>E9+E23+E30</f>
        <v>0</v>
      </c>
      <c r="F33" s="7">
        <f>F9+F23+F30</f>
        <v>0</v>
      </c>
      <c r="G33" s="7">
        <f>G9+G23+G30</f>
        <v>0</v>
      </c>
      <c r="H33" s="7">
        <f>H9+H23+H30</f>
        <v>0</v>
      </c>
    </row>
    <row r="34" spans="2:8" ht="12.75">
      <c r="B34" s="95"/>
      <c r="C34" s="9"/>
      <c r="D34" s="9"/>
      <c r="E34" s="9"/>
      <c r="F34" s="9"/>
      <c r="G34" s="9"/>
      <c r="H34" s="9"/>
    </row>
    <row r="35" spans="2:8" ht="12.75">
      <c r="B35" s="98" t="s">
        <v>415</v>
      </c>
      <c r="C35" s="9"/>
      <c r="D35" s="9"/>
      <c r="E35" s="9"/>
      <c r="F35" s="9"/>
      <c r="G35" s="9"/>
      <c r="H35" s="9"/>
    </row>
    <row r="36" spans="2:8" ht="25.5">
      <c r="B36" s="95" t="s">
        <v>414</v>
      </c>
      <c r="C36" s="9">
        <v>0</v>
      </c>
      <c r="D36" s="9">
        <v>0</v>
      </c>
      <c r="E36" s="9">
        <v>0</v>
      </c>
      <c r="F36" s="9">
        <v>0</v>
      </c>
      <c r="G36" s="9"/>
      <c r="H36" s="9"/>
    </row>
    <row r="37" spans="2:8" ht="25.5">
      <c r="B37" s="95" t="s">
        <v>413</v>
      </c>
      <c r="C37" s="9">
        <v>0</v>
      </c>
      <c r="D37" s="9">
        <v>0</v>
      </c>
      <c r="E37" s="9">
        <v>0</v>
      </c>
      <c r="F37" s="9">
        <v>0</v>
      </c>
      <c r="G37" s="9"/>
      <c r="H37" s="9"/>
    </row>
    <row r="38" spans="2:8" ht="12.75">
      <c r="B38" s="98" t="s">
        <v>412</v>
      </c>
      <c r="C38" s="7">
        <f aca="true" t="shared" si="4" ref="C38:H38">SUM(C36:C37)</f>
        <v>0</v>
      </c>
      <c r="D38" s="7">
        <f t="shared" si="4"/>
        <v>0</v>
      </c>
      <c r="E38" s="7">
        <f t="shared" si="4"/>
        <v>0</v>
      </c>
      <c r="F38" s="7">
        <f t="shared" si="4"/>
        <v>0</v>
      </c>
      <c r="G38" s="7">
        <f t="shared" si="4"/>
        <v>0</v>
      </c>
      <c r="H38" s="7">
        <f t="shared" si="4"/>
        <v>0</v>
      </c>
    </row>
    <row r="39" spans="2:8" ht="13.5" thickBot="1">
      <c r="B39" s="99"/>
      <c r="C39" s="19"/>
      <c r="D39" s="19"/>
      <c r="E39" s="19"/>
      <c r="F39" s="19"/>
      <c r="G39" s="19"/>
      <c r="H39" s="19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view="pageBreakPreview" zoomScale="60" zoomScalePageLayoutView="0" workbookViewId="0" topLeftCell="A1">
      <selection activeCell="C21" sqref="C21"/>
    </sheetView>
  </sheetViews>
  <sheetFormatPr defaultColWidth="11.00390625" defaultRowHeight="15"/>
  <cols>
    <col min="1" max="1" width="4.421875" style="1" customWidth="1"/>
    <col min="2" max="2" width="46.8515625" style="1" customWidth="1"/>
    <col min="3" max="3" width="15.421875" style="1" customWidth="1"/>
    <col min="4" max="8" width="13.421875" style="1" customWidth="1"/>
    <col min="9" max="16384" width="11.00390625" style="1" customWidth="1"/>
  </cols>
  <sheetData>
    <row r="1" ht="13.5" thickBot="1"/>
    <row r="2" spans="2:8" ht="12.75">
      <c r="B2" s="182" t="s">
        <v>120</v>
      </c>
      <c r="C2" s="183"/>
      <c r="D2" s="183"/>
      <c r="E2" s="183"/>
      <c r="F2" s="183"/>
      <c r="G2" s="183"/>
      <c r="H2" s="184"/>
    </row>
    <row r="3" spans="2:8" ht="12.75">
      <c r="B3" s="207" t="s">
        <v>463</v>
      </c>
      <c r="C3" s="224"/>
      <c r="D3" s="224"/>
      <c r="E3" s="224"/>
      <c r="F3" s="224"/>
      <c r="G3" s="224"/>
      <c r="H3" s="209"/>
    </row>
    <row r="4" spans="2:8" ht="12.75">
      <c r="B4" s="207" t="s">
        <v>1</v>
      </c>
      <c r="C4" s="224"/>
      <c r="D4" s="224"/>
      <c r="E4" s="224"/>
      <c r="F4" s="224"/>
      <c r="G4" s="224"/>
      <c r="H4" s="209"/>
    </row>
    <row r="5" spans="2:8" ht="13.5" thickBot="1">
      <c r="B5" s="210" t="s">
        <v>462</v>
      </c>
      <c r="C5" s="211"/>
      <c r="D5" s="211"/>
      <c r="E5" s="211"/>
      <c r="F5" s="211"/>
      <c r="G5" s="211"/>
      <c r="H5" s="212"/>
    </row>
    <row r="6" spans="2:8" ht="12.75">
      <c r="B6" s="217" t="s">
        <v>445</v>
      </c>
      <c r="C6" s="103" t="s">
        <v>444</v>
      </c>
      <c r="D6" s="215" t="s">
        <v>443</v>
      </c>
      <c r="E6" s="215" t="s">
        <v>442</v>
      </c>
      <c r="F6" s="215" t="s">
        <v>441</v>
      </c>
      <c r="G6" s="215" t="s">
        <v>440</v>
      </c>
      <c r="H6" s="215" t="s">
        <v>439</v>
      </c>
    </row>
    <row r="7" spans="2:8" ht="39" thickBot="1">
      <c r="B7" s="219"/>
      <c r="C7" s="20" t="s">
        <v>461</v>
      </c>
      <c r="D7" s="216"/>
      <c r="E7" s="216"/>
      <c r="F7" s="216"/>
      <c r="G7" s="216"/>
      <c r="H7" s="216"/>
    </row>
    <row r="8" spans="2:8" ht="12.75">
      <c r="B8" s="100" t="s">
        <v>460</v>
      </c>
      <c r="C8" s="7">
        <f aca="true" t="shared" si="0" ref="C8:H8">SUM(C9:C17)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</row>
    <row r="9" spans="2:8" ht="12.75">
      <c r="B9" s="101" t="s">
        <v>457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101" t="s">
        <v>456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101" t="s">
        <v>455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101" t="s">
        <v>454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101" t="s">
        <v>453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101" t="s">
        <v>452</v>
      </c>
      <c r="C14" s="9"/>
      <c r="D14" s="9"/>
      <c r="E14" s="9"/>
      <c r="F14" s="9"/>
      <c r="G14" s="9"/>
      <c r="H14" s="9"/>
    </row>
    <row r="15" spans="2:8" ht="12.75">
      <c r="B15" s="101" t="s">
        <v>451</v>
      </c>
      <c r="C15" s="9"/>
      <c r="D15" s="9"/>
      <c r="E15" s="9"/>
      <c r="F15" s="9"/>
      <c r="G15" s="9"/>
      <c r="H15" s="9"/>
    </row>
    <row r="16" spans="2:8" ht="12.75">
      <c r="B16" s="101" t="s">
        <v>459</v>
      </c>
      <c r="C16" s="9"/>
      <c r="D16" s="9"/>
      <c r="E16" s="9"/>
      <c r="F16" s="9"/>
      <c r="G16" s="9"/>
      <c r="H16" s="9"/>
    </row>
    <row r="17" spans="2:8" ht="12.75">
      <c r="B17" s="101" t="s">
        <v>449</v>
      </c>
      <c r="C17" s="9"/>
      <c r="D17" s="9"/>
      <c r="E17" s="9"/>
      <c r="F17" s="9"/>
      <c r="G17" s="9"/>
      <c r="H17" s="9"/>
    </row>
    <row r="18" spans="2:8" ht="12.75">
      <c r="B18" s="95"/>
      <c r="C18" s="9"/>
      <c r="D18" s="9"/>
      <c r="E18" s="9"/>
      <c r="F18" s="9"/>
      <c r="G18" s="9"/>
      <c r="H18" s="9"/>
    </row>
    <row r="19" spans="2:8" ht="12.75">
      <c r="B19" s="100" t="s">
        <v>458</v>
      </c>
      <c r="C19" s="7">
        <f aca="true" t="shared" si="1" ref="C19:H19">SUM(C20:C28)</f>
        <v>0</v>
      </c>
      <c r="D19" s="7">
        <f t="shared" si="1"/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</row>
    <row r="20" spans="2:8" ht="12.75">
      <c r="B20" s="101" t="s">
        <v>457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101" t="s">
        <v>456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101" t="s">
        <v>455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101" t="s">
        <v>454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101" t="s">
        <v>453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101" t="s">
        <v>452</v>
      </c>
      <c r="C25" s="9"/>
      <c r="D25" s="9"/>
      <c r="E25" s="9"/>
      <c r="F25" s="9"/>
      <c r="G25" s="9"/>
      <c r="H25" s="9"/>
    </row>
    <row r="26" spans="2:8" ht="12.75">
      <c r="B26" s="101" t="s">
        <v>451</v>
      </c>
      <c r="C26" s="9"/>
      <c r="D26" s="9"/>
      <c r="E26" s="9"/>
      <c r="F26" s="9"/>
      <c r="G26" s="9"/>
      <c r="H26" s="9"/>
    </row>
    <row r="27" spans="2:8" ht="12.75">
      <c r="B27" s="101" t="s">
        <v>450</v>
      </c>
      <c r="C27" s="9"/>
      <c r="D27" s="9"/>
      <c r="E27" s="9"/>
      <c r="F27" s="9"/>
      <c r="G27" s="9"/>
      <c r="H27" s="9"/>
    </row>
    <row r="28" spans="2:8" ht="12.75">
      <c r="B28" s="101" t="s">
        <v>449</v>
      </c>
      <c r="C28" s="9"/>
      <c r="D28" s="9"/>
      <c r="E28" s="9"/>
      <c r="F28" s="9"/>
      <c r="G28" s="9"/>
      <c r="H28" s="9"/>
    </row>
    <row r="29" spans="2:8" ht="12.75">
      <c r="B29" s="95"/>
      <c r="C29" s="9"/>
      <c r="D29" s="9"/>
      <c r="E29" s="9"/>
      <c r="F29" s="9"/>
      <c r="G29" s="9"/>
      <c r="H29" s="9"/>
    </row>
    <row r="30" spans="2:8" ht="12.75">
      <c r="B30" s="100" t="s">
        <v>448</v>
      </c>
      <c r="C30" s="7">
        <f aca="true" t="shared" si="2" ref="C30:H30">C8+C19</f>
        <v>0</v>
      </c>
      <c r="D30" s="7">
        <f t="shared" si="2"/>
        <v>0</v>
      </c>
      <c r="E30" s="7">
        <f t="shared" si="2"/>
        <v>0</v>
      </c>
      <c r="F30" s="7">
        <f t="shared" si="2"/>
        <v>0</v>
      </c>
      <c r="G30" s="7">
        <f t="shared" si="2"/>
        <v>0</v>
      </c>
      <c r="H30" s="7">
        <f t="shared" si="2"/>
        <v>0</v>
      </c>
    </row>
    <row r="31" spans="2:8" ht="13.5" thickBot="1">
      <c r="B31" s="94"/>
      <c r="C31" s="19"/>
      <c r="D31" s="19"/>
      <c r="E31" s="19"/>
      <c r="F31" s="19"/>
      <c r="G31" s="19"/>
      <c r="H31" s="19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view="pageBreakPreview" zoomScale="60" zoomScalePageLayoutView="0" workbookViewId="0" topLeftCell="A1">
      <pane ySplit="5" topLeftCell="A15" activePane="bottomLeft" state="frozen"/>
      <selection pane="topLeft" activeCell="C21" sqref="C21"/>
      <selection pane="bottomLeft" activeCell="C21" sqref="C21"/>
    </sheetView>
  </sheetViews>
  <sheetFormatPr defaultColWidth="11.00390625" defaultRowHeight="15"/>
  <cols>
    <col min="1" max="1" width="3.7109375" style="1" customWidth="1"/>
    <col min="2" max="2" width="52.7109375" style="1" customWidth="1"/>
    <col min="3" max="16384" width="11.00390625" style="1" customWidth="1"/>
  </cols>
  <sheetData>
    <row r="1" ht="13.5" thickBot="1"/>
    <row r="2" spans="2:8" ht="12.75">
      <c r="B2" s="182" t="s">
        <v>120</v>
      </c>
      <c r="C2" s="183"/>
      <c r="D2" s="183"/>
      <c r="E2" s="183"/>
      <c r="F2" s="183"/>
      <c r="G2" s="183"/>
      <c r="H2" s="184"/>
    </row>
    <row r="3" spans="2:8" ht="12.75">
      <c r="B3" s="207" t="s">
        <v>475</v>
      </c>
      <c r="C3" s="224"/>
      <c r="D3" s="224"/>
      <c r="E3" s="224"/>
      <c r="F3" s="224"/>
      <c r="G3" s="224"/>
      <c r="H3" s="209"/>
    </row>
    <row r="4" spans="2:8" ht="13.5" thickBot="1">
      <c r="B4" s="210" t="s">
        <v>1</v>
      </c>
      <c r="C4" s="211"/>
      <c r="D4" s="211"/>
      <c r="E4" s="211"/>
      <c r="F4" s="211"/>
      <c r="G4" s="211"/>
      <c r="H4" s="212"/>
    </row>
    <row r="5" spans="2:8" ht="13.5" thickBot="1">
      <c r="B5" s="106" t="s">
        <v>445</v>
      </c>
      <c r="C5" s="105" t="s">
        <v>474</v>
      </c>
      <c r="D5" s="105" t="s">
        <v>473</v>
      </c>
      <c r="E5" s="105" t="s">
        <v>472</v>
      </c>
      <c r="F5" s="105" t="s">
        <v>471</v>
      </c>
      <c r="G5" s="105" t="s">
        <v>470</v>
      </c>
      <c r="H5" s="105" t="s">
        <v>122</v>
      </c>
    </row>
    <row r="6" spans="2:8" ht="12.75">
      <c r="B6" s="102"/>
      <c r="C6" s="104"/>
      <c r="D6" s="104"/>
      <c r="E6" s="104"/>
      <c r="F6" s="104"/>
      <c r="G6" s="104"/>
      <c r="H6" s="104"/>
    </row>
    <row r="7" spans="2:8" ht="12.75">
      <c r="B7" s="100" t="s">
        <v>469</v>
      </c>
      <c r="C7" s="58">
        <f aca="true" t="shared" si="0" ref="C7:H7">SUM(C8:C19)</f>
        <v>0</v>
      </c>
      <c r="D7" s="58">
        <f t="shared" si="0"/>
        <v>0</v>
      </c>
      <c r="E7" s="58">
        <f t="shared" si="0"/>
        <v>0</v>
      </c>
      <c r="F7" s="58">
        <f t="shared" si="0"/>
        <v>0</v>
      </c>
      <c r="G7" s="58">
        <f t="shared" si="0"/>
        <v>0</v>
      </c>
      <c r="H7" s="58">
        <f t="shared" si="0"/>
        <v>0</v>
      </c>
    </row>
    <row r="8" spans="2:8" ht="12.75">
      <c r="B8" s="12" t="s">
        <v>436</v>
      </c>
      <c r="C8" s="60">
        <v>0</v>
      </c>
      <c r="D8" s="60">
        <v>0</v>
      </c>
      <c r="E8" s="60">
        <v>0</v>
      </c>
      <c r="F8" s="60">
        <v>0</v>
      </c>
      <c r="G8" s="60"/>
      <c r="H8" s="60"/>
    </row>
    <row r="9" spans="2:8" ht="12.75">
      <c r="B9" s="12" t="s">
        <v>435</v>
      </c>
      <c r="C9" s="60">
        <v>0</v>
      </c>
      <c r="D9" s="60">
        <v>0</v>
      </c>
      <c r="E9" s="60">
        <v>0</v>
      </c>
      <c r="F9" s="60">
        <v>0</v>
      </c>
      <c r="G9" s="60"/>
      <c r="H9" s="60"/>
    </row>
    <row r="10" spans="2:8" ht="12.75">
      <c r="B10" s="12" t="s">
        <v>434</v>
      </c>
      <c r="C10" s="60">
        <v>0</v>
      </c>
      <c r="D10" s="60">
        <v>0</v>
      </c>
      <c r="E10" s="60">
        <v>0</v>
      </c>
      <c r="F10" s="60">
        <v>0</v>
      </c>
      <c r="G10" s="60"/>
      <c r="H10" s="60"/>
    </row>
    <row r="11" spans="2:8" ht="12.75">
      <c r="B11" s="12" t="s">
        <v>433</v>
      </c>
      <c r="C11" s="60">
        <v>0</v>
      </c>
      <c r="D11" s="60">
        <v>0</v>
      </c>
      <c r="E11" s="60">
        <v>0</v>
      </c>
      <c r="F11" s="60">
        <v>0</v>
      </c>
      <c r="G11" s="60"/>
      <c r="H11" s="60"/>
    </row>
    <row r="12" spans="2:8" ht="12.75">
      <c r="B12" s="12" t="s">
        <v>432</v>
      </c>
      <c r="C12" s="60">
        <v>0</v>
      </c>
      <c r="D12" s="60">
        <v>0</v>
      </c>
      <c r="E12" s="60">
        <v>0</v>
      </c>
      <c r="F12" s="60">
        <v>0</v>
      </c>
      <c r="G12" s="60"/>
      <c r="H12" s="60"/>
    </row>
    <row r="13" spans="2:8" ht="12.75">
      <c r="B13" s="12" t="s">
        <v>431</v>
      </c>
      <c r="C13" s="60">
        <v>0</v>
      </c>
      <c r="D13" s="60">
        <v>0</v>
      </c>
      <c r="E13" s="60">
        <v>0</v>
      </c>
      <c r="F13" s="60">
        <v>0</v>
      </c>
      <c r="G13" s="60"/>
      <c r="H13" s="60"/>
    </row>
    <row r="14" spans="2:8" ht="25.5">
      <c r="B14" s="12" t="s">
        <v>468</v>
      </c>
      <c r="C14" s="60">
        <v>0</v>
      </c>
      <c r="D14" s="60">
        <v>0</v>
      </c>
      <c r="E14" s="60">
        <v>0</v>
      </c>
      <c r="F14" s="60">
        <v>0</v>
      </c>
      <c r="G14" s="60"/>
      <c r="H14" s="60"/>
    </row>
    <row r="15" spans="2:8" ht="12.75">
      <c r="B15" s="12" t="s">
        <v>429</v>
      </c>
      <c r="C15" s="60">
        <v>0</v>
      </c>
      <c r="D15" s="60">
        <v>0</v>
      </c>
      <c r="E15" s="60">
        <v>0</v>
      </c>
      <c r="F15" s="60">
        <v>0</v>
      </c>
      <c r="G15" s="60"/>
      <c r="H15" s="60"/>
    </row>
    <row r="16" spans="2:8" ht="12.75">
      <c r="B16" s="12" t="s">
        <v>428</v>
      </c>
      <c r="C16" s="60">
        <v>0</v>
      </c>
      <c r="D16" s="60">
        <v>0</v>
      </c>
      <c r="E16" s="60">
        <v>0</v>
      </c>
      <c r="F16" s="60">
        <v>0</v>
      </c>
      <c r="G16" s="60"/>
      <c r="H16" s="60"/>
    </row>
    <row r="17" spans="2:8" ht="12.75">
      <c r="B17" s="12" t="s">
        <v>467</v>
      </c>
      <c r="C17" s="60">
        <v>0</v>
      </c>
      <c r="D17" s="60">
        <v>0</v>
      </c>
      <c r="E17" s="60">
        <v>0</v>
      </c>
      <c r="F17" s="60">
        <v>0</v>
      </c>
      <c r="G17" s="60"/>
      <c r="H17" s="60"/>
    </row>
    <row r="18" spans="2:8" ht="12.75">
      <c r="B18" s="12" t="s">
        <v>426</v>
      </c>
      <c r="C18" s="60">
        <v>0</v>
      </c>
      <c r="D18" s="60">
        <v>0</v>
      </c>
      <c r="E18" s="60">
        <v>0</v>
      </c>
      <c r="F18" s="60">
        <v>0</v>
      </c>
      <c r="G18" s="60"/>
      <c r="H18" s="60"/>
    </row>
    <row r="19" spans="2:8" ht="12.75">
      <c r="B19" s="12" t="s">
        <v>425</v>
      </c>
      <c r="C19" s="60">
        <v>0</v>
      </c>
      <c r="D19" s="60">
        <v>0</v>
      </c>
      <c r="E19" s="60">
        <v>0</v>
      </c>
      <c r="F19" s="60">
        <v>0</v>
      </c>
      <c r="G19" s="60"/>
      <c r="H19" s="60"/>
    </row>
    <row r="20" spans="2:8" ht="12.75">
      <c r="B20" s="95"/>
      <c r="C20" s="60">
        <v>0</v>
      </c>
      <c r="D20" s="60"/>
      <c r="E20" s="60"/>
      <c r="F20" s="60"/>
      <c r="G20" s="60"/>
      <c r="H20" s="60"/>
    </row>
    <row r="21" spans="2:8" ht="15">
      <c r="B21" s="100" t="s">
        <v>466</v>
      </c>
      <c r="C21" s="58">
        <f aca="true" t="shared" si="1" ref="C21:H21">SUM(C22:C26)</f>
        <v>0</v>
      </c>
      <c r="D21" s="58">
        <f t="shared" si="1"/>
        <v>0</v>
      </c>
      <c r="E21" s="58">
        <f t="shared" si="1"/>
        <v>0</v>
      </c>
      <c r="F21" s="58">
        <f t="shared" si="1"/>
        <v>0</v>
      </c>
      <c r="G21" s="58">
        <f t="shared" si="1"/>
        <v>0</v>
      </c>
      <c r="H21" s="58">
        <f t="shared" si="1"/>
        <v>0</v>
      </c>
    </row>
    <row r="22" spans="2:8" ht="12.75">
      <c r="B22" s="12" t="s">
        <v>423</v>
      </c>
      <c r="C22" s="60">
        <v>0</v>
      </c>
      <c r="D22" s="60">
        <v>0</v>
      </c>
      <c r="E22" s="60">
        <v>0</v>
      </c>
      <c r="F22" s="60">
        <v>0</v>
      </c>
      <c r="G22" s="60"/>
      <c r="H22" s="60"/>
    </row>
    <row r="23" spans="2:8" ht="12.75">
      <c r="B23" s="12" t="s">
        <v>422</v>
      </c>
      <c r="C23" s="60">
        <v>0</v>
      </c>
      <c r="D23" s="60">
        <v>0</v>
      </c>
      <c r="E23" s="60">
        <v>0</v>
      </c>
      <c r="F23" s="60">
        <v>0</v>
      </c>
      <c r="G23" s="60"/>
      <c r="H23" s="60"/>
    </row>
    <row r="24" spans="2:8" ht="12.75">
      <c r="B24" s="12" t="s">
        <v>421</v>
      </c>
      <c r="C24" s="60">
        <v>0</v>
      </c>
      <c r="D24" s="60">
        <v>0</v>
      </c>
      <c r="E24" s="60">
        <v>0</v>
      </c>
      <c r="F24" s="60">
        <v>0</v>
      </c>
      <c r="G24" s="60"/>
      <c r="H24" s="60"/>
    </row>
    <row r="25" spans="2:8" ht="25.5">
      <c r="B25" s="12" t="s">
        <v>420</v>
      </c>
      <c r="C25" s="60">
        <v>0</v>
      </c>
      <c r="D25" s="60">
        <v>0</v>
      </c>
      <c r="E25" s="60">
        <v>0</v>
      </c>
      <c r="F25" s="60">
        <v>0</v>
      </c>
      <c r="G25" s="60"/>
      <c r="H25" s="60"/>
    </row>
    <row r="26" spans="2:8" ht="12.75">
      <c r="B26" s="12" t="s">
        <v>419</v>
      </c>
      <c r="C26" s="60">
        <v>0</v>
      </c>
      <c r="D26" s="60">
        <v>0</v>
      </c>
      <c r="E26" s="60">
        <v>0</v>
      </c>
      <c r="F26" s="60">
        <v>0</v>
      </c>
      <c r="G26" s="60"/>
      <c r="H26" s="60"/>
    </row>
    <row r="27" spans="2:8" ht="12.75">
      <c r="B27" s="95"/>
      <c r="C27" s="60"/>
      <c r="D27" s="60"/>
      <c r="E27" s="60"/>
      <c r="F27" s="60"/>
      <c r="G27" s="60"/>
      <c r="H27" s="60"/>
    </row>
    <row r="28" spans="2:8" ht="12.75">
      <c r="B28" s="100" t="s">
        <v>465</v>
      </c>
      <c r="C28" s="58">
        <f aca="true" t="shared" si="2" ref="C28:H28">C29</f>
        <v>0</v>
      </c>
      <c r="D28" s="58">
        <f t="shared" si="2"/>
        <v>0</v>
      </c>
      <c r="E28" s="58">
        <f t="shared" si="2"/>
        <v>0</v>
      </c>
      <c r="F28" s="58">
        <f t="shared" si="2"/>
        <v>0</v>
      </c>
      <c r="G28" s="58">
        <f t="shared" si="2"/>
        <v>0</v>
      </c>
      <c r="H28" s="58">
        <f t="shared" si="2"/>
        <v>0</v>
      </c>
    </row>
    <row r="29" spans="2:8" ht="12.75">
      <c r="B29" s="12" t="s">
        <v>417</v>
      </c>
      <c r="C29" s="60">
        <f aca="true" t="shared" si="3" ref="C29:H29">C36</f>
        <v>0</v>
      </c>
      <c r="D29" s="60">
        <f t="shared" si="3"/>
        <v>0</v>
      </c>
      <c r="E29" s="60">
        <f t="shared" si="3"/>
        <v>0</v>
      </c>
      <c r="F29" s="60">
        <f t="shared" si="3"/>
        <v>0</v>
      </c>
      <c r="G29" s="60">
        <f t="shared" si="3"/>
        <v>0</v>
      </c>
      <c r="H29" s="60">
        <f t="shared" si="3"/>
        <v>0</v>
      </c>
    </row>
    <row r="30" spans="2:8" ht="12.75">
      <c r="B30" s="12"/>
      <c r="C30" s="60"/>
      <c r="D30" s="60"/>
      <c r="E30" s="60"/>
      <c r="F30" s="60"/>
      <c r="G30" s="60"/>
      <c r="H30" s="60"/>
    </row>
    <row r="31" spans="2:8" ht="12.75">
      <c r="B31" s="100" t="s">
        <v>464</v>
      </c>
      <c r="C31" s="58">
        <f aca="true" t="shared" si="4" ref="C31:H31">C7+C21+C28</f>
        <v>0</v>
      </c>
      <c r="D31" s="58">
        <f t="shared" si="4"/>
        <v>0</v>
      </c>
      <c r="E31" s="58">
        <f t="shared" si="4"/>
        <v>0</v>
      </c>
      <c r="F31" s="58">
        <f t="shared" si="4"/>
        <v>0</v>
      </c>
      <c r="G31" s="58">
        <f t="shared" si="4"/>
        <v>0</v>
      </c>
      <c r="H31" s="58">
        <f t="shared" si="4"/>
        <v>0</v>
      </c>
    </row>
    <row r="32" spans="2:8" ht="12.75">
      <c r="B32" s="95"/>
      <c r="C32" s="60"/>
      <c r="D32" s="60"/>
      <c r="E32" s="60"/>
      <c r="F32" s="60"/>
      <c r="G32" s="60"/>
      <c r="H32" s="60"/>
    </row>
    <row r="33" spans="2:8" ht="12.75">
      <c r="B33" s="98" t="s">
        <v>415</v>
      </c>
      <c r="C33" s="60"/>
      <c r="D33" s="60"/>
      <c r="E33" s="60"/>
      <c r="F33" s="60"/>
      <c r="G33" s="60"/>
      <c r="H33" s="60"/>
    </row>
    <row r="34" spans="2:8" ht="25.5">
      <c r="B34" s="95" t="s">
        <v>414</v>
      </c>
      <c r="C34" s="60">
        <v>0</v>
      </c>
      <c r="D34" s="60">
        <v>0</v>
      </c>
      <c r="E34" s="60">
        <v>0</v>
      </c>
      <c r="F34" s="60">
        <v>0</v>
      </c>
      <c r="G34" s="60"/>
      <c r="H34" s="60"/>
    </row>
    <row r="35" spans="2:8" ht="25.5">
      <c r="B35" s="95" t="s">
        <v>413</v>
      </c>
      <c r="C35" s="60">
        <v>0</v>
      </c>
      <c r="D35" s="60">
        <v>0</v>
      </c>
      <c r="E35" s="60">
        <v>0</v>
      </c>
      <c r="F35" s="60">
        <v>0</v>
      </c>
      <c r="G35" s="60"/>
      <c r="H35" s="60"/>
    </row>
    <row r="36" spans="2:8" ht="12.75">
      <c r="B36" s="98" t="s">
        <v>412</v>
      </c>
      <c r="C36" s="58">
        <f aca="true" t="shared" si="5" ref="C36:H36">SUM(C34:C35)</f>
        <v>0</v>
      </c>
      <c r="D36" s="58">
        <f t="shared" si="5"/>
        <v>0</v>
      </c>
      <c r="E36" s="58">
        <f t="shared" si="5"/>
        <v>0</v>
      </c>
      <c r="F36" s="58">
        <f t="shared" si="5"/>
        <v>0</v>
      </c>
      <c r="G36" s="58">
        <f t="shared" si="5"/>
        <v>0</v>
      </c>
      <c r="H36" s="58">
        <f t="shared" si="5"/>
        <v>0</v>
      </c>
    </row>
    <row r="37" spans="2:8" ht="13.5" thickBot="1">
      <c r="B37" s="94"/>
      <c r="C37" s="56"/>
      <c r="D37" s="56"/>
      <c r="E37" s="56"/>
      <c r="F37" s="56"/>
      <c r="G37" s="56"/>
      <c r="H37" s="56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view="pageBreakPreview" zoomScale="60" zoomScalePageLayoutView="0" workbookViewId="0" topLeftCell="A1">
      <pane ySplit="5" topLeftCell="A6" activePane="bottomLeft" state="frozen"/>
      <selection pane="topLeft" activeCell="C21" sqref="C21"/>
      <selection pane="bottomLeft" activeCell="C21" sqref="C21"/>
    </sheetView>
  </sheetViews>
  <sheetFormatPr defaultColWidth="11.00390625" defaultRowHeight="15"/>
  <cols>
    <col min="1" max="1" width="4.7109375" style="1" customWidth="1"/>
    <col min="2" max="2" width="43.28125" style="1" customWidth="1"/>
    <col min="3" max="7" width="10.00390625" style="1" bestFit="1" customWidth="1"/>
    <col min="8" max="8" width="14.421875" style="1" customWidth="1"/>
    <col min="9" max="16384" width="11.00390625" style="1" customWidth="1"/>
  </cols>
  <sheetData>
    <row r="1" ht="13.5" thickBot="1"/>
    <row r="2" spans="2:8" ht="12.75">
      <c r="B2" s="182" t="s">
        <v>120</v>
      </c>
      <c r="C2" s="183"/>
      <c r="D2" s="183"/>
      <c r="E2" s="183"/>
      <c r="F2" s="183"/>
      <c r="G2" s="183"/>
      <c r="H2" s="184"/>
    </row>
    <row r="3" spans="2:8" ht="12.75">
      <c r="B3" s="207" t="s">
        <v>477</v>
      </c>
      <c r="C3" s="224"/>
      <c r="D3" s="224"/>
      <c r="E3" s="224"/>
      <c r="F3" s="224"/>
      <c r="G3" s="224"/>
      <c r="H3" s="209"/>
    </row>
    <row r="4" spans="2:8" ht="13.5" thickBot="1">
      <c r="B4" s="210" t="s">
        <v>1</v>
      </c>
      <c r="C4" s="211"/>
      <c r="D4" s="211"/>
      <c r="E4" s="211"/>
      <c r="F4" s="211"/>
      <c r="G4" s="211"/>
      <c r="H4" s="212"/>
    </row>
    <row r="5" spans="2:8" ht="13.5" thickBot="1">
      <c r="B5" s="106" t="s">
        <v>445</v>
      </c>
      <c r="C5" s="110" t="s">
        <v>474</v>
      </c>
      <c r="D5" s="110" t="s">
        <v>473</v>
      </c>
      <c r="E5" s="110" t="s">
        <v>472</v>
      </c>
      <c r="F5" s="110" t="s">
        <v>471</v>
      </c>
      <c r="G5" s="110" t="s">
        <v>470</v>
      </c>
      <c r="H5" s="105" t="s">
        <v>122</v>
      </c>
    </row>
    <row r="6" spans="2:8" ht="12.75">
      <c r="B6" s="108" t="s">
        <v>460</v>
      </c>
      <c r="C6" s="58">
        <f aca="true" t="shared" si="0" ref="C6:H6">SUM(C7:C15)</f>
        <v>0</v>
      </c>
      <c r="D6" s="58">
        <f t="shared" si="0"/>
        <v>0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</row>
    <row r="7" spans="2:8" ht="12.75">
      <c r="B7" s="109" t="s">
        <v>457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/>
    </row>
    <row r="8" spans="2:8" ht="12.75">
      <c r="B8" s="109" t="s">
        <v>456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/>
    </row>
    <row r="9" spans="2:8" ht="12.75">
      <c r="B9" s="109" t="s">
        <v>455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/>
    </row>
    <row r="10" spans="2:8" ht="12.75">
      <c r="B10" s="109" t="s">
        <v>454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/>
    </row>
    <row r="11" spans="2:8" ht="12.75">
      <c r="B11" s="109" t="s">
        <v>453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/>
    </row>
    <row r="12" spans="2:8" ht="12.75">
      <c r="B12" s="109" t="s">
        <v>452</v>
      </c>
      <c r="C12" s="60"/>
      <c r="D12" s="60"/>
      <c r="E12" s="60"/>
      <c r="F12" s="60"/>
      <c r="G12" s="60"/>
      <c r="H12" s="60"/>
    </row>
    <row r="13" spans="2:8" ht="12.75">
      <c r="B13" s="109" t="s">
        <v>451</v>
      </c>
      <c r="C13" s="60"/>
      <c r="D13" s="60"/>
      <c r="E13" s="60"/>
      <c r="F13" s="60"/>
      <c r="G13" s="60"/>
      <c r="H13" s="60"/>
    </row>
    <row r="14" spans="2:8" ht="12.75">
      <c r="B14" s="109" t="s">
        <v>459</v>
      </c>
      <c r="C14" s="60"/>
      <c r="D14" s="60"/>
      <c r="E14" s="60"/>
      <c r="F14" s="60"/>
      <c r="G14" s="60"/>
      <c r="H14" s="60"/>
    </row>
    <row r="15" spans="2:8" ht="12.75">
      <c r="B15" s="109" t="s">
        <v>449</v>
      </c>
      <c r="C15" s="60"/>
      <c r="D15" s="60"/>
      <c r="E15" s="60"/>
      <c r="F15" s="60"/>
      <c r="G15" s="60"/>
      <c r="H15" s="60"/>
    </row>
    <row r="16" spans="2:8" ht="12.75">
      <c r="B16" s="109"/>
      <c r="C16" s="60"/>
      <c r="D16" s="60"/>
      <c r="E16" s="60"/>
      <c r="F16" s="60"/>
      <c r="G16" s="60"/>
      <c r="H16" s="60"/>
    </row>
    <row r="17" spans="2:8" ht="12.75">
      <c r="B17" s="108" t="s">
        <v>458</v>
      </c>
      <c r="C17" s="58">
        <f aca="true" t="shared" si="1" ref="C17:H17">SUM(C18:C26)</f>
        <v>0</v>
      </c>
      <c r="D17" s="58">
        <f t="shared" si="1"/>
        <v>0</v>
      </c>
      <c r="E17" s="58">
        <f t="shared" si="1"/>
        <v>0</v>
      </c>
      <c r="F17" s="58">
        <f t="shared" si="1"/>
        <v>0</v>
      </c>
      <c r="G17" s="58">
        <f t="shared" si="1"/>
        <v>0</v>
      </c>
      <c r="H17" s="58">
        <f t="shared" si="1"/>
        <v>0</v>
      </c>
    </row>
    <row r="18" spans="2:8" ht="12.75">
      <c r="B18" s="109" t="s">
        <v>457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/>
    </row>
    <row r="19" spans="2:8" ht="12.75">
      <c r="B19" s="109" t="s">
        <v>456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/>
    </row>
    <row r="20" spans="2:8" ht="12.75">
      <c r="B20" s="109" t="s">
        <v>455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/>
    </row>
    <row r="21" spans="2:8" ht="12.75">
      <c r="B21" s="109" t="s">
        <v>454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/>
    </row>
    <row r="22" spans="2:8" ht="12.75">
      <c r="B22" s="109" t="s">
        <v>453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/>
    </row>
    <row r="23" spans="2:8" ht="12.75">
      <c r="B23" s="109" t="s">
        <v>452</v>
      </c>
      <c r="C23" s="60"/>
      <c r="D23" s="60"/>
      <c r="E23" s="60"/>
      <c r="F23" s="60"/>
      <c r="G23" s="60"/>
      <c r="H23" s="60"/>
    </row>
    <row r="24" spans="2:8" ht="12.75">
      <c r="B24" s="109" t="s">
        <v>451</v>
      </c>
      <c r="C24" s="60"/>
      <c r="D24" s="60"/>
      <c r="E24" s="60"/>
      <c r="F24" s="60"/>
      <c r="G24" s="60"/>
      <c r="H24" s="60"/>
    </row>
    <row r="25" spans="2:8" ht="12.75">
      <c r="B25" s="109" t="s">
        <v>450</v>
      </c>
      <c r="C25" s="60"/>
      <c r="D25" s="60"/>
      <c r="E25" s="60"/>
      <c r="F25" s="60"/>
      <c r="G25" s="60"/>
      <c r="H25" s="60"/>
    </row>
    <row r="26" spans="2:8" ht="12.75">
      <c r="B26" s="109" t="s">
        <v>449</v>
      </c>
      <c r="C26" s="60"/>
      <c r="D26" s="60"/>
      <c r="E26" s="60"/>
      <c r="F26" s="60"/>
      <c r="G26" s="60"/>
      <c r="H26" s="60"/>
    </row>
    <row r="27" spans="2:8" ht="12.75">
      <c r="B27" s="109"/>
      <c r="C27" s="60"/>
      <c r="D27" s="60"/>
      <c r="E27" s="60"/>
      <c r="F27" s="60"/>
      <c r="G27" s="60"/>
      <c r="H27" s="60"/>
    </row>
    <row r="28" spans="2:8" ht="12.75">
      <c r="B28" s="108" t="s">
        <v>476</v>
      </c>
      <c r="C28" s="58">
        <f aca="true" t="shared" si="2" ref="C28:H28">C6+C17</f>
        <v>0</v>
      </c>
      <c r="D28" s="58">
        <f t="shared" si="2"/>
        <v>0</v>
      </c>
      <c r="E28" s="58">
        <f t="shared" si="2"/>
        <v>0</v>
      </c>
      <c r="F28" s="58">
        <f t="shared" si="2"/>
        <v>0</v>
      </c>
      <c r="G28" s="58">
        <f t="shared" si="2"/>
        <v>0</v>
      </c>
      <c r="H28" s="58">
        <f t="shared" si="2"/>
        <v>0</v>
      </c>
    </row>
    <row r="29" spans="2:8" ht="13.5" thickBot="1">
      <c r="B29" s="107"/>
      <c r="C29" s="56"/>
      <c r="D29" s="56"/>
      <c r="E29" s="56"/>
      <c r="F29" s="56"/>
      <c r="G29" s="56"/>
      <c r="H29" s="56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view="pageBreakPreview" zoomScale="60" zoomScalePageLayoutView="0" workbookViewId="0" topLeftCell="A1">
      <pane ySplit="3" topLeftCell="A4" activePane="bottomLeft" state="frozen"/>
      <selection pane="topLeft" activeCell="C21" sqref="C21"/>
      <selection pane="bottomLeft" activeCell="C21" sqref="C21"/>
    </sheetView>
  </sheetViews>
  <sheetFormatPr defaultColWidth="11.00390625" defaultRowHeight="15"/>
  <cols>
    <col min="1" max="1" width="2.28125" style="1" customWidth="1"/>
    <col min="2" max="2" width="46.140625" style="1" customWidth="1"/>
    <col min="3" max="3" width="16.7109375" style="1" customWidth="1"/>
    <col min="4" max="4" width="12.8515625" style="1" customWidth="1"/>
    <col min="5" max="5" width="13.28125" style="1" customWidth="1"/>
    <col min="6" max="6" width="9.57421875" style="1" customWidth="1"/>
    <col min="7" max="7" width="14.57421875" style="1" customWidth="1"/>
    <col min="8" max="16384" width="11.00390625" style="1" customWidth="1"/>
  </cols>
  <sheetData>
    <row r="1" spans="2:7" ht="12.75">
      <c r="B1" s="236" t="s">
        <v>120</v>
      </c>
      <c r="C1" s="237"/>
      <c r="D1" s="237"/>
      <c r="E1" s="237"/>
      <c r="F1" s="237"/>
      <c r="G1" s="238"/>
    </row>
    <row r="2" spans="2:7" ht="13.5" thickBot="1">
      <c r="B2" s="239" t="s">
        <v>523</v>
      </c>
      <c r="C2" s="240"/>
      <c r="D2" s="240"/>
      <c r="E2" s="240"/>
      <c r="F2" s="240"/>
      <c r="G2" s="241"/>
    </row>
    <row r="3" spans="2:7" ht="39" thickBot="1">
      <c r="B3" s="126"/>
      <c r="C3" s="124" t="s">
        <v>522</v>
      </c>
      <c r="D3" s="125" t="s">
        <v>521</v>
      </c>
      <c r="E3" s="124" t="s">
        <v>520</v>
      </c>
      <c r="F3" s="124" t="s">
        <v>519</v>
      </c>
      <c r="G3" s="124" t="s">
        <v>518</v>
      </c>
    </row>
    <row r="4" spans="2:7" ht="12.75">
      <c r="B4" s="116" t="s">
        <v>517</v>
      </c>
      <c r="C4" s="122"/>
      <c r="D4" s="121"/>
      <c r="E4" s="121"/>
      <c r="F4" s="121"/>
      <c r="G4" s="121"/>
    </row>
    <row r="5" spans="2:7" ht="25.5">
      <c r="B5" s="123" t="s">
        <v>516</v>
      </c>
      <c r="C5" s="122"/>
      <c r="D5" s="121"/>
      <c r="E5" s="121"/>
      <c r="F5" s="121"/>
      <c r="G5" s="121"/>
    </row>
    <row r="6" spans="2:7" ht="12.75">
      <c r="B6" s="115" t="s">
        <v>515</v>
      </c>
      <c r="C6" s="122"/>
      <c r="D6" s="121"/>
      <c r="E6" s="121"/>
      <c r="F6" s="121"/>
      <c r="G6" s="121"/>
    </row>
    <row r="7" spans="2:7" ht="12.75">
      <c r="B7" s="116"/>
      <c r="C7" s="112"/>
      <c r="D7" s="114"/>
      <c r="E7" s="114"/>
      <c r="F7" s="114"/>
      <c r="G7" s="114"/>
    </row>
    <row r="8" spans="2:7" ht="12.75">
      <c r="B8" s="116" t="s">
        <v>514</v>
      </c>
      <c r="C8" s="112"/>
      <c r="D8" s="114"/>
      <c r="E8" s="114"/>
      <c r="F8" s="114"/>
      <c r="G8" s="114"/>
    </row>
    <row r="9" spans="2:7" ht="12.75">
      <c r="B9" s="115" t="s">
        <v>499</v>
      </c>
      <c r="C9" s="112"/>
      <c r="D9" s="114"/>
      <c r="E9" s="114"/>
      <c r="F9" s="114"/>
      <c r="G9" s="114"/>
    </row>
    <row r="10" spans="2:7" ht="12.75">
      <c r="B10" s="120" t="s">
        <v>513</v>
      </c>
      <c r="C10" s="112"/>
      <c r="D10" s="114"/>
      <c r="E10" s="114"/>
      <c r="F10" s="114"/>
      <c r="G10" s="114"/>
    </row>
    <row r="11" spans="2:7" ht="12.75">
      <c r="B11" s="120" t="s">
        <v>512</v>
      </c>
      <c r="C11" s="112"/>
      <c r="D11" s="114"/>
      <c r="E11" s="114"/>
      <c r="F11" s="114"/>
      <c r="G11" s="114"/>
    </row>
    <row r="12" spans="2:7" ht="12.75">
      <c r="B12" s="120" t="s">
        <v>511</v>
      </c>
      <c r="C12" s="112"/>
      <c r="D12" s="114"/>
      <c r="E12" s="114"/>
      <c r="F12" s="114"/>
      <c r="G12" s="114"/>
    </row>
    <row r="13" spans="2:7" ht="12.75">
      <c r="B13" s="115" t="s">
        <v>498</v>
      </c>
      <c r="C13" s="112"/>
      <c r="D13" s="114"/>
      <c r="E13" s="114"/>
      <c r="F13" s="114"/>
      <c r="G13" s="114"/>
    </row>
    <row r="14" spans="2:7" ht="12.75">
      <c r="B14" s="120" t="s">
        <v>513</v>
      </c>
      <c r="C14" s="112"/>
      <c r="D14" s="114"/>
      <c r="E14" s="114"/>
      <c r="F14" s="114"/>
      <c r="G14" s="114"/>
    </row>
    <row r="15" spans="2:7" ht="12.75">
      <c r="B15" s="120" t="s">
        <v>512</v>
      </c>
      <c r="C15" s="112"/>
      <c r="D15" s="114"/>
      <c r="E15" s="114"/>
      <c r="F15" s="114"/>
      <c r="G15" s="114"/>
    </row>
    <row r="16" spans="2:7" ht="12.75">
      <c r="B16" s="120" t="s">
        <v>511</v>
      </c>
      <c r="C16" s="112"/>
      <c r="D16" s="114"/>
      <c r="E16" s="114"/>
      <c r="F16" s="114"/>
      <c r="G16" s="114"/>
    </row>
    <row r="17" spans="2:7" ht="12.75">
      <c r="B17" s="115" t="s">
        <v>510</v>
      </c>
      <c r="C17" s="112"/>
      <c r="D17" s="114"/>
      <c r="E17" s="114"/>
      <c r="F17" s="114"/>
      <c r="G17" s="114"/>
    </row>
    <row r="18" spans="2:7" ht="12.75">
      <c r="B18" s="115" t="s">
        <v>509</v>
      </c>
      <c r="C18" s="112"/>
      <c r="D18" s="114"/>
      <c r="E18" s="114"/>
      <c r="F18" s="114"/>
      <c r="G18" s="114"/>
    </row>
    <row r="19" spans="2:7" ht="12.75">
      <c r="B19" s="115" t="s">
        <v>508</v>
      </c>
      <c r="C19" s="112"/>
      <c r="D19" s="114"/>
      <c r="E19" s="114"/>
      <c r="F19" s="114"/>
      <c r="G19" s="114"/>
    </row>
    <row r="20" spans="2:7" ht="12.75">
      <c r="B20" s="115" t="s">
        <v>507</v>
      </c>
      <c r="C20" s="112">
        <v>0</v>
      </c>
      <c r="D20" s="114"/>
      <c r="E20" s="114"/>
      <c r="F20" s="114"/>
      <c r="G20" s="114"/>
    </row>
    <row r="21" spans="2:7" ht="12.75">
      <c r="B21" s="115" t="s">
        <v>506</v>
      </c>
      <c r="C21" s="112"/>
      <c r="D21" s="114"/>
      <c r="E21" s="114"/>
      <c r="F21" s="114"/>
      <c r="G21" s="114"/>
    </row>
    <row r="22" spans="2:7" ht="12.75">
      <c r="B22" s="115" t="s">
        <v>505</v>
      </c>
      <c r="C22" s="112"/>
      <c r="D22" s="114"/>
      <c r="E22" s="114"/>
      <c r="F22" s="114"/>
      <c r="G22" s="114"/>
    </row>
    <row r="23" spans="2:7" ht="12.75">
      <c r="B23" s="115" t="s">
        <v>504</v>
      </c>
      <c r="C23" s="112"/>
      <c r="D23" s="114"/>
      <c r="E23" s="114"/>
      <c r="F23" s="114"/>
      <c r="G23" s="114"/>
    </row>
    <row r="24" spans="2:7" ht="12.75">
      <c r="B24" s="115" t="s">
        <v>503</v>
      </c>
      <c r="C24" s="112"/>
      <c r="D24" s="114"/>
      <c r="E24" s="114"/>
      <c r="F24" s="114"/>
      <c r="G24" s="114"/>
    </row>
    <row r="25" spans="2:7" ht="12.75">
      <c r="B25" s="115"/>
      <c r="C25" s="112"/>
      <c r="D25" s="114"/>
      <c r="E25" s="114"/>
      <c r="F25" s="114"/>
      <c r="G25" s="114"/>
    </row>
    <row r="26" spans="2:7" ht="12.75">
      <c r="B26" s="119" t="s">
        <v>502</v>
      </c>
      <c r="C26" s="112"/>
      <c r="D26" s="114"/>
      <c r="E26" s="114"/>
      <c r="F26" s="114"/>
      <c r="G26" s="114"/>
    </row>
    <row r="27" spans="2:7" ht="12.75">
      <c r="B27" s="115" t="s">
        <v>501</v>
      </c>
      <c r="C27" s="112"/>
      <c r="D27" s="114"/>
      <c r="E27" s="114"/>
      <c r="F27" s="114"/>
      <c r="G27" s="114"/>
    </row>
    <row r="28" spans="2:7" ht="12.75">
      <c r="B28" s="115"/>
      <c r="C28" s="112"/>
      <c r="D28" s="114"/>
      <c r="E28" s="114"/>
      <c r="F28" s="114"/>
      <c r="G28" s="114"/>
    </row>
    <row r="29" spans="2:7" ht="12.75">
      <c r="B29" s="119" t="s">
        <v>500</v>
      </c>
      <c r="C29" s="112"/>
      <c r="D29" s="114"/>
      <c r="E29" s="114"/>
      <c r="F29" s="114"/>
      <c r="G29" s="114"/>
    </row>
    <row r="30" spans="2:7" ht="12.75">
      <c r="B30" s="115" t="s">
        <v>499</v>
      </c>
      <c r="C30" s="112"/>
      <c r="D30" s="114"/>
      <c r="E30" s="114"/>
      <c r="F30" s="114"/>
      <c r="G30" s="114"/>
    </row>
    <row r="31" spans="2:7" ht="12.75">
      <c r="B31" s="115" t="s">
        <v>498</v>
      </c>
      <c r="C31" s="112"/>
      <c r="D31" s="114"/>
      <c r="E31" s="114"/>
      <c r="F31" s="114"/>
      <c r="G31" s="114"/>
    </row>
    <row r="32" spans="2:7" ht="12.75">
      <c r="B32" s="115" t="s">
        <v>497</v>
      </c>
      <c r="C32" s="112"/>
      <c r="D32" s="114"/>
      <c r="E32" s="114"/>
      <c r="F32" s="114"/>
      <c r="G32" s="114"/>
    </row>
    <row r="33" spans="2:7" ht="12.75">
      <c r="B33" s="115"/>
      <c r="C33" s="112"/>
      <c r="D33" s="114"/>
      <c r="E33" s="114"/>
      <c r="F33" s="114"/>
      <c r="G33" s="114"/>
    </row>
    <row r="34" spans="2:7" ht="12.75">
      <c r="B34" s="119" t="s">
        <v>496</v>
      </c>
      <c r="C34" s="112"/>
      <c r="D34" s="114"/>
      <c r="E34" s="114"/>
      <c r="F34" s="114"/>
      <c r="G34" s="114"/>
    </row>
    <row r="35" spans="2:7" ht="12.75">
      <c r="B35" s="115" t="s">
        <v>495</v>
      </c>
      <c r="C35" s="112"/>
      <c r="D35" s="114"/>
      <c r="E35" s="114"/>
      <c r="F35" s="114"/>
      <c r="G35" s="114"/>
    </row>
    <row r="36" spans="2:7" ht="12.75">
      <c r="B36" s="115" t="s">
        <v>494</v>
      </c>
      <c r="C36" s="112"/>
      <c r="D36" s="114"/>
      <c r="E36" s="114"/>
      <c r="F36" s="114"/>
      <c r="G36" s="114"/>
    </row>
    <row r="37" spans="2:7" ht="12.75">
      <c r="B37" s="115" t="s">
        <v>493</v>
      </c>
      <c r="C37" s="112"/>
      <c r="D37" s="114"/>
      <c r="E37" s="114"/>
      <c r="F37" s="114"/>
      <c r="G37" s="114"/>
    </row>
    <row r="38" spans="2:7" ht="12.75">
      <c r="B38" s="117"/>
      <c r="C38" s="112"/>
      <c r="D38" s="114"/>
      <c r="E38" s="114"/>
      <c r="F38" s="114"/>
      <c r="G38" s="114"/>
    </row>
    <row r="39" spans="2:7" ht="12.75">
      <c r="B39" s="116" t="s">
        <v>492</v>
      </c>
      <c r="C39" s="112"/>
      <c r="D39" s="114"/>
      <c r="E39" s="114"/>
      <c r="F39" s="114"/>
      <c r="G39" s="114"/>
    </row>
    <row r="40" spans="2:7" ht="12.75">
      <c r="B40" s="117"/>
      <c r="C40" s="112"/>
      <c r="D40" s="114"/>
      <c r="E40" s="114"/>
      <c r="F40" s="114"/>
      <c r="G40" s="114"/>
    </row>
    <row r="41" spans="2:7" ht="12.75">
      <c r="B41" s="116" t="s">
        <v>491</v>
      </c>
      <c r="C41" s="112"/>
      <c r="D41" s="114"/>
      <c r="E41" s="114"/>
      <c r="F41" s="114"/>
      <c r="G41" s="114"/>
    </row>
    <row r="42" spans="2:7" ht="12.75">
      <c r="B42" s="115" t="s">
        <v>490</v>
      </c>
      <c r="C42" s="112"/>
      <c r="D42" s="114"/>
      <c r="E42" s="114"/>
      <c r="F42" s="114"/>
      <c r="G42" s="114"/>
    </row>
    <row r="43" spans="2:7" ht="12.75">
      <c r="B43" s="115" t="s">
        <v>485</v>
      </c>
      <c r="C43" s="112"/>
      <c r="D43" s="114"/>
      <c r="E43" s="114"/>
      <c r="F43" s="114"/>
      <c r="G43" s="114"/>
    </row>
    <row r="44" spans="2:7" ht="12.75">
      <c r="B44" s="115" t="s">
        <v>484</v>
      </c>
      <c r="C44" s="112"/>
      <c r="D44" s="114"/>
      <c r="E44" s="114"/>
      <c r="F44" s="114"/>
      <c r="G44" s="114"/>
    </row>
    <row r="45" spans="2:7" ht="12.75">
      <c r="B45" s="117"/>
      <c r="C45" s="112"/>
      <c r="D45" s="114"/>
      <c r="E45" s="114"/>
      <c r="F45" s="114"/>
      <c r="G45" s="114"/>
    </row>
    <row r="46" spans="2:7" ht="25.5">
      <c r="B46" s="118" t="s">
        <v>489</v>
      </c>
      <c r="C46" s="112"/>
      <c r="D46" s="114"/>
      <c r="E46" s="114"/>
      <c r="F46" s="114"/>
      <c r="G46" s="114"/>
    </row>
    <row r="47" spans="2:7" ht="12.75">
      <c r="B47" s="115" t="s">
        <v>485</v>
      </c>
      <c r="C47" s="112"/>
      <c r="D47" s="114"/>
      <c r="E47" s="114"/>
      <c r="F47" s="114"/>
      <c r="G47" s="114"/>
    </row>
    <row r="48" spans="2:7" ht="12.75">
      <c r="B48" s="115" t="s">
        <v>484</v>
      </c>
      <c r="C48" s="112"/>
      <c r="D48" s="114"/>
      <c r="E48" s="114"/>
      <c r="F48" s="114"/>
      <c r="G48" s="114"/>
    </row>
    <row r="49" spans="2:7" ht="12.75">
      <c r="B49" s="117"/>
      <c r="C49" s="112"/>
      <c r="D49" s="114"/>
      <c r="E49" s="114"/>
      <c r="F49" s="114"/>
      <c r="G49" s="114"/>
    </row>
    <row r="50" spans="2:7" ht="12.75">
      <c r="B50" s="116" t="s">
        <v>488</v>
      </c>
      <c r="C50" s="112"/>
      <c r="D50" s="114"/>
      <c r="E50" s="114"/>
      <c r="F50" s="114"/>
      <c r="G50" s="114"/>
    </row>
    <row r="51" spans="2:7" ht="12.75">
      <c r="B51" s="115" t="s">
        <v>485</v>
      </c>
      <c r="C51" s="112"/>
      <c r="D51" s="114"/>
      <c r="E51" s="114"/>
      <c r="F51" s="114"/>
      <c r="G51" s="114"/>
    </row>
    <row r="52" spans="2:7" ht="12.75">
      <c r="B52" s="115" t="s">
        <v>484</v>
      </c>
      <c r="C52" s="112"/>
      <c r="D52" s="114"/>
      <c r="E52" s="114"/>
      <c r="F52" s="114"/>
      <c r="G52" s="114"/>
    </row>
    <row r="53" spans="2:7" ht="12.75">
      <c r="B53" s="115" t="s">
        <v>487</v>
      </c>
      <c r="C53" s="112"/>
      <c r="D53" s="114"/>
      <c r="E53" s="114"/>
      <c r="F53" s="114"/>
      <c r="G53" s="114"/>
    </row>
    <row r="54" spans="2:7" ht="12.75">
      <c r="B54" s="117"/>
      <c r="C54" s="112"/>
      <c r="D54" s="114"/>
      <c r="E54" s="114"/>
      <c r="F54" s="114"/>
      <c r="G54" s="114"/>
    </row>
    <row r="55" spans="2:7" ht="12.75">
      <c r="B55" s="116" t="s">
        <v>486</v>
      </c>
      <c r="C55" s="112"/>
      <c r="D55" s="114"/>
      <c r="E55" s="114"/>
      <c r="F55" s="114"/>
      <c r="G55" s="114"/>
    </row>
    <row r="56" spans="2:7" ht="12.75">
      <c r="B56" s="115" t="s">
        <v>485</v>
      </c>
      <c r="C56" s="112"/>
      <c r="D56" s="114"/>
      <c r="E56" s="114"/>
      <c r="F56" s="114"/>
      <c r="G56" s="114"/>
    </row>
    <row r="57" spans="2:7" ht="12.75">
      <c r="B57" s="115" t="s">
        <v>484</v>
      </c>
      <c r="C57" s="112"/>
      <c r="D57" s="114"/>
      <c r="E57" s="114"/>
      <c r="F57" s="114"/>
      <c r="G57" s="114"/>
    </row>
    <row r="58" spans="2:7" ht="12.75">
      <c r="B58" s="117"/>
      <c r="C58" s="112"/>
      <c r="D58" s="114"/>
      <c r="E58" s="114"/>
      <c r="F58" s="114"/>
      <c r="G58" s="114"/>
    </row>
    <row r="59" spans="2:7" ht="12.75">
      <c r="B59" s="116" t="s">
        <v>483</v>
      </c>
      <c r="C59" s="112"/>
      <c r="D59" s="114"/>
      <c r="E59" s="114"/>
      <c r="F59" s="114"/>
      <c r="G59" s="114"/>
    </row>
    <row r="60" spans="2:7" ht="12.75">
      <c r="B60" s="115" t="s">
        <v>482</v>
      </c>
      <c r="C60" s="112"/>
      <c r="D60" s="114"/>
      <c r="E60" s="114"/>
      <c r="F60" s="114"/>
      <c r="G60" s="114"/>
    </row>
    <row r="61" spans="2:7" ht="12.75">
      <c r="B61" s="115" t="s">
        <v>481</v>
      </c>
      <c r="C61" s="112"/>
      <c r="D61" s="114"/>
      <c r="E61" s="114"/>
      <c r="F61" s="114"/>
      <c r="G61" s="114"/>
    </row>
    <row r="62" spans="2:7" ht="12.75">
      <c r="B62" s="117"/>
      <c r="C62" s="112"/>
      <c r="D62" s="114"/>
      <c r="E62" s="114"/>
      <c r="F62" s="114"/>
      <c r="G62" s="114"/>
    </row>
    <row r="63" spans="2:7" ht="12.75">
      <c r="B63" s="116" t="s">
        <v>480</v>
      </c>
      <c r="C63" s="112"/>
      <c r="D63" s="114"/>
      <c r="E63" s="114"/>
      <c r="F63" s="114"/>
      <c r="G63" s="114"/>
    </row>
    <row r="64" spans="2:7" ht="12.75">
      <c r="B64" s="115" t="s">
        <v>479</v>
      </c>
      <c r="C64" s="112"/>
      <c r="D64" s="114"/>
      <c r="E64" s="114"/>
      <c r="F64" s="114"/>
      <c r="G64" s="114"/>
    </row>
    <row r="65" spans="2:7" ht="12.75">
      <c r="B65" s="113" t="s">
        <v>478</v>
      </c>
      <c r="C65" s="112"/>
      <c r="D65" s="112"/>
      <c r="E65" s="112"/>
      <c r="F65" s="112"/>
      <c r="G65" s="112"/>
    </row>
    <row r="66" spans="2:7" ht="13.5" thickBot="1">
      <c r="B66" s="111"/>
      <c r="C66" s="111"/>
      <c r="D66" s="111"/>
      <c r="E66" s="111"/>
      <c r="F66" s="111"/>
      <c r="G66" s="111"/>
    </row>
  </sheetData>
  <sheetProtection/>
  <mergeCells count="2">
    <mergeCell ref="B1:G1"/>
    <mergeCell ref="B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view="pageBreakPreview" zoomScale="60" zoomScalePageLayoutView="0" workbookViewId="0" topLeftCell="A1">
      <pane xSplit="1" ySplit="7" topLeftCell="B8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C20" sqref="C20"/>
    </sheetView>
  </sheetViews>
  <sheetFormatPr defaultColWidth="11.421875" defaultRowHeight="15"/>
  <cols>
    <col min="1" max="1" width="5.00390625" style="24" customWidth="1"/>
    <col min="2" max="2" width="68.28125" style="24" bestFit="1" customWidth="1"/>
    <col min="3" max="3" width="15.421875" style="24" bestFit="1" customWidth="1"/>
    <col min="4" max="4" width="13.28125" style="24" customWidth="1"/>
    <col min="5" max="5" width="15.140625" style="24" bestFit="1" customWidth="1"/>
    <col min="6" max="6" width="20.8515625" style="24" bestFit="1" customWidth="1"/>
    <col min="7" max="7" width="15.8515625" style="24" bestFit="1" customWidth="1"/>
    <col min="8" max="8" width="12.57421875" style="24" bestFit="1" customWidth="1"/>
    <col min="9" max="9" width="16.57421875" style="24" bestFit="1" customWidth="1"/>
    <col min="10" max="16384" width="11.421875" style="24" customWidth="1"/>
  </cols>
  <sheetData>
    <row r="1" ht="13.5" thickBot="1"/>
    <row r="2" spans="2:9" ht="13.5" thickBot="1">
      <c r="B2" s="192" t="s">
        <v>120</v>
      </c>
      <c r="C2" s="193"/>
      <c r="D2" s="193"/>
      <c r="E2" s="193"/>
      <c r="F2" s="193"/>
      <c r="G2" s="193"/>
      <c r="H2" s="193"/>
      <c r="I2" s="194"/>
    </row>
    <row r="3" spans="2:9" ht="13.5" thickBot="1">
      <c r="B3" s="195" t="s">
        <v>174</v>
      </c>
      <c r="C3" s="196"/>
      <c r="D3" s="196"/>
      <c r="E3" s="196"/>
      <c r="F3" s="196"/>
      <c r="G3" s="196"/>
      <c r="H3" s="196"/>
      <c r="I3" s="197"/>
    </row>
    <row r="4" spans="2:9" ht="13.5" thickBot="1">
      <c r="B4" s="195" t="s">
        <v>173</v>
      </c>
      <c r="C4" s="196"/>
      <c r="D4" s="196"/>
      <c r="E4" s="196"/>
      <c r="F4" s="196"/>
      <c r="G4" s="196"/>
      <c r="H4" s="196"/>
      <c r="I4" s="197"/>
    </row>
    <row r="5" spans="2:9" ht="13.5" thickBot="1">
      <c r="B5" s="195" t="s">
        <v>1</v>
      </c>
      <c r="C5" s="196"/>
      <c r="D5" s="196"/>
      <c r="E5" s="196"/>
      <c r="F5" s="196"/>
      <c r="G5" s="196"/>
      <c r="H5" s="196"/>
      <c r="I5" s="197"/>
    </row>
    <row r="6" spans="2:9" ht="76.5">
      <c r="B6" s="46" t="s">
        <v>172</v>
      </c>
      <c r="C6" s="46" t="s">
        <v>171</v>
      </c>
      <c r="D6" s="46" t="s">
        <v>170</v>
      </c>
      <c r="E6" s="46" t="s">
        <v>169</v>
      </c>
      <c r="F6" s="46" t="s">
        <v>168</v>
      </c>
      <c r="G6" s="46" t="s">
        <v>167</v>
      </c>
      <c r="H6" s="46" t="s">
        <v>166</v>
      </c>
      <c r="I6" s="46" t="s">
        <v>165</v>
      </c>
    </row>
    <row r="7" spans="2:9" ht="13.5" thickBot="1">
      <c r="B7" s="45" t="s">
        <v>164</v>
      </c>
      <c r="C7" s="45" t="s">
        <v>163</v>
      </c>
      <c r="D7" s="45" t="s">
        <v>162</v>
      </c>
      <c r="E7" s="45" t="s">
        <v>161</v>
      </c>
      <c r="F7" s="45" t="s">
        <v>160</v>
      </c>
      <c r="G7" s="45" t="s">
        <v>159</v>
      </c>
      <c r="H7" s="45" t="s">
        <v>158</v>
      </c>
      <c r="I7" s="45" t="s">
        <v>157</v>
      </c>
    </row>
    <row r="8" spans="2:9" ht="12.75" customHeight="1">
      <c r="B8" s="42" t="s">
        <v>156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42" t="s">
        <v>155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44" t="s">
        <v>154</v>
      </c>
      <c r="C10" s="30">
        <v>0</v>
      </c>
      <c r="D10" s="30">
        <v>0</v>
      </c>
      <c r="E10" s="30">
        <v>0</v>
      </c>
      <c r="F10" s="30"/>
      <c r="G10" s="28">
        <v>0</v>
      </c>
      <c r="H10" s="30">
        <v>0</v>
      </c>
      <c r="I10" s="30">
        <v>0</v>
      </c>
    </row>
    <row r="11" spans="2:9" ht="12.75">
      <c r="B11" s="44" t="s">
        <v>153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44" t="s">
        <v>152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42" t="s">
        <v>151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44" t="s">
        <v>150</v>
      </c>
      <c r="C14" s="30">
        <v>0</v>
      </c>
      <c r="D14" s="30">
        <v>0</v>
      </c>
      <c r="E14" s="30">
        <v>0</v>
      </c>
      <c r="F14" s="30"/>
      <c r="G14" s="28">
        <v>0</v>
      </c>
      <c r="H14" s="30">
        <v>0</v>
      </c>
      <c r="I14" s="30">
        <v>0</v>
      </c>
    </row>
    <row r="15" spans="2:9" ht="12.75">
      <c r="B15" s="44" t="s">
        <v>149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44" t="s">
        <v>148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42" t="s">
        <v>147</v>
      </c>
      <c r="C17" s="30">
        <v>173610875.46</v>
      </c>
      <c r="D17" s="43"/>
      <c r="E17" s="43"/>
      <c r="F17" s="43"/>
      <c r="G17" s="28">
        <v>175473340.24</v>
      </c>
      <c r="H17" s="43"/>
      <c r="I17" s="43"/>
    </row>
    <row r="18" spans="2:9" ht="12.75">
      <c r="B18" s="29"/>
      <c r="C18" s="28"/>
      <c r="D18" s="28"/>
      <c r="E18" s="28"/>
      <c r="F18" s="28"/>
      <c r="G18" s="28"/>
      <c r="H18" s="28"/>
      <c r="I18" s="28"/>
    </row>
    <row r="19" spans="2:9" ht="12.75" customHeight="1">
      <c r="B19" s="39" t="s">
        <v>146</v>
      </c>
      <c r="C19" s="30">
        <f aca="true" t="shared" si="3" ref="C19:I19">C8+C17</f>
        <v>173610875.46</v>
      </c>
      <c r="D19" s="30">
        <f t="shared" si="3"/>
        <v>0</v>
      </c>
      <c r="E19" s="30">
        <f t="shared" si="3"/>
        <v>0</v>
      </c>
      <c r="F19" s="30">
        <f t="shared" si="3"/>
        <v>0</v>
      </c>
      <c r="G19" s="30">
        <f t="shared" si="3"/>
        <v>175473340.24</v>
      </c>
      <c r="H19" s="30">
        <f t="shared" si="3"/>
        <v>0</v>
      </c>
      <c r="I19" s="30">
        <f t="shared" si="3"/>
        <v>0</v>
      </c>
    </row>
    <row r="20" spans="2:9" ht="12.75">
      <c r="B20" s="42"/>
      <c r="C20" s="30"/>
      <c r="D20" s="30"/>
      <c r="E20" s="30"/>
      <c r="F20" s="30"/>
      <c r="G20" s="30"/>
      <c r="H20" s="30"/>
      <c r="I20" s="30"/>
    </row>
    <row r="21" spans="2:9" ht="12.75" customHeight="1">
      <c r="B21" s="42" t="s">
        <v>145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29" t="s">
        <v>144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29" t="s">
        <v>143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29" t="s">
        <v>142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41"/>
      <c r="C25" s="40"/>
      <c r="D25" s="40"/>
      <c r="E25" s="40"/>
      <c r="F25" s="40"/>
      <c r="G25" s="40"/>
      <c r="H25" s="40"/>
      <c r="I25" s="40"/>
    </row>
    <row r="26" spans="2:9" ht="12.75">
      <c r="B26" s="39" t="s">
        <v>141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29" t="s">
        <v>140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29" t="s">
        <v>139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29" t="s">
        <v>138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38"/>
      <c r="C30" s="37"/>
      <c r="D30" s="37"/>
      <c r="E30" s="37"/>
      <c r="F30" s="37"/>
      <c r="G30" s="37"/>
      <c r="H30" s="37"/>
      <c r="I30" s="37"/>
    </row>
    <row r="31" spans="2:9" ht="18.75" customHeight="1">
      <c r="B31" s="191" t="s">
        <v>137</v>
      </c>
      <c r="C31" s="191"/>
      <c r="D31" s="191"/>
      <c r="E31" s="191"/>
      <c r="F31" s="191"/>
      <c r="G31" s="191"/>
      <c r="H31" s="191"/>
      <c r="I31" s="191"/>
    </row>
    <row r="32" spans="2:9" ht="12.75">
      <c r="B32" s="36" t="s">
        <v>136</v>
      </c>
      <c r="C32" s="25"/>
      <c r="D32" s="35"/>
      <c r="E32" s="35"/>
      <c r="F32" s="35"/>
      <c r="G32" s="35"/>
      <c r="H32" s="35"/>
      <c r="I32" s="35"/>
    </row>
    <row r="33" spans="2:9" ht="13.5" thickBot="1">
      <c r="B33" s="34"/>
      <c r="C33" s="25"/>
      <c r="D33" s="25"/>
      <c r="E33" s="25"/>
      <c r="F33" s="25"/>
      <c r="G33" s="25"/>
      <c r="H33" s="25"/>
      <c r="I33" s="25"/>
    </row>
    <row r="34" spans="2:9" ht="38.25" customHeight="1">
      <c r="B34" s="198" t="s">
        <v>135</v>
      </c>
      <c r="C34" s="198" t="s">
        <v>134</v>
      </c>
      <c r="D34" s="198" t="s">
        <v>133</v>
      </c>
      <c r="E34" s="33" t="s">
        <v>132</v>
      </c>
      <c r="F34" s="198" t="s">
        <v>131</v>
      </c>
      <c r="G34" s="33" t="s">
        <v>130</v>
      </c>
      <c r="H34" s="25"/>
      <c r="I34" s="25"/>
    </row>
    <row r="35" spans="2:9" ht="15.75" customHeight="1" thickBot="1">
      <c r="B35" s="199"/>
      <c r="C35" s="199"/>
      <c r="D35" s="199"/>
      <c r="E35" s="32" t="s">
        <v>129</v>
      </c>
      <c r="F35" s="199"/>
      <c r="G35" s="32" t="s">
        <v>128</v>
      </c>
      <c r="H35" s="25"/>
      <c r="I35" s="25"/>
    </row>
    <row r="36" spans="2:9" ht="12.75">
      <c r="B36" s="31" t="s">
        <v>127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25"/>
      <c r="I36" s="25"/>
    </row>
    <row r="37" spans="2:9" ht="12.75">
      <c r="B37" s="29" t="s">
        <v>126</v>
      </c>
      <c r="C37" s="28"/>
      <c r="D37" s="28"/>
      <c r="E37" s="28"/>
      <c r="F37" s="28"/>
      <c r="G37" s="28"/>
      <c r="H37" s="25"/>
      <c r="I37" s="25"/>
    </row>
    <row r="38" spans="2:9" ht="12.75">
      <c r="B38" s="29" t="s">
        <v>125</v>
      </c>
      <c r="C38" s="28"/>
      <c r="D38" s="28"/>
      <c r="E38" s="28"/>
      <c r="F38" s="28"/>
      <c r="G38" s="28"/>
      <c r="H38" s="25"/>
      <c r="I38" s="25"/>
    </row>
    <row r="39" spans="2:9" ht="13.5" thickBot="1">
      <c r="B39" s="27" t="s">
        <v>124</v>
      </c>
      <c r="C39" s="26"/>
      <c r="D39" s="26"/>
      <c r="E39" s="26"/>
      <c r="F39" s="26"/>
      <c r="G39" s="26"/>
      <c r="H39" s="25"/>
      <c r="I39" s="25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49" r:id="rId3"/>
  <legacyDrawing r:id="rId2"/>
  <oleObjects>
    <oleObject progId="Excel.Sheet.12" shapeId="2764143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view="pageBreakPreview" zoomScale="60" zoomScalePageLayoutView="0" workbookViewId="0" topLeftCell="A1">
      <selection activeCell="C20" sqref="C2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92" t="s">
        <v>120</v>
      </c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2:12" ht="15.75" thickBot="1">
      <c r="B3" s="195" t="s">
        <v>201</v>
      </c>
      <c r="C3" s="196"/>
      <c r="D3" s="196"/>
      <c r="E3" s="196"/>
      <c r="F3" s="196"/>
      <c r="G3" s="196"/>
      <c r="H3" s="196"/>
      <c r="I3" s="196"/>
      <c r="J3" s="196"/>
      <c r="K3" s="196"/>
      <c r="L3" s="197"/>
    </row>
    <row r="4" spans="2:12" ht="15.75" thickBot="1">
      <c r="B4" s="195" t="s">
        <v>173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</row>
    <row r="5" spans="2:12" ht="15.75" thickBot="1">
      <c r="B5" s="195" t="s">
        <v>1</v>
      </c>
      <c r="C5" s="196"/>
      <c r="D5" s="196"/>
      <c r="E5" s="196"/>
      <c r="F5" s="196"/>
      <c r="G5" s="196"/>
      <c r="H5" s="196"/>
      <c r="I5" s="196"/>
      <c r="J5" s="196"/>
      <c r="K5" s="196"/>
      <c r="L5" s="197"/>
    </row>
    <row r="6" spans="2:12" ht="102">
      <c r="B6" s="55" t="s">
        <v>200</v>
      </c>
      <c r="C6" s="54" t="s">
        <v>199</v>
      </c>
      <c r="D6" s="54" t="s">
        <v>198</v>
      </c>
      <c r="E6" s="54" t="s">
        <v>197</v>
      </c>
      <c r="F6" s="54" t="s">
        <v>196</v>
      </c>
      <c r="G6" s="54" t="s">
        <v>195</v>
      </c>
      <c r="H6" s="54" t="s">
        <v>194</v>
      </c>
      <c r="I6" s="54" t="s">
        <v>193</v>
      </c>
      <c r="J6" s="54" t="s">
        <v>192</v>
      </c>
      <c r="K6" s="54" t="s">
        <v>191</v>
      </c>
      <c r="L6" s="54" t="s">
        <v>190</v>
      </c>
    </row>
    <row r="7" spans="2:12" ht="15.75" thickBot="1">
      <c r="B7" s="45" t="s">
        <v>164</v>
      </c>
      <c r="C7" s="45" t="s">
        <v>163</v>
      </c>
      <c r="D7" s="45" t="s">
        <v>162</v>
      </c>
      <c r="E7" s="45" t="s">
        <v>161</v>
      </c>
      <c r="F7" s="45" t="s">
        <v>160</v>
      </c>
      <c r="G7" s="45" t="s">
        <v>189</v>
      </c>
      <c r="H7" s="45" t="s">
        <v>158</v>
      </c>
      <c r="I7" s="45" t="s">
        <v>157</v>
      </c>
      <c r="J7" s="45" t="s">
        <v>188</v>
      </c>
      <c r="K7" s="45" t="s">
        <v>187</v>
      </c>
      <c r="L7" s="45" t="s">
        <v>186</v>
      </c>
    </row>
    <row r="8" spans="2:12" ht="15">
      <c r="B8" s="53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25.5">
      <c r="B9" s="49" t="s">
        <v>185</v>
      </c>
      <c r="C9" s="30">
        <f aca="true" t="shared" si="0" ref="C9:L9">SUM(C10:C13)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</row>
    <row r="10" spans="2:12" ht="15">
      <c r="B10" s="51" t="s">
        <v>184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ht="15">
      <c r="B11" s="51" t="s">
        <v>183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>F11-K11</f>
        <v>0</v>
      </c>
    </row>
    <row r="12" spans="2:12" ht="15">
      <c r="B12" s="51" t="s">
        <v>182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>F12-K12</f>
        <v>0</v>
      </c>
    </row>
    <row r="13" spans="2:12" ht="15">
      <c r="B13" s="51" t="s">
        <v>181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>F13-K13</f>
        <v>0</v>
      </c>
    </row>
    <row r="14" spans="2:12" ht="15">
      <c r="B14" s="50"/>
      <c r="C14" s="28"/>
      <c r="D14" s="28"/>
      <c r="E14" s="28"/>
      <c r="F14" s="28"/>
      <c r="G14" s="28"/>
      <c r="H14" s="28"/>
      <c r="I14" s="28"/>
      <c r="J14" s="28"/>
      <c r="K14" s="28"/>
      <c r="L14" s="28">
        <f>F14-K14</f>
        <v>0</v>
      </c>
    </row>
    <row r="15" spans="2:12" ht="15">
      <c r="B15" s="49" t="s">
        <v>180</v>
      </c>
      <c r="C15" s="30">
        <f aca="true" t="shared" si="1" ref="C15:L15">SUM(C16:C19)</f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</row>
    <row r="16" spans="2:12" ht="15">
      <c r="B16" s="51" t="s">
        <v>179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>F16-K16</f>
        <v>0</v>
      </c>
    </row>
    <row r="17" spans="2:12" ht="15">
      <c r="B17" s="51" t="s">
        <v>178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>F17-K17</f>
        <v>0</v>
      </c>
    </row>
    <row r="18" spans="2:12" ht="15">
      <c r="B18" s="51" t="s">
        <v>177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>F18-K18</f>
        <v>0</v>
      </c>
    </row>
    <row r="19" spans="2:12" ht="15">
      <c r="B19" s="51" t="s">
        <v>176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>F19-K19</f>
        <v>0</v>
      </c>
    </row>
    <row r="20" spans="2:12" ht="15">
      <c r="B20" s="50"/>
      <c r="C20" s="28"/>
      <c r="D20" s="28"/>
      <c r="E20" s="28"/>
      <c r="F20" s="28"/>
      <c r="G20" s="28"/>
      <c r="H20" s="28"/>
      <c r="I20" s="28"/>
      <c r="J20" s="28"/>
      <c r="K20" s="28"/>
      <c r="L20" s="28">
        <f>F20-K20</f>
        <v>0</v>
      </c>
    </row>
    <row r="21" spans="2:12" ht="38.25">
      <c r="B21" s="49" t="s">
        <v>175</v>
      </c>
      <c r="C21" s="30">
        <f aca="true" t="shared" si="2" ref="C21:L21">C9+C15</f>
        <v>0</v>
      </c>
      <c r="D21" s="30">
        <f t="shared" si="2"/>
        <v>0</v>
      </c>
      <c r="E21" s="30">
        <f t="shared" si="2"/>
        <v>0</v>
      </c>
      <c r="F21" s="30">
        <f t="shared" si="2"/>
        <v>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</row>
    <row r="22" spans="2:12" ht="15.75" thickBot="1"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3"/>
  <legacyDrawing r:id="rId2"/>
  <oleObjects>
    <oleObject progId="Excel.Sheet.12" shapeId="2764204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view="pageBreakPreview" zoomScale="60" zoomScalePageLayoutView="0" workbookViewId="0" topLeftCell="A1">
      <pane ySplit="8" topLeftCell="A33" activePane="bottomLeft" state="frozen"/>
      <selection pane="topLeft" activeCell="C20" sqref="C20"/>
      <selection pane="bottomLeft" activeCell="C20" sqref="C2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24.8515625" style="1" customWidth="1"/>
    <col min="4" max="4" width="19.00390625" style="1" bestFit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82" t="s">
        <v>120</v>
      </c>
      <c r="C2" s="183"/>
      <c r="D2" s="183"/>
      <c r="E2" s="184"/>
    </row>
    <row r="3" spans="2:5" ht="12.75">
      <c r="B3" s="207" t="s">
        <v>561</v>
      </c>
      <c r="C3" s="208"/>
      <c r="D3" s="208"/>
      <c r="E3" s="209"/>
    </row>
    <row r="4" spans="2:5" ht="12.75">
      <c r="B4" s="207" t="s">
        <v>173</v>
      </c>
      <c r="C4" s="208"/>
      <c r="D4" s="208"/>
      <c r="E4" s="209"/>
    </row>
    <row r="5" spans="2:5" ht="13.5" thickBot="1">
      <c r="B5" s="210" t="s">
        <v>1</v>
      </c>
      <c r="C5" s="211"/>
      <c r="D5" s="211"/>
      <c r="E5" s="212"/>
    </row>
    <row r="6" spans="2:5" ht="13.5" thickBot="1">
      <c r="B6" s="155"/>
      <c r="C6" s="155"/>
      <c r="D6" s="155"/>
      <c r="E6" s="155"/>
    </row>
    <row r="7" spans="2:5" ht="12.75">
      <c r="B7" s="213" t="s">
        <v>2</v>
      </c>
      <c r="C7" s="22" t="s">
        <v>544</v>
      </c>
      <c r="D7" s="215" t="s">
        <v>238</v>
      </c>
      <c r="E7" s="22" t="s">
        <v>532</v>
      </c>
    </row>
    <row r="8" spans="2:5" ht="13.5" thickBot="1">
      <c r="B8" s="214"/>
      <c r="C8" s="23" t="s">
        <v>241</v>
      </c>
      <c r="D8" s="216"/>
      <c r="E8" s="23" t="s">
        <v>321</v>
      </c>
    </row>
    <row r="9" spans="2:5" ht="12.75">
      <c r="B9" s="145" t="s">
        <v>560</v>
      </c>
      <c r="C9" s="144">
        <f>SUM(C10:C12)</f>
        <v>5700265996</v>
      </c>
      <c r="D9" s="144">
        <f>SUM(D10:D12)</f>
        <v>5903249489.55</v>
      </c>
      <c r="E9" s="144">
        <f>SUM(E10:E12)</f>
        <v>5903165081.78</v>
      </c>
    </row>
    <row r="10" spans="2:5" ht="12.75">
      <c r="B10" s="148" t="s">
        <v>559</v>
      </c>
      <c r="C10" s="146">
        <v>134221000</v>
      </c>
      <c r="D10" s="146">
        <v>0</v>
      </c>
      <c r="E10" s="146">
        <v>0</v>
      </c>
    </row>
    <row r="11" spans="2:5" ht="12.75">
      <c r="B11" s="148" t="s">
        <v>531</v>
      </c>
      <c r="C11" s="146">
        <v>5566044996</v>
      </c>
      <c r="D11" s="146">
        <v>5903249489.55</v>
      </c>
      <c r="E11" s="146">
        <v>5903165081.78</v>
      </c>
    </row>
    <row r="12" spans="2:5" ht="12.75">
      <c r="B12" s="148" t="s">
        <v>558</v>
      </c>
      <c r="C12" s="146">
        <f>C48</f>
        <v>0</v>
      </c>
      <c r="D12" s="146">
        <f>D48</f>
        <v>0</v>
      </c>
      <c r="E12" s="146">
        <f>E48</f>
        <v>0</v>
      </c>
    </row>
    <row r="13" spans="2:5" ht="12.75">
      <c r="B13" s="145"/>
      <c r="C13" s="146"/>
      <c r="D13" s="146"/>
      <c r="E13" s="146"/>
    </row>
    <row r="14" spans="2:5" ht="15">
      <c r="B14" s="145" t="s">
        <v>557</v>
      </c>
      <c r="C14" s="144">
        <f>SUM(C15:C16)</f>
        <v>5700265996</v>
      </c>
      <c r="D14" s="144">
        <f>SUM(D15:D16)</f>
        <v>5867033209.35</v>
      </c>
      <c r="E14" s="144">
        <f>SUM(E15:E16)</f>
        <v>5735970573.91</v>
      </c>
    </row>
    <row r="15" spans="2:5" ht="12.75">
      <c r="B15" s="148" t="s">
        <v>538</v>
      </c>
      <c r="C15" s="146">
        <v>134221000</v>
      </c>
      <c r="D15" s="146">
        <v>159282166.35</v>
      </c>
      <c r="E15" s="146">
        <v>108683497.4</v>
      </c>
    </row>
    <row r="16" spans="2:5" ht="12.75">
      <c r="B16" s="148" t="s">
        <v>556</v>
      </c>
      <c r="C16" s="146">
        <v>5566044996</v>
      </c>
      <c r="D16" s="146">
        <v>5707751043</v>
      </c>
      <c r="E16" s="146">
        <v>5627287076.51</v>
      </c>
    </row>
    <row r="17" spans="2:5" ht="12.75">
      <c r="B17" s="147"/>
      <c r="C17" s="146"/>
      <c r="D17" s="146"/>
      <c r="E17" s="146"/>
    </row>
    <row r="18" spans="2:5" ht="12.75">
      <c r="B18" s="145" t="s">
        <v>555</v>
      </c>
      <c r="C18" s="154"/>
      <c r="D18" s="144">
        <f>SUM(D19:D20)</f>
        <v>0</v>
      </c>
      <c r="E18" s="144">
        <f>SUM(E19:E20)</f>
        <v>0</v>
      </c>
    </row>
    <row r="19" spans="2:5" ht="12.75">
      <c r="B19" s="148" t="s">
        <v>537</v>
      </c>
      <c r="C19" s="154"/>
      <c r="D19" s="146"/>
      <c r="E19" s="146"/>
    </row>
    <row r="20" spans="2:5" ht="12.75">
      <c r="B20" s="148" t="s">
        <v>526</v>
      </c>
      <c r="C20" s="154"/>
      <c r="D20" s="146"/>
      <c r="E20" s="146"/>
    </row>
    <row r="21" spans="2:5" ht="12.75">
      <c r="B21" s="147"/>
      <c r="C21" s="146"/>
      <c r="D21" s="146"/>
      <c r="E21" s="146"/>
    </row>
    <row r="22" spans="2:5" ht="12.75">
      <c r="B22" s="145" t="s">
        <v>554</v>
      </c>
      <c r="C22" s="144">
        <f>C9-C14+C18</f>
        <v>0</v>
      </c>
      <c r="D22" s="145">
        <f>D9-D14+D18</f>
        <v>36216280.19999981</v>
      </c>
      <c r="E22" s="145">
        <f>E9-E14+E18</f>
        <v>167194507.8699999</v>
      </c>
    </row>
    <row r="23" spans="2:5" ht="12.75">
      <c r="B23" s="145"/>
      <c r="C23" s="146"/>
      <c r="D23" s="147"/>
      <c r="E23" s="147"/>
    </row>
    <row r="24" spans="2:5" ht="12.75">
      <c r="B24" s="145" t="s">
        <v>553</v>
      </c>
      <c r="C24" s="144">
        <f>C22-C12</f>
        <v>0</v>
      </c>
      <c r="D24" s="145">
        <f>D22-D12</f>
        <v>36216280.19999981</v>
      </c>
      <c r="E24" s="145">
        <f>E22-E12</f>
        <v>167194507.8699999</v>
      </c>
    </row>
    <row r="25" spans="2:5" ht="12.75">
      <c r="B25" s="145"/>
      <c r="C25" s="146"/>
      <c r="D25" s="147"/>
      <c r="E25" s="147"/>
    </row>
    <row r="26" spans="2:5" ht="25.5">
      <c r="B26" s="145" t="s">
        <v>552</v>
      </c>
      <c r="C26" s="144">
        <f>C24-C18</f>
        <v>0</v>
      </c>
      <c r="D26" s="144">
        <f>D24-D18</f>
        <v>36216280.19999981</v>
      </c>
      <c r="E26" s="144">
        <f>E24-E18</f>
        <v>167194507.8699999</v>
      </c>
    </row>
    <row r="27" spans="2:5" ht="13.5" thickBot="1">
      <c r="B27" s="153"/>
      <c r="C27" s="152"/>
      <c r="D27" s="152"/>
      <c r="E27" s="152"/>
    </row>
    <row r="28" spans="2:5" ht="34.5" customHeight="1" thickBot="1">
      <c r="B28" s="206"/>
      <c r="C28" s="206"/>
      <c r="D28" s="206"/>
      <c r="E28" s="206"/>
    </row>
    <row r="29" spans="2:5" ht="13.5" thickBot="1">
      <c r="B29" s="151" t="s">
        <v>534</v>
      </c>
      <c r="C29" s="150" t="s">
        <v>543</v>
      </c>
      <c r="D29" s="150" t="s">
        <v>238</v>
      </c>
      <c r="E29" s="150" t="s">
        <v>237</v>
      </c>
    </row>
    <row r="30" spans="2:5" ht="12.75">
      <c r="B30" s="149"/>
      <c r="C30" s="146"/>
      <c r="D30" s="146"/>
      <c r="E30" s="146"/>
    </row>
    <row r="31" spans="2:5" ht="12.75">
      <c r="B31" s="145" t="s">
        <v>551</v>
      </c>
      <c r="C31" s="144">
        <f>SUM(C32:C33)</f>
        <v>0</v>
      </c>
      <c r="D31" s="145">
        <f>SUM(D32:D33)</f>
        <v>0</v>
      </c>
      <c r="E31" s="145">
        <f>SUM(E32:E33)</f>
        <v>0</v>
      </c>
    </row>
    <row r="32" spans="2:5" ht="12.75">
      <c r="B32" s="148" t="s">
        <v>550</v>
      </c>
      <c r="C32" s="146"/>
      <c r="D32" s="147"/>
      <c r="E32" s="147"/>
    </row>
    <row r="33" spans="2:5" ht="12.75">
      <c r="B33" s="148" t="s">
        <v>549</v>
      </c>
      <c r="C33" s="146"/>
      <c r="D33" s="147"/>
      <c r="E33" s="147"/>
    </row>
    <row r="34" spans="2:5" ht="12.75">
      <c r="B34" s="145"/>
      <c r="C34" s="146"/>
      <c r="D34" s="146"/>
      <c r="E34" s="146"/>
    </row>
    <row r="35" spans="2:5" ht="12.75">
      <c r="B35" s="145" t="s">
        <v>548</v>
      </c>
      <c r="C35" s="144">
        <f>C26-C31</f>
        <v>0</v>
      </c>
      <c r="D35" s="144">
        <f>D26-D31</f>
        <v>36216280.19999981</v>
      </c>
      <c r="E35" s="144">
        <f>E26-E31</f>
        <v>167194507.8699999</v>
      </c>
    </row>
    <row r="36" spans="2:5" ht="13.5" thickBot="1">
      <c r="B36" s="143"/>
      <c r="C36" s="142"/>
      <c r="D36" s="142"/>
      <c r="E36" s="142"/>
    </row>
    <row r="37" spans="2:5" ht="34.5" customHeight="1" thickBot="1">
      <c r="B37" s="140"/>
      <c r="C37" s="140"/>
      <c r="D37" s="140"/>
      <c r="E37" s="140"/>
    </row>
    <row r="38" spans="2:5" ht="12.75">
      <c r="B38" s="200" t="s">
        <v>534</v>
      </c>
      <c r="C38" s="204" t="s">
        <v>533</v>
      </c>
      <c r="D38" s="202" t="s">
        <v>238</v>
      </c>
      <c r="E38" s="139" t="s">
        <v>532</v>
      </c>
    </row>
    <row r="39" spans="2:5" ht="13.5" thickBot="1">
      <c r="B39" s="201"/>
      <c r="C39" s="205"/>
      <c r="D39" s="203"/>
      <c r="E39" s="138" t="s">
        <v>237</v>
      </c>
    </row>
    <row r="40" spans="2:5" ht="12.75">
      <c r="B40" s="137"/>
      <c r="C40" s="60"/>
      <c r="D40" s="60"/>
      <c r="E40" s="60"/>
    </row>
    <row r="41" spans="2:5" ht="12.75">
      <c r="B41" s="129" t="s">
        <v>547</v>
      </c>
      <c r="C41" s="58">
        <f>SUM(C42:C43)</f>
        <v>0</v>
      </c>
      <c r="D41" s="58">
        <f>SUM(D42:D43)</f>
        <v>0</v>
      </c>
      <c r="E41" s="58">
        <f>SUM(E42:E43)</f>
        <v>0</v>
      </c>
    </row>
    <row r="42" spans="2:5" ht="12.75">
      <c r="B42" s="135" t="s">
        <v>540</v>
      </c>
      <c r="C42" s="60"/>
      <c r="D42" s="134"/>
      <c r="E42" s="134"/>
    </row>
    <row r="43" spans="2:5" ht="12.75">
      <c r="B43" s="135" t="s">
        <v>529</v>
      </c>
      <c r="C43" s="60"/>
      <c r="D43" s="134"/>
      <c r="E43" s="134"/>
    </row>
    <row r="44" spans="2:5" ht="12.75">
      <c r="B44" s="129" t="s">
        <v>546</v>
      </c>
      <c r="C44" s="58">
        <f>SUM(C45:C46)</f>
        <v>0</v>
      </c>
      <c r="D44" s="58">
        <f>SUM(D45:D46)</f>
        <v>0</v>
      </c>
      <c r="E44" s="58">
        <f>SUM(E45:E46)</f>
        <v>0</v>
      </c>
    </row>
    <row r="45" spans="2:5" ht="12.75">
      <c r="B45" s="135" t="s">
        <v>539</v>
      </c>
      <c r="C45" s="60"/>
      <c r="D45" s="134"/>
      <c r="E45" s="134"/>
    </row>
    <row r="46" spans="2:5" ht="12.75">
      <c r="B46" s="135" t="s">
        <v>528</v>
      </c>
      <c r="C46" s="60"/>
      <c r="D46" s="134"/>
      <c r="E46" s="134"/>
    </row>
    <row r="47" spans="2:5" ht="12.75">
      <c r="B47" s="129"/>
      <c r="C47" s="60"/>
      <c r="D47" s="60"/>
      <c r="E47" s="60"/>
    </row>
    <row r="48" spans="2:5" ht="12.75">
      <c r="B48" s="129" t="s">
        <v>545</v>
      </c>
      <c r="C48" s="58">
        <f>C41-C44</f>
        <v>0</v>
      </c>
      <c r="D48" s="129">
        <f>D41-D44</f>
        <v>0</v>
      </c>
      <c r="E48" s="129">
        <f>E41-E44</f>
        <v>0</v>
      </c>
    </row>
    <row r="49" spans="2:5" ht="13.5" thickBot="1">
      <c r="B49" s="127"/>
      <c r="C49" s="128"/>
      <c r="D49" s="127"/>
      <c r="E49" s="127"/>
    </row>
    <row r="50" spans="2:5" ht="34.5" customHeight="1" thickBot="1">
      <c r="B50" s="140"/>
      <c r="C50" s="140"/>
      <c r="D50" s="140"/>
      <c r="E50" s="140"/>
    </row>
    <row r="51" spans="2:5" ht="12.75">
      <c r="B51" s="200" t="s">
        <v>534</v>
      </c>
      <c r="C51" s="139" t="s">
        <v>544</v>
      </c>
      <c r="D51" s="202" t="s">
        <v>238</v>
      </c>
      <c r="E51" s="139" t="s">
        <v>532</v>
      </c>
    </row>
    <row r="52" spans="2:5" ht="13.5" thickBot="1">
      <c r="B52" s="201"/>
      <c r="C52" s="138" t="s">
        <v>543</v>
      </c>
      <c r="D52" s="203"/>
      <c r="E52" s="138" t="s">
        <v>237</v>
      </c>
    </row>
    <row r="53" spans="2:5" ht="12.75">
      <c r="B53" s="137"/>
      <c r="C53" s="60"/>
      <c r="D53" s="60"/>
      <c r="E53" s="60"/>
    </row>
    <row r="54" spans="2:5" ht="12.75">
      <c r="B54" s="134" t="s">
        <v>542</v>
      </c>
      <c r="C54" s="60">
        <f>C10</f>
        <v>134221000</v>
      </c>
      <c r="D54" s="134">
        <f>D10</f>
        <v>0</v>
      </c>
      <c r="E54" s="134">
        <f>E10</f>
        <v>0</v>
      </c>
    </row>
    <row r="55" spans="2:5" ht="12.75">
      <c r="B55" s="134"/>
      <c r="C55" s="60"/>
      <c r="D55" s="134"/>
      <c r="E55" s="134"/>
    </row>
    <row r="56" spans="2:5" ht="12.75">
      <c r="B56" s="141" t="s">
        <v>541</v>
      </c>
      <c r="C56" s="60">
        <f>C42-C45</f>
        <v>0</v>
      </c>
      <c r="D56" s="134">
        <f>D42-D45</f>
        <v>0</v>
      </c>
      <c r="E56" s="134">
        <f>E42-E45</f>
        <v>0</v>
      </c>
    </row>
    <row r="57" spans="2:5" ht="12.75">
      <c r="B57" s="135" t="s">
        <v>540</v>
      </c>
      <c r="C57" s="60">
        <f>C42</f>
        <v>0</v>
      </c>
      <c r="D57" s="134">
        <f>D42</f>
        <v>0</v>
      </c>
      <c r="E57" s="134">
        <f>E42</f>
        <v>0</v>
      </c>
    </row>
    <row r="58" spans="2:5" ht="12.75">
      <c r="B58" s="135" t="s">
        <v>539</v>
      </c>
      <c r="C58" s="60">
        <f>C45</f>
        <v>0</v>
      </c>
      <c r="D58" s="134">
        <f>D45</f>
        <v>0</v>
      </c>
      <c r="E58" s="134">
        <f>E45</f>
        <v>0</v>
      </c>
    </row>
    <row r="59" spans="2:5" ht="12.75">
      <c r="B59" s="132"/>
      <c r="C59" s="60"/>
      <c r="D59" s="134"/>
      <c r="E59" s="134"/>
    </row>
    <row r="60" spans="2:5" ht="12.75">
      <c r="B60" s="132" t="s">
        <v>538</v>
      </c>
      <c r="C60" s="60">
        <f>C15</f>
        <v>134221000</v>
      </c>
      <c r="D60" s="60">
        <f>D15</f>
        <v>159282166.35</v>
      </c>
      <c r="E60" s="60">
        <f>E15</f>
        <v>108683497.4</v>
      </c>
    </row>
    <row r="61" spans="2:5" ht="12.75">
      <c r="B61" s="132"/>
      <c r="C61" s="60"/>
      <c r="D61" s="60"/>
      <c r="E61" s="60"/>
    </row>
    <row r="62" spans="2:5" ht="12.75">
      <c r="B62" s="132" t="s">
        <v>537</v>
      </c>
      <c r="C62" s="133"/>
      <c r="D62" s="60">
        <f>D19</f>
        <v>0</v>
      </c>
      <c r="E62" s="60">
        <f>E19</f>
        <v>0</v>
      </c>
    </row>
    <row r="63" spans="2:5" ht="12.75">
      <c r="B63" s="132"/>
      <c r="C63" s="60"/>
      <c r="D63" s="60"/>
      <c r="E63" s="60"/>
    </row>
    <row r="64" spans="2:5" ht="12.75">
      <c r="B64" s="131" t="s">
        <v>536</v>
      </c>
      <c r="C64" s="58">
        <f>C54+C56-C60+C62</f>
        <v>0</v>
      </c>
      <c r="D64" s="129">
        <f>D54+D56-D60+D62</f>
        <v>-159282166.35</v>
      </c>
      <c r="E64" s="129">
        <f>E54+E56-E60+E62</f>
        <v>-108683497.4</v>
      </c>
    </row>
    <row r="65" spans="2:5" ht="12.75">
      <c r="B65" s="131"/>
      <c r="C65" s="58"/>
      <c r="D65" s="129"/>
      <c r="E65" s="129"/>
    </row>
    <row r="66" spans="2:5" ht="25.5">
      <c r="B66" s="130" t="s">
        <v>535</v>
      </c>
      <c r="C66" s="58">
        <f>C64-C56</f>
        <v>0</v>
      </c>
      <c r="D66" s="129">
        <f>D64-D56</f>
        <v>-159282166.35</v>
      </c>
      <c r="E66" s="129">
        <f>E64-E56</f>
        <v>-108683497.4</v>
      </c>
    </row>
    <row r="67" spans="2:5" ht="13.5" thickBot="1">
      <c r="B67" s="127"/>
      <c r="C67" s="128"/>
      <c r="D67" s="127"/>
      <c r="E67" s="127"/>
    </row>
    <row r="68" spans="2:5" ht="34.5" customHeight="1" thickBot="1">
      <c r="B68" s="140"/>
      <c r="C68" s="140"/>
      <c r="D68" s="140"/>
      <c r="E68" s="140"/>
    </row>
    <row r="69" spans="2:5" ht="12.75">
      <c r="B69" s="200" t="s">
        <v>534</v>
      </c>
      <c r="C69" s="204" t="s">
        <v>533</v>
      </c>
      <c r="D69" s="202" t="s">
        <v>238</v>
      </c>
      <c r="E69" s="139" t="s">
        <v>532</v>
      </c>
    </row>
    <row r="70" spans="2:5" ht="13.5" thickBot="1">
      <c r="B70" s="201"/>
      <c r="C70" s="205"/>
      <c r="D70" s="203"/>
      <c r="E70" s="138" t="s">
        <v>237</v>
      </c>
    </row>
    <row r="71" spans="2:5" ht="12.75">
      <c r="B71" s="137"/>
      <c r="C71" s="60"/>
      <c r="D71" s="60"/>
      <c r="E71" s="60"/>
    </row>
    <row r="72" spans="2:5" ht="12.75">
      <c r="B72" s="134" t="s">
        <v>531</v>
      </c>
      <c r="C72" s="60">
        <f>C11</f>
        <v>5566044996</v>
      </c>
      <c r="D72" s="134">
        <f>D11</f>
        <v>5903249489.55</v>
      </c>
      <c r="E72" s="134">
        <f>E11</f>
        <v>5903165081.78</v>
      </c>
    </row>
    <row r="73" spans="2:5" ht="12.75">
      <c r="B73" s="134"/>
      <c r="C73" s="60"/>
      <c r="D73" s="134"/>
      <c r="E73" s="134"/>
    </row>
    <row r="74" spans="2:5" ht="25.5">
      <c r="B74" s="136" t="s">
        <v>530</v>
      </c>
      <c r="C74" s="60">
        <f>C75-C76</f>
        <v>0</v>
      </c>
      <c r="D74" s="134">
        <f>D75-D76</f>
        <v>0</v>
      </c>
      <c r="E74" s="134">
        <f>E75-E76</f>
        <v>0</v>
      </c>
    </row>
    <row r="75" spans="2:5" ht="12.75">
      <c r="B75" s="135" t="s">
        <v>529</v>
      </c>
      <c r="C75" s="60">
        <f>C43</f>
        <v>0</v>
      </c>
      <c r="D75" s="134">
        <f>D43</f>
        <v>0</v>
      </c>
      <c r="E75" s="134">
        <f>E43</f>
        <v>0</v>
      </c>
    </row>
    <row r="76" spans="2:5" ht="12.75">
      <c r="B76" s="135" t="s">
        <v>528</v>
      </c>
      <c r="C76" s="60">
        <f>C46</f>
        <v>0</v>
      </c>
      <c r="D76" s="134">
        <f>D46</f>
        <v>0</v>
      </c>
      <c r="E76" s="134">
        <f>E46</f>
        <v>0</v>
      </c>
    </row>
    <row r="77" spans="2:5" ht="12.75">
      <c r="B77" s="132"/>
      <c r="C77" s="60"/>
      <c r="D77" s="134"/>
      <c r="E77" s="134"/>
    </row>
    <row r="78" spans="2:5" ht="12.75">
      <c r="B78" s="132" t="s">
        <v>527</v>
      </c>
      <c r="C78" s="60">
        <f>C16</f>
        <v>5566044996</v>
      </c>
      <c r="D78" s="60">
        <f>D16</f>
        <v>5707751043</v>
      </c>
      <c r="E78" s="60">
        <f>E16</f>
        <v>5627287076.51</v>
      </c>
    </row>
    <row r="79" spans="2:5" ht="12.75">
      <c r="B79" s="132"/>
      <c r="C79" s="60"/>
      <c r="D79" s="60"/>
      <c r="E79" s="60"/>
    </row>
    <row r="80" spans="2:5" ht="12.75">
      <c r="B80" s="132" t="s">
        <v>526</v>
      </c>
      <c r="C80" s="133"/>
      <c r="D80" s="60">
        <f>D20</f>
        <v>0</v>
      </c>
      <c r="E80" s="60">
        <f>E20</f>
        <v>0</v>
      </c>
    </row>
    <row r="81" spans="2:5" ht="12.75">
      <c r="B81" s="132"/>
      <c r="C81" s="60"/>
      <c r="D81" s="60"/>
      <c r="E81" s="60"/>
    </row>
    <row r="82" spans="2:5" ht="12.75">
      <c r="B82" s="131" t="s">
        <v>525</v>
      </c>
      <c r="C82" s="58">
        <f>C72+C74-C78+C80</f>
        <v>0</v>
      </c>
      <c r="D82" s="129">
        <f>D72+D74-D78+D80</f>
        <v>195498446.5500002</v>
      </c>
      <c r="E82" s="129">
        <f>E72+E74-E78+E80</f>
        <v>275878005.2699995</v>
      </c>
    </row>
    <row r="83" spans="2:5" ht="12.75">
      <c r="B83" s="131"/>
      <c r="C83" s="58"/>
      <c r="D83" s="129"/>
      <c r="E83" s="129"/>
    </row>
    <row r="84" spans="2:5" ht="25.5">
      <c r="B84" s="130" t="s">
        <v>524</v>
      </c>
      <c r="C84" s="58">
        <f>C82-C74</f>
        <v>0</v>
      </c>
      <c r="D84" s="129">
        <f>D82-D74</f>
        <v>195498446.5500002</v>
      </c>
      <c r="E84" s="129">
        <f>E82-E74</f>
        <v>275878005.2699995</v>
      </c>
    </row>
    <row r="85" spans="2:5" ht="13.5" thickBot="1">
      <c r="B85" s="127"/>
      <c r="C85" s="128"/>
      <c r="D85" s="127"/>
      <c r="E85" s="1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4" r:id="rId3"/>
  <rowBreaks count="1" manualBreakCount="1">
    <brk id="67" max="255" man="1"/>
  </rowBreaks>
  <colBreaks count="1" manualBreakCount="1">
    <brk id="1" max="65535" man="1"/>
  </colBreaks>
  <legacyDrawing r:id="rId2"/>
  <oleObjects>
    <oleObject progId="Excel.Sheet.12" shapeId="2766293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view="pageBreakPreview" zoomScale="60" zoomScalePageLayoutView="0" workbookViewId="0" topLeftCell="A1">
      <pane ySplit="8" topLeftCell="A9" activePane="bottomLeft" state="frozen"/>
      <selection pane="topLeft" activeCell="C20" sqref="C20"/>
      <selection pane="bottomLeft" activeCell="C20" sqref="C2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66" customWidth="1"/>
    <col min="4" max="4" width="18.00390625" style="1" customWidth="1"/>
    <col min="5" max="5" width="19.00390625" style="166" bestFit="1" customWidth="1"/>
    <col min="6" max="6" width="19.00390625" style="1" bestFit="1" customWidth="1"/>
    <col min="7" max="7" width="18.28125" style="1" bestFit="1" customWidth="1"/>
    <col min="8" max="8" width="17.00390625" style="166" customWidth="1"/>
    <col min="9" max="16384" width="11.00390625" style="1" customWidth="1"/>
  </cols>
  <sheetData>
    <row r="1" ht="13.5" thickBot="1"/>
    <row r="2" spans="2:8" ht="12.75">
      <c r="B2" s="182" t="s">
        <v>120</v>
      </c>
      <c r="C2" s="183"/>
      <c r="D2" s="183"/>
      <c r="E2" s="183"/>
      <c r="F2" s="183"/>
      <c r="G2" s="183"/>
      <c r="H2" s="184"/>
    </row>
    <row r="3" spans="2:8" ht="12.75">
      <c r="B3" s="207" t="s">
        <v>643</v>
      </c>
      <c r="C3" s="208"/>
      <c r="D3" s="208"/>
      <c r="E3" s="208"/>
      <c r="F3" s="208"/>
      <c r="G3" s="208"/>
      <c r="H3" s="209"/>
    </row>
    <row r="4" spans="2:8" ht="12.75">
      <c r="B4" s="207" t="s">
        <v>642</v>
      </c>
      <c r="C4" s="208"/>
      <c r="D4" s="208"/>
      <c r="E4" s="208"/>
      <c r="F4" s="208"/>
      <c r="G4" s="208"/>
      <c r="H4" s="209"/>
    </row>
    <row r="5" spans="2:8" ht="13.5" thickBot="1">
      <c r="B5" s="210" t="s">
        <v>1</v>
      </c>
      <c r="C5" s="211"/>
      <c r="D5" s="211"/>
      <c r="E5" s="211"/>
      <c r="F5" s="211"/>
      <c r="G5" s="211"/>
      <c r="H5" s="212"/>
    </row>
    <row r="6" spans="2:8" ht="13.5" thickBot="1">
      <c r="B6" s="21"/>
      <c r="C6" s="220" t="s">
        <v>641</v>
      </c>
      <c r="D6" s="221"/>
      <c r="E6" s="221"/>
      <c r="F6" s="221"/>
      <c r="G6" s="222"/>
      <c r="H6" s="217" t="s">
        <v>640</v>
      </c>
    </row>
    <row r="7" spans="2:8" ht="12.75">
      <c r="B7" s="69" t="s">
        <v>534</v>
      </c>
      <c r="C7" s="217" t="s">
        <v>639</v>
      </c>
      <c r="D7" s="215" t="s">
        <v>410</v>
      </c>
      <c r="E7" s="217" t="s">
        <v>409</v>
      </c>
      <c r="F7" s="217" t="s">
        <v>238</v>
      </c>
      <c r="G7" s="217" t="s">
        <v>638</v>
      </c>
      <c r="H7" s="218"/>
    </row>
    <row r="8" spans="2:8" ht="13.5" thickBot="1">
      <c r="B8" s="68" t="s">
        <v>164</v>
      </c>
      <c r="C8" s="219"/>
      <c r="D8" s="216"/>
      <c r="E8" s="219"/>
      <c r="F8" s="219"/>
      <c r="G8" s="219"/>
      <c r="H8" s="219"/>
    </row>
    <row r="9" spans="2:8" ht="12.75">
      <c r="B9" s="129" t="s">
        <v>637</v>
      </c>
      <c r="C9" s="77"/>
      <c r="D9" s="170"/>
      <c r="E9" s="77"/>
      <c r="F9" s="170"/>
      <c r="G9" s="170"/>
      <c r="H9" s="77"/>
    </row>
    <row r="10" spans="2:8" ht="12.75">
      <c r="B10" s="132" t="s">
        <v>636</v>
      </c>
      <c r="C10" s="77"/>
      <c r="D10" s="170"/>
      <c r="E10" s="77">
        <f aca="true" t="shared" si="0" ref="E10:E16">C10+D10</f>
        <v>0</v>
      </c>
      <c r="F10" s="170"/>
      <c r="G10" s="170"/>
      <c r="H10" s="77">
        <f aca="true" t="shared" si="1" ref="H10:H16">G10-C10</f>
        <v>0</v>
      </c>
    </row>
    <row r="11" spans="2:8" ht="12.75">
      <c r="B11" s="132" t="s">
        <v>635</v>
      </c>
      <c r="C11" s="77"/>
      <c r="D11" s="170"/>
      <c r="E11" s="77">
        <f t="shared" si="0"/>
        <v>0</v>
      </c>
      <c r="F11" s="170"/>
      <c r="G11" s="170"/>
      <c r="H11" s="77">
        <f t="shared" si="1"/>
        <v>0</v>
      </c>
    </row>
    <row r="12" spans="2:8" ht="12.75">
      <c r="B12" s="132" t="s">
        <v>634</v>
      </c>
      <c r="C12" s="77"/>
      <c r="D12" s="170"/>
      <c r="E12" s="77">
        <f t="shared" si="0"/>
        <v>0</v>
      </c>
      <c r="F12" s="170"/>
      <c r="G12" s="170"/>
      <c r="H12" s="77">
        <f t="shared" si="1"/>
        <v>0</v>
      </c>
    </row>
    <row r="13" spans="2:8" ht="12.75">
      <c r="B13" s="132" t="s">
        <v>633</v>
      </c>
      <c r="C13" s="77"/>
      <c r="D13" s="170"/>
      <c r="E13" s="77">
        <f t="shared" si="0"/>
        <v>0</v>
      </c>
      <c r="F13" s="170"/>
      <c r="G13" s="170"/>
      <c r="H13" s="77">
        <f t="shared" si="1"/>
        <v>0</v>
      </c>
    </row>
    <row r="14" spans="2:8" ht="12.75">
      <c r="B14" s="132" t="s">
        <v>632</v>
      </c>
      <c r="C14" s="77"/>
      <c r="D14" s="170"/>
      <c r="E14" s="77">
        <f t="shared" si="0"/>
        <v>0</v>
      </c>
      <c r="F14" s="170"/>
      <c r="G14" s="170"/>
      <c r="H14" s="77">
        <f t="shared" si="1"/>
        <v>0</v>
      </c>
    </row>
    <row r="15" spans="2:8" ht="12.75">
      <c r="B15" s="132" t="s">
        <v>631</v>
      </c>
      <c r="C15" s="77"/>
      <c r="D15" s="170"/>
      <c r="E15" s="77">
        <f t="shared" si="0"/>
        <v>0</v>
      </c>
      <c r="F15" s="170"/>
      <c r="G15" s="170"/>
      <c r="H15" s="77">
        <f t="shared" si="1"/>
        <v>0</v>
      </c>
    </row>
    <row r="16" spans="2:8" ht="12.75">
      <c r="B16" s="132" t="s">
        <v>630</v>
      </c>
      <c r="C16" s="77"/>
      <c r="D16" s="170"/>
      <c r="E16" s="77">
        <f t="shared" si="0"/>
        <v>0</v>
      </c>
      <c r="F16" s="170"/>
      <c r="G16" s="170"/>
      <c r="H16" s="77">
        <f t="shared" si="1"/>
        <v>0</v>
      </c>
    </row>
    <row r="17" spans="2:8" ht="25.5">
      <c r="B17" s="136" t="s">
        <v>629</v>
      </c>
      <c r="C17" s="77">
        <f aca="true" t="shared" si="2" ref="C17:H17">SUM(C18:C28)</f>
        <v>134221000</v>
      </c>
      <c r="D17" s="181">
        <f t="shared" si="2"/>
        <v>-134221000</v>
      </c>
      <c r="E17" s="181">
        <f t="shared" si="2"/>
        <v>0</v>
      </c>
      <c r="F17" s="181">
        <f t="shared" si="2"/>
        <v>0</v>
      </c>
      <c r="G17" s="181">
        <f t="shared" si="2"/>
        <v>0</v>
      </c>
      <c r="H17" s="181">
        <f t="shared" si="2"/>
        <v>-134221000</v>
      </c>
    </row>
    <row r="18" spans="2:8" ht="12.75">
      <c r="B18" s="180" t="s">
        <v>628</v>
      </c>
      <c r="C18" s="77">
        <v>134221000</v>
      </c>
      <c r="D18" s="170">
        <v>-134221000</v>
      </c>
      <c r="E18" s="77">
        <f aca="true" t="shared" si="3" ref="E18:E28">C18+D18</f>
        <v>0</v>
      </c>
      <c r="F18" s="170">
        <v>0</v>
      </c>
      <c r="G18" s="170">
        <v>0</v>
      </c>
      <c r="H18" s="77">
        <f aca="true" t="shared" si="4" ref="H18:H28">G18-C18</f>
        <v>-134221000</v>
      </c>
    </row>
    <row r="19" spans="2:8" ht="12.75">
      <c r="B19" s="180" t="s">
        <v>627</v>
      </c>
      <c r="C19" s="77"/>
      <c r="D19" s="170"/>
      <c r="E19" s="77">
        <f t="shared" si="3"/>
        <v>0</v>
      </c>
      <c r="F19" s="170"/>
      <c r="G19" s="170"/>
      <c r="H19" s="77">
        <f t="shared" si="4"/>
        <v>0</v>
      </c>
    </row>
    <row r="20" spans="2:8" ht="12.75">
      <c r="B20" s="180" t="s">
        <v>626</v>
      </c>
      <c r="C20" s="77"/>
      <c r="D20" s="170"/>
      <c r="E20" s="77">
        <f t="shared" si="3"/>
        <v>0</v>
      </c>
      <c r="F20" s="170"/>
      <c r="G20" s="170"/>
      <c r="H20" s="77">
        <f t="shared" si="4"/>
        <v>0</v>
      </c>
    </row>
    <row r="21" spans="2:8" ht="12.75">
      <c r="B21" s="180" t="s">
        <v>625</v>
      </c>
      <c r="C21" s="77"/>
      <c r="D21" s="170"/>
      <c r="E21" s="77">
        <f t="shared" si="3"/>
        <v>0</v>
      </c>
      <c r="F21" s="170"/>
      <c r="G21" s="170"/>
      <c r="H21" s="77">
        <f t="shared" si="4"/>
        <v>0</v>
      </c>
    </row>
    <row r="22" spans="2:8" ht="12.75">
      <c r="B22" s="180" t="s">
        <v>624</v>
      </c>
      <c r="C22" s="77"/>
      <c r="D22" s="170"/>
      <c r="E22" s="77">
        <f t="shared" si="3"/>
        <v>0</v>
      </c>
      <c r="F22" s="170"/>
      <c r="G22" s="170"/>
      <c r="H22" s="77">
        <f t="shared" si="4"/>
        <v>0</v>
      </c>
    </row>
    <row r="23" spans="2:8" ht="25.5">
      <c r="B23" s="176" t="s">
        <v>623</v>
      </c>
      <c r="C23" s="77"/>
      <c r="D23" s="170"/>
      <c r="E23" s="77">
        <f t="shared" si="3"/>
        <v>0</v>
      </c>
      <c r="F23" s="170"/>
      <c r="G23" s="170"/>
      <c r="H23" s="77">
        <f t="shared" si="4"/>
        <v>0</v>
      </c>
    </row>
    <row r="24" spans="2:8" ht="25.5">
      <c r="B24" s="176" t="s">
        <v>622</v>
      </c>
      <c r="C24" s="77"/>
      <c r="D24" s="170"/>
      <c r="E24" s="77">
        <f t="shared" si="3"/>
        <v>0</v>
      </c>
      <c r="F24" s="170"/>
      <c r="G24" s="170"/>
      <c r="H24" s="77">
        <f t="shared" si="4"/>
        <v>0</v>
      </c>
    </row>
    <row r="25" spans="2:8" ht="12.75">
      <c r="B25" s="180" t="s">
        <v>621</v>
      </c>
      <c r="C25" s="77"/>
      <c r="D25" s="170"/>
      <c r="E25" s="77">
        <f t="shared" si="3"/>
        <v>0</v>
      </c>
      <c r="F25" s="170"/>
      <c r="G25" s="170"/>
      <c r="H25" s="77">
        <f t="shared" si="4"/>
        <v>0</v>
      </c>
    </row>
    <row r="26" spans="2:8" ht="12.75">
      <c r="B26" s="180" t="s">
        <v>620</v>
      </c>
      <c r="C26" s="77"/>
      <c r="D26" s="170"/>
      <c r="E26" s="77">
        <f t="shared" si="3"/>
        <v>0</v>
      </c>
      <c r="F26" s="170"/>
      <c r="G26" s="170"/>
      <c r="H26" s="77">
        <f t="shared" si="4"/>
        <v>0</v>
      </c>
    </row>
    <row r="27" spans="2:8" ht="12.75">
      <c r="B27" s="180" t="s">
        <v>619</v>
      </c>
      <c r="C27" s="77"/>
      <c r="D27" s="170"/>
      <c r="E27" s="77">
        <f t="shared" si="3"/>
        <v>0</v>
      </c>
      <c r="F27" s="170"/>
      <c r="G27" s="170"/>
      <c r="H27" s="77">
        <f t="shared" si="4"/>
        <v>0</v>
      </c>
    </row>
    <row r="28" spans="2:8" ht="25.5">
      <c r="B28" s="176" t="s">
        <v>618</v>
      </c>
      <c r="C28" s="77"/>
      <c r="D28" s="170"/>
      <c r="E28" s="77">
        <f t="shared" si="3"/>
        <v>0</v>
      </c>
      <c r="F28" s="170"/>
      <c r="G28" s="170"/>
      <c r="H28" s="77">
        <f t="shared" si="4"/>
        <v>0</v>
      </c>
    </row>
    <row r="29" spans="2:8" ht="25.5">
      <c r="B29" s="136" t="s">
        <v>617</v>
      </c>
      <c r="C29" s="77">
        <f aca="true" t="shared" si="5" ref="C29:H29">SUM(C30:C34)</f>
        <v>0</v>
      </c>
      <c r="D29" s="77">
        <f t="shared" si="5"/>
        <v>0</v>
      </c>
      <c r="E29" s="77">
        <f t="shared" si="5"/>
        <v>0</v>
      </c>
      <c r="F29" s="77">
        <f t="shared" si="5"/>
        <v>0</v>
      </c>
      <c r="G29" s="77">
        <f t="shared" si="5"/>
        <v>0</v>
      </c>
      <c r="H29" s="77">
        <f t="shared" si="5"/>
        <v>0</v>
      </c>
    </row>
    <row r="30" spans="2:8" ht="12.75">
      <c r="B30" s="180" t="s">
        <v>616</v>
      </c>
      <c r="C30" s="77"/>
      <c r="D30" s="170"/>
      <c r="E30" s="77">
        <f aca="true" t="shared" si="6" ref="E30:E35">C30+D30</f>
        <v>0</v>
      </c>
      <c r="F30" s="170"/>
      <c r="G30" s="170"/>
      <c r="H30" s="77">
        <f aca="true" t="shared" si="7" ref="H30:H35">G30-C30</f>
        <v>0</v>
      </c>
    </row>
    <row r="31" spans="2:8" ht="12.75">
      <c r="B31" s="180" t="s">
        <v>615</v>
      </c>
      <c r="C31" s="77"/>
      <c r="D31" s="170"/>
      <c r="E31" s="77">
        <f t="shared" si="6"/>
        <v>0</v>
      </c>
      <c r="F31" s="170"/>
      <c r="G31" s="170"/>
      <c r="H31" s="77">
        <f t="shared" si="7"/>
        <v>0</v>
      </c>
    </row>
    <row r="32" spans="2:8" ht="12.75">
      <c r="B32" s="180" t="s">
        <v>614</v>
      </c>
      <c r="C32" s="77"/>
      <c r="D32" s="170"/>
      <c r="E32" s="77">
        <f t="shared" si="6"/>
        <v>0</v>
      </c>
      <c r="F32" s="170"/>
      <c r="G32" s="170"/>
      <c r="H32" s="77">
        <f t="shared" si="7"/>
        <v>0</v>
      </c>
    </row>
    <row r="33" spans="2:8" ht="25.5">
      <c r="B33" s="176" t="s">
        <v>613</v>
      </c>
      <c r="C33" s="77"/>
      <c r="D33" s="170"/>
      <c r="E33" s="77">
        <f t="shared" si="6"/>
        <v>0</v>
      </c>
      <c r="F33" s="170"/>
      <c r="G33" s="170"/>
      <c r="H33" s="77">
        <f t="shared" si="7"/>
        <v>0</v>
      </c>
    </row>
    <row r="34" spans="2:8" ht="12.75">
      <c r="B34" s="180" t="s">
        <v>612</v>
      </c>
      <c r="C34" s="77"/>
      <c r="D34" s="170"/>
      <c r="E34" s="77">
        <f t="shared" si="6"/>
        <v>0</v>
      </c>
      <c r="F34" s="170"/>
      <c r="G34" s="170"/>
      <c r="H34" s="77">
        <f t="shared" si="7"/>
        <v>0</v>
      </c>
    </row>
    <row r="35" spans="2:8" ht="12.75">
      <c r="B35" s="132" t="s">
        <v>611</v>
      </c>
      <c r="C35" s="77"/>
      <c r="D35" s="170"/>
      <c r="E35" s="77">
        <f t="shared" si="6"/>
        <v>0</v>
      </c>
      <c r="F35" s="170"/>
      <c r="G35" s="170"/>
      <c r="H35" s="77">
        <f t="shared" si="7"/>
        <v>0</v>
      </c>
    </row>
    <row r="36" spans="2:8" ht="12.75">
      <c r="B36" s="132" t="s">
        <v>610</v>
      </c>
      <c r="C36" s="77">
        <f aca="true" t="shared" si="8" ref="C36:H36">C37</f>
        <v>0</v>
      </c>
      <c r="D36" s="77">
        <f t="shared" si="8"/>
        <v>0</v>
      </c>
      <c r="E36" s="77">
        <f t="shared" si="8"/>
        <v>0</v>
      </c>
      <c r="F36" s="77">
        <f t="shared" si="8"/>
        <v>0</v>
      </c>
      <c r="G36" s="77">
        <f t="shared" si="8"/>
        <v>0</v>
      </c>
      <c r="H36" s="77">
        <f t="shared" si="8"/>
        <v>0</v>
      </c>
    </row>
    <row r="37" spans="2:8" ht="12.75">
      <c r="B37" s="180" t="s">
        <v>609</v>
      </c>
      <c r="C37" s="77"/>
      <c r="D37" s="170"/>
      <c r="E37" s="77">
        <f>C37+D37</f>
        <v>0</v>
      </c>
      <c r="F37" s="170"/>
      <c r="G37" s="170"/>
      <c r="H37" s="77">
        <f>G37-C37</f>
        <v>0</v>
      </c>
    </row>
    <row r="38" spans="2:8" ht="12.75">
      <c r="B38" s="132" t="s">
        <v>608</v>
      </c>
      <c r="C38" s="77">
        <f aca="true" t="shared" si="9" ref="C38:H38">C39+C40</f>
        <v>0</v>
      </c>
      <c r="D38" s="77">
        <f t="shared" si="9"/>
        <v>0</v>
      </c>
      <c r="E38" s="77">
        <f t="shared" si="9"/>
        <v>0</v>
      </c>
      <c r="F38" s="77">
        <f t="shared" si="9"/>
        <v>0</v>
      </c>
      <c r="G38" s="77">
        <f t="shared" si="9"/>
        <v>0</v>
      </c>
      <c r="H38" s="77">
        <f t="shared" si="9"/>
        <v>0</v>
      </c>
    </row>
    <row r="39" spans="2:8" ht="12.75">
      <c r="B39" s="180" t="s">
        <v>607</v>
      </c>
      <c r="C39" s="77"/>
      <c r="D39" s="170"/>
      <c r="E39" s="77">
        <f>C39+D39</f>
        <v>0</v>
      </c>
      <c r="F39" s="170"/>
      <c r="G39" s="170"/>
      <c r="H39" s="77">
        <f>G39-C39</f>
        <v>0</v>
      </c>
    </row>
    <row r="40" spans="2:8" ht="12.75">
      <c r="B40" s="180" t="s">
        <v>606</v>
      </c>
      <c r="C40" s="77"/>
      <c r="D40" s="170"/>
      <c r="E40" s="77">
        <f>C40+D40</f>
        <v>0</v>
      </c>
      <c r="F40" s="170"/>
      <c r="G40" s="170"/>
      <c r="H40" s="77">
        <f>G40-C40</f>
        <v>0</v>
      </c>
    </row>
    <row r="41" spans="2:8" ht="12.75">
      <c r="B41" s="173"/>
      <c r="C41" s="77"/>
      <c r="D41" s="170"/>
      <c r="E41" s="77"/>
      <c r="F41" s="170"/>
      <c r="G41" s="170"/>
      <c r="H41" s="77"/>
    </row>
    <row r="42" spans="2:8" ht="25.5">
      <c r="B42" s="145" t="s">
        <v>605</v>
      </c>
      <c r="C42" s="169">
        <f aca="true" t="shared" si="10" ref="C42:H42">C10+C11+C12+C13+C14+C15+C16+C17+C29+C35+C36+C38</f>
        <v>134221000</v>
      </c>
      <c r="D42" s="179">
        <f t="shared" si="10"/>
        <v>-134221000</v>
      </c>
      <c r="E42" s="179">
        <f t="shared" si="10"/>
        <v>0</v>
      </c>
      <c r="F42" s="179">
        <f t="shared" si="10"/>
        <v>0</v>
      </c>
      <c r="G42" s="179">
        <f t="shared" si="10"/>
        <v>0</v>
      </c>
      <c r="H42" s="179">
        <f t="shared" si="10"/>
        <v>-134221000</v>
      </c>
    </row>
    <row r="43" spans="2:8" ht="12.75">
      <c r="B43" s="134"/>
      <c r="C43" s="77"/>
      <c r="D43" s="134"/>
      <c r="E43" s="78"/>
      <c r="F43" s="134"/>
      <c r="G43" s="134"/>
      <c r="H43" s="78"/>
    </row>
    <row r="44" spans="2:8" ht="25.5">
      <c r="B44" s="145" t="s">
        <v>604</v>
      </c>
      <c r="C44" s="178"/>
      <c r="D44" s="177"/>
      <c r="E44" s="178"/>
      <c r="F44" s="177"/>
      <c r="G44" s="177"/>
      <c r="H44" s="77"/>
    </row>
    <row r="45" spans="2:8" ht="12.75">
      <c r="B45" s="173"/>
      <c r="C45" s="77"/>
      <c r="D45" s="172"/>
      <c r="E45" s="77"/>
      <c r="F45" s="172"/>
      <c r="G45" s="172"/>
      <c r="H45" s="77"/>
    </row>
    <row r="46" spans="2:8" ht="12.75">
      <c r="B46" s="129" t="s">
        <v>603</v>
      </c>
      <c r="C46" s="77"/>
      <c r="D46" s="170"/>
      <c r="E46" s="77"/>
      <c r="F46" s="170"/>
      <c r="G46" s="170"/>
      <c r="H46" s="77"/>
    </row>
    <row r="47" spans="2:8" ht="12.75">
      <c r="B47" s="132" t="s">
        <v>602</v>
      </c>
      <c r="C47" s="77">
        <f aca="true" t="shared" si="11" ref="C47:H47">SUM(C48:C55)</f>
        <v>5566044996</v>
      </c>
      <c r="D47" s="77">
        <f t="shared" si="11"/>
        <v>-5566044996</v>
      </c>
      <c r="E47" s="77">
        <f t="shared" si="11"/>
        <v>0</v>
      </c>
      <c r="F47" s="77">
        <f t="shared" si="11"/>
        <v>0</v>
      </c>
      <c r="G47" s="77">
        <f t="shared" si="11"/>
        <v>0</v>
      </c>
      <c r="H47" s="77">
        <f t="shared" si="11"/>
        <v>-5566044996</v>
      </c>
    </row>
    <row r="48" spans="2:8" ht="25.5">
      <c r="B48" s="176" t="s">
        <v>601</v>
      </c>
      <c r="C48" s="77">
        <v>5566044996</v>
      </c>
      <c r="D48" s="170">
        <v>-5566044996</v>
      </c>
      <c r="E48" s="77">
        <f aca="true" t="shared" si="12" ref="E48:E55">C48+D48</f>
        <v>0</v>
      </c>
      <c r="F48" s="170">
        <v>0</v>
      </c>
      <c r="G48" s="170">
        <v>0</v>
      </c>
      <c r="H48" s="77">
        <f aca="true" t="shared" si="13" ref="H48:H55">G48-C48</f>
        <v>-5566044996</v>
      </c>
    </row>
    <row r="49" spans="2:8" ht="25.5">
      <c r="B49" s="176" t="s">
        <v>600</v>
      </c>
      <c r="C49" s="77"/>
      <c r="D49" s="170"/>
      <c r="E49" s="77">
        <f t="shared" si="12"/>
        <v>0</v>
      </c>
      <c r="F49" s="170"/>
      <c r="G49" s="170"/>
      <c r="H49" s="77">
        <f t="shared" si="13"/>
        <v>0</v>
      </c>
    </row>
    <row r="50" spans="2:8" ht="25.5">
      <c r="B50" s="176" t="s">
        <v>599</v>
      </c>
      <c r="C50" s="77"/>
      <c r="D50" s="170"/>
      <c r="E50" s="77">
        <f t="shared" si="12"/>
        <v>0</v>
      </c>
      <c r="F50" s="170"/>
      <c r="G50" s="170"/>
      <c r="H50" s="77">
        <f t="shared" si="13"/>
        <v>0</v>
      </c>
    </row>
    <row r="51" spans="2:8" ht="38.25">
      <c r="B51" s="176" t="s">
        <v>598</v>
      </c>
      <c r="C51" s="77"/>
      <c r="D51" s="170"/>
      <c r="E51" s="77">
        <f t="shared" si="12"/>
        <v>0</v>
      </c>
      <c r="F51" s="170"/>
      <c r="G51" s="170"/>
      <c r="H51" s="77">
        <f t="shared" si="13"/>
        <v>0</v>
      </c>
    </row>
    <row r="52" spans="2:8" ht="12.75">
      <c r="B52" s="176" t="s">
        <v>597</v>
      </c>
      <c r="C52" s="77"/>
      <c r="D52" s="170"/>
      <c r="E52" s="77">
        <f t="shared" si="12"/>
        <v>0</v>
      </c>
      <c r="F52" s="170"/>
      <c r="G52" s="170"/>
      <c r="H52" s="77">
        <f t="shared" si="13"/>
        <v>0</v>
      </c>
    </row>
    <row r="53" spans="2:8" ht="25.5">
      <c r="B53" s="176" t="s">
        <v>596</v>
      </c>
      <c r="C53" s="77"/>
      <c r="D53" s="170"/>
      <c r="E53" s="77">
        <f t="shared" si="12"/>
        <v>0</v>
      </c>
      <c r="F53" s="170"/>
      <c r="G53" s="170"/>
      <c r="H53" s="77">
        <f t="shared" si="13"/>
        <v>0</v>
      </c>
    </row>
    <row r="54" spans="2:8" ht="25.5">
      <c r="B54" s="176" t="s">
        <v>595</v>
      </c>
      <c r="C54" s="77"/>
      <c r="D54" s="170"/>
      <c r="E54" s="77">
        <f t="shared" si="12"/>
        <v>0</v>
      </c>
      <c r="F54" s="170"/>
      <c r="G54" s="170"/>
      <c r="H54" s="77">
        <f t="shared" si="13"/>
        <v>0</v>
      </c>
    </row>
    <row r="55" spans="2:8" ht="25.5">
      <c r="B55" s="176" t="s">
        <v>594</v>
      </c>
      <c r="C55" s="77"/>
      <c r="D55" s="170"/>
      <c r="E55" s="77">
        <f t="shared" si="12"/>
        <v>0</v>
      </c>
      <c r="F55" s="170"/>
      <c r="G55" s="170"/>
      <c r="H55" s="77">
        <f t="shared" si="13"/>
        <v>0</v>
      </c>
    </row>
    <row r="56" spans="2:8" ht="12.75">
      <c r="B56" s="136" t="s">
        <v>593</v>
      </c>
      <c r="C56" s="77">
        <f aca="true" t="shared" si="14" ref="C56:H56">SUM(C57:C60)</f>
        <v>0</v>
      </c>
      <c r="D56" s="77">
        <f t="shared" si="14"/>
        <v>0</v>
      </c>
      <c r="E56" s="77">
        <f t="shared" si="14"/>
        <v>0</v>
      </c>
      <c r="F56" s="77">
        <f t="shared" si="14"/>
        <v>0</v>
      </c>
      <c r="G56" s="77">
        <f t="shared" si="14"/>
        <v>0</v>
      </c>
      <c r="H56" s="77">
        <f t="shared" si="14"/>
        <v>0</v>
      </c>
    </row>
    <row r="57" spans="2:8" ht="12.75">
      <c r="B57" s="176" t="s">
        <v>592</v>
      </c>
      <c r="C57" s="77"/>
      <c r="D57" s="170"/>
      <c r="E57" s="77">
        <f>C57+D57</f>
        <v>0</v>
      </c>
      <c r="F57" s="170"/>
      <c r="G57" s="170"/>
      <c r="H57" s="77">
        <f>G57-C57</f>
        <v>0</v>
      </c>
    </row>
    <row r="58" spans="2:8" ht="12.75">
      <c r="B58" s="176" t="s">
        <v>591</v>
      </c>
      <c r="C58" s="77"/>
      <c r="D58" s="170"/>
      <c r="E58" s="77">
        <f>C58+D58</f>
        <v>0</v>
      </c>
      <c r="F58" s="170"/>
      <c r="G58" s="170"/>
      <c r="H58" s="77">
        <f>G58-C58</f>
        <v>0</v>
      </c>
    </row>
    <row r="59" spans="2:8" ht="12.75">
      <c r="B59" s="176" t="s">
        <v>590</v>
      </c>
      <c r="C59" s="77"/>
      <c r="D59" s="170"/>
      <c r="E59" s="77">
        <f>C59+D59</f>
        <v>0</v>
      </c>
      <c r="F59" s="170"/>
      <c r="G59" s="170"/>
      <c r="H59" s="77">
        <f>G59-C59</f>
        <v>0</v>
      </c>
    </row>
    <row r="60" spans="2:8" ht="12.75">
      <c r="B60" s="176" t="s">
        <v>589</v>
      </c>
      <c r="C60" s="77"/>
      <c r="D60" s="170"/>
      <c r="E60" s="77">
        <f>C60+D60</f>
        <v>0</v>
      </c>
      <c r="F60" s="170"/>
      <c r="G60" s="170"/>
      <c r="H60" s="77">
        <f>G60-C60</f>
        <v>0</v>
      </c>
    </row>
    <row r="61" spans="2:8" ht="12.75">
      <c r="B61" s="136" t="s">
        <v>588</v>
      </c>
      <c r="C61" s="77">
        <f aca="true" t="shared" si="15" ref="C61:H61">C62+C63</f>
        <v>0</v>
      </c>
      <c r="D61" s="77">
        <f t="shared" si="15"/>
        <v>0</v>
      </c>
      <c r="E61" s="77">
        <f t="shared" si="15"/>
        <v>0</v>
      </c>
      <c r="F61" s="77">
        <f t="shared" si="15"/>
        <v>0</v>
      </c>
      <c r="G61" s="77">
        <f t="shared" si="15"/>
        <v>0</v>
      </c>
      <c r="H61" s="77">
        <f t="shared" si="15"/>
        <v>0</v>
      </c>
    </row>
    <row r="62" spans="2:8" ht="25.5">
      <c r="B62" s="176" t="s">
        <v>587</v>
      </c>
      <c r="C62" s="77"/>
      <c r="D62" s="170"/>
      <c r="E62" s="77">
        <f>C62+D62</f>
        <v>0</v>
      </c>
      <c r="F62" s="170"/>
      <c r="G62" s="170"/>
      <c r="H62" s="77">
        <f>G62-C62</f>
        <v>0</v>
      </c>
    </row>
    <row r="63" spans="2:8" ht="12.75">
      <c r="B63" s="176" t="s">
        <v>586</v>
      </c>
      <c r="C63" s="77"/>
      <c r="D63" s="170"/>
      <c r="E63" s="77">
        <f>C63+D63</f>
        <v>0</v>
      </c>
      <c r="F63" s="170"/>
      <c r="G63" s="170"/>
      <c r="H63" s="77">
        <f>G63-C63</f>
        <v>0</v>
      </c>
    </row>
    <row r="64" spans="2:8" ht="38.25">
      <c r="B64" s="136" t="s">
        <v>585</v>
      </c>
      <c r="C64" s="77"/>
      <c r="D64" s="170">
        <v>5903336085.81</v>
      </c>
      <c r="E64" s="77">
        <f>C64+D64</f>
        <v>5903336085.81</v>
      </c>
      <c r="F64" s="170">
        <v>5903249489.55</v>
      </c>
      <c r="G64" s="170">
        <v>5903165081.78</v>
      </c>
      <c r="H64" s="77">
        <f>G64-C64</f>
        <v>5903165081.78</v>
      </c>
    </row>
    <row r="65" spans="2:8" ht="12.75">
      <c r="B65" s="175" t="s">
        <v>584</v>
      </c>
      <c r="C65" s="87"/>
      <c r="D65" s="174"/>
      <c r="E65" s="87">
        <f>C65+D65</f>
        <v>0</v>
      </c>
      <c r="F65" s="174"/>
      <c r="G65" s="174"/>
      <c r="H65" s="87">
        <f>G65-C65</f>
        <v>0</v>
      </c>
    </row>
    <row r="66" spans="2:8" ht="12.75">
      <c r="B66" s="173"/>
      <c r="C66" s="77"/>
      <c r="D66" s="172"/>
      <c r="E66" s="77"/>
      <c r="F66" s="172"/>
      <c r="G66" s="172"/>
      <c r="H66" s="77"/>
    </row>
    <row r="67" spans="2:8" ht="25.5">
      <c r="B67" s="145" t="s">
        <v>583</v>
      </c>
      <c r="C67" s="169">
        <f>C47+C56+C61+C64+C65</f>
        <v>5566044996</v>
      </c>
      <c r="D67" s="169">
        <f>+D47+D56+D61+D64+D65</f>
        <v>337291089.8100004</v>
      </c>
      <c r="E67" s="169">
        <f>E47+E56+E61+E64+E65</f>
        <v>5903336085.81</v>
      </c>
      <c r="F67" s="169">
        <f>F47+F56+F61+F64+F65</f>
        <v>5903249489.55</v>
      </c>
      <c r="G67" s="169">
        <f>G47+G56+G61+G64+G65</f>
        <v>5903165081.78</v>
      </c>
      <c r="H67" s="169">
        <f>H47+H56+H61+H64+H65</f>
        <v>337120085.77999973</v>
      </c>
    </row>
    <row r="68" spans="2:8" ht="12.75">
      <c r="B68" s="171"/>
      <c r="C68" s="77"/>
      <c r="D68" s="172"/>
      <c r="E68" s="77"/>
      <c r="F68" s="172"/>
      <c r="G68" s="172"/>
      <c r="H68" s="77"/>
    </row>
    <row r="69" spans="2:8" ht="25.5">
      <c r="B69" s="145" t="s">
        <v>582</v>
      </c>
      <c r="C69" s="169">
        <f aca="true" t="shared" si="16" ref="C69:H69">C70</f>
        <v>0</v>
      </c>
      <c r="D69" s="169">
        <f t="shared" si="16"/>
        <v>0</v>
      </c>
      <c r="E69" s="169">
        <f t="shared" si="16"/>
        <v>0</v>
      </c>
      <c r="F69" s="169">
        <f t="shared" si="16"/>
        <v>0</v>
      </c>
      <c r="G69" s="169">
        <f t="shared" si="16"/>
        <v>0</v>
      </c>
      <c r="H69" s="169">
        <f t="shared" si="16"/>
        <v>0</v>
      </c>
    </row>
    <row r="70" spans="2:8" ht="12.75">
      <c r="B70" s="171" t="s">
        <v>581</v>
      </c>
      <c r="C70" s="77"/>
      <c r="D70" s="170"/>
      <c r="E70" s="77">
        <f>C70+D70</f>
        <v>0</v>
      </c>
      <c r="F70" s="170"/>
      <c r="G70" s="170"/>
      <c r="H70" s="77">
        <f>G70-C70</f>
        <v>0</v>
      </c>
    </row>
    <row r="71" spans="2:8" ht="12.75">
      <c r="B71" s="171"/>
      <c r="C71" s="77"/>
      <c r="D71" s="170"/>
      <c r="E71" s="77"/>
      <c r="F71" s="170"/>
      <c r="G71" s="170"/>
      <c r="H71" s="77"/>
    </row>
    <row r="72" spans="2:8" ht="12.75">
      <c r="B72" s="145" t="s">
        <v>580</v>
      </c>
      <c r="C72" s="169">
        <f aca="true" t="shared" si="17" ref="C72:H72">C42+C67+C69</f>
        <v>5700265996</v>
      </c>
      <c r="D72" s="169">
        <f t="shared" si="17"/>
        <v>203070089.81000042</v>
      </c>
      <c r="E72" s="169">
        <f t="shared" si="17"/>
        <v>5903336085.81</v>
      </c>
      <c r="F72" s="169">
        <f t="shared" si="17"/>
        <v>5903249489.55</v>
      </c>
      <c r="G72" s="169">
        <f t="shared" si="17"/>
        <v>5903165081.78</v>
      </c>
      <c r="H72" s="169">
        <f t="shared" si="17"/>
        <v>202899085.77999973</v>
      </c>
    </row>
    <row r="73" spans="2:8" ht="12.75">
      <c r="B73" s="171"/>
      <c r="C73" s="77"/>
      <c r="D73" s="170"/>
      <c r="E73" s="77"/>
      <c r="F73" s="170"/>
      <c r="G73" s="170"/>
      <c r="H73" s="77"/>
    </row>
    <row r="74" spans="2:8" ht="12.75">
      <c r="B74" s="145" t="s">
        <v>415</v>
      </c>
      <c r="C74" s="77"/>
      <c r="D74" s="170"/>
      <c r="E74" s="77"/>
      <c r="F74" s="170"/>
      <c r="G74" s="170"/>
      <c r="H74" s="77"/>
    </row>
    <row r="75" spans="2:8" ht="25.5">
      <c r="B75" s="171" t="s">
        <v>579</v>
      </c>
      <c r="C75" s="77"/>
      <c r="D75" s="170"/>
      <c r="E75" s="77">
        <f>C75+D75</f>
        <v>0</v>
      </c>
      <c r="F75" s="170"/>
      <c r="G75" s="170"/>
      <c r="H75" s="77">
        <f>G75-C75</f>
        <v>0</v>
      </c>
    </row>
    <row r="76" spans="2:8" ht="25.5">
      <c r="B76" s="171" t="s">
        <v>578</v>
      </c>
      <c r="C76" s="77"/>
      <c r="D76" s="170"/>
      <c r="E76" s="77">
        <f>C76+D76</f>
        <v>0</v>
      </c>
      <c r="F76" s="170"/>
      <c r="G76" s="170"/>
      <c r="H76" s="77">
        <f>G76-C76</f>
        <v>0</v>
      </c>
    </row>
    <row r="77" spans="2:8" ht="25.5">
      <c r="B77" s="145" t="s">
        <v>577</v>
      </c>
      <c r="C77" s="169">
        <f aca="true" t="shared" si="18" ref="C77:H77">SUM(C75:C76)</f>
        <v>0</v>
      </c>
      <c r="D77" s="169">
        <f t="shared" si="18"/>
        <v>0</v>
      </c>
      <c r="E77" s="169">
        <f t="shared" si="18"/>
        <v>0</v>
      </c>
      <c r="F77" s="169">
        <f t="shared" si="18"/>
        <v>0</v>
      </c>
      <c r="G77" s="169">
        <f t="shared" si="18"/>
        <v>0</v>
      </c>
      <c r="H77" s="169">
        <f t="shared" si="18"/>
        <v>0</v>
      </c>
    </row>
    <row r="78" spans="2:8" ht="13.5" thickBot="1">
      <c r="B78" s="168"/>
      <c r="C78" s="70"/>
      <c r="D78" s="167"/>
      <c r="E78" s="70"/>
      <c r="F78" s="167"/>
      <c r="G78" s="167"/>
      <c r="H78" s="70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3"/>
  <legacyDrawing r:id="rId2"/>
  <oleObjects>
    <oleObject progId="Excel.Sheet.12" shapeId="2766833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view="pageBreakPreview" zoomScale="60" zoomScalePageLayoutView="0" workbookViewId="0" topLeftCell="A1">
      <pane ySplit="9" topLeftCell="A121" activePane="bottomLeft" state="frozen"/>
      <selection pane="topLeft" activeCell="C20" sqref="C20"/>
      <selection pane="bottomLeft" activeCell="C20" sqref="C20"/>
    </sheetView>
  </sheetViews>
  <sheetFormatPr defaultColWidth="11.00390625" defaultRowHeight="15"/>
  <cols>
    <col min="1" max="1" width="4.00390625" style="1" customWidth="1"/>
    <col min="2" max="2" width="74.7109375" style="1" bestFit="1" customWidth="1"/>
    <col min="3" max="3" width="46.00390625" style="1" customWidth="1"/>
    <col min="4" max="4" width="18.7109375" style="1" bestFit="1" customWidth="1"/>
    <col min="5" max="5" width="17.57421875" style="1" bestFit="1" customWidth="1"/>
    <col min="6" max="7" width="19.00390625" style="1" bestFit="1" customWidth="1"/>
    <col min="8" max="8" width="18.00390625" style="1" bestFit="1" customWidth="1"/>
    <col min="9" max="9" width="19.140625" style="1" bestFit="1" customWidth="1"/>
    <col min="10" max="16384" width="11.00390625" style="1" customWidth="1"/>
  </cols>
  <sheetData>
    <row r="1" ht="13.5" thickBot="1"/>
    <row r="2" spans="2:9" ht="12.75">
      <c r="B2" s="182" t="s">
        <v>120</v>
      </c>
      <c r="C2" s="183"/>
      <c r="D2" s="183"/>
      <c r="E2" s="183"/>
      <c r="F2" s="183"/>
      <c r="G2" s="183"/>
      <c r="H2" s="183"/>
      <c r="I2" s="223"/>
    </row>
    <row r="3" spans="2:9" ht="12.75">
      <c r="B3" s="207" t="s">
        <v>245</v>
      </c>
      <c r="C3" s="224"/>
      <c r="D3" s="224"/>
      <c r="E3" s="224"/>
      <c r="F3" s="224"/>
      <c r="G3" s="224"/>
      <c r="H3" s="224"/>
      <c r="I3" s="225"/>
    </row>
    <row r="4" spans="2:9" ht="12.75">
      <c r="B4" s="207" t="s">
        <v>322</v>
      </c>
      <c r="C4" s="224"/>
      <c r="D4" s="224"/>
      <c r="E4" s="224"/>
      <c r="F4" s="224"/>
      <c r="G4" s="224"/>
      <c r="H4" s="224"/>
      <c r="I4" s="225"/>
    </row>
    <row r="5" spans="2:9" ht="12.75">
      <c r="B5" s="207" t="s">
        <v>173</v>
      </c>
      <c r="C5" s="224"/>
      <c r="D5" s="224"/>
      <c r="E5" s="224"/>
      <c r="F5" s="224"/>
      <c r="G5" s="224"/>
      <c r="H5" s="224"/>
      <c r="I5" s="225"/>
    </row>
    <row r="6" spans="2:9" ht="13.5" thickBot="1">
      <c r="B6" s="210" t="s">
        <v>1</v>
      </c>
      <c r="C6" s="211"/>
      <c r="D6" s="211"/>
      <c r="E6" s="211"/>
      <c r="F6" s="211"/>
      <c r="G6" s="211"/>
      <c r="H6" s="211"/>
      <c r="I6" s="226"/>
    </row>
    <row r="7" spans="2:9" ht="15.75" customHeight="1">
      <c r="B7" s="182" t="s">
        <v>2</v>
      </c>
      <c r="C7" s="184"/>
      <c r="D7" s="182" t="s">
        <v>243</v>
      </c>
      <c r="E7" s="183"/>
      <c r="F7" s="183"/>
      <c r="G7" s="183"/>
      <c r="H7" s="184"/>
      <c r="I7" s="217" t="s">
        <v>242</v>
      </c>
    </row>
    <row r="8" spans="2:9" ht="15" customHeight="1" thickBot="1">
      <c r="B8" s="207"/>
      <c r="C8" s="209"/>
      <c r="D8" s="210"/>
      <c r="E8" s="211"/>
      <c r="F8" s="211"/>
      <c r="G8" s="211"/>
      <c r="H8" s="212"/>
      <c r="I8" s="218"/>
    </row>
    <row r="9" spans="2:9" ht="26.25" thickBot="1">
      <c r="B9" s="210"/>
      <c r="C9" s="212"/>
      <c r="D9" s="93" t="s">
        <v>241</v>
      </c>
      <c r="E9" s="20" t="s">
        <v>240</v>
      </c>
      <c r="F9" s="93" t="s">
        <v>239</v>
      </c>
      <c r="G9" s="93" t="s">
        <v>238</v>
      </c>
      <c r="H9" s="93" t="s">
        <v>321</v>
      </c>
      <c r="I9" s="219"/>
    </row>
    <row r="10" spans="2:9" ht="12.75">
      <c r="B10" s="92" t="s">
        <v>320</v>
      </c>
      <c r="C10" s="91"/>
      <c r="D10" s="74">
        <f aca="true" t="shared" si="0" ref="D10:I10">D11+D19+D29+D39+D49+D59+D72+D76+D63</f>
        <v>134221000</v>
      </c>
      <c r="E10" s="74">
        <f t="shared" si="0"/>
        <v>59665831.33999999</v>
      </c>
      <c r="F10" s="74">
        <f t="shared" si="0"/>
        <v>193886831.34</v>
      </c>
      <c r="G10" s="74">
        <f t="shared" si="0"/>
        <v>159282166.35</v>
      </c>
      <c r="H10" s="74">
        <f t="shared" si="0"/>
        <v>108683497.39999998</v>
      </c>
      <c r="I10" s="74">
        <f t="shared" si="0"/>
        <v>34604664.99</v>
      </c>
    </row>
    <row r="11" spans="2:9" ht="12.75">
      <c r="B11" s="80" t="s">
        <v>318</v>
      </c>
      <c r="C11" s="79"/>
      <c r="D11" s="78">
        <f aca="true" t="shared" si="1" ref="D11:I11">SUM(D12:D18)</f>
        <v>56108600</v>
      </c>
      <c r="E11" s="78">
        <f t="shared" si="1"/>
        <v>9640083.189999996</v>
      </c>
      <c r="F11" s="78">
        <f t="shared" si="1"/>
        <v>65748683.190000005</v>
      </c>
      <c r="G11" s="78">
        <f t="shared" si="1"/>
        <v>65186315.57</v>
      </c>
      <c r="H11" s="78">
        <f t="shared" si="1"/>
        <v>53193296.21999999</v>
      </c>
      <c r="I11" s="78">
        <f t="shared" si="1"/>
        <v>562367.620000001</v>
      </c>
    </row>
    <row r="12" spans="2:9" ht="12.75">
      <c r="B12" s="82" t="s">
        <v>317</v>
      </c>
      <c r="C12" s="81"/>
      <c r="D12" s="78">
        <v>0</v>
      </c>
      <c r="E12" s="77">
        <v>970272.95</v>
      </c>
      <c r="F12" s="77">
        <f aca="true" t="shared" si="2" ref="F12:F18">D12+E12</f>
        <v>970272.95</v>
      </c>
      <c r="G12" s="77">
        <v>970272.95</v>
      </c>
      <c r="H12" s="77">
        <v>970272.95</v>
      </c>
      <c r="I12" s="77">
        <f aca="true" t="shared" si="3" ref="I12:I18">F12-G12</f>
        <v>0</v>
      </c>
    </row>
    <row r="13" spans="2:9" ht="12.75">
      <c r="B13" s="82" t="s">
        <v>316</v>
      </c>
      <c r="C13" s="81"/>
      <c r="D13" s="78">
        <v>16178400</v>
      </c>
      <c r="E13" s="77">
        <v>9349803.64</v>
      </c>
      <c r="F13" s="77">
        <f t="shared" si="2"/>
        <v>25528203.64</v>
      </c>
      <c r="G13" s="77">
        <v>24966736.02</v>
      </c>
      <c r="H13" s="77">
        <v>24891940.96</v>
      </c>
      <c r="I13" s="77">
        <f t="shared" si="3"/>
        <v>561467.620000001</v>
      </c>
    </row>
    <row r="14" spans="2:9" ht="12.75">
      <c r="B14" s="82" t="s">
        <v>315</v>
      </c>
      <c r="C14" s="81"/>
      <c r="D14" s="78">
        <v>5000000</v>
      </c>
      <c r="E14" s="77">
        <v>12480942.78</v>
      </c>
      <c r="F14" s="77">
        <f t="shared" si="2"/>
        <v>17480942.78</v>
      </c>
      <c r="G14" s="77">
        <v>17480942.78</v>
      </c>
      <c r="H14" s="77">
        <v>17379973.83</v>
      </c>
      <c r="I14" s="77">
        <f t="shared" si="3"/>
        <v>0</v>
      </c>
    </row>
    <row r="15" spans="2:9" ht="12.75">
      <c r="B15" s="82" t="s">
        <v>314</v>
      </c>
      <c r="C15" s="81"/>
      <c r="D15" s="78"/>
      <c r="E15" s="77"/>
      <c r="F15" s="77">
        <f t="shared" si="2"/>
        <v>0</v>
      </c>
      <c r="G15" s="77"/>
      <c r="H15" s="77"/>
      <c r="I15" s="77">
        <f t="shared" si="3"/>
        <v>0</v>
      </c>
    </row>
    <row r="16" spans="2:9" ht="12.75">
      <c r="B16" s="82" t="s">
        <v>313</v>
      </c>
      <c r="C16" s="81"/>
      <c r="D16" s="78">
        <v>34930200</v>
      </c>
      <c r="E16" s="77">
        <v>-13647334.47</v>
      </c>
      <c r="F16" s="77">
        <f t="shared" si="2"/>
        <v>21282865.53</v>
      </c>
      <c r="G16" s="77">
        <v>21281965.53</v>
      </c>
      <c r="H16" s="77">
        <v>9464710.19</v>
      </c>
      <c r="I16" s="77">
        <f t="shared" si="3"/>
        <v>900</v>
      </c>
    </row>
    <row r="17" spans="2:9" ht="12.75">
      <c r="B17" s="82" t="s">
        <v>312</v>
      </c>
      <c r="C17" s="81"/>
      <c r="D17" s="78"/>
      <c r="E17" s="77"/>
      <c r="F17" s="77">
        <f t="shared" si="2"/>
        <v>0</v>
      </c>
      <c r="G17" s="77"/>
      <c r="H17" s="77"/>
      <c r="I17" s="77">
        <f t="shared" si="3"/>
        <v>0</v>
      </c>
    </row>
    <row r="18" spans="2:9" ht="12.75">
      <c r="B18" s="82" t="s">
        <v>311</v>
      </c>
      <c r="C18" s="81"/>
      <c r="D18" s="78">
        <v>0</v>
      </c>
      <c r="E18" s="77">
        <v>486398.29</v>
      </c>
      <c r="F18" s="77">
        <f t="shared" si="2"/>
        <v>486398.29</v>
      </c>
      <c r="G18" s="77">
        <v>486398.29</v>
      </c>
      <c r="H18" s="77">
        <v>486398.29</v>
      </c>
      <c r="I18" s="77">
        <f t="shared" si="3"/>
        <v>0</v>
      </c>
    </row>
    <row r="19" spans="2:9" ht="12.75">
      <c r="B19" s="80" t="s">
        <v>310</v>
      </c>
      <c r="C19" s="79"/>
      <c r="D19" s="78">
        <f aca="true" t="shared" si="4" ref="D19:I19">SUM(D20:D28)</f>
        <v>14139807.92</v>
      </c>
      <c r="E19" s="78">
        <f t="shared" si="4"/>
        <v>36947509.76</v>
      </c>
      <c r="F19" s="78">
        <f t="shared" si="4"/>
        <v>51087317.68000001</v>
      </c>
      <c r="G19" s="78">
        <f t="shared" si="4"/>
        <v>18772896.729999997</v>
      </c>
      <c r="H19" s="78">
        <f t="shared" si="4"/>
        <v>8609497.139999999</v>
      </c>
      <c r="I19" s="78">
        <f t="shared" si="4"/>
        <v>32314420.950000007</v>
      </c>
    </row>
    <row r="20" spans="2:9" ht="12.75">
      <c r="B20" s="82" t="s">
        <v>309</v>
      </c>
      <c r="C20" s="81"/>
      <c r="D20" s="78">
        <v>6367719.63</v>
      </c>
      <c r="E20" s="77">
        <v>35811948.56</v>
      </c>
      <c r="F20" s="78">
        <f aca="true" t="shared" si="5" ref="F20:F28">D20+E20</f>
        <v>42179668.190000005</v>
      </c>
      <c r="G20" s="77">
        <v>10111109.57</v>
      </c>
      <c r="H20" s="77">
        <v>2786529.09</v>
      </c>
      <c r="I20" s="77">
        <f aca="true" t="shared" si="6" ref="I20:I28">F20-G20</f>
        <v>32068558.620000005</v>
      </c>
    </row>
    <row r="21" spans="2:9" ht="12.75">
      <c r="B21" s="82" t="s">
        <v>308</v>
      </c>
      <c r="C21" s="81"/>
      <c r="D21" s="78">
        <v>4003732.52</v>
      </c>
      <c r="E21" s="77">
        <v>9345.72</v>
      </c>
      <c r="F21" s="78">
        <f t="shared" si="5"/>
        <v>4013078.24</v>
      </c>
      <c r="G21" s="77">
        <v>3767261.48</v>
      </c>
      <c r="H21" s="77">
        <v>2549179.19</v>
      </c>
      <c r="I21" s="77">
        <f t="shared" si="6"/>
        <v>245816.76000000024</v>
      </c>
    </row>
    <row r="22" spans="2:9" ht="12.75">
      <c r="B22" s="82" t="s">
        <v>307</v>
      </c>
      <c r="C22" s="81"/>
      <c r="D22" s="78">
        <v>2700</v>
      </c>
      <c r="E22" s="77">
        <v>-2700</v>
      </c>
      <c r="F22" s="78">
        <f t="shared" si="5"/>
        <v>0</v>
      </c>
      <c r="G22" s="77">
        <v>0</v>
      </c>
      <c r="H22" s="77">
        <v>0</v>
      </c>
      <c r="I22" s="77">
        <f t="shared" si="6"/>
        <v>0</v>
      </c>
    </row>
    <row r="23" spans="2:9" ht="12.75">
      <c r="B23" s="82" t="s">
        <v>306</v>
      </c>
      <c r="C23" s="81"/>
      <c r="D23" s="78">
        <v>228700</v>
      </c>
      <c r="E23" s="77">
        <v>761854.79</v>
      </c>
      <c r="F23" s="78">
        <f t="shared" si="5"/>
        <v>990554.79</v>
      </c>
      <c r="G23" s="77">
        <v>990554.79</v>
      </c>
      <c r="H23" s="77">
        <v>952105.1</v>
      </c>
      <c r="I23" s="77">
        <f t="shared" si="6"/>
        <v>0</v>
      </c>
    </row>
    <row r="24" spans="2:9" ht="12.75">
      <c r="B24" s="82" t="s">
        <v>305</v>
      </c>
      <c r="C24" s="81"/>
      <c r="D24" s="78">
        <v>54200</v>
      </c>
      <c r="E24" s="77">
        <v>1098214.98</v>
      </c>
      <c r="F24" s="78">
        <f t="shared" si="5"/>
        <v>1152414.98</v>
      </c>
      <c r="G24" s="77">
        <v>1152369.41</v>
      </c>
      <c r="H24" s="77">
        <v>85896.07</v>
      </c>
      <c r="I24" s="77">
        <f t="shared" si="6"/>
        <v>45.57000000006519</v>
      </c>
    </row>
    <row r="25" spans="2:9" ht="12.75">
      <c r="B25" s="82" t="s">
        <v>304</v>
      </c>
      <c r="C25" s="81"/>
      <c r="D25" s="78">
        <v>571700</v>
      </c>
      <c r="E25" s="77">
        <v>214267.68</v>
      </c>
      <c r="F25" s="78">
        <f t="shared" si="5"/>
        <v>785967.6799999999</v>
      </c>
      <c r="G25" s="77">
        <v>785967.68</v>
      </c>
      <c r="H25" s="77">
        <v>785967.68</v>
      </c>
      <c r="I25" s="77">
        <f t="shared" si="6"/>
        <v>0</v>
      </c>
    </row>
    <row r="26" spans="2:9" ht="12.75">
      <c r="B26" s="82" t="s">
        <v>303</v>
      </c>
      <c r="C26" s="81"/>
      <c r="D26" s="78">
        <v>2809800</v>
      </c>
      <c r="E26" s="77">
        <v>-1093893.01</v>
      </c>
      <c r="F26" s="78">
        <f t="shared" si="5"/>
        <v>1715906.99</v>
      </c>
      <c r="G26" s="77">
        <v>1715906.99</v>
      </c>
      <c r="H26" s="77">
        <v>1236335.15</v>
      </c>
      <c r="I26" s="77">
        <f t="shared" si="6"/>
        <v>0</v>
      </c>
    </row>
    <row r="27" spans="2:9" ht="12.75">
      <c r="B27" s="82" t="s">
        <v>302</v>
      </c>
      <c r="C27" s="81"/>
      <c r="D27" s="78">
        <v>0</v>
      </c>
      <c r="E27" s="77">
        <v>450</v>
      </c>
      <c r="F27" s="78">
        <f t="shared" si="5"/>
        <v>450</v>
      </c>
      <c r="G27" s="77">
        <v>450</v>
      </c>
      <c r="H27" s="77">
        <v>450</v>
      </c>
      <c r="I27" s="77">
        <f t="shared" si="6"/>
        <v>0</v>
      </c>
    </row>
    <row r="28" spans="2:9" ht="12.75">
      <c r="B28" s="82" t="s">
        <v>301</v>
      </c>
      <c r="C28" s="81"/>
      <c r="D28" s="78">
        <v>101255.77</v>
      </c>
      <c r="E28" s="77">
        <v>148021.04</v>
      </c>
      <c r="F28" s="78">
        <f t="shared" si="5"/>
        <v>249276.81</v>
      </c>
      <c r="G28" s="77">
        <v>249276.81</v>
      </c>
      <c r="H28" s="77">
        <v>213034.86</v>
      </c>
      <c r="I28" s="77">
        <f t="shared" si="6"/>
        <v>0</v>
      </c>
    </row>
    <row r="29" spans="2:9" ht="12.75">
      <c r="B29" s="80" t="s">
        <v>300</v>
      </c>
      <c r="C29" s="79"/>
      <c r="D29" s="78">
        <f aca="true" t="shared" si="7" ref="D29:I29">SUM(D30:D38)</f>
        <v>55340792.08</v>
      </c>
      <c r="E29" s="78">
        <f t="shared" si="7"/>
        <v>189249.14999999944</v>
      </c>
      <c r="F29" s="78">
        <f t="shared" si="7"/>
        <v>55530041.230000004</v>
      </c>
      <c r="G29" s="78">
        <f t="shared" si="7"/>
        <v>54643988.15</v>
      </c>
      <c r="H29" s="78">
        <f t="shared" si="7"/>
        <v>33633819.31</v>
      </c>
      <c r="I29" s="78">
        <f t="shared" si="7"/>
        <v>886053.080000001</v>
      </c>
    </row>
    <row r="30" spans="2:9" ht="12.75">
      <c r="B30" s="82" t="s">
        <v>299</v>
      </c>
      <c r="C30" s="81"/>
      <c r="D30" s="78">
        <v>395300</v>
      </c>
      <c r="E30" s="77">
        <v>-179540</v>
      </c>
      <c r="F30" s="78">
        <f aca="true" t="shared" si="8" ref="F30:F38">D30+E30</f>
        <v>215760</v>
      </c>
      <c r="G30" s="77">
        <v>215760</v>
      </c>
      <c r="H30" s="77">
        <v>193488</v>
      </c>
      <c r="I30" s="77">
        <f aca="true" t="shared" si="9" ref="I30:I38">F30-G30</f>
        <v>0</v>
      </c>
    </row>
    <row r="31" spans="2:9" ht="12.75">
      <c r="B31" s="82" t="s">
        <v>298</v>
      </c>
      <c r="C31" s="81"/>
      <c r="D31" s="78">
        <v>14568200</v>
      </c>
      <c r="E31" s="77">
        <v>-8769531.04</v>
      </c>
      <c r="F31" s="78">
        <f t="shared" si="8"/>
        <v>5798668.960000001</v>
      </c>
      <c r="G31" s="77">
        <v>5592998.56</v>
      </c>
      <c r="H31" s="77">
        <v>5113199.96</v>
      </c>
      <c r="I31" s="77">
        <f t="shared" si="9"/>
        <v>205670.4000000013</v>
      </c>
    </row>
    <row r="32" spans="2:9" ht="12.75">
      <c r="B32" s="82" t="s">
        <v>297</v>
      </c>
      <c r="C32" s="81"/>
      <c r="D32" s="78">
        <v>998892.08</v>
      </c>
      <c r="E32" s="77">
        <v>6033383.43</v>
      </c>
      <c r="F32" s="78">
        <f t="shared" si="8"/>
        <v>7032275.51</v>
      </c>
      <c r="G32" s="77">
        <v>7032275.51</v>
      </c>
      <c r="H32" s="77">
        <v>1849657.94</v>
      </c>
      <c r="I32" s="77">
        <f t="shared" si="9"/>
        <v>0</v>
      </c>
    </row>
    <row r="33" spans="2:9" ht="12.75">
      <c r="B33" s="82" t="s">
        <v>296</v>
      </c>
      <c r="C33" s="81"/>
      <c r="D33" s="78">
        <v>1000000</v>
      </c>
      <c r="E33" s="77">
        <v>795162.11</v>
      </c>
      <c r="F33" s="78">
        <f t="shared" si="8"/>
        <v>1795162.1099999999</v>
      </c>
      <c r="G33" s="77">
        <v>1795162.11</v>
      </c>
      <c r="H33" s="77">
        <v>863135.77</v>
      </c>
      <c r="I33" s="77">
        <f t="shared" si="9"/>
        <v>0</v>
      </c>
    </row>
    <row r="34" spans="2:9" ht="12.75">
      <c r="B34" s="82" t="s">
        <v>295</v>
      </c>
      <c r="C34" s="81"/>
      <c r="D34" s="78">
        <v>2220000</v>
      </c>
      <c r="E34" s="77">
        <v>12610073.74</v>
      </c>
      <c r="F34" s="78">
        <f t="shared" si="8"/>
        <v>14830073.74</v>
      </c>
      <c r="G34" s="77">
        <v>14822301.44</v>
      </c>
      <c r="H34" s="77">
        <v>2497934.82</v>
      </c>
      <c r="I34" s="77">
        <f t="shared" si="9"/>
        <v>7772.300000000745</v>
      </c>
    </row>
    <row r="35" spans="2:9" ht="12.75">
      <c r="B35" s="82" t="s">
        <v>294</v>
      </c>
      <c r="C35" s="81"/>
      <c r="D35" s="78">
        <v>199800</v>
      </c>
      <c r="E35" s="77">
        <v>434203.86</v>
      </c>
      <c r="F35" s="78">
        <f t="shared" si="8"/>
        <v>634003.86</v>
      </c>
      <c r="G35" s="77">
        <v>634003.86</v>
      </c>
      <c r="H35" s="77">
        <v>616922.28</v>
      </c>
      <c r="I35" s="77">
        <f t="shared" si="9"/>
        <v>0</v>
      </c>
    </row>
    <row r="36" spans="2:9" ht="12.75">
      <c r="B36" s="82" t="s">
        <v>293</v>
      </c>
      <c r="C36" s="81"/>
      <c r="D36" s="78">
        <v>497000</v>
      </c>
      <c r="E36" s="77">
        <v>-386834.66</v>
      </c>
      <c r="F36" s="78">
        <f t="shared" si="8"/>
        <v>110165.34000000003</v>
      </c>
      <c r="G36" s="77">
        <v>110165.34</v>
      </c>
      <c r="H36" s="77">
        <v>110165.34</v>
      </c>
      <c r="I36" s="77">
        <f t="shared" si="9"/>
        <v>0</v>
      </c>
    </row>
    <row r="37" spans="2:9" ht="12.75">
      <c r="B37" s="82" t="s">
        <v>292</v>
      </c>
      <c r="C37" s="81"/>
      <c r="D37" s="78">
        <v>4750000</v>
      </c>
      <c r="E37" s="77">
        <v>-2524019.99</v>
      </c>
      <c r="F37" s="78">
        <f t="shared" si="8"/>
        <v>2225980.01</v>
      </c>
      <c r="G37" s="77">
        <v>2225980.01</v>
      </c>
      <c r="H37" s="77">
        <v>309371.2</v>
      </c>
      <c r="I37" s="77">
        <f t="shared" si="9"/>
        <v>0</v>
      </c>
    </row>
    <row r="38" spans="2:9" ht="12.75">
      <c r="B38" s="82" t="s">
        <v>291</v>
      </c>
      <c r="C38" s="81"/>
      <c r="D38" s="78">
        <v>30711600</v>
      </c>
      <c r="E38" s="77">
        <v>-7823648.3</v>
      </c>
      <c r="F38" s="78">
        <f t="shared" si="8"/>
        <v>22887951.7</v>
      </c>
      <c r="G38" s="77">
        <v>22215341.32</v>
      </c>
      <c r="H38" s="77">
        <v>22079944</v>
      </c>
      <c r="I38" s="77">
        <f t="shared" si="9"/>
        <v>672610.379999999</v>
      </c>
    </row>
    <row r="39" spans="2:9" ht="25.5" customHeight="1">
      <c r="B39" s="227" t="s">
        <v>290</v>
      </c>
      <c r="C39" s="228"/>
      <c r="D39" s="78">
        <f aca="true" t="shared" si="10" ref="D39:I39">SUM(D40:D48)</f>
        <v>5070400</v>
      </c>
      <c r="E39" s="78">
        <f t="shared" si="10"/>
        <v>6565446.76</v>
      </c>
      <c r="F39" s="78">
        <f t="shared" si="10"/>
        <v>11635846.760000002</v>
      </c>
      <c r="G39" s="78">
        <f t="shared" si="10"/>
        <v>11603377.219999999</v>
      </c>
      <c r="H39" s="78">
        <f t="shared" si="10"/>
        <v>10892446.3</v>
      </c>
      <c r="I39" s="78">
        <f t="shared" si="10"/>
        <v>32469.54000000097</v>
      </c>
    </row>
    <row r="40" spans="2:9" ht="12.75">
      <c r="B40" s="82" t="s">
        <v>289</v>
      </c>
      <c r="C40" s="81"/>
      <c r="D40" s="78">
        <v>0</v>
      </c>
      <c r="E40" s="77">
        <v>7263926.28</v>
      </c>
      <c r="F40" s="78">
        <f aca="true" t="shared" si="11" ref="F40:F48">D40+E40</f>
        <v>7263926.28</v>
      </c>
      <c r="G40" s="77">
        <v>7261353.56</v>
      </c>
      <c r="H40" s="77">
        <v>7261353.56</v>
      </c>
      <c r="I40" s="77">
        <f aca="true" t="shared" si="12" ref="I40:I48">F40-G40</f>
        <v>2572.7200000006706</v>
      </c>
    </row>
    <row r="41" spans="2:9" ht="12.75">
      <c r="B41" s="82" t="s">
        <v>288</v>
      </c>
      <c r="C41" s="81"/>
      <c r="D41" s="78"/>
      <c r="E41" s="77"/>
      <c r="F41" s="78">
        <f t="shared" si="11"/>
        <v>0</v>
      </c>
      <c r="G41" s="77"/>
      <c r="H41" s="77"/>
      <c r="I41" s="77">
        <f t="shared" si="12"/>
        <v>0</v>
      </c>
    </row>
    <row r="42" spans="2:9" ht="12.75">
      <c r="B42" s="82" t="s">
        <v>287</v>
      </c>
      <c r="C42" s="81"/>
      <c r="D42" s="78"/>
      <c r="E42" s="77"/>
      <c r="F42" s="78">
        <f t="shared" si="11"/>
        <v>0</v>
      </c>
      <c r="G42" s="77"/>
      <c r="H42" s="77"/>
      <c r="I42" s="77">
        <f t="shared" si="12"/>
        <v>0</v>
      </c>
    </row>
    <row r="43" spans="2:9" ht="12.75">
      <c r="B43" s="82" t="s">
        <v>286</v>
      </c>
      <c r="C43" s="81"/>
      <c r="D43" s="78">
        <v>5070400</v>
      </c>
      <c r="E43" s="77">
        <v>-698479.52</v>
      </c>
      <c r="F43" s="78">
        <f t="shared" si="11"/>
        <v>4371920.48</v>
      </c>
      <c r="G43" s="77">
        <v>4342023.66</v>
      </c>
      <c r="H43" s="77">
        <v>3631092.74</v>
      </c>
      <c r="I43" s="77">
        <f t="shared" si="12"/>
        <v>29896.820000000298</v>
      </c>
    </row>
    <row r="44" spans="2:9" ht="12.75">
      <c r="B44" s="82" t="s">
        <v>285</v>
      </c>
      <c r="C44" s="81"/>
      <c r="D44" s="78"/>
      <c r="E44" s="77"/>
      <c r="F44" s="78">
        <f t="shared" si="11"/>
        <v>0</v>
      </c>
      <c r="G44" s="77"/>
      <c r="H44" s="77"/>
      <c r="I44" s="77">
        <f t="shared" si="12"/>
        <v>0</v>
      </c>
    </row>
    <row r="45" spans="2:9" ht="12.75">
      <c r="B45" s="82" t="s">
        <v>284</v>
      </c>
      <c r="C45" s="81"/>
      <c r="D45" s="78"/>
      <c r="E45" s="77"/>
      <c r="F45" s="78">
        <f t="shared" si="11"/>
        <v>0</v>
      </c>
      <c r="G45" s="77"/>
      <c r="H45" s="77"/>
      <c r="I45" s="77">
        <f t="shared" si="12"/>
        <v>0</v>
      </c>
    </row>
    <row r="46" spans="2:9" ht="12.75">
      <c r="B46" s="82" t="s">
        <v>283</v>
      </c>
      <c r="C46" s="81"/>
      <c r="D46" s="78"/>
      <c r="E46" s="77"/>
      <c r="F46" s="78">
        <f t="shared" si="11"/>
        <v>0</v>
      </c>
      <c r="G46" s="77"/>
      <c r="H46" s="77"/>
      <c r="I46" s="77">
        <f t="shared" si="12"/>
        <v>0</v>
      </c>
    </row>
    <row r="47" spans="2:9" ht="12.75">
      <c r="B47" s="82" t="s">
        <v>282</v>
      </c>
      <c r="C47" s="81"/>
      <c r="D47" s="78"/>
      <c r="E47" s="77"/>
      <c r="F47" s="78">
        <f t="shared" si="11"/>
        <v>0</v>
      </c>
      <c r="G47" s="77"/>
      <c r="H47" s="77"/>
      <c r="I47" s="77">
        <f t="shared" si="12"/>
        <v>0</v>
      </c>
    </row>
    <row r="48" spans="2:9" ht="12.75">
      <c r="B48" s="82" t="s">
        <v>281</v>
      </c>
      <c r="C48" s="81"/>
      <c r="D48" s="78"/>
      <c r="E48" s="77"/>
      <c r="F48" s="78">
        <f t="shared" si="11"/>
        <v>0</v>
      </c>
      <c r="G48" s="77"/>
      <c r="H48" s="77"/>
      <c r="I48" s="77">
        <f t="shared" si="12"/>
        <v>0</v>
      </c>
    </row>
    <row r="49" spans="2:9" ht="12.75">
      <c r="B49" s="227" t="s">
        <v>280</v>
      </c>
      <c r="C49" s="228"/>
      <c r="D49" s="78">
        <f aca="true" t="shared" si="13" ref="D49:I49">SUM(D50:D58)</f>
        <v>3561400</v>
      </c>
      <c r="E49" s="78">
        <f t="shared" si="13"/>
        <v>6323542.48</v>
      </c>
      <c r="F49" s="78">
        <f t="shared" si="13"/>
        <v>9884942.48</v>
      </c>
      <c r="G49" s="78">
        <f t="shared" si="13"/>
        <v>9075588.68</v>
      </c>
      <c r="H49" s="78">
        <f t="shared" si="13"/>
        <v>2354438.4299999997</v>
      </c>
      <c r="I49" s="78">
        <f t="shared" si="13"/>
        <v>809353.7999999998</v>
      </c>
    </row>
    <row r="50" spans="2:9" ht="12.75">
      <c r="B50" s="82" t="s">
        <v>279</v>
      </c>
      <c r="C50" s="81"/>
      <c r="D50" s="78">
        <v>2332000</v>
      </c>
      <c r="E50" s="77">
        <v>6326792.76</v>
      </c>
      <c r="F50" s="78">
        <f aca="true" t="shared" si="14" ref="F50:F58">D50+E50</f>
        <v>8658792.76</v>
      </c>
      <c r="G50" s="77">
        <v>8049438.96</v>
      </c>
      <c r="H50" s="77">
        <v>1737922.99</v>
      </c>
      <c r="I50" s="77">
        <f aca="true" t="shared" si="15" ref="I50:I83">F50-G50</f>
        <v>609353.7999999998</v>
      </c>
    </row>
    <row r="51" spans="2:9" ht="12.75">
      <c r="B51" s="82" t="s">
        <v>278</v>
      </c>
      <c r="C51" s="81"/>
      <c r="D51" s="78">
        <v>150700</v>
      </c>
      <c r="E51" s="77">
        <v>94598.24</v>
      </c>
      <c r="F51" s="78">
        <f t="shared" si="14"/>
        <v>245298.24</v>
      </c>
      <c r="G51" s="77">
        <v>245298.24</v>
      </c>
      <c r="H51" s="77">
        <v>33273.44</v>
      </c>
      <c r="I51" s="77">
        <f t="shared" si="15"/>
        <v>0</v>
      </c>
    </row>
    <row r="52" spans="2:9" ht="12.75">
      <c r="B52" s="82" t="s">
        <v>277</v>
      </c>
      <c r="C52" s="81"/>
      <c r="D52" s="78"/>
      <c r="E52" s="77"/>
      <c r="F52" s="78">
        <f t="shared" si="14"/>
        <v>0</v>
      </c>
      <c r="G52" s="77"/>
      <c r="H52" s="77"/>
      <c r="I52" s="77">
        <f t="shared" si="15"/>
        <v>0</v>
      </c>
    </row>
    <row r="53" spans="2:9" ht="12.75">
      <c r="B53" s="82" t="s">
        <v>276</v>
      </c>
      <c r="C53" s="81"/>
      <c r="D53" s="78">
        <v>869900</v>
      </c>
      <c r="E53" s="77">
        <v>-289500</v>
      </c>
      <c r="F53" s="78">
        <f t="shared" si="14"/>
        <v>580400</v>
      </c>
      <c r="G53" s="77">
        <v>580400</v>
      </c>
      <c r="H53" s="77">
        <v>580400</v>
      </c>
      <c r="I53" s="77">
        <f t="shared" si="15"/>
        <v>0</v>
      </c>
    </row>
    <row r="54" spans="2:9" ht="12.75">
      <c r="B54" s="82" t="s">
        <v>275</v>
      </c>
      <c r="C54" s="81"/>
      <c r="D54" s="78"/>
      <c r="E54" s="77"/>
      <c r="F54" s="78">
        <f t="shared" si="14"/>
        <v>0</v>
      </c>
      <c r="G54" s="77"/>
      <c r="H54" s="77"/>
      <c r="I54" s="77">
        <f t="shared" si="15"/>
        <v>0</v>
      </c>
    </row>
    <row r="55" spans="2:9" ht="12.75">
      <c r="B55" s="82" t="s">
        <v>274</v>
      </c>
      <c r="C55" s="81"/>
      <c r="D55" s="78">
        <v>8800</v>
      </c>
      <c r="E55" s="77">
        <v>191651.48</v>
      </c>
      <c r="F55" s="78">
        <f t="shared" si="14"/>
        <v>200451.48</v>
      </c>
      <c r="G55" s="77">
        <v>200451.48</v>
      </c>
      <c r="H55" s="77">
        <v>2842</v>
      </c>
      <c r="I55" s="77">
        <f t="shared" si="15"/>
        <v>0</v>
      </c>
    </row>
    <row r="56" spans="2:9" ht="12.75">
      <c r="B56" s="82" t="s">
        <v>273</v>
      </c>
      <c r="C56" s="81"/>
      <c r="D56" s="78"/>
      <c r="E56" s="77"/>
      <c r="F56" s="78">
        <f t="shared" si="14"/>
        <v>0</v>
      </c>
      <c r="G56" s="77"/>
      <c r="H56" s="77"/>
      <c r="I56" s="77">
        <f t="shared" si="15"/>
        <v>0</v>
      </c>
    </row>
    <row r="57" spans="2:9" ht="12.75">
      <c r="B57" s="82" t="s">
        <v>272</v>
      </c>
      <c r="C57" s="81"/>
      <c r="D57" s="78"/>
      <c r="E57" s="77"/>
      <c r="F57" s="78">
        <f t="shared" si="14"/>
        <v>0</v>
      </c>
      <c r="G57" s="77"/>
      <c r="H57" s="77"/>
      <c r="I57" s="77">
        <f t="shared" si="15"/>
        <v>0</v>
      </c>
    </row>
    <row r="58" spans="2:9" ht="12.75">
      <c r="B58" s="82" t="s">
        <v>271</v>
      </c>
      <c r="C58" s="81"/>
      <c r="D58" s="78">
        <v>200000</v>
      </c>
      <c r="E58" s="77">
        <v>0</v>
      </c>
      <c r="F58" s="78">
        <f t="shared" si="14"/>
        <v>200000</v>
      </c>
      <c r="G58" s="77">
        <v>0</v>
      </c>
      <c r="H58" s="77">
        <v>0</v>
      </c>
      <c r="I58" s="77">
        <f t="shared" si="15"/>
        <v>200000</v>
      </c>
    </row>
    <row r="59" spans="2:9" ht="12.75">
      <c r="B59" s="80" t="s">
        <v>270</v>
      </c>
      <c r="C59" s="79"/>
      <c r="D59" s="78">
        <f>SUM(D60:D62)</f>
        <v>0</v>
      </c>
      <c r="E59" s="78">
        <f>SUM(E60:E62)</f>
        <v>0</v>
      </c>
      <c r="F59" s="78">
        <f>SUM(F60:F62)</f>
        <v>0</v>
      </c>
      <c r="G59" s="78">
        <f>SUM(G60:G62)</f>
        <v>0</v>
      </c>
      <c r="H59" s="78">
        <f>SUM(H60:H62)</f>
        <v>0</v>
      </c>
      <c r="I59" s="77">
        <f t="shared" si="15"/>
        <v>0</v>
      </c>
    </row>
    <row r="60" spans="2:9" ht="12.75">
      <c r="B60" s="82" t="s">
        <v>269</v>
      </c>
      <c r="C60" s="81"/>
      <c r="D60" s="78"/>
      <c r="E60" s="77"/>
      <c r="F60" s="78">
        <f>D60+E60</f>
        <v>0</v>
      </c>
      <c r="G60" s="77"/>
      <c r="H60" s="77"/>
      <c r="I60" s="77">
        <f t="shared" si="15"/>
        <v>0</v>
      </c>
    </row>
    <row r="61" spans="2:9" ht="12.75">
      <c r="B61" s="82" t="s">
        <v>268</v>
      </c>
      <c r="C61" s="81"/>
      <c r="D61" s="78"/>
      <c r="E61" s="77"/>
      <c r="F61" s="78">
        <f>D61+E61</f>
        <v>0</v>
      </c>
      <c r="G61" s="77"/>
      <c r="H61" s="77"/>
      <c r="I61" s="77">
        <f t="shared" si="15"/>
        <v>0</v>
      </c>
    </row>
    <row r="62" spans="2:9" ht="12.75">
      <c r="B62" s="82" t="s">
        <v>267</v>
      </c>
      <c r="C62" s="81"/>
      <c r="D62" s="78"/>
      <c r="E62" s="77"/>
      <c r="F62" s="78">
        <f>D62+E62</f>
        <v>0</v>
      </c>
      <c r="G62" s="77"/>
      <c r="H62" s="77"/>
      <c r="I62" s="77">
        <f t="shared" si="15"/>
        <v>0</v>
      </c>
    </row>
    <row r="63" spans="2:9" ht="12.75">
      <c r="B63" s="227" t="s">
        <v>266</v>
      </c>
      <c r="C63" s="228"/>
      <c r="D63" s="78">
        <f>SUM(D64:D71)</f>
        <v>0</v>
      </c>
      <c r="E63" s="78">
        <f>SUM(E64:E71)</f>
        <v>0</v>
      </c>
      <c r="F63" s="78">
        <f>F64+F65+F66+F67+F68+F70+F71</f>
        <v>0</v>
      </c>
      <c r="G63" s="78">
        <f>SUM(G64:G71)</f>
        <v>0</v>
      </c>
      <c r="H63" s="78">
        <f>SUM(H64:H71)</f>
        <v>0</v>
      </c>
      <c r="I63" s="77">
        <f t="shared" si="15"/>
        <v>0</v>
      </c>
    </row>
    <row r="64" spans="2:9" ht="12.75">
      <c r="B64" s="82" t="s">
        <v>265</v>
      </c>
      <c r="C64" s="81"/>
      <c r="D64" s="78"/>
      <c r="E64" s="77"/>
      <c r="F64" s="78">
        <f aca="true" t="shared" si="16" ref="F64:F71">D64+E64</f>
        <v>0</v>
      </c>
      <c r="G64" s="77"/>
      <c r="H64" s="77"/>
      <c r="I64" s="77">
        <f t="shared" si="15"/>
        <v>0</v>
      </c>
    </row>
    <row r="65" spans="2:9" ht="12.75">
      <c r="B65" s="82" t="s">
        <v>264</v>
      </c>
      <c r="C65" s="81"/>
      <c r="D65" s="78"/>
      <c r="E65" s="77"/>
      <c r="F65" s="78">
        <f t="shared" si="16"/>
        <v>0</v>
      </c>
      <c r="G65" s="77"/>
      <c r="H65" s="77"/>
      <c r="I65" s="77">
        <f t="shared" si="15"/>
        <v>0</v>
      </c>
    </row>
    <row r="66" spans="2:9" ht="12.75">
      <c r="B66" s="82" t="s">
        <v>263</v>
      </c>
      <c r="C66" s="81"/>
      <c r="D66" s="78"/>
      <c r="E66" s="77"/>
      <c r="F66" s="78">
        <f t="shared" si="16"/>
        <v>0</v>
      </c>
      <c r="G66" s="77"/>
      <c r="H66" s="77"/>
      <c r="I66" s="77">
        <f t="shared" si="15"/>
        <v>0</v>
      </c>
    </row>
    <row r="67" spans="2:9" ht="12.75">
      <c r="B67" s="82" t="s">
        <v>262</v>
      </c>
      <c r="C67" s="81"/>
      <c r="D67" s="78"/>
      <c r="E67" s="77"/>
      <c r="F67" s="78">
        <f t="shared" si="16"/>
        <v>0</v>
      </c>
      <c r="G67" s="77"/>
      <c r="H67" s="77"/>
      <c r="I67" s="77">
        <f t="shared" si="15"/>
        <v>0</v>
      </c>
    </row>
    <row r="68" spans="2:9" ht="12.75">
      <c r="B68" s="82" t="s">
        <v>261</v>
      </c>
      <c r="C68" s="81"/>
      <c r="D68" s="78"/>
      <c r="E68" s="77"/>
      <c r="F68" s="78">
        <f t="shared" si="16"/>
        <v>0</v>
      </c>
      <c r="G68" s="77"/>
      <c r="H68" s="77"/>
      <c r="I68" s="77">
        <f t="shared" si="15"/>
        <v>0</v>
      </c>
    </row>
    <row r="69" spans="2:9" ht="12.75">
      <c r="B69" s="82" t="s">
        <v>260</v>
      </c>
      <c r="C69" s="81"/>
      <c r="D69" s="78"/>
      <c r="E69" s="77"/>
      <c r="F69" s="78">
        <f t="shared" si="16"/>
        <v>0</v>
      </c>
      <c r="G69" s="77"/>
      <c r="H69" s="77"/>
      <c r="I69" s="77">
        <f t="shared" si="15"/>
        <v>0</v>
      </c>
    </row>
    <row r="70" spans="2:9" ht="12.75">
      <c r="B70" s="82" t="s">
        <v>259</v>
      </c>
      <c r="C70" s="81"/>
      <c r="D70" s="78"/>
      <c r="E70" s="77"/>
      <c r="F70" s="78">
        <f t="shared" si="16"/>
        <v>0</v>
      </c>
      <c r="G70" s="77"/>
      <c r="H70" s="77"/>
      <c r="I70" s="77">
        <f t="shared" si="15"/>
        <v>0</v>
      </c>
    </row>
    <row r="71" spans="2:9" ht="12.75">
      <c r="B71" s="82" t="s">
        <v>258</v>
      </c>
      <c r="C71" s="81"/>
      <c r="D71" s="78"/>
      <c r="E71" s="77"/>
      <c r="F71" s="78">
        <f t="shared" si="16"/>
        <v>0</v>
      </c>
      <c r="G71" s="77"/>
      <c r="H71" s="77"/>
      <c r="I71" s="77">
        <f t="shared" si="15"/>
        <v>0</v>
      </c>
    </row>
    <row r="72" spans="2:9" ht="12.75">
      <c r="B72" s="80" t="s">
        <v>257</v>
      </c>
      <c r="C72" s="79"/>
      <c r="D72" s="78">
        <f>SUM(D73:D75)</f>
        <v>0</v>
      </c>
      <c r="E72" s="78">
        <f>SUM(E73:E75)</f>
        <v>0</v>
      </c>
      <c r="F72" s="78">
        <f>SUM(F73:F75)</f>
        <v>0</v>
      </c>
      <c r="G72" s="78">
        <f>SUM(G73:G75)</f>
        <v>0</v>
      </c>
      <c r="H72" s="78">
        <f>SUM(H73:H75)</f>
        <v>0</v>
      </c>
      <c r="I72" s="77">
        <f t="shared" si="15"/>
        <v>0</v>
      </c>
    </row>
    <row r="73" spans="2:9" ht="12.75">
      <c r="B73" s="82" t="s">
        <v>256</v>
      </c>
      <c r="C73" s="81"/>
      <c r="D73" s="78"/>
      <c r="E73" s="77"/>
      <c r="F73" s="78">
        <f>D73+E73</f>
        <v>0</v>
      </c>
      <c r="G73" s="77"/>
      <c r="H73" s="77"/>
      <c r="I73" s="77">
        <f t="shared" si="15"/>
        <v>0</v>
      </c>
    </row>
    <row r="74" spans="2:9" ht="12.75">
      <c r="B74" s="82" t="s">
        <v>255</v>
      </c>
      <c r="C74" s="81"/>
      <c r="D74" s="78"/>
      <c r="E74" s="77"/>
      <c r="F74" s="78">
        <f>D74+E74</f>
        <v>0</v>
      </c>
      <c r="G74" s="77"/>
      <c r="H74" s="77"/>
      <c r="I74" s="77">
        <f t="shared" si="15"/>
        <v>0</v>
      </c>
    </row>
    <row r="75" spans="2:9" ht="12.75">
      <c r="B75" s="82" t="s">
        <v>254</v>
      </c>
      <c r="C75" s="81"/>
      <c r="D75" s="78"/>
      <c r="E75" s="77"/>
      <c r="F75" s="78">
        <f>D75+E75</f>
        <v>0</v>
      </c>
      <c r="G75" s="77"/>
      <c r="H75" s="77"/>
      <c r="I75" s="77">
        <f t="shared" si="15"/>
        <v>0</v>
      </c>
    </row>
    <row r="76" spans="2:9" ht="12.75">
      <c r="B76" s="80" t="s">
        <v>253</v>
      </c>
      <c r="C76" s="79"/>
      <c r="D76" s="78">
        <f>SUM(D77:D83)</f>
        <v>0</v>
      </c>
      <c r="E76" s="78">
        <f>SUM(E77:E83)</f>
        <v>0</v>
      </c>
      <c r="F76" s="78">
        <f>SUM(F77:F83)</f>
        <v>0</v>
      </c>
      <c r="G76" s="78">
        <f>SUM(G77:G83)</f>
        <v>0</v>
      </c>
      <c r="H76" s="78">
        <f>SUM(H77:H83)</f>
        <v>0</v>
      </c>
      <c r="I76" s="77">
        <f t="shared" si="15"/>
        <v>0</v>
      </c>
    </row>
    <row r="77" spans="2:9" ht="12.75">
      <c r="B77" s="82" t="s">
        <v>252</v>
      </c>
      <c r="C77" s="81"/>
      <c r="D77" s="78"/>
      <c r="E77" s="77"/>
      <c r="F77" s="78">
        <f aca="true" t="shared" si="17" ref="F77:F83">D77+E77</f>
        <v>0</v>
      </c>
      <c r="G77" s="77"/>
      <c r="H77" s="77"/>
      <c r="I77" s="77">
        <f t="shared" si="15"/>
        <v>0</v>
      </c>
    </row>
    <row r="78" spans="2:9" ht="12.75">
      <c r="B78" s="82" t="s">
        <v>251</v>
      </c>
      <c r="C78" s="81"/>
      <c r="D78" s="78"/>
      <c r="E78" s="77"/>
      <c r="F78" s="78">
        <f t="shared" si="17"/>
        <v>0</v>
      </c>
      <c r="G78" s="77"/>
      <c r="H78" s="77"/>
      <c r="I78" s="77">
        <f t="shared" si="15"/>
        <v>0</v>
      </c>
    </row>
    <row r="79" spans="2:9" ht="12.75">
      <c r="B79" s="82" t="s">
        <v>250</v>
      </c>
      <c r="C79" s="81"/>
      <c r="D79" s="78"/>
      <c r="E79" s="77"/>
      <c r="F79" s="78">
        <f t="shared" si="17"/>
        <v>0</v>
      </c>
      <c r="G79" s="77"/>
      <c r="H79" s="77"/>
      <c r="I79" s="77">
        <f t="shared" si="15"/>
        <v>0</v>
      </c>
    </row>
    <row r="80" spans="2:9" ht="12.75">
      <c r="B80" s="82" t="s">
        <v>249</v>
      </c>
      <c r="C80" s="81"/>
      <c r="D80" s="78"/>
      <c r="E80" s="77"/>
      <c r="F80" s="78">
        <f t="shared" si="17"/>
        <v>0</v>
      </c>
      <c r="G80" s="77"/>
      <c r="H80" s="77"/>
      <c r="I80" s="77">
        <f t="shared" si="15"/>
        <v>0</v>
      </c>
    </row>
    <row r="81" spans="2:9" ht="12.75">
      <c r="B81" s="82" t="s">
        <v>248</v>
      </c>
      <c r="C81" s="81"/>
      <c r="D81" s="78"/>
      <c r="E81" s="77"/>
      <c r="F81" s="78">
        <f t="shared" si="17"/>
        <v>0</v>
      </c>
      <c r="G81" s="77"/>
      <c r="H81" s="77"/>
      <c r="I81" s="77">
        <f t="shared" si="15"/>
        <v>0</v>
      </c>
    </row>
    <row r="82" spans="2:9" ht="12.75">
      <c r="B82" s="82" t="s">
        <v>247</v>
      </c>
      <c r="C82" s="81"/>
      <c r="D82" s="78"/>
      <c r="E82" s="77"/>
      <c r="F82" s="78">
        <f t="shared" si="17"/>
        <v>0</v>
      </c>
      <c r="G82" s="77"/>
      <c r="H82" s="77"/>
      <c r="I82" s="77">
        <f t="shared" si="15"/>
        <v>0</v>
      </c>
    </row>
    <row r="83" spans="2:9" ht="12.75">
      <c r="B83" s="82" t="s">
        <v>246</v>
      </c>
      <c r="C83" s="81"/>
      <c r="D83" s="78"/>
      <c r="E83" s="77"/>
      <c r="F83" s="78">
        <f t="shared" si="17"/>
        <v>0</v>
      </c>
      <c r="G83" s="77"/>
      <c r="H83" s="77"/>
      <c r="I83" s="77">
        <f t="shared" si="15"/>
        <v>0</v>
      </c>
    </row>
    <row r="84" spans="2:9" ht="12.75">
      <c r="B84" s="90"/>
      <c r="C84" s="89"/>
      <c r="D84" s="88"/>
      <c r="E84" s="87"/>
      <c r="F84" s="87"/>
      <c r="G84" s="87"/>
      <c r="H84" s="87"/>
      <c r="I84" s="87"/>
    </row>
    <row r="85" spans="2:9" ht="12.75">
      <c r="B85" s="86" t="s">
        <v>319</v>
      </c>
      <c r="C85" s="85"/>
      <c r="D85" s="84">
        <f aca="true" t="shared" si="18" ref="D85:I85">D86+D104+D94+D114+D124+D134+D138+D147+D151</f>
        <v>5566044996</v>
      </c>
      <c r="E85" s="84">
        <f t="shared" si="18"/>
        <v>143404258.47</v>
      </c>
      <c r="F85" s="84">
        <f t="shared" si="18"/>
        <v>5709449254.469999</v>
      </c>
      <c r="G85" s="84">
        <f t="shared" si="18"/>
        <v>5707751043.099999</v>
      </c>
      <c r="H85" s="84">
        <f t="shared" si="18"/>
        <v>5627287076.51</v>
      </c>
      <c r="I85" s="84">
        <f t="shared" si="18"/>
        <v>1698211.3699997263</v>
      </c>
    </row>
    <row r="86" spans="2:9" ht="12.75">
      <c r="B86" s="80" t="s">
        <v>318</v>
      </c>
      <c r="C86" s="79"/>
      <c r="D86" s="78">
        <f>SUM(D87:D93)</f>
        <v>5348794811</v>
      </c>
      <c r="E86" s="78">
        <f>SUM(E87:E93)</f>
        <v>53956384.08000001</v>
      </c>
      <c r="F86" s="78">
        <f>SUM(F87:F93)</f>
        <v>5402751195.08</v>
      </c>
      <c r="G86" s="78">
        <f>SUM(G87:G93)</f>
        <v>5402711590.55</v>
      </c>
      <c r="H86" s="78">
        <f>SUM(H87:H93)</f>
        <v>5389216022.82</v>
      </c>
      <c r="I86" s="77">
        <f aca="true" t="shared" si="19" ref="I86:I117">F86-G86</f>
        <v>39604.52999973297</v>
      </c>
    </row>
    <row r="87" spans="2:9" ht="12.75">
      <c r="B87" s="82" t="s">
        <v>317</v>
      </c>
      <c r="C87" s="81"/>
      <c r="D87" s="78">
        <v>3000520980.05</v>
      </c>
      <c r="E87" s="77">
        <v>133440464.21</v>
      </c>
      <c r="F87" s="78">
        <f aca="true" t="shared" si="20" ref="F87:F93">D87+E87</f>
        <v>3133961444.26</v>
      </c>
      <c r="G87" s="77">
        <v>3133961444.26</v>
      </c>
      <c r="H87" s="77">
        <v>3133961444.26</v>
      </c>
      <c r="I87" s="77">
        <f t="shared" si="19"/>
        <v>0</v>
      </c>
    </row>
    <row r="88" spans="2:9" ht="12.75">
      <c r="B88" s="82" t="s">
        <v>316</v>
      </c>
      <c r="C88" s="81"/>
      <c r="D88" s="78">
        <v>13884435</v>
      </c>
      <c r="E88" s="77">
        <v>-5571417.41</v>
      </c>
      <c r="F88" s="78">
        <f t="shared" si="20"/>
        <v>8313017.59</v>
      </c>
      <c r="G88" s="77">
        <v>8313017.59</v>
      </c>
      <c r="H88" s="77">
        <v>5177845.37</v>
      </c>
      <c r="I88" s="77">
        <f t="shared" si="19"/>
        <v>0</v>
      </c>
    </row>
    <row r="89" spans="2:9" ht="12.75">
      <c r="B89" s="82" t="s">
        <v>315</v>
      </c>
      <c r="C89" s="81"/>
      <c r="D89" s="78">
        <v>1187937392.68</v>
      </c>
      <c r="E89" s="77">
        <v>15272094.22</v>
      </c>
      <c r="F89" s="78">
        <f t="shared" si="20"/>
        <v>1203209486.9</v>
      </c>
      <c r="G89" s="77">
        <v>1203169882.37</v>
      </c>
      <c r="H89" s="77">
        <v>1192809486.86</v>
      </c>
      <c r="I89" s="77">
        <f t="shared" si="19"/>
        <v>39604.53000020981</v>
      </c>
    </row>
    <row r="90" spans="2:9" ht="12.75">
      <c r="B90" s="82" t="s">
        <v>314</v>
      </c>
      <c r="C90" s="81"/>
      <c r="D90" s="78"/>
      <c r="E90" s="77"/>
      <c r="F90" s="78">
        <f t="shared" si="20"/>
        <v>0</v>
      </c>
      <c r="G90" s="77"/>
      <c r="H90" s="77"/>
      <c r="I90" s="77">
        <f t="shared" si="19"/>
        <v>0</v>
      </c>
    </row>
    <row r="91" spans="2:9" ht="12.75">
      <c r="B91" s="82" t="s">
        <v>313</v>
      </c>
      <c r="C91" s="81"/>
      <c r="D91" s="78">
        <v>1082510003.28</v>
      </c>
      <c r="E91" s="77">
        <v>-99018362.91</v>
      </c>
      <c r="F91" s="78">
        <f t="shared" si="20"/>
        <v>983491640.37</v>
      </c>
      <c r="G91" s="77">
        <v>983491640.37</v>
      </c>
      <c r="H91" s="77">
        <v>983491640.37</v>
      </c>
      <c r="I91" s="77">
        <f t="shared" si="19"/>
        <v>0</v>
      </c>
    </row>
    <row r="92" spans="2:9" ht="12.75">
      <c r="B92" s="82" t="s">
        <v>312</v>
      </c>
      <c r="C92" s="81"/>
      <c r="D92" s="78"/>
      <c r="E92" s="77"/>
      <c r="F92" s="78">
        <f t="shared" si="20"/>
        <v>0</v>
      </c>
      <c r="G92" s="77"/>
      <c r="H92" s="77"/>
      <c r="I92" s="77">
        <f t="shared" si="19"/>
        <v>0</v>
      </c>
    </row>
    <row r="93" spans="2:9" ht="12.75">
      <c r="B93" s="82" t="s">
        <v>311</v>
      </c>
      <c r="C93" s="81"/>
      <c r="D93" s="78">
        <v>63941999.99</v>
      </c>
      <c r="E93" s="77">
        <v>9833605.97</v>
      </c>
      <c r="F93" s="78">
        <f t="shared" si="20"/>
        <v>73775605.96000001</v>
      </c>
      <c r="G93" s="77">
        <v>73775605.96</v>
      </c>
      <c r="H93" s="77">
        <v>73775605.96</v>
      </c>
      <c r="I93" s="77">
        <f t="shared" si="19"/>
        <v>0</v>
      </c>
    </row>
    <row r="94" spans="2:9" ht="12.75">
      <c r="B94" s="80" t="s">
        <v>310</v>
      </c>
      <c r="C94" s="79"/>
      <c r="D94" s="78">
        <f>SUM(D95:D103)</f>
        <v>76051200</v>
      </c>
      <c r="E94" s="78">
        <f>SUM(E95:E103)</f>
        <v>-15820110.169999998</v>
      </c>
      <c r="F94" s="78">
        <f>SUM(F95:F103)</f>
        <v>60231089.830000006</v>
      </c>
      <c r="G94" s="78">
        <f>SUM(G95:G103)</f>
        <v>59224899.98</v>
      </c>
      <c r="H94" s="78">
        <f>SUM(H95:H103)</f>
        <v>39817653.13999999</v>
      </c>
      <c r="I94" s="77">
        <f t="shared" si="19"/>
        <v>1006189.8500000089</v>
      </c>
    </row>
    <row r="95" spans="2:9" ht="12.75">
      <c r="B95" s="82" t="s">
        <v>309</v>
      </c>
      <c r="C95" s="81"/>
      <c r="D95" s="78">
        <v>15101178.7</v>
      </c>
      <c r="E95" s="77">
        <v>7000336.83</v>
      </c>
      <c r="F95" s="78">
        <f aca="true" t="shared" si="21" ref="F95:F103">D95+E95</f>
        <v>22101515.53</v>
      </c>
      <c r="G95" s="77">
        <v>21156150.86</v>
      </c>
      <c r="H95" s="77">
        <v>5143325.02</v>
      </c>
      <c r="I95" s="77">
        <f t="shared" si="19"/>
        <v>945364.6700000018</v>
      </c>
    </row>
    <row r="96" spans="2:9" ht="12.75">
      <c r="B96" s="82" t="s">
        <v>308</v>
      </c>
      <c r="C96" s="81"/>
      <c r="D96" s="78">
        <v>56538105</v>
      </c>
      <c r="E96" s="77">
        <v>-22615056.72</v>
      </c>
      <c r="F96" s="78">
        <f t="shared" si="21"/>
        <v>33923048.28</v>
      </c>
      <c r="G96" s="77">
        <v>33922958.36</v>
      </c>
      <c r="H96" s="77">
        <v>32637179</v>
      </c>
      <c r="I96" s="77">
        <f t="shared" si="19"/>
        <v>89.92000000178814</v>
      </c>
    </row>
    <row r="97" spans="2:9" ht="12.75">
      <c r="B97" s="82" t="s">
        <v>307</v>
      </c>
      <c r="C97" s="81"/>
      <c r="D97" s="78">
        <v>0</v>
      </c>
      <c r="E97" s="77">
        <v>564095</v>
      </c>
      <c r="F97" s="78">
        <f t="shared" si="21"/>
        <v>564095</v>
      </c>
      <c r="G97" s="77">
        <v>564095</v>
      </c>
      <c r="H97" s="77">
        <v>564095</v>
      </c>
      <c r="I97" s="77">
        <f t="shared" si="19"/>
        <v>0</v>
      </c>
    </row>
    <row r="98" spans="2:9" ht="12.75">
      <c r="B98" s="82" t="s">
        <v>306</v>
      </c>
      <c r="C98" s="81"/>
      <c r="D98" s="78">
        <v>492513.36</v>
      </c>
      <c r="E98" s="77">
        <v>-285399.72</v>
      </c>
      <c r="F98" s="78">
        <f t="shared" si="21"/>
        <v>207113.64</v>
      </c>
      <c r="G98" s="77">
        <v>207113.64</v>
      </c>
      <c r="H98" s="77">
        <v>47312.94</v>
      </c>
      <c r="I98" s="77">
        <f t="shared" si="19"/>
        <v>0</v>
      </c>
    </row>
    <row r="99" spans="2:9" ht="12.75">
      <c r="B99" s="82" t="s">
        <v>305</v>
      </c>
      <c r="C99" s="81"/>
      <c r="D99" s="78">
        <v>1759300</v>
      </c>
      <c r="E99" s="77">
        <v>-914675.08</v>
      </c>
      <c r="F99" s="78">
        <f t="shared" si="21"/>
        <v>844624.92</v>
      </c>
      <c r="G99" s="77">
        <v>842316.73</v>
      </c>
      <c r="H99" s="77">
        <v>449492.99</v>
      </c>
      <c r="I99" s="77">
        <f t="shared" si="19"/>
        <v>2308.1900000000605</v>
      </c>
    </row>
    <row r="100" spans="2:9" ht="12.75">
      <c r="B100" s="82" t="s">
        <v>304</v>
      </c>
      <c r="C100" s="81"/>
      <c r="D100" s="78">
        <v>774300</v>
      </c>
      <c r="E100" s="77">
        <v>-14215.69</v>
      </c>
      <c r="F100" s="78">
        <f t="shared" si="21"/>
        <v>760084.31</v>
      </c>
      <c r="G100" s="77">
        <v>720861.21</v>
      </c>
      <c r="H100" s="77">
        <v>710861.21</v>
      </c>
      <c r="I100" s="77">
        <f t="shared" si="19"/>
        <v>39223.10000000009</v>
      </c>
    </row>
    <row r="101" spans="2:9" ht="12.75">
      <c r="B101" s="82" t="s">
        <v>303</v>
      </c>
      <c r="C101" s="81"/>
      <c r="D101" s="78">
        <v>1130302.94</v>
      </c>
      <c r="E101" s="77">
        <v>531988.71</v>
      </c>
      <c r="F101" s="78">
        <f t="shared" si="21"/>
        <v>1662291.65</v>
      </c>
      <c r="G101" s="77">
        <v>1660847.28</v>
      </c>
      <c r="H101" s="77">
        <v>202863.83</v>
      </c>
      <c r="I101" s="77">
        <f t="shared" si="19"/>
        <v>1444.369999999879</v>
      </c>
    </row>
    <row r="102" spans="2:9" ht="12.75">
      <c r="B102" s="82" t="s">
        <v>302</v>
      </c>
      <c r="C102" s="81"/>
      <c r="D102" s="78"/>
      <c r="E102" s="77"/>
      <c r="F102" s="78">
        <f t="shared" si="21"/>
        <v>0</v>
      </c>
      <c r="G102" s="77"/>
      <c r="H102" s="77"/>
      <c r="I102" s="77">
        <f t="shared" si="19"/>
        <v>0</v>
      </c>
    </row>
    <row r="103" spans="2:9" ht="12.75">
      <c r="B103" s="82" t="s">
        <v>301</v>
      </c>
      <c r="C103" s="81"/>
      <c r="D103" s="78">
        <v>255500</v>
      </c>
      <c r="E103" s="77">
        <v>-87183.5</v>
      </c>
      <c r="F103" s="78">
        <f t="shared" si="21"/>
        <v>168316.5</v>
      </c>
      <c r="G103" s="77">
        <v>150556.9</v>
      </c>
      <c r="H103" s="77">
        <v>62523.15</v>
      </c>
      <c r="I103" s="77">
        <f t="shared" si="19"/>
        <v>17759.600000000006</v>
      </c>
    </row>
    <row r="104" spans="2:9" ht="12.75">
      <c r="B104" s="80" t="s">
        <v>300</v>
      </c>
      <c r="C104" s="79"/>
      <c r="D104" s="78">
        <f>SUM(D105:D113)</f>
        <v>141198985</v>
      </c>
      <c r="E104" s="78">
        <f>SUM(E105:E113)</f>
        <v>2484705.950000002</v>
      </c>
      <c r="F104" s="78">
        <f>SUM(F105:F113)</f>
        <v>143683690.95</v>
      </c>
      <c r="G104" s="78">
        <f>SUM(G105:G113)</f>
        <v>143210046.03</v>
      </c>
      <c r="H104" s="78">
        <f>SUM(H105:H113)</f>
        <v>101278486.96000001</v>
      </c>
      <c r="I104" s="77">
        <f t="shared" si="19"/>
        <v>473644.9199999869</v>
      </c>
    </row>
    <row r="105" spans="2:9" ht="12.75">
      <c r="B105" s="82" t="s">
        <v>299</v>
      </c>
      <c r="C105" s="81"/>
      <c r="D105" s="78">
        <v>57184119</v>
      </c>
      <c r="E105" s="77">
        <v>-18671739.54</v>
      </c>
      <c r="F105" s="77">
        <f aca="true" t="shared" si="22" ref="F105:F113">D105+E105</f>
        <v>38512379.46</v>
      </c>
      <c r="G105" s="77">
        <v>38512379.46</v>
      </c>
      <c r="H105" s="77">
        <v>29820441.21</v>
      </c>
      <c r="I105" s="77">
        <f t="shared" si="19"/>
        <v>0</v>
      </c>
    </row>
    <row r="106" spans="2:9" ht="12.75">
      <c r="B106" s="82" t="s">
        <v>298</v>
      </c>
      <c r="C106" s="81"/>
      <c r="D106" s="78">
        <v>2088400</v>
      </c>
      <c r="E106" s="77">
        <v>366731.85</v>
      </c>
      <c r="F106" s="77">
        <f t="shared" si="22"/>
        <v>2455131.85</v>
      </c>
      <c r="G106" s="77">
        <v>2455131.85</v>
      </c>
      <c r="H106" s="77">
        <v>2225494.83</v>
      </c>
      <c r="I106" s="77">
        <f t="shared" si="19"/>
        <v>0</v>
      </c>
    </row>
    <row r="107" spans="2:9" ht="12.75">
      <c r="B107" s="82" t="s">
        <v>297</v>
      </c>
      <c r="C107" s="81"/>
      <c r="D107" s="78">
        <v>865400</v>
      </c>
      <c r="E107" s="77">
        <v>13938658.75</v>
      </c>
      <c r="F107" s="77">
        <f t="shared" si="22"/>
        <v>14804058.75</v>
      </c>
      <c r="G107" s="77">
        <v>14669692.11</v>
      </c>
      <c r="H107" s="77">
        <v>4806249.72</v>
      </c>
      <c r="I107" s="77">
        <f t="shared" si="19"/>
        <v>134366.6400000006</v>
      </c>
    </row>
    <row r="108" spans="2:9" ht="12.75">
      <c r="B108" s="82" t="s">
        <v>296</v>
      </c>
      <c r="C108" s="81"/>
      <c r="D108" s="78">
        <v>970000</v>
      </c>
      <c r="E108" s="77">
        <v>-965269.75</v>
      </c>
      <c r="F108" s="77">
        <f t="shared" si="22"/>
        <v>4730.25</v>
      </c>
      <c r="G108" s="77">
        <v>3889.98</v>
      </c>
      <c r="H108" s="77">
        <v>3837.78</v>
      </c>
      <c r="I108" s="77">
        <f t="shared" si="19"/>
        <v>840.27</v>
      </c>
    </row>
    <row r="109" spans="2:9" ht="12.75">
      <c r="B109" s="82" t="s">
        <v>295</v>
      </c>
      <c r="C109" s="81"/>
      <c r="D109" s="78">
        <v>3141900</v>
      </c>
      <c r="E109" s="77">
        <v>2805367.51</v>
      </c>
      <c r="F109" s="77">
        <f t="shared" si="22"/>
        <v>5947267.51</v>
      </c>
      <c r="G109" s="77">
        <v>5614183.07</v>
      </c>
      <c r="H109" s="77">
        <v>1594464.71</v>
      </c>
      <c r="I109" s="77">
        <f t="shared" si="19"/>
        <v>333084.4399999995</v>
      </c>
    </row>
    <row r="110" spans="2:9" ht="12.75">
      <c r="B110" s="82" t="s">
        <v>294</v>
      </c>
      <c r="C110" s="81"/>
      <c r="D110" s="78">
        <v>200000</v>
      </c>
      <c r="E110" s="77">
        <v>-195361</v>
      </c>
      <c r="F110" s="77">
        <f t="shared" si="22"/>
        <v>4639</v>
      </c>
      <c r="G110" s="77">
        <v>4639</v>
      </c>
      <c r="H110" s="77">
        <v>4639</v>
      </c>
      <c r="I110" s="77">
        <f t="shared" si="19"/>
        <v>0</v>
      </c>
    </row>
    <row r="111" spans="2:9" ht="12.75">
      <c r="B111" s="82" t="s">
        <v>293</v>
      </c>
      <c r="C111" s="81"/>
      <c r="D111" s="78">
        <v>400100</v>
      </c>
      <c r="E111" s="77">
        <v>-112891.61</v>
      </c>
      <c r="F111" s="77">
        <f t="shared" si="22"/>
        <v>287208.39</v>
      </c>
      <c r="G111" s="77">
        <v>281916.99</v>
      </c>
      <c r="H111" s="77">
        <v>215143.75</v>
      </c>
      <c r="I111" s="77">
        <f t="shared" si="19"/>
        <v>5291.400000000023</v>
      </c>
    </row>
    <row r="112" spans="2:9" ht="12.75">
      <c r="B112" s="82" t="s">
        <v>292</v>
      </c>
      <c r="C112" s="81"/>
      <c r="D112" s="78">
        <v>900000</v>
      </c>
      <c r="E112" s="77">
        <v>-587594.32</v>
      </c>
      <c r="F112" s="77">
        <f t="shared" si="22"/>
        <v>312405.68000000005</v>
      </c>
      <c r="G112" s="77">
        <v>312343.51</v>
      </c>
      <c r="H112" s="77">
        <v>17063.6</v>
      </c>
      <c r="I112" s="77">
        <f t="shared" si="19"/>
        <v>62.17000000004191</v>
      </c>
    </row>
    <row r="113" spans="2:9" ht="12.75">
      <c r="B113" s="82" t="s">
        <v>291</v>
      </c>
      <c r="C113" s="81"/>
      <c r="D113" s="78">
        <v>75449066</v>
      </c>
      <c r="E113" s="77">
        <v>5906804.06</v>
      </c>
      <c r="F113" s="77">
        <f t="shared" si="22"/>
        <v>81355870.06</v>
      </c>
      <c r="G113" s="77">
        <v>81355870.06</v>
      </c>
      <c r="H113" s="77">
        <v>62591152.36</v>
      </c>
      <c r="I113" s="77">
        <f t="shared" si="19"/>
        <v>0</v>
      </c>
    </row>
    <row r="114" spans="2:9" ht="25.5" customHeight="1">
      <c r="B114" s="227" t="s">
        <v>290</v>
      </c>
      <c r="C114" s="228"/>
      <c r="D114" s="78">
        <f>SUM(D115:D123)</f>
        <v>0</v>
      </c>
      <c r="E114" s="78">
        <f>SUM(E115:E123)</f>
        <v>97210575.94</v>
      </c>
      <c r="F114" s="78">
        <f>SUM(F115:F123)</f>
        <v>97210575.94</v>
      </c>
      <c r="G114" s="78">
        <f>SUM(G115:G123)</f>
        <v>97073420</v>
      </c>
      <c r="H114" s="78">
        <f>SUM(H115:H123)</f>
        <v>96824404</v>
      </c>
      <c r="I114" s="77">
        <f t="shared" si="19"/>
        <v>137155.93999999762</v>
      </c>
    </row>
    <row r="115" spans="2:9" ht="12.75">
      <c r="B115" s="82" t="s">
        <v>289</v>
      </c>
      <c r="C115" s="81"/>
      <c r="D115" s="78">
        <v>0</v>
      </c>
      <c r="E115" s="77">
        <v>96835322.71</v>
      </c>
      <c r="F115" s="77">
        <f aca="true" t="shared" si="23" ref="F115:F123">D115+E115</f>
        <v>96835322.71</v>
      </c>
      <c r="G115" s="77">
        <v>96774404</v>
      </c>
      <c r="H115" s="77">
        <v>96774404</v>
      </c>
      <c r="I115" s="77">
        <f t="shared" si="19"/>
        <v>60918.70999999344</v>
      </c>
    </row>
    <row r="116" spans="2:9" ht="12.75">
      <c r="B116" s="82" t="s">
        <v>288</v>
      </c>
      <c r="C116" s="81"/>
      <c r="D116" s="78"/>
      <c r="E116" s="77"/>
      <c r="F116" s="77">
        <f t="shared" si="23"/>
        <v>0</v>
      </c>
      <c r="G116" s="77"/>
      <c r="H116" s="77"/>
      <c r="I116" s="77">
        <f t="shared" si="19"/>
        <v>0</v>
      </c>
    </row>
    <row r="117" spans="2:9" ht="12.75">
      <c r="B117" s="82" t="s">
        <v>287</v>
      </c>
      <c r="C117" s="81"/>
      <c r="D117" s="78"/>
      <c r="E117" s="77"/>
      <c r="F117" s="77">
        <f t="shared" si="23"/>
        <v>0</v>
      </c>
      <c r="G117" s="77"/>
      <c r="H117" s="77"/>
      <c r="I117" s="77">
        <f t="shared" si="19"/>
        <v>0</v>
      </c>
    </row>
    <row r="118" spans="2:9" ht="12.75">
      <c r="B118" s="82" t="s">
        <v>286</v>
      </c>
      <c r="C118" s="81"/>
      <c r="D118" s="78">
        <v>0</v>
      </c>
      <c r="E118" s="77">
        <v>375253.23</v>
      </c>
      <c r="F118" s="77">
        <f t="shared" si="23"/>
        <v>375253.23</v>
      </c>
      <c r="G118" s="77">
        <v>299016</v>
      </c>
      <c r="H118" s="77">
        <v>50000</v>
      </c>
      <c r="I118" s="77">
        <f aca="true" t="shared" si="24" ref="I118:I149">F118-G118</f>
        <v>76237.22999999998</v>
      </c>
    </row>
    <row r="119" spans="2:9" ht="12.75">
      <c r="B119" s="82" t="s">
        <v>285</v>
      </c>
      <c r="C119" s="81"/>
      <c r="D119" s="78"/>
      <c r="E119" s="77"/>
      <c r="F119" s="77">
        <f t="shared" si="23"/>
        <v>0</v>
      </c>
      <c r="G119" s="77"/>
      <c r="H119" s="77"/>
      <c r="I119" s="77">
        <f t="shared" si="24"/>
        <v>0</v>
      </c>
    </row>
    <row r="120" spans="2:9" ht="12.75">
      <c r="B120" s="82" t="s">
        <v>284</v>
      </c>
      <c r="C120" s="81"/>
      <c r="D120" s="78"/>
      <c r="E120" s="77"/>
      <c r="F120" s="77">
        <f t="shared" si="23"/>
        <v>0</v>
      </c>
      <c r="G120" s="77"/>
      <c r="H120" s="77"/>
      <c r="I120" s="77">
        <f t="shared" si="24"/>
        <v>0</v>
      </c>
    </row>
    <row r="121" spans="2:9" ht="12.75">
      <c r="B121" s="82" t="s">
        <v>283</v>
      </c>
      <c r="C121" s="81"/>
      <c r="D121" s="78"/>
      <c r="E121" s="77"/>
      <c r="F121" s="77">
        <f t="shared" si="23"/>
        <v>0</v>
      </c>
      <c r="G121" s="77"/>
      <c r="H121" s="77"/>
      <c r="I121" s="77">
        <f t="shared" si="24"/>
        <v>0</v>
      </c>
    </row>
    <row r="122" spans="2:9" ht="12.75">
      <c r="B122" s="82" t="s">
        <v>282</v>
      </c>
      <c r="C122" s="81"/>
      <c r="D122" s="78"/>
      <c r="E122" s="77"/>
      <c r="F122" s="77">
        <f t="shared" si="23"/>
        <v>0</v>
      </c>
      <c r="G122" s="77"/>
      <c r="H122" s="77"/>
      <c r="I122" s="77">
        <f t="shared" si="24"/>
        <v>0</v>
      </c>
    </row>
    <row r="123" spans="2:9" ht="12.75">
      <c r="B123" s="82" t="s">
        <v>281</v>
      </c>
      <c r="C123" s="81"/>
      <c r="D123" s="78"/>
      <c r="E123" s="77"/>
      <c r="F123" s="77">
        <f t="shared" si="23"/>
        <v>0</v>
      </c>
      <c r="G123" s="77"/>
      <c r="H123" s="77"/>
      <c r="I123" s="77">
        <f t="shared" si="24"/>
        <v>0</v>
      </c>
    </row>
    <row r="124" spans="2:9" ht="12.75">
      <c r="B124" s="80" t="s">
        <v>280</v>
      </c>
      <c r="C124" s="79"/>
      <c r="D124" s="78">
        <f>SUM(D125:D133)</f>
        <v>0</v>
      </c>
      <c r="E124" s="78">
        <f>SUM(E125:E133)</f>
        <v>5572702.67</v>
      </c>
      <c r="F124" s="78">
        <f>SUM(F125:F133)</f>
        <v>5572702.67</v>
      </c>
      <c r="G124" s="78">
        <f>SUM(G125:G133)</f>
        <v>5531086.54</v>
      </c>
      <c r="H124" s="78">
        <f>SUM(H125:H133)</f>
        <v>150509.59</v>
      </c>
      <c r="I124" s="77">
        <f t="shared" si="24"/>
        <v>41616.12999999989</v>
      </c>
    </row>
    <row r="125" spans="2:9" ht="12.75">
      <c r="B125" s="82" t="s">
        <v>279</v>
      </c>
      <c r="C125" s="81"/>
      <c r="D125" s="78">
        <v>0</v>
      </c>
      <c r="E125" s="77">
        <v>5331197.98</v>
      </c>
      <c r="F125" s="77">
        <f aca="true" t="shared" si="25" ref="F125:F133">D125+E125</f>
        <v>5331197.98</v>
      </c>
      <c r="G125" s="77">
        <v>5319443.28</v>
      </c>
      <c r="H125" s="77">
        <v>140739.75</v>
      </c>
      <c r="I125" s="77">
        <f t="shared" si="24"/>
        <v>11754.700000000186</v>
      </c>
    </row>
    <row r="126" spans="2:9" ht="12.75">
      <c r="B126" s="82" t="s">
        <v>278</v>
      </c>
      <c r="C126" s="81"/>
      <c r="D126" s="78">
        <v>0</v>
      </c>
      <c r="E126" s="77">
        <v>175535.27</v>
      </c>
      <c r="F126" s="77">
        <f t="shared" si="25"/>
        <v>175535.27</v>
      </c>
      <c r="G126" s="77">
        <v>175535.27</v>
      </c>
      <c r="H126" s="77">
        <v>0</v>
      </c>
      <c r="I126" s="77">
        <f t="shared" si="24"/>
        <v>0</v>
      </c>
    </row>
    <row r="127" spans="2:9" ht="12.75">
      <c r="B127" s="82" t="s">
        <v>277</v>
      </c>
      <c r="C127" s="81"/>
      <c r="D127" s="78">
        <v>0</v>
      </c>
      <c r="E127" s="77">
        <v>0</v>
      </c>
      <c r="F127" s="77">
        <f t="shared" si="25"/>
        <v>0</v>
      </c>
      <c r="G127" s="77">
        <v>0</v>
      </c>
      <c r="H127" s="77">
        <v>0</v>
      </c>
      <c r="I127" s="77">
        <f t="shared" si="24"/>
        <v>0</v>
      </c>
    </row>
    <row r="128" spans="2:9" ht="12.75">
      <c r="B128" s="82" t="s">
        <v>276</v>
      </c>
      <c r="C128" s="81"/>
      <c r="D128" s="78"/>
      <c r="E128" s="77"/>
      <c r="F128" s="77">
        <f t="shared" si="25"/>
        <v>0</v>
      </c>
      <c r="G128" s="77"/>
      <c r="H128" s="77"/>
      <c r="I128" s="77">
        <f t="shared" si="24"/>
        <v>0</v>
      </c>
    </row>
    <row r="129" spans="2:9" ht="12.75">
      <c r="B129" s="82" t="s">
        <v>275</v>
      </c>
      <c r="C129" s="81"/>
      <c r="D129" s="78"/>
      <c r="E129" s="77"/>
      <c r="F129" s="77">
        <f t="shared" si="25"/>
        <v>0</v>
      </c>
      <c r="G129" s="77"/>
      <c r="H129" s="77"/>
      <c r="I129" s="77">
        <f t="shared" si="24"/>
        <v>0</v>
      </c>
    </row>
    <row r="130" spans="2:9" ht="12.75">
      <c r="B130" s="82" t="s">
        <v>274</v>
      </c>
      <c r="C130" s="81"/>
      <c r="D130" s="78">
        <v>0</v>
      </c>
      <c r="E130" s="77">
        <v>64294.64</v>
      </c>
      <c r="F130" s="77">
        <f t="shared" si="25"/>
        <v>64294.64</v>
      </c>
      <c r="G130" s="77">
        <v>34433.21</v>
      </c>
      <c r="H130" s="77">
        <v>9769.84</v>
      </c>
      <c r="I130" s="77">
        <f t="shared" si="24"/>
        <v>29861.43</v>
      </c>
    </row>
    <row r="131" spans="2:9" ht="12.75">
      <c r="B131" s="82" t="s">
        <v>273</v>
      </c>
      <c r="C131" s="81"/>
      <c r="D131" s="78"/>
      <c r="E131" s="77"/>
      <c r="F131" s="77">
        <f t="shared" si="25"/>
        <v>0</v>
      </c>
      <c r="G131" s="77"/>
      <c r="H131" s="77"/>
      <c r="I131" s="77">
        <f t="shared" si="24"/>
        <v>0</v>
      </c>
    </row>
    <row r="132" spans="2:9" ht="12.75">
      <c r="B132" s="82" t="s">
        <v>272</v>
      </c>
      <c r="C132" s="81"/>
      <c r="D132" s="78"/>
      <c r="E132" s="77"/>
      <c r="F132" s="77">
        <f t="shared" si="25"/>
        <v>0</v>
      </c>
      <c r="G132" s="77"/>
      <c r="H132" s="77"/>
      <c r="I132" s="77">
        <f t="shared" si="24"/>
        <v>0</v>
      </c>
    </row>
    <row r="133" spans="2:9" ht="12.75">
      <c r="B133" s="82" t="s">
        <v>271</v>
      </c>
      <c r="C133" s="81"/>
      <c r="D133" s="78">
        <v>0</v>
      </c>
      <c r="E133" s="77">
        <v>1674.78</v>
      </c>
      <c r="F133" s="77">
        <f t="shared" si="25"/>
        <v>1674.78</v>
      </c>
      <c r="G133" s="77">
        <v>1674.78</v>
      </c>
      <c r="H133" s="77">
        <v>0</v>
      </c>
      <c r="I133" s="77">
        <f t="shared" si="24"/>
        <v>0</v>
      </c>
    </row>
    <row r="134" spans="2:9" ht="12.75">
      <c r="B134" s="80" t="s">
        <v>270</v>
      </c>
      <c r="C134" s="79"/>
      <c r="D134" s="78">
        <f>SUM(D135:D137)</f>
        <v>0</v>
      </c>
      <c r="E134" s="78">
        <f>SUM(E135:E137)</f>
        <v>0</v>
      </c>
      <c r="F134" s="78">
        <f>SUM(F135:F137)</f>
        <v>0</v>
      </c>
      <c r="G134" s="78">
        <f>SUM(G135:G137)</f>
        <v>0</v>
      </c>
      <c r="H134" s="78">
        <f>SUM(H135:H137)</f>
        <v>0</v>
      </c>
      <c r="I134" s="77">
        <f t="shared" si="24"/>
        <v>0</v>
      </c>
    </row>
    <row r="135" spans="2:9" ht="12.75">
      <c r="B135" s="82" t="s">
        <v>269</v>
      </c>
      <c r="C135" s="81"/>
      <c r="D135" s="78"/>
      <c r="E135" s="77"/>
      <c r="F135" s="77">
        <f>D135+E135</f>
        <v>0</v>
      </c>
      <c r="G135" s="77"/>
      <c r="H135" s="77"/>
      <c r="I135" s="77">
        <f t="shared" si="24"/>
        <v>0</v>
      </c>
    </row>
    <row r="136" spans="2:9" ht="12.75">
      <c r="B136" s="82" t="s">
        <v>268</v>
      </c>
      <c r="C136" s="81"/>
      <c r="D136" s="78"/>
      <c r="E136" s="77"/>
      <c r="F136" s="77">
        <f>D136+E136</f>
        <v>0</v>
      </c>
      <c r="G136" s="77"/>
      <c r="H136" s="77"/>
      <c r="I136" s="77">
        <f t="shared" si="24"/>
        <v>0</v>
      </c>
    </row>
    <row r="137" spans="2:9" ht="12.75">
      <c r="B137" s="82" t="s">
        <v>267</v>
      </c>
      <c r="C137" s="81"/>
      <c r="D137" s="78"/>
      <c r="E137" s="77"/>
      <c r="F137" s="77">
        <f>D137+E137</f>
        <v>0</v>
      </c>
      <c r="G137" s="77"/>
      <c r="H137" s="77"/>
      <c r="I137" s="77">
        <f t="shared" si="24"/>
        <v>0</v>
      </c>
    </row>
    <row r="138" spans="2:9" ht="12.75">
      <c r="B138" s="80" t="s">
        <v>266</v>
      </c>
      <c r="C138" s="79"/>
      <c r="D138" s="78">
        <f>SUM(D139:D146)</f>
        <v>0</v>
      </c>
      <c r="E138" s="78">
        <f>SUM(E139:E146)</f>
        <v>0</v>
      </c>
      <c r="F138" s="78">
        <f>F139+F140+F141+F142+F143+F145+F146</f>
        <v>0</v>
      </c>
      <c r="G138" s="78">
        <f>SUM(G139:G146)</f>
        <v>0</v>
      </c>
      <c r="H138" s="78">
        <f>SUM(H139:H146)</f>
        <v>0</v>
      </c>
      <c r="I138" s="77">
        <f t="shared" si="24"/>
        <v>0</v>
      </c>
    </row>
    <row r="139" spans="2:9" ht="12.75">
      <c r="B139" s="82" t="s">
        <v>265</v>
      </c>
      <c r="C139" s="81"/>
      <c r="D139" s="78"/>
      <c r="E139" s="77"/>
      <c r="F139" s="77">
        <f aca="true" t="shared" si="26" ref="F139:F146">D139+E139</f>
        <v>0</v>
      </c>
      <c r="G139" s="77"/>
      <c r="H139" s="77"/>
      <c r="I139" s="77">
        <f t="shared" si="24"/>
        <v>0</v>
      </c>
    </row>
    <row r="140" spans="2:9" ht="12.75">
      <c r="B140" s="82" t="s">
        <v>264</v>
      </c>
      <c r="C140" s="81"/>
      <c r="D140" s="78"/>
      <c r="E140" s="77"/>
      <c r="F140" s="77">
        <f t="shared" si="26"/>
        <v>0</v>
      </c>
      <c r="G140" s="77"/>
      <c r="H140" s="77"/>
      <c r="I140" s="77">
        <f t="shared" si="24"/>
        <v>0</v>
      </c>
    </row>
    <row r="141" spans="2:9" ht="12.75">
      <c r="B141" s="82" t="s">
        <v>263</v>
      </c>
      <c r="C141" s="81"/>
      <c r="D141" s="78"/>
      <c r="E141" s="77"/>
      <c r="F141" s="77">
        <f t="shared" si="26"/>
        <v>0</v>
      </c>
      <c r="G141" s="77"/>
      <c r="H141" s="77"/>
      <c r="I141" s="77">
        <f t="shared" si="24"/>
        <v>0</v>
      </c>
    </row>
    <row r="142" spans="2:9" ht="12.75">
      <c r="B142" s="82" t="s">
        <v>262</v>
      </c>
      <c r="C142" s="81"/>
      <c r="D142" s="78"/>
      <c r="E142" s="77"/>
      <c r="F142" s="77">
        <f t="shared" si="26"/>
        <v>0</v>
      </c>
      <c r="G142" s="77"/>
      <c r="H142" s="77"/>
      <c r="I142" s="77">
        <f t="shared" si="24"/>
        <v>0</v>
      </c>
    </row>
    <row r="143" spans="2:9" ht="12.75">
      <c r="B143" s="82" t="s">
        <v>261</v>
      </c>
      <c r="C143" s="81"/>
      <c r="D143" s="78"/>
      <c r="E143" s="77"/>
      <c r="F143" s="77">
        <f t="shared" si="26"/>
        <v>0</v>
      </c>
      <c r="G143" s="77"/>
      <c r="H143" s="77"/>
      <c r="I143" s="77">
        <f t="shared" si="24"/>
        <v>0</v>
      </c>
    </row>
    <row r="144" spans="2:9" ht="12.75">
      <c r="B144" s="82" t="s">
        <v>260</v>
      </c>
      <c r="C144" s="81"/>
      <c r="D144" s="78"/>
      <c r="E144" s="77"/>
      <c r="F144" s="77">
        <f t="shared" si="26"/>
        <v>0</v>
      </c>
      <c r="G144" s="77"/>
      <c r="H144" s="77"/>
      <c r="I144" s="77">
        <f t="shared" si="24"/>
        <v>0</v>
      </c>
    </row>
    <row r="145" spans="2:9" ht="12.75">
      <c r="B145" s="82" t="s">
        <v>259</v>
      </c>
      <c r="C145" s="81"/>
      <c r="D145" s="78"/>
      <c r="E145" s="77"/>
      <c r="F145" s="77">
        <f t="shared" si="26"/>
        <v>0</v>
      </c>
      <c r="G145" s="77"/>
      <c r="H145" s="77"/>
      <c r="I145" s="77">
        <f t="shared" si="24"/>
        <v>0</v>
      </c>
    </row>
    <row r="146" spans="2:9" ht="12.75">
      <c r="B146" s="82" t="s">
        <v>258</v>
      </c>
      <c r="C146" s="81"/>
      <c r="D146" s="78"/>
      <c r="E146" s="77"/>
      <c r="F146" s="77">
        <f t="shared" si="26"/>
        <v>0</v>
      </c>
      <c r="G146" s="77"/>
      <c r="H146" s="77"/>
      <c r="I146" s="77">
        <f t="shared" si="24"/>
        <v>0</v>
      </c>
    </row>
    <row r="147" spans="2:9" ht="12.75">
      <c r="B147" s="80" t="s">
        <v>257</v>
      </c>
      <c r="C147" s="79"/>
      <c r="D147" s="78">
        <f>SUM(D148:D150)</f>
        <v>0</v>
      </c>
      <c r="E147" s="78">
        <f>SUM(E148:E150)</f>
        <v>0</v>
      </c>
      <c r="F147" s="78">
        <f>SUM(F148:F150)</f>
        <v>0</v>
      </c>
      <c r="G147" s="78">
        <f>SUM(G148:G150)</f>
        <v>0</v>
      </c>
      <c r="H147" s="78">
        <f>SUM(H148:H150)</f>
        <v>0</v>
      </c>
      <c r="I147" s="77">
        <f t="shared" si="24"/>
        <v>0</v>
      </c>
    </row>
    <row r="148" spans="2:9" ht="12.75">
      <c r="B148" s="82" t="s">
        <v>256</v>
      </c>
      <c r="C148" s="81"/>
      <c r="D148" s="78"/>
      <c r="E148" s="77"/>
      <c r="F148" s="77">
        <f>D148+E148</f>
        <v>0</v>
      </c>
      <c r="G148" s="77"/>
      <c r="H148" s="77"/>
      <c r="I148" s="77">
        <f t="shared" si="24"/>
        <v>0</v>
      </c>
    </row>
    <row r="149" spans="2:9" ht="12.75">
      <c r="B149" s="82" t="s">
        <v>255</v>
      </c>
      <c r="C149" s="81"/>
      <c r="D149" s="78"/>
      <c r="E149" s="77"/>
      <c r="F149" s="77">
        <f>D149+E149</f>
        <v>0</v>
      </c>
      <c r="G149" s="77"/>
      <c r="H149" s="77"/>
      <c r="I149" s="77">
        <f t="shared" si="24"/>
        <v>0</v>
      </c>
    </row>
    <row r="150" spans="2:9" ht="12.75">
      <c r="B150" s="82" t="s">
        <v>254</v>
      </c>
      <c r="C150" s="81"/>
      <c r="D150" s="78"/>
      <c r="E150" s="77"/>
      <c r="F150" s="77">
        <f>D150+E150</f>
        <v>0</v>
      </c>
      <c r="G150" s="77"/>
      <c r="H150" s="77"/>
      <c r="I150" s="77">
        <f aca="true" t="shared" si="27" ref="I150:I158">F150-G150</f>
        <v>0</v>
      </c>
    </row>
    <row r="151" spans="2:9" ht="12.75">
      <c r="B151" s="80" t="s">
        <v>253</v>
      </c>
      <c r="C151" s="79"/>
      <c r="D151" s="78">
        <f>SUM(D152:D158)</f>
        <v>0</v>
      </c>
      <c r="E151" s="78">
        <f>SUM(E152:E158)</f>
        <v>0</v>
      </c>
      <c r="F151" s="78">
        <f>SUM(F152:F158)</f>
        <v>0</v>
      </c>
      <c r="G151" s="78">
        <f>SUM(G152:G158)</f>
        <v>0</v>
      </c>
      <c r="H151" s="78">
        <f>SUM(H152:H158)</f>
        <v>0</v>
      </c>
      <c r="I151" s="77">
        <f t="shared" si="27"/>
        <v>0</v>
      </c>
    </row>
    <row r="152" spans="2:9" ht="12.75">
      <c r="B152" s="82" t="s">
        <v>252</v>
      </c>
      <c r="C152" s="81"/>
      <c r="D152" s="78"/>
      <c r="E152" s="77"/>
      <c r="F152" s="77">
        <f aca="true" t="shared" si="28" ref="F152:F158">D152+E152</f>
        <v>0</v>
      </c>
      <c r="G152" s="77"/>
      <c r="H152" s="77"/>
      <c r="I152" s="77">
        <f t="shared" si="27"/>
        <v>0</v>
      </c>
    </row>
    <row r="153" spans="2:9" ht="12.75">
      <c r="B153" s="82" t="s">
        <v>251</v>
      </c>
      <c r="C153" s="81"/>
      <c r="D153" s="78"/>
      <c r="E153" s="77"/>
      <c r="F153" s="77">
        <f t="shared" si="28"/>
        <v>0</v>
      </c>
      <c r="G153" s="77"/>
      <c r="H153" s="77"/>
      <c r="I153" s="77">
        <f t="shared" si="27"/>
        <v>0</v>
      </c>
    </row>
    <row r="154" spans="2:9" ht="12.75">
      <c r="B154" s="82" t="s">
        <v>250</v>
      </c>
      <c r="C154" s="81"/>
      <c r="D154" s="78"/>
      <c r="E154" s="77"/>
      <c r="F154" s="77">
        <f t="shared" si="28"/>
        <v>0</v>
      </c>
      <c r="G154" s="77"/>
      <c r="H154" s="77"/>
      <c r="I154" s="77">
        <f t="shared" si="27"/>
        <v>0</v>
      </c>
    </row>
    <row r="155" spans="2:9" ht="12.75">
      <c r="B155" s="82" t="s">
        <v>249</v>
      </c>
      <c r="C155" s="81"/>
      <c r="D155" s="78"/>
      <c r="E155" s="77"/>
      <c r="F155" s="77">
        <f t="shared" si="28"/>
        <v>0</v>
      </c>
      <c r="G155" s="77"/>
      <c r="H155" s="77"/>
      <c r="I155" s="77">
        <f t="shared" si="27"/>
        <v>0</v>
      </c>
    </row>
    <row r="156" spans="2:9" ht="12.75">
      <c r="B156" s="82" t="s">
        <v>248</v>
      </c>
      <c r="C156" s="81"/>
      <c r="D156" s="78"/>
      <c r="E156" s="77"/>
      <c r="F156" s="77">
        <f t="shared" si="28"/>
        <v>0</v>
      </c>
      <c r="G156" s="77"/>
      <c r="H156" s="77"/>
      <c r="I156" s="77">
        <f t="shared" si="27"/>
        <v>0</v>
      </c>
    </row>
    <row r="157" spans="2:9" ht="12.75">
      <c r="B157" s="82" t="s">
        <v>247</v>
      </c>
      <c r="C157" s="81"/>
      <c r="D157" s="78"/>
      <c r="E157" s="77"/>
      <c r="F157" s="77">
        <f t="shared" si="28"/>
        <v>0</v>
      </c>
      <c r="G157" s="77"/>
      <c r="H157" s="77"/>
      <c r="I157" s="77">
        <f t="shared" si="27"/>
        <v>0</v>
      </c>
    </row>
    <row r="158" spans="2:9" ht="12.75">
      <c r="B158" s="82" t="s">
        <v>246</v>
      </c>
      <c r="C158" s="81"/>
      <c r="D158" s="78"/>
      <c r="E158" s="77"/>
      <c r="F158" s="77">
        <f t="shared" si="28"/>
        <v>0</v>
      </c>
      <c r="G158" s="77"/>
      <c r="H158" s="77"/>
      <c r="I158" s="77">
        <f t="shared" si="27"/>
        <v>0</v>
      </c>
    </row>
    <row r="159" spans="2:9" ht="12.75">
      <c r="B159" s="80"/>
      <c r="C159" s="79"/>
      <c r="D159" s="78"/>
      <c r="E159" s="77"/>
      <c r="F159" s="77"/>
      <c r="G159" s="77"/>
      <c r="H159" s="77"/>
      <c r="I159" s="77"/>
    </row>
    <row r="160" spans="2:9" ht="12.75">
      <c r="B160" s="76" t="s">
        <v>202</v>
      </c>
      <c r="C160" s="75"/>
      <c r="D160" s="74">
        <f aca="true" t="shared" si="29" ref="D160:I160">D10+D85</f>
        <v>5700265996</v>
      </c>
      <c r="E160" s="74">
        <f t="shared" si="29"/>
        <v>203070089.81</v>
      </c>
      <c r="F160" s="74">
        <f t="shared" si="29"/>
        <v>5903336085.809999</v>
      </c>
      <c r="G160" s="74">
        <f t="shared" si="29"/>
        <v>5867033209.45</v>
      </c>
      <c r="H160" s="74">
        <f t="shared" si="29"/>
        <v>5735970573.91</v>
      </c>
      <c r="I160" s="74">
        <f t="shared" si="29"/>
        <v>36302876.35999973</v>
      </c>
    </row>
    <row r="161" spans="2:9" ht="13.5" thickBot="1">
      <c r="B161" s="73"/>
      <c r="C161" s="72"/>
      <c r="D161" s="71"/>
      <c r="E161" s="70"/>
      <c r="F161" s="70"/>
      <c r="G161" s="70"/>
      <c r="H161" s="70"/>
      <c r="I161" s="70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38" r:id="rId3"/>
  <rowBreaks count="1" manualBreakCount="1">
    <brk id="84" max="255" man="1"/>
  </rowBreaks>
  <legacyDrawing r:id="rId2"/>
  <oleObjects>
    <oleObject progId="Excel.Sheet.12" shapeId="2764337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802"/>
  <sheetViews>
    <sheetView view="pageBreakPreview" zoomScale="60" zoomScalePageLayoutView="0" workbookViewId="0" topLeftCell="A1">
      <pane ySplit="1" topLeftCell="A176" activePane="bottomLeft" state="frozen"/>
      <selection pane="topLeft" activeCell="C20" sqref="C20"/>
      <selection pane="bottomLeft" activeCell="H18" sqref="H18"/>
    </sheetView>
  </sheetViews>
  <sheetFormatPr defaultColWidth="11.00390625" defaultRowHeight="15"/>
  <cols>
    <col min="1" max="1" width="11.00390625" style="1" customWidth="1"/>
    <col min="2" max="2" width="29.8515625" style="1" customWidth="1"/>
    <col min="3" max="3" width="25.7109375" style="1" customWidth="1"/>
    <col min="4" max="4" width="21.7109375" style="1" customWidth="1"/>
    <col min="5" max="5" width="20.57421875" style="1" customWidth="1"/>
    <col min="6" max="6" width="19.57421875" style="1" customWidth="1"/>
    <col min="7" max="7" width="21.28125" style="1" customWidth="1"/>
    <col min="8" max="8" width="20.28125" style="1" customWidth="1"/>
    <col min="9" max="16384" width="11.00390625" style="1" customWidth="1"/>
  </cols>
  <sheetData>
    <row r="1" spans="2:8" ht="15.75" thickBot="1">
      <c r="B1" s="242"/>
      <c r="C1" s="242"/>
      <c r="D1" s="242"/>
      <c r="E1" s="242"/>
      <c r="F1" s="242"/>
      <c r="G1" s="242"/>
      <c r="H1" s="242"/>
    </row>
    <row r="2" spans="2:8" ht="12.75">
      <c r="B2" s="232" t="s">
        <v>120</v>
      </c>
      <c r="C2" s="233"/>
      <c r="D2" s="233"/>
      <c r="E2" s="233"/>
      <c r="F2" s="233"/>
      <c r="G2" s="233"/>
      <c r="H2" s="234"/>
    </row>
    <row r="3" spans="2:8" ht="12.75">
      <c r="B3" s="185" t="s">
        <v>245</v>
      </c>
      <c r="C3" s="186"/>
      <c r="D3" s="186"/>
      <c r="E3" s="186"/>
      <c r="F3" s="186"/>
      <c r="G3" s="186"/>
      <c r="H3" s="187"/>
    </row>
    <row r="4" spans="2:8" ht="12.75">
      <c r="B4" s="185" t="s">
        <v>411</v>
      </c>
      <c r="C4" s="186"/>
      <c r="D4" s="186"/>
      <c r="E4" s="186"/>
      <c r="F4" s="186"/>
      <c r="G4" s="186"/>
      <c r="H4" s="187"/>
    </row>
    <row r="5" spans="2:8" ht="12.75">
      <c r="B5" s="185" t="s">
        <v>173</v>
      </c>
      <c r="C5" s="186"/>
      <c r="D5" s="186"/>
      <c r="E5" s="186"/>
      <c r="F5" s="186"/>
      <c r="G5" s="186"/>
      <c r="H5" s="187"/>
    </row>
    <row r="6" spans="2:8" ht="13.5" thickBot="1">
      <c r="B6" s="188" t="s">
        <v>1</v>
      </c>
      <c r="C6" s="189"/>
      <c r="D6" s="189"/>
      <c r="E6" s="189"/>
      <c r="F6" s="189"/>
      <c r="G6" s="189"/>
      <c r="H6" s="190"/>
    </row>
    <row r="7" spans="2:8" ht="13.5" thickBot="1">
      <c r="B7" s="215" t="s">
        <v>2</v>
      </c>
      <c r="C7" s="229" t="s">
        <v>243</v>
      </c>
      <c r="D7" s="230"/>
      <c r="E7" s="230"/>
      <c r="F7" s="230"/>
      <c r="G7" s="231"/>
      <c r="H7" s="215" t="s">
        <v>242</v>
      </c>
    </row>
    <row r="8" spans="2:8" ht="51.75" thickBot="1">
      <c r="B8" s="216"/>
      <c r="C8" s="243" t="s">
        <v>241</v>
      </c>
      <c r="D8" s="243" t="s">
        <v>410</v>
      </c>
      <c r="E8" s="243" t="s">
        <v>409</v>
      </c>
      <c r="F8" s="243" t="s">
        <v>238</v>
      </c>
      <c r="G8" s="243" t="s">
        <v>237</v>
      </c>
      <c r="H8" s="216"/>
    </row>
    <row r="9" spans="2:8" ht="51">
      <c r="B9" s="244" t="s">
        <v>408</v>
      </c>
      <c r="C9" s="252">
        <v>134221000</v>
      </c>
      <c r="D9" s="252">
        <v>59665831.34</v>
      </c>
      <c r="E9" s="252">
        <v>193886831.34</v>
      </c>
      <c r="F9" s="252">
        <v>159282166.35000002</v>
      </c>
      <c r="G9" s="252">
        <v>108683497.40000002</v>
      </c>
      <c r="H9" s="252">
        <v>34604664.99</v>
      </c>
    </row>
    <row r="10" spans="2:8" ht="38.25">
      <c r="B10" s="248" t="s">
        <v>406</v>
      </c>
      <c r="C10" s="249">
        <v>4617608.2</v>
      </c>
      <c r="D10" s="249">
        <v>-382672.69</v>
      </c>
      <c r="E10" s="249">
        <v>4234935.51</v>
      </c>
      <c r="F10" s="249">
        <v>4234669.2</v>
      </c>
      <c r="G10" s="249">
        <v>2108339.24</v>
      </c>
      <c r="H10" s="254">
        <v>266.3099999995902</v>
      </c>
    </row>
    <row r="11" spans="2:8" ht="25.5">
      <c r="B11" s="248" t="s">
        <v>405</v>
      </c>
      <c r="C11" s="250">
        <v>0</v>
      </c>
      <c r="D11" s="250">
        <v>275393.42</v>
      </c>
      <c r="E11" s="250">
        <v>275393.42</v>
      </c>
      <c r="F11" s="250">
        <v>275393.42</v>
      </c>
      <c r="G11" s="250">
        <v>188415.32</v>
      </c>
      <c r="H11" s="254">
        <v>0</v>
      </c>
    </row>
    <row r="12" spans="2:8" ht="51">
      <c r="B12" s="248" t="s">
        <v>404</v>
      </c>
      <c r="C12" s="250">
        <v>313000</v>
      </c>
      <c r="D12" s="250">
        <v>348864.41</v>
      </c>
      <c r="E12" s="250">
        <v>661864.4099999999</v>
      </c>
      <c r="F12" s="250">
        <v>661864.41</v>
      </c>
      <c r="G12" s="250">
        <v>646604.03</v>
      </c>
      <c r="H12" s="254">
        <v>0</v>
      </c>
    </row>
    <row r="13" spans="2:8" ht="38.25">
      <c r="B13" s="248" t="s">
        <v>403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4">
        <v>0</v>
      </c>
    </row>
    <row r="14" spans="2:8" ht="63.75">
      <c r="B14" s="248" t="s">
        <v>402</v>
      </c>
      <c r="C14" s="250">
        <v>0</v>
      </c>
      <c r="D14" s="250">
        <v>0</v>
      </c>
      <c r="E14" s="250">
        <v>0</v>
      </c>
      <c r="F14" s="250">
        <v>0</v>
      </c>
      <c r="G14" s="250">
        <v>0</v>
      </c>
      <c r="H14" s="254">
        <v>0</v>
      </c>
    </row>
    <row r="15" spans="2:8" ht="38.25">
      <c r="B15" s="248" t="s">
        <v>401</v>
      </c>
      <c r="C15" s="250">
        <v>108531.12</v>
      </c>
      <c r="D15" s="250">
        <v>456778.79</v>
      </c>
      <c r="E15" s="250">
        <v>565309.9099999999</v>
      </c>
      <c r="F15" s="250">
        <v>565309.91</v>
      </c>
      <c r="G15" s="250">
        <v>538866.78</v>
      </c>
      <c r="H15" s="254">
        <v>0</v>
      </c>
    </row>
    <row r="16" spans="2:8" ht="25.5">
      <c r="B16" s="248" t="s">
        <v>400</v>
      </c>
      <c r="C16" s="250">
        <v>0</v>
      </c>
      <c r="D16" s="250">
        <v>0</v>
      </c>
      <c r="E16" s="250">
        <v>0</v>
      </c>
      <c r="F16" s="250">
        <v>0</v>
      </c>
      <c r="G16" s="250">
        <v>0</v>
      </c>
      <c r="H16" s="254">
        <v>0</v>
      </c>
    </row>
    <row r="17" spans="2:8" ht="51">
      <c r="B17" s="248" t="s">
        <v>399</v>
      </c>
      <c r="C17" s="250">
        <v>173172.4</v>
      </c>
      <c r="D17" s="250">
        <v>26960.08</v>
      </c>
      <c r="E17" s="250">
        <v>200132.47999999998</v>
      </c>
      <c r="F17" s="250">
        <v>200132.48</v>
      </c>
      <c r="G17" s="250">
        <v>125454</v>
      </c>
      <c r="H17" s="254">
        <v>0</v>
      </c>
    </row>
    <row r="18" spans="2:8" ht="51">
      <c r="B18" s="247" t="s">
        <v>398</v>
      </c>
      <c r="C18" s="250">
        <v>250000</v>
      </c>
      <c r="D18" s="250">
        <v>-524.92</v>
      </c>
      <c r="E18" s="250">
        <v>249475.08</v>
      </c>
      <c r="F18" s="250">
        <v>249475.08</v>
      </c>
      <c r="G18" s="250">
        <v>137462</v>
      </c>
      <c r="H18" s="250">
        <v>0</v>
      </c>
    </row>
    <row r="19" spans="2:8" ht="38.25">
      <c r="B19" s="247" t="s">
        <v>397</v>
      </c>
      <c r="C19" s="250">
        <v>4602</v>
      </c>
      <c r="D19" s="250">
        <v>6708</v>
      </c>
      <c r="E19" s="250">
        <v>11310</v>
      </c>
      <c r="F19" s="250">
        <v>11310</v>
      </c>
      <c r="G19" s="250">
        <v>0</v>
      </c>
      <c r="H19" s="250">
        <v>0</v>
      </c>
    </row>
    <row r="20" spans="2:8" ht="51">
      <c r="B20" s="247" t="s">
        <v>396</v>
      </c>
      <c r="C20" s="250">
        <v>1474851.6</v>
      </c>
      <c r="D20" s="250">
        <v>-13593.38</v>
      </c>
      <c r="E20" s="250">
        <v>1461258.2200000002</v>
      </c>
      <c r="F20" s="250">
        <v>1461258.22</v>
      </c>
      <c r="G20" s="250">
        <v>883183.02</v>
      </c>
      <c r="H20" s="250">
        <v>0</v>
      </c>
    </row>
    <row r="21" spans="2:8" ht="25.5">
      <c r="B21" s="247" t="s">
        <v>395</v>
      </c>
      <c r="C21" s="250">
        <v>125340.32</v>
      </c>
      <c r="D21" s="250">
        <v>-125340.32</v>
      </c>
      <c r="E21" s="250">
        <v>0</v>
      </c>
      <c r="F21" s="250">
        <v>0</v>
      </c>
      <c r="G21" s="250">
        <v>0</v>
      </c>
      <c r="H21" s="250">
        <v>0</v>
      </c>
    </row>
    <row r="22" spans="2:8" ht="51">
      <c r="B22" s="247" t="s">
        <v>394</v>
      </c>
      <c r="C22" s="250">
        <v>1029359.44</v>
      </c>
      <c r="D22" s="250">
        <v>2406828.66</v>
      </c>
      <c r="E22" s="250">
        <v>3436188.1</v>
      </c>
      <c r="F22" s="250">
        <v>3436188.1</v>
      </c>
      <c r="G22" s="250">
        <v>340433.44</v>
      </c>
      <c r="H22" s="250">
        <v>0</v>
      </c>
    </row>
    <row r="23" spans="2:8" ht="38.25">
      <c r="B23" s="247" t="s">
        <v>393</v>
      </c>
      <c r="C23" s="250">
        <v>1702673.7</v>
      </c>
      <c r="D23" s="250">
        <v>11061.32</v>
      </c>
      <c r="E23" s="250">
        <v>1713735.02</v>
      </c>
      <c r="F23" s="250">
        <v>1713735.02</v>
      </c>
      <c r="G23" s="250">
        <v>1500095.5</v>
      </c>
      <c r="H23" s="250">
        <v>0</v>
      </c>
    </row>
    <row r="24" spans="2:8" ht="38.25">
      <c r="B24" s="247" t="s">
        <v>392</v>
      </c>
      <c r="C24" s="250">
        <v>157703.05</v>
      </c>
      <c r="D24" s="250">
        <v>-157703.05</v>
      </c>
      <c r="E24" s="250">
        <v>0</v>
      </c>
      <c r="F24" s="250">
        <v>0</v>
      </c>
      <c r="G24" s="250">
        <v>0</v>
      </c>
      <c r="H24" s="250">
        <v>0</v>
      </c>
    </row>
    <row r="25" spans="2:8" ht="51">
      <c r="B25" s="247" t="s">
        <v>391</v>
      </c>
      <c r="C25" s="250">
        <v>0</v>
      </c>
      <c r="D25" s="250">
        <v>138436.49</v>
      </c>
      <c r="E25" s="250">
        <v>138436.49</v>
      </c>
      <c r="F25" s="250">
        <v>138436.49</v>
      </c>
      <c r="G25" s="250">
        <v>0</v>
      </c>
      <c r="H25" s="250">
        <v>0</v>
      </c>
    </row>
    <row r="26" spans="2:8" ht="51">
      <c r="B26" s="247" t="s">
        <v>390</v>
      </c>
      <c r="C26" s="250">
        <v>82012846.76</v>
      </c>
      <c r="D26" s="250">
        <v>46735646.79</v>
      </c>
      <c r="E26" s="250">
        <v>128748493.55000001</v>
      </c>
      <c r="F26" s="250">
        <v>97404697.81</v>
      </c>
      <c r="G26" s="250">
        <v>70139782.85</v>
      </c>
      <c r="H26" s="250">
        <v>31343795.74000001</v>
      </c>
    </row>
    <row r="27" spans="2:8" ht="38.25">
      <c r="B27" s="247" t="s">
        <v>389</v>
      </c>
      <c r="C27" s="250">
        <v>688881.3</v>
      </c>
      <c r="D27" s="250">
        <v>-82846.44</v>
      </c>
      <c r="E27" s="250">
        <v>606034.8600000001</v>
      </c>
      <c r="F27" s="250">
        <v>605881.33</v>
      </c>
      <c r="G27" s="250">
        <v>64160.76</v>
      </c>
      <c r="H27" s="250">
        <v>153.53000000014435</v>
      </c>
    </row>
    <row r="28" spans="2:8" ht="51">
      <c r="B28" s="247" t="s">
        <v>388</v>
      </c>
      <c r="C28" s="250">
        <v>14007999.37</v>
      </c>
      <c r="D28" s="250">
        <v>1737105.63</v>
      </c>
      <c r="E28" s="250">
        <v>15745105</v>
      </c>
      <c r="F28" s="250">
        <v>15009796.08</v>
      </c>
      <c r="G28" s="250">
        <v>8007739.37</v>
      </c>
      <c r="H28" s="250">
        <v>735308.9199999999</v>
      </c>
    </row>
    <row r="29" spans="2:8" ht="38.25">
      <c r="B29" s="247" t="s">
        <v>387</v>
      </c>
      <c r="C29" s="250">
        <v>29965.1</v>
      </c>
      <c r="D29" s="250">
        <v>141163.9</v>
      </c>
      <c r="E29" s="250">
        <v>171129</v>
      </c>
      <c r="F29" s="250">
        <v>153617.64</v>
      </c>
      <c r="G29" s="250">
        <v>5800</v>
      </c>
      <c r="H29" s="250">
        <v>17511.359999999986</v>
      </c>
    </row>
    <row r="30" spans="2:8" ht="38.25">
      <c r="B30" s="247" t="s">
        <v>386</v>
      </c>
      <c r="C30" s="250">
        <v>1645625.61</v>
      </c>
      <c r="D30" s="250">
        <v>787505.3</v>
      </c>
      <c r="E30" s="250">
        <v>2433130.91</v>
      </c>
      <c r="F30" s="250">
        <v>2433130.91</v>
      </c>
      <c r="G30" s="250">
        <v>1288209.13</v>
      </c>
      <c r="H30" s="250">
        <v>0</v>
      </c>
    </row>
    <row r="31" spans="2:8" ht="38.25">
      <c r="B31" s="247" t="s">
        <v>385</v>
      </c>
      <c r="C31" s="250">
        <v>114647.35</v>
      </c>
      <c r="D31" s="250">
        <v>384824.29</v>
      </c>
      <c r="E31" s="250">
        <v>499471.64</v>
      </c>
      <c r="F31" s="250">
        <v>499471.64</v>
      </c>
      <c r="G31" s="250">
        <v>474404.04</v>
      </c>
      <c r="H31" s="250">
        <v>0</v>
      </c>
    </row>
    <row r="32" spans="2:8" ht="25.5">
      <c r="B32" s="247" t="s">
        <v>384</v>
      </c>
      <c r="C32" s="250">
        <v>21815.7</v>
      </c>
      <c r="D32" s="250">
        <v>357149.4</v>
      </c>
      <c r="E32" s="250">
        <v>378965.10000000003</v>
      </c>
      <c r="F32" s="250">
        <v>378965.1</v>
      </c>
      <c r="G32" s="250">
        <v>257721.44</v>
      </c>
      <c r="H32" s="250">
        <v>0</v>
      </c>
    </row>
    <row r="33" spans="2:8" ht="51">
      <c r="B33" s="247" t="s">
        <v>383</v>
      </c>
      <c r="C33" s="250">
        <v>0</v>
      </c>
      <c r="D33" s="250">
        <v>0</v>
      </c>
      <c r="E33" s="250">
        <v>0</v>
      </c>
      <c r="F33" s="250">
        <v>0</v>
      </c>
      <c r="G33" s="250">
        <v>0</v>
      </c>
      <c r="H33" s="250">
        <v>0</v>
      </c>
    </row>
    <row r="34" spans="2:8" ht="38.25">
      <c r="B34" s="247" t="s">
        <v>382</v>
      </c>
      <c r="C34" s="250">
        <v>20609.36</v>
      </c>
      <c r="D34" s="250">
        <v>-20609.36</v>
      </c>
      <c r="E34" s="250">
        <v>0</v>
      </c>
      <c r="F34" s="250">
        <v>0</v>
      </c>
      <c r="G34" s="250">
        <v>0</v>
      </c>
      <c r="H34" s="250">
        <v>0</v>
      </c>
    </row>
    <row r="35" spans="2:8" ht="38.25">
      <c r="B35" s="247" t="s">
        <v>381</v>
      </c>
      <c r="C35" s="250">
        <v>0</v>
      </c>
      <c r="D35" s="250">
        <v>0</v>
      </c>
      <c r="E35" s="250">
        <v>0</v>
      </c>
      <c r="F35" s="250">
        <v>0</v>
      </c>
      <c r="G35" s="250">
        <v>0</v>
      </c>
      <c r="H35" s="250">
        <v>0</v>
      </c>
    </row>
    <row r="36" spans="2:8" ht="38.25">
      <c r="B36" s="247" t="s">
        <v>380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</row>
    <row r="37" spans="2:8" ht="38.25">
      <c r="B37" s="247" t="s">
        <v>379</v>
      </c>
      <c r="C37" s="250">
        <v>3084400.25</v>
      </c>
      <c r="D37" s="250">
        <v>2263.76</v>
      </c>
      <c r="E37" s="250">
        <v>3086664.01</v>
      </c>
      <c r="F37" s="250">
        <v>2719071.61</v>
      </c>
      <c r="G37" s="250">
        <v>691081.4</v>
      </c>
      <c r="H37" s="250">
        <v>367592.3999999999</v>
      </c>
    </row>
    <row r="38" spans="2:8" ht="38.25">
      <c r="B38" s="247" t="s">
        <v>378</v>
      </c>
      <c r="C38" s="250">
        <v>0</v>
      </c>
      <c r="D38" s="250">
        <v>12301.2</v>
      </c>
      <c r="E38" s="250">
        <v>12301.2</v>
      </c>
      <c r="F38" s="250">
        <v>12301.2</v>
      </c>
      <c r="G38" s="250">
        <v>0</v>
      </c>
      <c r="H38" s="250">
        <v>0</v>
      </c>
    </row>
    <row r="39" spans="2:8" ht="38.25">
      <c r="B39" s="247" t="s">
        <v>377</v>
      </c>
      <c r="C39" s="250">
        <v>864276.82</v>
      </c>
      <c r="D39" s="250">
        <v>406388</v>
      </c>
      <c r="E39" s="250">
        <v>1270664.8199999998</v>
      </c>
      <c r="F39" s="250">
        <v>1270664.82</v>
      </c>
      <c r="G39" s="250">
        <v>1266120.3</v>
      </c>
      <c r="H39" s="250">
        <v>0</v>
      </c>
    </row>
    <row r="40" spans="2:8" ht="25.5">
      <c r="B40" s="247" t="s">
        <v>376</v>
      </c>
      <c r="C40" s="250">
        <v>155249.98</v>
      </c>
      <c r="D40" s="250">
        <v>-148529.98</v>
      </c>
      <c r="E40" s="250">
        <v>6720</v>
      </c>
      <c r="F40" s="250">
        <v>6720</v>
      </c>
      <c r="G40" s="250">
        <v>6720</v>
      </c>
      <c r="H40" s="250">
        <v>0</v>
      </c>
    </row>
    <row r="41" spans="2:8" ht="25.5">
      <c r="B41" s="247" t="s">
        <v>375</v>
      </c>
      <c r="C41" s="250">
        <v>178611.34</v>
      </c>
      <c r="D41" s="250">
        <v>-173331.34</v>
      </c>
      <c r="E41" s="250">
        <v>5280</v>
      </c>
      <c r="F41" s="250">
        <v>5280</v>
      </c>
      <c r="G41" s="250">
        <v>5280</v>
      </c>
      <c r="H41" s="250">
        <v>0</v>
      </c>
    </row>
    <row r="42" spans="2:8" ht="25.5">
      <c r="B42" s="247" t="s">
        <v>374</v>
      </c>
      <c r="C42" s="250">
        <v>171506.62</v>
      </c>
      <c r="D42" s="250">
        <v>14681.22</v>
      </c>
      <c r="E42" s="250">
        <v>186187.84</v>
      </c>
      <c r="F42" s="250">
        <v>186187.84</v>
      </c>
      <c r="G42" s="250">
        <v>132130.4</v>
      </c>
      <c r="H42" s="250">
        <v>0</v>
      </c>
    </row>
    <row r="43" spans="2:8" ht="25.5">
      <c r="B43" s="247" t="s">
        <v>373</v>
      </c>
      <c r="C43" s="250">
        <v>150857.57</v>
      </c>
      <c r="D43" s="250">
        <v>-83798.39</v>
      </c>
      <c r="E43" s="250">
        <v>67059.18000000001</v>
      </c>
      <c r="F43" s="250">
        <v>67059.18</v>
      </c>
      <c r="G43" s="250">
        <v>19752.8</v>
      </c>
      <c r="H43" s="250">
        <v>0</v>
      </c>
    </row>
    <row r="44" spans="2:8" ht="25.5">
      <c r="B44" s="247" t="s">
        <v>372</v>
      </c>
      <c r="C44" s="250">
        <v>255721.46</v>
      </c>
      <c r="D44" s="250">
        <v>-94351.89</v>
      </c>
      <c r="E44" s="250">
        <v>161369.57</v>
      </c>
      <c r="F44" s="250">
        <v>161369.57</v>
      </c>
      <c r="G44" s="250">
        <v>4795.6</v>
      </c>
      <c r="H44" s="250">
        <v>0</v>
      </c>
    </row>
    <row r="45" spans="2:8" ht="25.5">
      <c r="B45" s="247" t="s">
        <v>371</v>
      </c>
      <c r="C45" s="250">
        <v>158470.08</v>
      </c>
      <c r="D45" s="250">
        <v>-152710.08</v>
      </c>
      <c r="E45" s="250">
        <v>5760</v>
      </c>
      <c r="F45" s="250">
        <v>5760</v>
      </c>
      <c r="G45" s="250">
        <v>5760</v>
      </c>
      <c r="H45" s="250">
        <v>0</v>
      </c>
    </row>
    <row r="46" spans="2:8" ht="38.25">
      <c r="B46" s="247" t="s">
        <v>370</v>
      </c>
      <c r="C46" s="250">
        <v>1188731.73</v>
      </c>
      <c r="D46" s="250">
        <v>-355404.43</v>
      </c>
      <c r="E46" s="250">
        <v>833327.3</v>
      </c>
      <c r="F46" s="250">
        <v>833327.3</v>
      </c>
      <c r="G46" s="250">
        <v>644631.14</v>
      </c>
      <c r="H46" s="250">
        <v>0</v>
      </c>
    </row>
    <row r="47" spans="2:8" ht="38.25">
      <c r="B47" s="247" t="s">
        <v>369</v>
      </c>
      <c r="C47" s="250">
        <v>22794</v>
      </c>
      <c r="D47" s="250">
        <v>107214.82</v>
      </c>
      <c r="E47" s="250">
        <v>130008.82</v>
      </c>
      <c r="F47" s="250">
        <v>130008.82</v>
      </c>
      <c r="G47" s="250">
        <v>13280</v>
      </c>
      <c r="H47" s="250">
        <v>0</v>
      </c>
    </row>
    <row r="48" spans="2:8" ht="25.5">
      <c r="B48" s="247" t="s">
        <v>368</v>
      </c>
      <c r="C48" s="250">
        <v>0</v>
      </c>
      <c r="D48" s="250">
        <v>7818.4</v>
      </c>
      <c r="E48" s="250">
        <v>7818.4</v>
      </c>
      <c r="F48" s="250">
        <v>7818.4</v>
      </c>
      <c r="G48" s="250">
        <v>0</v>
      </c>
      <c r="H48" s="250">
        <v>0</v>
      </c>
    </row>
    <row r="49" spans="2:8" ht="38.25">
      <c r="B49" s="247" t="s">
        <v>367</v>
      </c>
      <c r="C49" s="250">
        <v>0</v>
      </c>
      <c r="D49" s="250">
        <v>0</v>
      </c>
      <c r="E49" s="250">
        <v>0</v>
      </c>
      <c r="F49" s="250">
        <v>0</v>
      </c>
      <c r="G49" s="250">
        <v>0</v>
      </c>
      <c r="H49" s="250">
        <v>0</v>
      </c>
    </row>
    <row r="50" spans="2:8" ht="38.25">
      <c r="B50" s="247" t="s">
        <v>366</v>
      </c>
      <c r="C50" s="250">
        <v>0</v>
      </c>
      <c r="D50" s="250">
        <v>0</v>
      </c>
      <c r="E50" s="250">
        <v>0</v>
      </c>
      <c r="F50" s="250">
        <v>0</v>
      </c>
      <c r="G50" s="250">
        <v>0</v>
      </c>
      <c r="H50" s="250">
        <v>0</v>
      </c>
    </row>
    <row r="51" spans="2:8" ht="38.25">
      <c r="B51" s="247" t="s">
        <v>365</v>
      </c>
      <c r="C51" s="250">
        <v>1650079.1</v>
      </c>
      <c r="D51" s="250">
        <v>69192.65</v>
      </c>
      <c r="E51" s="250">
        <v>1719271.75</v>
      </c>
      <c r="F51" s="250">
        <v>1719271.75</v>
      </c>
      <c r="G51" s="250">
        <v>1043608.29</v>
      </c>
      <c r="H51" s="250">
        <v>0</v>
      </c>
    </row>
    <row r="52" spans="2:8" ht="51">
      <c r="B52" s="247" t="s">
        <v>364</v>
      </c>
      <c r="C52" s="250">
        <v>358659.65</v>
      </c>
      <c r="D52" s="250">
        <v>-269976.73</v>
      </c>
      <c r="E52" s="250">
        <v>88682.92000000004</v>
      </c>
      <c r="F52" s="250">
        <v>81094.6</v>
      </c>
      <c r="G52" s="250">
        <v>81094.6</v>
      </c>
      <c r="H52" s="250">
        <v>7588.320000000036</v>
      </c>
    </row>
    <row r="53" spans="2:8" ht="51">
      <c r="B53" s="247" t="s">
        <v>363</v>
      </c>
      <c r="C53" s="250">
        <v>392474.63</v>
      </c>
      <c r="D53" s="250">
        <v>-352629.63</v>
      </c>
      <c r="E53" s="250">
        <v>39845</v>
      </c>
      <c r="F53" s="250">
        <v>38957</v>
      </c>
      <c r="G53" s="250">
        <v>38957</v>
      </c>
      <c r="H53" s="250">
        <v>888</v>
      </c>
    </row>
    <row r="54" spans="2:8" ht="76.5">
      <c r="B54" s="247" t="s">
        <v>362</v>
      </c>
      <c r="C54" s="250">
        <v>338637.13</v>
      </c>
      <c r="D54" s="250">
        <v>-299717.13</v>
      </c>
      <c r="E54" s="250">
        <v>38920</v>
      </c>
      <c r="F54" s="250">
        <v>38032</v>
      </c>
      <c r="G54" s="250">
        <v>38032</v>
      </c>
      <c r="H54" s="250">
        <v>888</v>
      </c>
    </row>
    <row r="55" spans="2:8" ht="51">
      <c r="B55" s="247" t="s">
        <v>361</v>
      </c>
      <c r="C55" s="250">
        <v>326045.23</v>
      </c>
      <c r="D55" s="250">
        <v>-278704.82</v>
      </c>
      <c r="E55" s="250">
        <v>47340.409999999974</v>
      </c>
      <c r="F55" s="250">
        <v>46743.41</v>
      </c>
      <c r="G55" s="250">
        <v>46743.41</v>
      </c>
      <c r="H55" s="250">
        <v>596.9999999999709</v>
      </c>
    </row>
    <row r="56" spans="2:8" ht="38.25">
      <c r="B56" s="247" t="s">
        <v>360</v>
      </c>
      <c r="C56" s="250">
        <v>326045.23</v>
      </c>
      <c r="D56" s="250">
        <v>-286200.23</v>
      </c>
      <c r="E56" s="250">
        <v>39845</v>
      </c>
      <c r="F56" s="250">
        <v>39382.5</v>
      </c>
      <c r="G56" s="250">
        <v>39382.5</v>
      </c>
      <c r="H56" s="250">
        <v>462.5</v>
      </c>
    </row>
    <row r="57" spans="2:8" ht="51">
      <c r="B57" s="247" t="s">
        <v>359</v>
      </c>
      <c r="C57" s="250">
        <v>187296.6</v>
      </c>
      <c r="D57" s="250">
        <v>-161061.6</v>
      </c>
      <c r="E57" s="250">
        <v>26235</v>
      </c>
      <c r="F57" s="250">
        <v>26232</v>
      </c>
      <c r="G57" s="250">
        <v>24824</v>
      </c>
      <c r="H57" s="250">
        <v>3</v>
      </c>
    </row>
    <row r="58" spans="2:8" ht="25.5">
      <c r="B58" s="247" t="s">
        <v>358</v>
      </c>
      <c r="C58" s="250">
        <v>502207.32</v>
      </c>
      <c r="D58" s="250">
        <v>-256033.64</v>
      </c>
      <c r="E58" s="250">
        <v>246173.68</v>
      </c>
      <c r="F58" s="250">
        <v>246173.68</v>
      </c>
      <c r="G58" s="250">
        <v>176576</v>
      </c>
      <c r="H58" s="250">
        <v>0</v>
      </c>
    </row>
    <row r="59" spans="2:8" ht="51">
      <c r="B59" s="247" t="s">
        <v>357</v>
      </c>
      <c r="C59" s="250">
        <v>905496.62</v>
      </c>
      <c r="D59" s="250">
        <v>-388765.56</v>
      </c>
      <c r="E59" s="250">
        <v>516731.06</v>
      </c>
      <c r="F59" s="250">
        <v>516731.06</v>
      </c>
      <c r="G59" s="250">
        <v>480317.41</v>
      </c>
      <c r="H59" s="250">
        <v>0</v>
      </c>
    </row>
    <row r="60" spans="2:8" ht="51">
      <c r="B60" s="247" t="s">
        <v>356</v>
      </c>
      <c r="C60" s="250">
        <v>392795.66</v>
      </c>
      <c r="D60" s="250">
        <v>-110094.33</v>
      </c>
      <c r="E60" s="250">
        <v>282701.32999999996</v>
      </c>
      <c r="F60" s="250">
        <v>282701.33</v>
      </c>
      <c r="G60" s="250">
        <v>50795.91</v>
      </c>
      <c r="H60" s="250">
        <v>0</v>
      </c>
    </row>
    <row r="61" spans="2:8" ht="51">
      <c r="B61" s="247" t="s">
        <v>355</v>
      </c>
      <c r="C61" s="250">
        <v>2868351.29</v>
      </c>
      <c r="D61" s="250">
        <v>-712948.05</v>
      </c>
      <c r="E61" s="250">
        <v>2155403.24</v>
      </c>
      <c r="F61" s="250">
        <v>2155403.24</v>
      </c>
      <c r="G61" s="250">
        <v>2019444.28</v>
      </c>
      <c r="H61" s="250">
        <v>0</v>
      </c>
    </row>
    <row r="62" spans="2:8" ht="38.25">
      <c r="B62" s="247" t="s">
        <v>354</v>
      </c>
      <c r="C62" s="250">
        <v>2014084.38</v>
      </c>
      <c r="D62" s="250">
        <v>-1308958.41</v>
      </c>
      <c r="E62" s="250">
        <v>705125.97</v>
      </c>
      <c r="F62" s="250">
        <v>705125.97</v>
      </c>
      <c r="G62" s="250">
        <v>453799.12</v>
      </c>
      <c r="H62" s="250">
        <v>0</v>
      </c>
    </row>
    <row r="63" spans="2:8" ht="38.25">
      <c r="B63" s="247" t="s">
        <v>353</v>
      </c>
      <c r="C63" s="250">
        <v>73552.79</v>
      </c>
      <c r="D63" s="250">
        <v>-73552.79</v>
      </c>
      <c r="E63" s="250">
        <v>0</v>
      </c>
      <c r="F63" s="250">
        <v>0</v>
      </c>
      <c r="G63" s="250">
        <v>0</v>
      </c>
      <c r="H63" s="250">
        <v>0</v>
      </c>
    </row>
    <row r="64" spans="2:8" ht="38.25">
      <c r="B64" s="247" t="s">
        <v>352</v>
      </c>
      <c r="C64" s="250">
        <v>252704.12</v>
      </c>
      <c r="D64" s="250">
        <v>-97929</v>
      </c>
      <c r="E64" s="250">
        <v>154775.12</v>
      </c>
      <c r="F64" s="250">
        <v>154775.12</v>
      </c>
      <c r="G64" s="250">
        <v>154775.12</v>
      </c>
      <c r="H64" s="250">
        <v>0</v>
      </c>
    </row>
    <row r="65" spans="2:8" ht="38.25">
      <c r="B65" s="247" t="s">
        <v>351</v>
      </c>
      <c r="C65" s="250">
        <v>2069802.12</v>
      </c>
      <c r="D65" s="250">
        <v>-592600.25</v>
      </c>
      <c r="E65" s="250">
        <v>1477201.87</v>
      </c>
      <c r="F65" s="250">
        <v>1477201.87</v>
      </c>
      <c r="G65" s="250">
        <v>1388194.12</v>
      </c>
      <c r="H65" s="250">
        <v>0</v>
      </c>
    </row>
    <row r="66" spans="2:8" ht="38.25">
      <c r="B66" s="247" t="s">
        <v>350</v>
      </c>
      <c r="C66" s="250">
        <v>10700</v>
      </c>
      <c r="D66" s="250">
        <v>73814.8</v>
      </c>
      <c r="E66" s="250">
        <v>84514.8</v>
      </c>
      <c r="F66" s="250">
        <v>84514.8</v>
      </c>
      <c r="G66" s="250">
        <v>0</v>
      </c>
      <c r="H66" s="250">
        <v>0</v>
      </c>
    </row>
    <row r="67" spans="2:8" ht="38.25">
      <c r="B67" s="247" t="s">
        <v>349</v>
      </c>
      <c r="C67" s="250">
        <v>116612.76</v>
      </c>
      <c r="D67" s="250">
        <v>2826030.32</v>
      </c>
      <c r="E67" s="250">
        <v>2942643.0799999996</v>
      </c>
      <c r="F67" s="250">
        <v>2942643.08</v>
      </c>
      <c r="G67" s="250">
        <v>2393133.68</v>
      </c>
      <c r="H67" s="250">
        <v>0</v>
      </c>
    </row>
    <row r="68" spans="2:8" ht="38.25">
      <c r="B68" s="247" t="s">
        <v>348</v>
      </c>
      <c r="C68" s="250">
        <v>0</v>
      </c>
      <c r="D68" s="250">
        <v>0</v>
      </c>
      <c r="E68" s="250">
        <v>0</v>
      </c>
      <c r="F68" s="250">
        <v>0</v>
      </c>
      <c r="G68" s="250">
        <v>0</v>
      </c>
      <c r="H68" s="250">
        <v>0</v>
      </c>
    </row>
    <row r="69" spans="2:8" ht="63.75">
      <c r="B69" s="247" t="s">
        <v>347</v>
      </c>
      <c r="C69" s="250">
        <v>0</v>
      </c>
      <c r="D69" s="250">
        <v>0</v>
      </c>
      <c r="E69" s="250">
        <v>0</v>
      </c>
      <c r="F69" s="250">
        <v>0</v>
      </c>
      <c r="G69" s="250">
        <v>0</v>
      </c>
      <c r="H69" s="250">
        <v>0</v>
      </c>
    </row>
    <row r="70" spans="2:8" ht="63.75">
      <c r="B70" s="247" t="s">
        <v>346</v>
      </c>
      <c r="C70" s="250">
        <v>0</v>
      </c>
      <c r="D70" s="250">
        <v>0</v>
      </c>
      <c r="E70" s="250">
        <v>0</v>
      </c>
      <c r="F70" s="250">
        <v>0</v>
      </c>
      <c r="G70" s="250">
        <v>0</v>
      </c>
      <c r="H70" s="250">
        <v>0</v>
      </c>
    </row>
    <row r="71" spans="2:8" ht="38.25">
      <c r="B71" s="247" t="s">
        <v>345</v>
      </c>
      <c r="C71" s="250">
        <v>1505603.14</v>
      </c>
      <c r="D71" s="250">
        <v>1669483.46</v>
      </c>
      <c r="E71" s="250">
        <v>3175086.5999999996</v>
      </c>
      <c r="F71" s="250">
        <v>3155616.6</v>
      </c>
      <c r="G71" s="250">
        <v>2209887.28</v>
      </c>
      <c r="H71" s="250">
        <v>19469.999999999534</v>
      </c>
    </row>
    <row r="72" spans="2:8" ht="51">
      <c r="B72" s="247" t="s">
        <v>344</v>
      </c>
      <c r="C72" s="250">
        <v>0</v>
      </c>
      <c r="D72" s="250">
        <v>0</v>
      </c>
      <c r="E72" s="250">
        <v>0</v>
      </c>
      <c r="F72" s="250">
        <v>0</v>
      </c>
      <c r="G72" s="250">
        <v>0</v>
      </c>
      <c r="H72" s="250">
        <v>0</v>
      </c>
    </row>
    <row r="73" spans="2:8" ht="51">
      <c r="B73" s="247" t="s">
        <v>343</v>
      </c>
      <c r="C73" s="250">
        <v>0</v>
      </c>
      <c r="D73" s="250">
        <v>0</v>
      </c>
      <c r="E73" s="250">
        <v>0</v>
      </c>
      <c r="F73" s="250">
        <v>0</v>
      </c>
      <c r="G73" s="250">
        <v>0</v>
      </c>
      <c r="H73" s="250">
        <v>0</v>
      </c>
    </row>
    <row r="74" spans="2:8" ht="63.75">
      <c r="B74" s="247" t="s">
        <v>342</v>
      </c>
      <c r="C74" s="250">
        <v>0</v>
      </c>
      <c r="D74" s="250">
        <v>0</v>
      </c>
      <c r="E74" s="250">
        <v>0</v>
      </c>
      <c r="F74" s="250">
        <v>0</v>
      </c>
      <c r="G74" s="250">
        <v>0</v>
      </c>
      <c r="H74" s="250">
        <v>0</v>
      </c>
    </row>
    <row r="75" spans="2:8" ht="38.25">
      <c r="B75" s="247" t="s">
        <v>341</v>
      </c>
      <c r="C75" s="250">
        <v>0</v>
      </c>
      <c r="D75" s="250">
        <v>0</v>
      </c>
      <c r="E75" s="250">
        <v>0</v>
      </c>
      <c r="F75" s="250">
        <v>0</v>
      </c>
      <c r="G75" s="250">
        <v>0</v>
      </c>
      <c r="H75" s="250">
        <v>0</v>
      </c>
    </row>
    <row r="76" spans="2:8" ht="51">
      <c r="B76" s="247" t="s">
        <v>340</v>
      </c>
      <c r="C76" s="250">
        <v>0</v>
      </c>
      <c r="D76" s="250">
        <v>0</v>
      </c>
      <c r="E76" s="250">
        <v>0</v>
      </c>
      <c r="F76" s="250">
        <v>0</v>
      </c>
      <c r="G76" s="250">
        <v>0</v>
      </c>
      <c r="H76" s="250">
        <v>0</v>
      </c>
    </row>
    <row r="77" spans="2:8" ht="76.5">
      <c r="B77" s="247" t="s">
        <v>339</v>
      </c>
      <c r="C77" s="250">
        <v>0</v>
      </c>
      <c r="D77" s="250">
        <v>0</v>
      </c>
      <c r="E77" s="250">
        <v>0</v>
      </c>
      <c r="F77" s="250">
        <v>0</v>
      </c>
      <c r="G77" s="250">
        <v>0</v>
      </c>
      <c r="H77" s="250">
        <v>0</v>
      </c>
    </row>
    <row r="78" spans="2:8" ht="51">
      <c r="B78" s="247" t="s">
        <v>338</v>
      </c>
      <c r="C78" s="250">
        <v>0</v>
      </c>
      <c r="D78" s="250">
        <v>0</v>
      </c>
      <c r="E78" s="250">
        <v>0</v>
      </c>
      <c r="F78" s="250">
        <v>0</v>
      </c>
      <c r="G78" s="250">
        <v>0</v>
      </c>
      <c r="H78" s="250">
        <v>0</v>
      </c>
    </row>
    <row r="79" spans="2:8" ht="51">
      <c r="B79" s="247" t="s">
        <v>337</v>
      </c>
      <c r="C79" s="250">
        <v>0</v>
      </c>
      <c r="D79" s="250">
        <v>0</v>
      </c>
      <c r="E79" s="250">
        <v>0</v>
      </c>
      <c r="F79" s="250">
        <v>0</v>
      </c>
      <c r="G79" s="250">
        <v>0</v>
      </c>
      <c r="H79" s="250">
        <v>0</v>
      </c>
    </row>
    <row r="80" spans="2:8" ht="76.5">
      <c r="B80" s="247" t="s">
        <v>336</v>
      </c>
      <c r="C80" s="250">
        <v>0</v>
      </c>
      <c r="D80" s="250">
        <v>0</v>
      </c>
      <c r="E80" s="250">
        <v>0</v>
      </c>
      <c r="F80" s="250">
        <v>0</v>
      </c>
      <c r="G80" s="250">
        <v>0</v>
      </c>
      <c r="H80" s="250">
        <v>0</v>
      </c>
    </row>
    <row r="81" spans="2:8" ht="51">
      <c r="B81" s="247" t="s">
        <v>335</v>
      </c>
      <c r="C81" s="250">
        <v>0</v>
      </c>
      <c r="D81" s="250">
        <v>0</v>
      </c>
      <c r="E81" s="250">
        <v>0</v>
      </c>
      <c r="F81" s="250">
        <v>0</v>
      </c>
      <c r="G81" s="250">
        <v>0</v>
      </c>
      <c r="H81" s="250">
        <v>0</v>
      </c>
    </row>
    <row r="82" spans="2:8" ht="76.5">
      <c r="B82" s="247" t="s">
        <v>334</v>
      </c>
      <c r="C82" s="250">
        <v>0</v>
      </c>
      <c r="D82" s="250">
        <v>0</v>
      </c>
      <c r="E82" s="250">
        <v>0</v>
      </c>
      <c r="F82" s="250">
        <v>0</v>
      </c>
      <c r="G82" s="250">
        <v>0</v>
      </c>
      <c r="H82" s="250">
        <v>0</v>
      </c>
    </row>
    <row r="83" spans="2:8" ht="63.75">
      <c r="B83" s="247" t="s">
        <v>333</v>
      </c>
      <c r="C83" s="250">
        <v>0</v>
      </c>
      <c r="D83" s="250">
        <v>0</v>
      </c>
      <c r="E83" s="250">
        <v>0</v>
      </c>
      <c r="F83" s="250">
        <v>0</v>
      </c>
      <c r="G83" s="250">
        <v>0</v>
      </c>
      <c r="H83" s="250">
        <v>0</v>
      </c>
    </row>
    <row r="84" spans="2:8" ht="51">
      <c r="B84" s="247" t="s">
        <v>332</v>
      </c>
      <c r="C84" s="250">
        <v>0</v>
      </c>
      <c r="D84" s="250">
        <v>0</v>
      </c>
      <c r="E84" s="250">
        <v>0</v>
      </c>
      <c r="F84" s="250">
        <v>0</v>
      </c>
      <c r="G84" s="250">
        <v>0</v>
      </c>
      <c r="H84" s="250">
        <v>0</v>
      </c>
    </row>
    <row r="85" spans="2:8" ht="89.25">
      <c r="B85" s="247" t="s">
        <v>331</v>
      </c>
      <c r="C85" s="250">
        <v>0</v>
      </c>
      <c r="D85" s="250">
        <v>0</v>
      </c>
      <c r="E85" s="250">
        <v>0</v>
      </c>
      <c r="F85" s="250">
        <v>0</v>
      </c>
      <c r="G85" s="250">
        <v>0</v>
      </c>
      <c r="H85" s="250">
        <v>0</v>
      </c>
    </row>
    <row r="86" spans="2:8" ht="89.25">
      <c r="B86" s="247" t="s">
        <v>330</v>
      </c>
      <c r="C86" s="250">
        <v>0</v>
      </c>
      <c r="D86" s="250">
        <v>7263926.28</v>
      </c>
      <c r="E86" s="250">
        <v>7263926.28</v>
      </c>
      <c r="F86" s="250">
        <v>7261353.56</v>
      </c>
      <c r="G86" s="250">
        <v>7261353.56</v>
      </c>
      <c r="H86" s="250">
        <v>2572.7200000006706</v>
      </c>
    </row>
    <row r="87" spans="2:8" ht="76.5">
      <c r="B87" s="247" t="s">
        <v>329</v>
      </c>
      <c r="C87" s="250">
        <v>0</v>
      </c>
      <c r="D87" s="250">
        <v>0</v>
      </c>
      <c r="E87" s="250">
        <v>0</v>
      </c>
      <c r="F87" s="250">
        <v>0</v>
      </c>
      <c r="G87" s="250">
        <v>0</v>
      </c>
      <c r="H87" s="250">
        <v>0</v>
      </c>
    </row>
    <row r="88" spans="2:8" ht="63.75">
      <c r="B88" s="247" t="s">
        <v>328</v>
      </c>
      <c r="C88" s="250">
        <v>0</v>
      </c>
      <c r="D88" s="250">
        <v>0</v>
      </c>
      <c r="E88" s="250">
        <v>0</v>
      </c>
      <c r="F88" s="250">
        <v>0</v>
      </c>
      <c r="G88" s="250">
        <v>0</v>
      </c>
      <c r="H88" s="250">
        <v>0</v>
      </c>
    </row>
    <row r="89" spans="2:8" ht="89.25">
      <c r="B89" s="247" t="s">
        <v>327</v>
      </c>
      <c r="C89" s="250">
        <v>0</v>
      </c>
      <c r="D89" s="250">
        <v>0</v>
      </c>
      <c r="E89" s="250">
        <v>0</v>
      </c>
      <c r="F89" s="250">
        <v>0</v>
      </c>
      <c r="G89" s="250">
        <v>0</v>
      </c>
      <c r="H89" s="250">
        <v>0</v>
      </c>
    </row>
    <row r="90" spans="2:8" ht="89.25">
      <c r="B90" s="247" t="s">
        <v>326</v>
      </c>
      <c r="C90" s="250">
        <v>0</v>
      </c>
      <c r="D90" s="250">
        <v>0</v>
      </c>
      <c r="E90" s="250">
        <v>0</v>
      </c>
      <c r="F90" s="250">
        <v>0</v>
      </c>
      <c r="G90" s="250">
        <v>0</v>
      </c>
      <c r="H90" s="250">
        <v>0</v>
      </c>
    </row>
    <row r="91" spans="2:8" ht="89.25">
      <c r="B91" s="247" t="s">
        <v>325</v>
      </c>
      <c r="C91" s="250">
        <v>0</v>
      </c>
      <c r="D91" s="250">
        <v>0</v>
      </c>
      <c r="E91" s="250">
        <v>0</v>
      </c>
      <c r="F91" s="250">
        <v>0</v>
      </c>
      <c r="G91" s="250">
        <v>0</v>
      </c>
      <c r="H91" s="250">
        <v>0</v>
      </c>
    </row>
    <row r="92" spans="2:8" ht="89.25">
      <c r="B92" s="247" t="s">
        <v>324</v>
      </c>
      <c r="C92" s="250">
        <v>0</v>
      </c>
      <c r="D92" s="250">
        <v>7772</v>
      </c>
      <c r="E92" s="250">
        <v>7772</v>
      </c>
      <c r="F92" s="250">
        <v>0</v>
      </c>
      <c r="G92" s="250">
        <v>0</v>
      </c>
      <c r="H92" s="250">
        <v>7772</v>
      </c>
    </row>
    <row r="93" spans="2:8" ht="38.25">
      <c r="B93" s="247" t="s">
        <v>323</v>
      </c>
      <c r="C93" s="250">
        <v>5200000</v>
      </c>
      <c r="D93" s="250">
        <v>371106.39</v>
      </c>
      <c r="E93" s="250">
        <v>5571106.39</v>
      </c>
      <c r="F93" s="250">
        <v>3471311.2</v>
      </c>
      <c r="G93" s="250">
        <v>1286356.56</v>
      </c>
      <c r="H93" s="250">
        <v>2099795.1899999995</v>
      </c>
    </row>
    <row r="94" spans="2:8" ht="51">
      <c r="B94" s="245" t="s">
        <v>407</v>
      </c>
      <c r="C94" s="253">
        <v>5566044996</v>
      </c>
      <c r="D94" s="253">
        <v>143404258.47000018</v>
      </c>
      <c r="E94" s="253">
        <v>5709449254.47</v>
      </c>
      <c r="F94" s="253">
        <v>5707751042.990002</v>
      </c>
      <c r="G94" s="253">
        <v>5627287076.51</v>
      </c>
      <c r="H94" s="253">
        <v>1698211.4800000018</v>
      </c>
    </row>
    <row r="95" spans="2:8" ht="38.25">
      <c r="B95" s="248" t="s">
        <v>406</v>
      </c>
      <c r="C95" s="249">
        <v>950566.16</v>
      </c>
      <c r="D95" s="249">
        <v>-541492.43</v>
      </c>
      <c r="E95" s="249">
        <v>409073.73</v>
      </c>
      <c r="F95" s="249">
        <v>409073.73</v>
      </c>
      <c r="G95" s="249">
        <v>295036.59</v>
      </c>
      <c r="H95" s="254">
        <v>0</v>
      </c>
    </row>
    <row r="96" spans="2:8" ht="25.5">
      <c r="B96" s="248" t="s">
        <v>405</v>
      </c>
      <c r="C96" s="249">
        <v>308659.86</v>
      </c>
      <c r="D96" s="249">
        <v>-208298.36</v>
      </c>
      <c r="E96" s="249">
        <v>100361.5</v>
      </c>
      <c r="F96" s="249">
        <v>100361.5</v>
      </c>
      <c r="G96" s="249">
        <v>48373.75</v>
      </c>
      <c r="H96" s="254">
        <v>0</v>
      </c>
    </row>
    <row r="97" spans="2:8" ht="51">
      <c r="B97" s="248" t="s">
        <v>404</v>
      </c>
      <c r="C97" s="249">
        <v>276434.75</v>
      </c>
      <c r="D97" s="249">
        <v>-160879.31</v>
      </c>
      <c r="E97" s="249">
        <v>115555.44</v>
      </c>
      <c r="F97" s="249">
        <v>115555.44</v>
      </c>
      <c r="G97" s="249">
        <v>97613.45</v>
      </c>
      <c r="H97" s="254">
        <v>0</v>
      </c>
    </row>
    <row r="98" spans="2:8" ht="38.25">
      <c r="B98" s="248" t="s">
        <v>403</v>
      </c>
      <c r="C98" s="249">
        <v>0</v>
      </c>
      <c r="D98" s="249">
        <v>0</v>
      </c>
      <c r="E98" s="249">
        <v>0</v>
      </c>
      <c r="F98" s="249">
        <v>0</v>
      </c>
      <c r="G98" s="249">
        <v>0</v>
      </c>
      <c r="H98" s="254">
        <v>0</v>
      </c>
    </row>
    <row r="99" spans="2:8" ht="63.75">
      <c r="B99" s="248" t="s">
        <v>402</v>
      </c>
      <c r="C99" s="250">
        <v>27702</v>
      </c>
      <c r="D99" s="250">
        <v>-18087.17</v>
      </c>
      <c r="E99" s="250">
        <v>9614.830000000002</v>
      </c>
      <c r="F99" s="250">
        <v>9614.83</v>
      </c>
      <c r="G99" s="250">
        <v>7736.77</v>
      </c>
      <c r="H99" s="254">
        <v>0</v>
      </c>
    </row>
    <row r="100" spans="2:8" ht="38.25">
      <c r="B100" s="248" t="s">
        <v>401</v>
      </c>
      <c r="C100" s="250">
        <v>350174.75</v>
      </c>
      <c r="D100" s="250">
        <v>1874.29</v>
      </c>
      <c r="E100" s="250">
        <v>352049.04</v>
      </c>
      <c r="F100" s="250">
        <v>352049.04</v>
      </c>
      <c r="G100" s="250">
        <v>159929.7</v>
      </c>
      <c r="H100" s="254">
        <v>0</v>
      </c>
    </row>
    <row r="101" spans="2:8" ht="25.5">
      <c r="B101" s="248" t="s">
        <v>400</v>
      </c>
      <c r="C101" s="250">
        <v>23007</v>
      </c>
      <c r="D101" s="250">
        <v>-540.19</v>
      </c>
      <c r="E101" s="250">
        <v>22466.81</v>
      </c>
      <c r="F101" s="250">
        <v>22466.81</v>
      </c>
      <c r="G101" s="250">
        <v>16775.09</v>
      </c>
      <c r="H101" s="254">
        <v>0</v>
      </c>
    </row>
    <row r="102" spans="2:8" ht="51">
      <c r="B102" s="248" t="s">
        <v>399</v>
      </c>
      <c r="C102" s="250">
        <v>3660601.93</v>
      </c>
      <c r="D102" s="250">
        <v>657282.99</v>
      </c>
      <c r="E102" s="250">
        <v>4317884.92</v>
      </c>
      <c r="F102" s="250">
        <v>4317884.92</v>
      </c>
      <c r="G102" s="250">
        <v>3409088.62</v>
      </c>
      <c r="H102" s="254">
        <v>0</v>
      </c>
    </row>
    <row r="103" spans="2:8" ht="51">
      <c r="B103" s="247" t="s">
        <v>398</v>
      </c>
      <c r="C103" s="250">
        <v>1083212.84</v>
      </c>
      <c r="D103" s="250">
        <v>-1083212.84</v>
      </c>
      <c r="E103" s="250">
        <v>0</v>
      </c>
      <c r="F103" s="250">
        <v>0</v>
      </c>
      <c r="G103" s="250">
        <v>0</v>
      </c>
      <c r="H103" s="254">
        <v>0</v>
      </c>
    </row>
    <row r="104" spans="2:8" ht="38.25">
      <c r="B104" s="247" t="s">
        <v>397</v>
      </c>
      <c r="C104" s="250">
        <v>107214.8</v>
      </c>
      <c r="D104" s="250">
        <v>27683.5</v>
      </c>
      <c r="E104" s="250">
        <v>134898.3</v>
      </c>
      <c r="F104" s="250">
        <v>134898.3</v>
      </c>
      <c r="G104" s="250">
        <v>28806.65</v>
      </c>
      <c r="H104" s="254">
        <v>0</v>
      </c>
    </row>
    <row r="105" spans="2:8" ht="51">
      <c r="B105" s="247" t="s">
        <v>396</v>
      </c>
      <c r="C105" s="250">
        <v>48621.13</v>
      </c>
      <c r="D105" s="250">
        <v>133827.71</v>
      </c>
      <c r="E105" s="250">
        <v>182448.84</v>
      </c>
      <c r="F105" s="250">
        <v>182448.84</v>
      </c>
      <c r="G105" s="250">
        <v>158470.1</v>
      </c>
      <c r="H105" s="254">
        <v>0</v>
      </c>
    </row>
    <row r="106" spans="2:8" ht="25.5">
      <c r="B106" s="247" t="s">
        <v>395</v>
      </c>
      <c r="C106" s="250">
        <v>40189</v>
      </c>
      <c r="D106" s="250">
        <v>73358.45</v>
      </c>
      <c r="E106" s="250">
        <v>113547.45</v>
      </c>
      <c r="F106" s="250">
        <v>113547.45</v>
      </c>
      <c r="G106" s="250">
        <v>70865.12</v>
      </c>
      <c r="H106" s="254">
        <v>0</v>
      </c>
    </row>
    <row r="107" spans="2:8" ht="51">
      <c r="B107" s="247" t="s">
        <v>394</v>
      </c>
      <c r="C107" s="250">
        <v>32412620.69</v>
      </c>
      <c r="D107" s="250">
        <v>-51020.37</v>
      </c>
      <c r="E107" s="250">
        <v>32361600.32</v>
      </c>
      <c r="F107" s="250">
        <v>32361600.32</v>
      </c>
      <c r="G107" s="250">
        <v>24965735.52</v>
      </c>
      <c r="H107" s="254">
        <v>0</v>
      </c>
    </row>
    <row r="108" spans="2:8" ht="38.25">
      <c r="B108" s="247" t="s">
        <v>393</v>
      </c>
      <c r="C108" s="250">
        <v>104629.45</v>
      </c>
      <c r="D108" s="250">
        <v>-85398.04</v>
      </c>
      <c r="E108" s="250">
        <v>19231.410000000003</v>
      </c>
      <c r="F108" s="250">
        <v>19231.41</v>
      </c>
      <c r="G108" s="250">
        <v>19231.41</v>
      </c>
      <c r="H108" s="254">
        <v>0</v>
      </c>
    </row>
    <row r="109" spans="2:8" ht="38.25">
      <c r="B109" s="247" t="s">
        <v>392</v>
      </c>
      <c r="C109" s="250">
        <v>128713.8</v>
      </c>
      <c r="D109" s="250">
        <v>-52781.91</v>
      </c>
      <c r="E109" s="250">
        <v>75931.89</v>
      </c>
      <c r="F109" s="250">
        <v>75931.89</v>
      </c>
      <c r="G109" s="250">
        <v>62503.03</v>
      </c>
      <c r="H109" s="254">
        <v>0</v>
      </c>
    </row>
    <row r="110" spans="2:8" ht="51">
      <c r="B110" s="247" t="s">
        <v>391</v>
      </c>
      <c r="C110" s="250">
        <v>671002.23</v>
      </c>
      <c r="D110" s="250">
        <v>-623694.24</v>
      </c>
      <c r="E110" s="250">
        <v>47307.98999999999</v>
      </c>
      <c r="F110" s="250">
        <v>47307.99</v>
      </c>
      <c r="G110" s="250">
        <v>23193.93</v>
      </c>
      <c r="H110" s="254">
        <v>0</v>
      </c>
    </row>
    <row r="111" spans="2:8" ht="51">
      <c r="B111" s="247" t="s">
        <v>390</v>
      </c>
      <c r="C111" s="250">
        <v>378534278.03</v>
      </c>
      <c r="D111" s="250">
        <v>32012272.52</v>
      </c>
      <c r="E111" s="250">
        <v>410546550.54999995</v>
      </c>
      <c r="F111" s="250">
        <v>410546550.55</v>
      </c>
      <c r="G111" s="250">
        <v>391555669.58</v>
      </c>
      <c r="H111" s="254">
        <v>0</v>
      </c>
    </row>
    <row r="112" spans="2:8" ht="38.25">
      <c r="B112" s="247" t="s">
        <v>389</v>
      </c>
      <c r="C112" s="250">
        <v>854983.02</v>
      </c>
      <c r="D112" s="250">
        <v>-534098.22</v>
      </c>
      <c r="E112" s="250">
        <v>320884.80000000005</v>
      </c>
      <c r="F112" s="250">
        <v>320884.8</v>
      </c>
      <c r="G112" s="250">
        <v>147871.38</v>
      </c>
      <c r="H112" s="254">
        <v>0</v>
      </c>
    </row>
    <row r="113" spans="2:8" ht="51">
      <c r="B113" s="247" t="s">
        <v>388</v>
      </c>
      <c r="C113" s="250">
        <v>22190271.25</v>
      </c>
      <c r="D113" s="250">
        <v>-17491318.44</v>
      </c>
      <c r="E113" s="250">
        <v>4698952.809999999</v>
      </c>
      <c r="F113" s="250">
        <v>3980923.48</v>
      </c>
      <c r="G113" s="250">
        <v>2700936.01</v>
      </c>
      <c r="H113" s="254">
        <v>718029.3299999987</v>
      </c>
    </row>
    <row r="114" spans="2:8" ht="38.25">
      <c r="B114" s="247" t="s">
        <v>387</v>
      </c>
      <c r="C114" s="250">
        <v>108474.32</v>
      </c>
      <c r="D114" s="250">
        <v>25785.82</v>
      </c>
      <c r="E114" s="250">
        <v>134260.14</v>
      </c>
      <c r="F114" s="250">
        <v>134260.14</v>
      </c>
      <c r="G114" s="250">
        <v>52235.51</v>
      </c>
      <c r="H114" s="254">
        <v>0</v>
      </c>
    </row>
    <row r="115" spans="2:8" ht="38.25">
      <c r="B115" s="247" t="s">
        <v>386</v>
      </c>
      <c r="C115" s="250">
        <v>2320170.11</v>
      </c>
      <c r="D115" s="250">
        <v>103742.47</v>
      </c>
      <c r="E115" s="250">
        <v>2423912.58</v>
      </c>
      <c r="F115" s="250">
        <v>2423912.58</v>
      </c>
      <c r="G115" s="250">
        <v>782889.56</v>
      </c>
      <c r="H115" s="254">
        <v>0</v>
      </c>
    </row>
    <row r="116" spans="2:8" ht="38.25">
      <c r="B116" s="247" t="s">
        <v>385</v>
      </c>
      <c r="C116" s="250">
        <v>154122.77</v>
      </c>
      <c r="D116" s="250">
        <v>-62105.96</v>
      </c>
      <c r="E116" s="250">
        <v>92016.81</v>
      </c>
      <c r="F116" s="250">
        <v>92016.81</v>
      </c>
      <c r="G116" s="250">
        <v>86528.94</v>
      </c>
      <c r="H116" s="254">
        <v>0</v>
      </c>
    </row>
    <row r="117" spans="2:8" ht="25.5">
      <c r="B117" s="247" t="s">
        <v>384</v>
      </c>
      <c r="C117" s="250">
        <v>1013318.28</v>
      </c>
      <c r="D117" s="250">
        <v>-302762.04</v>
      </c>
      <c r="E117" s="250">
        <v>710556.24</v>
      </c>
      <c r="F117" s="250">
        <v>710556.24</v>
      </c>
      <c r="G117" s="250">
        <v>654926.64</v>
      </c>
      <c r="H117" s="254">
        <v>0</v>
      </c>
    </row>
    <row r="118" spans="2:8" ht="51">
      <c r="B118" s="247" t="s">
        <v>383</v>
      </c>
      <c r="C118" s="250">
        <v>0</v>
      </c>
      <c r="D118" s="250">
        <v>0</v>
      </c>
      <c r="E118" s="250">
        <v>0</v>
      </c>
      <c r="F118" s="250">
        <v>0</v>
      </c>
      <c r="G118" s="250">
        <v>0</v>
      </c>
      <c r="H118" s="254">
        <v>0</v>
      </c>
    </row>
    <row r="119" spans="2:8" ht="38.25">
      <c r="B119" s="247" t="s">
        <v>382</v>
      </c>
      <c r="C119" s="250">
        <v>277724.54</v>
      </c>
      <c r="D119" s="250">
        <v>-101399.6</v>
      </c>
      <c r="E119" s="250">
        <v>176324.93999999997</v>
      </c>
      <c r="F119" s="250">
        <v>176324.94</v>
      </c>
      <c r="G119" s="250">
        <v>92075.11</v>
      </c>
      <c r="H119" s="254">
        <v>0</v>
      </c>
    </row>
    <row r="120" spans="2:8" ht="38.25">
      <c r="B120" s="247" t="s">
        <v>381</v>
      </c>
      <c r="C120" s="250">
        <v>0</v>
      </c>
      <c r="D120" s="250">
        <v>0</v>
      </c>
      <c r="E120" s="250">
        <v>0</v>
      </c>
      <c r="F120" s="250">
        <v>0</v>
      </c>
      <c r="G120" s="250">
        <v>0</v>
      </c>
      <c r="H120" s="254">
        <v>0</v>
      </c>
    </row>
    <row r="121" spans="2:8" ht="38.25">
      <c r="B121" s="247" t="s">
        <v>380</v>
      </c>
      <c r="C121" s="250">
        <v>98754</v>
      </c>
      <c r="D121" s="250">
        <v>207352.34</v>
      </c>
      <c r="E121" s="250">
        <v>306106.33999999997</v>
      </c>
      <c r="F121" s="250">
        <v>306106.34</v>
      </c>
      <c r="G121" s="250">
        <v>226563.14</v>
      </c>
      <c r="H121" s="254">
        <v>0</v>
      </c>
    </row>
    <row r="122" spans="2:8" ht="38.25">
      <c r="B122" s="247" t="s">
        <v>379</v>
      </c>
      <c r="C122" s="250">
        <v>1475169.85</v>
      </c>
      <c r="D122" s="250">
        <v>-858650.71</v>
      </c>
      <c r="E122" s="250">
        <v>616519.1400000001</v>
      </c>
      <c r="F122" s="250">
        <v>592646.34</v>
      </c>
      <c r="G122" s="250">
        <v>170498</v>
      </c>
      <c r="H122" s="254">
        <v>23872.800000000163</v>
      </c>
    </row>
    <row r="123" spans="2:8" ht="38.25">
      <c r="B123" s="247" t="s">
        <v>378</v>
      </c>
      <c r="C123" s="250">
        <v>728127.58</v>
      </c>
      <c r="D123" s="250">
        <v>-688128.83</v>
      </c>
      <c r="E123" s="250">
        <v>39998.75</v>
      </c>
      <c r="F123" s="250">
        <v>39998.75</v>
      </c>
      <c r="G123" s="250">
        <v>39998.75</v>
      </c>
      <c r="H123" s="254">
        <v>0</v>
      </c>
    </row>
    <row r="124" spans="2:8" ht="38.25">
      <c r="B124" s="247" t="s">
        <v>377</v>
      </c>
      <c r="C124" s="250">
        <v>73884655.63</v>
      </c>
      <c r="D124" s="250">
        <v>-3213856.29</v>
      </c>
      <c r="E124" s="250">
        <v>70670799.33999999</v>
      </c>
      <c r="F124" s="250">
        <v>70670799.34</v>
      </c>
      <c r="G124" s="250">
        <v>70474836.51</v>
      </c>
      <c r="H124" s="254">
        <v>0</v>
      </c>
    </row>
    <row r="125" spans="2:8" ht="25.5">
      <c r="B125" s="247" t="s">
        <v>376</v>
      </c>
      <c r="C125" s="250">
        <v>3553013.1</v>
      </c>
      <c r="D125" s="250">
        <v>-2762904.43</v>
      </c>
      <c r="E125" s="250">
        <v>790108.6699999999</v>
      </c>
      <c r="F125" s="250">
        <v>790108.67</v>
      </c>
      <c r="G125" s="250">
        <v>735124.12</v>
      </c>
      <c r="H125" s="254">
        <v>0</v>
      </c>
    </row>
    <row r="126" spans="2:8" ht="25.5">
      <c r="B126" s="247" t="s">
        <v>375</v>
      </c>
      <c r="C126" s="250">
        <v>2726208.76</v>
      </c>
      <c r="D126" s="250">
        <v>-2127181.66</v>
      </c>
      <c r="E126" s="250">
        <v>599027.0999999996</v>
      </c>
      <c r="F126" s="250">
        <v>599027.1</v>
      </c>
      <c r="G126" s="250">
        <v>554474.71</v>
      </c>
      <c r="H126" s="254">
        <v>0</v>
      </c>
    </row>
    <row r="127" spans="2:8" ht="25.5">
      <c r="B127" s="247" t="s">
        <v>374</v>
      </c>
      <c r="C127" s="250">
        <v>3216590.46</v>
      </c>
      <c r="D127" s="250">
        <v>-2393754.04</v>
      </c>
      <c r="E127" s="250">
        <v>822836.4199999999</v>
      </c>
      <c r="F127" s="250">
        <v>822836.42</v>
      </c>
      <c r="G127" s="250">
        <v>686667.85</v>
      </c>
      <c r="H127" s="254">
        <v>0</v>
      </c>
    </row>
    <row r="128" spans="2:8" ht="25.5">
      <c r="B128" s="247" t="s">
        <v>373</v>
      </c>
      <c r="C128" s="250">
        <v>3475954.8</v>
      </c>
      <c r="D128" s="250">
        <v>-2920747.83</v>
      </c>
      <c r="E128" s="250">
        <v>555206.9699999997</v>
      </c>
      <c r="F128" s="250">
        <v>555206.97</v>
      </c>
      <c r="G128" s="250">
        <v>517776.04</v>
      </c>
      <c r="H128" s="254">
        <v>0</v>
      </c>
    </row>
    <row r="129" spans="2:8" ht="25.5">
      <c r="B129" s="247" t="s">
        <v>372</v>
      </c>
      <c r="C129" s="250">
        <v>3362130.28</v>
      </c>
      <c r="D129" s="250">
        <v>-2754847.08</v>
      </c>
      <c r="E129" s="250">
        <v>607283.1999999997</v>
      </c>
      <c r="F129" s="250">
        <v>607283.2</v>
      </c>
      <c r="G129" s="250">
        <v>493146.08</v>
      </c>
      <c r="H129" s="254">
        <v>0</v>
      </c>
    </row>
    <row r="130" spans="2:8" ht="25.5">
      <c r="B130" s="247" t="s">
        <v>371</v>
      </c>
      <c r="C130" s="250">
        <v>3209355.41</v>
      </c>
      <c r="D130" s="250">
        <v>-2574042.81</v>
      </c>
      <c r="E130" s="250">
        <v>635312.6000000001</v>
      </c>
      <c r="F130" s="250">
        <v>635312.6</v>
      </c>
      <c r="G130" s="250">
        <v>603313.24</v>
      </c>
      <c r="H130" s="254">
        <v>0</v>
      </c>
    </row>
    <row r="131" spans="2:8" ht="38.25">
      <c r="B131" s="247" t="s">
        <v>370</v>
      </c>
      <c r="C131" s="250">
        <v>1018643145.19</v>
      </c>
      <c r="D131" s="250">
        <v>-414176033.82</v>
      </c>
      <c r="E131" s="250">
        <v>604467111.3700001</v>
      </c>
      <c r="F131" s="250">
        <v>604467111.37</v>
      </c>
      <c r="G131" s="250">
        <v>604169651.03</v>
      </c>
      <c r="H131" s="254">
        <v>0</v>
      </c>
    </row>
    <row r="132" spans="2:8" ht="38.25">
      <c r="B132" s="247" t="s">
        <v>369</v>
      </c>
      <c r="C132" s="250">
        <v>171087.01</v>
      </c>
      <c r="D132" s="250">
        <v>125220.22</v>
      </c>
      <c r="E132" s="250">
        <v>296307.23</v>
      </c>
      <c r="F132" s="250">
        <v>296307.23</v>
      </c>
      <c r="G132" s="250">
        <v>12909.91</v>
      </c>
      <c r="H132" s="254">
        <v>0</v>
      </c>
    </row>
    <row r="133" spans="2:8" ht="25.5">
      <c r="B133" s="247" t="s">
        <v>368</v>
      </c>
      <c r="C133" s="250">
        <v>7740.45</v>
      </c>
      <c r="D133" s="250">
        <v>-7740.45</v>
      </c>
      <c r="E133" s="250">
        <v>0</v>
      </c>
      <c r="F133" s="250">
        <v>0</v>
      </c>
      <c r="G133" s="250">
        <v>0</v>
      </c>
      <c r="H133" s="254">
        <v>0</v>
      </c>
    </row>
    <row r="134" spans="2:8" ht="38.25">
      <c r="B134" s="247" t="s">
        <v>367</v>
      </c>
      <c r="C134" s="250">
        <v>40946.7</v>
      </c>
      <c r="D134" s="250">
        <v>-40946.7</v>
      </c>
      <c r="E134" s="250">
        <v>0</v>
      </c>
      <c r="F134" s="250">
        <v>0</v>
      </c>
      <c r="G134" s="250">
        <v>0</v>
      </c>
      <c r="H134" s="254">
        <v>0</v>
      </c>
    </row>
    <row r="135" spans="2:8" ht="38.25">
      <c r="B135" s="247" t="s">
        <v>366</v>
      </c>
      <c r="C135" s="250">
        <v>8465759.37</v>
      </c>
      <c r="D135" s="250">
        <v>-3830812.61</v>
      </c>
      <c r="E135" s="250">
        <v>4634946.76</v>
      </c>
      <c r="F135" s="250">
        <v>4634946.76</v>
      </c>
      <c r="G135" s="250">
        <v>4634946.76</v>
      </c>
      <c r="H135" s="254">
        <v>0</v>
      </c>
    </row>
    <row r="136" spans="2:8" ht="38.25">
      <c r="B136" s="247" t="s">
        <v>365</v>
      </c>
      <c r="C136" s="250">
        <v>2245628838.28</v>
      </c>
      <c r="D136" s="250">
        <v>-377651177.62</v>
      </c>
      <c r="E136" s="250">
        <v>1867977660.6600003</v>
      </c>
      <c r="F136" s="250">
        <v>1867977660.66</v>
      </c>
      <c r="G136" s="250">
        <v>1866863867.88</v>
      </c>
      <c r="H136" s="254">
        <v>0</v>
      </c>
    </row>
    <row r="137" spans="2:8" ht="51">
      <c r="B137" s="247" t="s">
        <v>364</v>
      </c>
      <c r="C137" s="250">
        <v>3595894.16</v>
      </c>
      <c r="D137" s="250">
        <v>-2943776.68</v>
      </c>
      <c r="E137" s="250">
        <v>652117.48</v>
      </c>
      <c r="F137" s="250">
        <v>652117.48</v>
      </c>
      <c r="G137" s="250">
        <v>651217.48</v>
      </c>
      <c r="H137" s="254">
        <v>0</v>
      </c>
    </row>
    <row r="138" spans="2:8" ht="51">
      <c r="B138" s="247" t="s">
        <v>363</v>
      </c>
      <c r="C138" s="250">
        <v>3034628.17</v>
      </c>
      <c r="D138" s="250">
        <v>-2411468.91</v>
      </c>
      <c r="E138" s="250">
        <v>623159.2599999998</v>
      </c>
      <c r="F138" s="250">
        <v>623159.26</v>
      </c>
      <c r="G138" s="250">
        <v>622259.26</v>
      </c>
      <c r="H138" s="254">
        <v>0</v>
      </c>
    </row>
    <row r="139" spans="2:8" ht="76.5">
      <c r="B139" s="247" t="s">
        <v>362</v>
      </c>
      <c r="C139" s="250">
        <v>2847724.09</v>
      </c>
      <c r="D139" s="250">
        <v>-2256802.6</v>
      </c>
      <c r="E139" s="250">
        <v>590921.4899999998</v>
      </c>
      <c r="F139" s="250">
        <v>590921.49</v>
      </c>
      <c r="G139" s="250">
        <v>588676.49</v>
      </c>
      <c r="H139" s="254">
        <v>0</v>
      </c>
    </row>
    <row r="140" spans="2:8" ht="51">
      <c r="B140" s="247" t="s">
        <v>361</v>
      </c>
      <c r="C140" s="250">
        <v>3530559.8</v>
      </c>
      <c r="D140" s="250">
        <v>-2834342.34</v>
      </c>
      <c r="E140" s="250">
        <v>696217.46</v>
      </c>
      <c r="F140" s="250">
        <v>696217.46</v>
      </c>
      <c r="G140" s="250">
        <v>695317.46</v>
      </c>
      <c r="H140" s="254">
        <v>0</v>
      </c>
    </row>
    <row r="141" spans="2:8" ht="38.25">
      <c r="B141" s="247" t="s">
        <v>360</v>
      </c>
      <c r="C141" s="250">
        <v>3499832.64</v>
      </c>
      <c r="D141" s="250">
        <v>-2810044.28</v>
      </c>
      <c r="E141" s="250">
        <v>689788.3600000003</v>
      </c>
      <c r="F141" s="250">
        <v>689788.36</v>
      </c>
      <c r="G141" s="250">
        <v>688888.36</v>
      </c>
      <c r="H141" s="254">
        <v>0</v>
      </c>
    </row>
    <row r="142" spans="2:8" ht="51">
      <c r="B142" s="247" t="s">
        <v>359</v>
      </c>
      <c r="C142" s="250">
        <v>3057621.19</v>
      </c>
      <c r="D142" s="250">
        <v>-2508846.43</v>
      </c>
      <c r="E142" s="250">
        <v>548774.7599999998</v>
      </c>
      <c r="F142" s="250">
        <v>548774.76</v>
      </c>
      <c r="G142" s="250">
        <v>548054.76</v>
      </c>
      <c r="H142" s="254">
        <v>0</v>
      </c>
    </row>
    <row r="143" spans="2:8" ht="25.5">
      <c r="B143" s="247" t="s">
        <v>358</v>
      </c>
      <c r="C143" s="250">
        <v>7983387.27</v>
      </c>
      <c r="D143" s="250">
        <v>-6659123.74</v>
      </c>
      <c r="E143" s="250">
        <v>1324263.5299999993</v>
      </c>
      <c r="F143" s="250">
        <v>1324263.53</v>
      </c>
      <c r="G143" s="250">
        <v>1323066.5</v>
      </c>
      <c r="H143" s="254">
        <v>0</v>
      </c>
    </row>
    <row r="144" spans="2:8" ht="51">
      <c r="B144" s="247" t="s">
        <v>357</v>
      </c>
      <c r="C144" s="250">
        <v>654344631.55</v>
      </c>
      <c r="D144" s="250">
        <v>103668456.98</v>
      </c>
      <c r="E144" s="250">
        <v>758013088.53</v>
      </c>
      <c r="F144" s="250">
        <v>758013088.53</v>
      </c>
      <c r="G144" s="250">
        <v>757910735.78</v>
      </c>
      <c r="H144" s="254">
        <v>0</v>
      </c>
    </row>
    <row r="145" spans="2:8" ht="51">
      <c r="B145" s="247" t="s">
        <v>356</v>
      </c>
      <c r="C145" s="250">
        <v>314288601.6</v>
      </c>
      <c r="D145" s="250">
        <v>439763223.34</v>
      </c>
      <c r="E145" s="250">
        <v>754051824.94</v>
      </c>
      <c r="F145" s="250">
        <v>754051824.94</v>
      </c>
      <c r="G145" s="250">
        <v>753850687.03</v>
      </c>
      <c r="H145" s="254">
        <v>0</v>
      </c>
    </row>
    <row r="146" spans="2:8" ht="51">
      <c r="B146" s="247" t="s">
        <v>355</v>
      </c>
      <c r="C146" s="250">
        <v>184923618.92</v>
      </c>
      <c r="D146" s="250">
        <v>217221872.61</v>
      </c>
      <c r="E146" s="250">
        <v>402145491.53</v>
      </c>
      <c r="F146" s="250">
        <v>402145491.53</v>
      </c>
      <c r="G146" s="250">
        <v>401365566.8</v>
      </c>
      <c r="H146" s="254">
        <v>0</v>
      </c>
    </row>
    <row r="147" spans="2:8" ht="38.25">
      <c r="B147" s="247" t="s">
        <v>354</v>
      </c>
      <c r="C147" s="250">
        <v>22989516.14</v>
      </c>
      <c r="D147" s="250">
        <v>29100698.83</v>
      </c>
      <c r="E147" s="250">
        <v>52090214.97</v>
      </c>
      <c r="F147" s="250">
        <v>52090214.97</v>
      </c>
      <c r="G147" s="250">
        <v>52077213.53</v>
      </c>
      <c r="H147" s="254">
        <v>0</v>
      </c>
    </row>
    <row r="148" spans="2:8" ht="38.25">
      <c r="B148" s="247" t="s">
        <v>353</v>
      </c>
      <c r="C148" s="250">
        <v>224985492.77</v>
      </c>
      <c r="D148" s="250">
        <v>-201840578.93</v>
      </c>
      <c r="E148" s="250">
        <v>23144913.840000004</v>
      </c>
      <c r="F148" s="250">
        <v>23144913.84</v>
      </c>
      <c r="G148" s="250">
        <v>22424553.59</v>
      </c>
      <c r="H148" s="254">
        <v>0</v>
      </c>
    </row>
    <row r="149" spans="2:8" ht="38.25">
      <c r="B149" s="247" t="s">
        <v>352</v>
      </c>
      <c r="C149" s="250">
        <v>89732986.08</v>
      </c>
      <c r="D149" s="250">
        <v>-59100305.75</v>
      </c>
      <c r="E149" s="250">
        <v>30632680.33</v>
      </c>
      <c r="F149" s="250">
        <v>30632680.33</v>
      </c>
      <c r="G149" s="250">
        <v>29999183.92</v>
      </c>
      <c r="H149" s="254">
        <v>0</v>
      </c>
    </row>
    <row r="150" spans="2:8" ht="38.25">
      <c r="B150" s="247" t="s">
        <v>351</v>
      </c>
      <c r="C150" s="250">
        <v>149369607.44</v>
      </c>
      <c r="D150" s="250">
        <v>237690066.49</v>
      </c>
      <c r="E150" s="250">
        <v>387059673.93</v>
      </c>
      <c r="F150" s="250">
        <v>387059673.93</v>
      </c>
      <c r="G150" s="250">
        <v>386797258.08</v>
      </c>
      <c r="H150" s="254">
        <v>0</v>
      </c>
    </row>
    <row r="151" spans="2:8" ht="38.25">
      <c r="B151" s="247" t="s">
        <v>350</v>
      </c>
      <c r="C151" s="250">
        <v>24196</v>
      </c>
      <c r="D151" s="250">
        <v>-7165.68</v>
      </c>
      <c r="E151" s="250">
        <v>17030.32</v>
      </c>
      <c r="F151" s="250">
        <v>17030.32</v>
      </c>
      <c r="G151" s="250">
        <v>12711.26</v>
      </c>
      <c r="H151" s="254">
        <v>0</v>
      </c>
    </row>
    <row r="152" spans="2:8" ht="38.25">
      <c r="B152" s="247" t="s">
        <v>349</v>
      </c>
      <c r="C152" s="250">
        <v>66752568.11</v>
      </c>
      <c r="D152" s="250">
        <v>70310370.47</v>
      </c>
      <c r="E152" s="250">
        <v>137062938.57999998</v>
      </c>
      <c r="F152" s="250">
        <v>137062938.58</v>
      </c>
      <c r="G152" s="250">
        <v>137046931.83</v>
      </c>
      <c r="H152" s="254">
        <v>0</v>
      </c>
    </row>
    <row r="153" spans="2:8" ht="38.25">
      <c r="B153" s="247" t="s">
        <v>348</v>
      </c>
      <c r="C153" s="250">
        <v>0</v>
      </c>
      <c r="D153" s="250">
        <v>0</v>
      </c>
      <c r="E153" s="250">
        <v>0</v>
      </c>
      <c r="F153" s="250">
        <v>0</v>
      </c>
      <c r="G153" s="250">
        <v>0</v>
      </c>
      <c r="H153" s="254">
        <v>0</v>
      </c>
    </row>
    <row r="154" spans="2:8" ht="63.75">
      <c r="B154" s="247" t="s">
        <v>347</v>
      </c>
      <c r="C154" s="250">
        <v>14417</v>
      </c>
      <c r="D154" s="250">
        <v>-4840.76</v>
      </c>
      <c r="E154" s="250">
        <v>9576.24</v>
      </c>
      <c r="F154" s="250">
        <v>9576.24</v>
      </c>
      <c r="G154" s="250">
        <v>7182.18</v>
      </c>
      <c r="H154" s="254">
        <v>0</v>
      </c>
    </row>
    <row r="155" spans="2:8" ht="63.75">
      <c r="B155" s="247" t="s">
        <v>346</v>
      </c>
      <c r="C155" s="250">
        <v>20106</v>
      </c>
      <c r="D155" s="250">
        <v>-2748.01</v>
      </c>
      <c r="E155" s="250">
        <v>17357.989999999998</v>
      </c>
      <c r="F155" s="250">
        <v>17357.99</v>
      </c>
      <c r="G155" s="250">
        <v>13015.95</v>
      </c>
      <c r="H155" s="254">
        <v>0</v>
      </c>
    </row>
    <row r="156" spans="2:8" ht="38.25">
      <c r="B156" s="247" t="s">
        <v>345</v>
      </c>
      <c r="C156" s="250">
        <v>16598061.49</v>
      </c>
      <c r="D156" s="250">
        <v>-10338275.88</v>
      </c>
      <c r="E156" s="250">
        <v>6259785.609999999</v>
      </c>
      <c r="F156" s="250">
        <v>6259785.61</v>
      </c>
      <c r="G156" s="250">
        <v>3743085.29</v>
      </c>
      <c r="H156" s="254">
        <v>0</v>
      </c>
    </row>
    <row r="157" spans="2:8" ht="51">
      <c r="B157" s="247" t="s">
        <v>344</v>
      </c>
      <c r="C157" s="250">
        <v>0</v>
      </c>
      <c r="D157" s="250">
        <v>0</v>
      </c>
      <c r="E157" s="250">
        <v>0</v>
      </c>
      <c r="F157" s="250">
        <v>0</v>
      </c>
      <c r="G157" s="250">
        <v>0</v>
      </c>
      <c r="H157" s="254">
        <v>0</v>
      </c>
    </row>
    <row r="158" spans="2:8" ht="51">
      <c r="B158" s="247" t="s">
        <v>343</v>
      </c>
      <c r="C158" s="250">
        <v>117376</v>
      </c>
      <c r="D158" s="250">
        <v>-86855.04</v>
      </c>
      <c r="E158" s="250">
        <v>30520.960000000006</v>
      </c>
      <c r="F158" s="250">
        <v>30520.96</v>
      </c>
      <c r="G158" s="250">
        <v>22732.71</v>
      </c>
      <c r="H158" s="254">
        <v>0</v>
      </c>
    </row>
    <row r="159" spans="2:8" ht="63.75">
      <c r="B159" s="247" t="s">
        <v>342</v>
      </c>
      <c r="C159" s="250">
        <v>0</v>
      </c>
      <c r="D159" s="250">
        <v>113761834.62</v>
      </c>
      <c r="E159" s="250">
        <v>113761834.62</v>
      </c>
      <c r="F159" s="250">
        <v>113722230.09</v>
      </c>
      <c r="G159" s="250">
        <v>96902852.93</v>
      </c>
      <c r="H159" s="254">
        <v>39604.53000000119</v>
      </c>
    </row>
    <row r="160" spans="2:8" ht="38.25">
      <c r="B160" s="247" t="s">
        <v>341</v>
      </c>
      <c r="C160" s="250">
        <v>0</v>
      </c>
      <c r="D160" s="250">
        <v>14508411.81</v>
      </c>
      <c r="E160" s="250">
        <v>14508411.81</v>
      </c>
      <c r="F160" s="250">
        <v>14344672.86</v>
      </c>
      <c r="G160" s="250">
        <v>3159849.28</v>
      </c>
      <c r="H160" s="254">
        <v>163738.95000000112</v>
      </c>
    </row>
    <row r="161" spans="2:8" ht="51">
      <c r="B161" s="247" t="s">
        <v>340</v>
      </c>
      <c r="C161" s="250">
        <v>0</v>
      </c>
      <c r="D161" s="250">
        <v>0</v>
      </c>
      <c r="E161" s="250">
        <v>0</v>
      </c>
      <c r="F161" s="250">
        <v>0</v>
      </c>
      <c r="G161" s="250">
        <v>0</v>
      </c>
      <c r="H161" s="254">
        <v>0</v>
      </c>
    </row>
    <row r="162" spans="2:8" ht="76.5">
      <c r="B162" s="247" t="s">
        <v>339</v>
      </c>
      <c r="C162" s="250">
        <v>0</v>
      </c>
      <c r="D162" s="250">
        <v>0</v>
      </c>
      <c r="E162" s="250">
        <v>0</v>
      </c>
      <c r="F162" s="250">
        <v>0</v>
      </c>
      <c r="G162" s="250">
        <v>0</v>
      </c>
      <c r="H162" s="254">
        <v>0</v>
      </c>
    </row>
    <row r="163" spans="2:8" ht="51">
      <c r="B163" s="247" t="s">
        <v>338</v>
      </c>
      <c r="C163" s="250">
        <v>0</v>
      </c>
      <c r="D163" s="250">
        <v>1265537.81</v>
      </c>
      <c r="E163" s="250">
        <v>1265537.81</v>
      </c>
      <c r="F163" s="250">
        <v>1263325.81</v>
      </c>
      <c r="G163" s="250">
        <v>836576.49</v>
      </c>
      <c r="H163" s="254">
        <v>2212</v>
      </c>
    </row>
    <row r="164" spans="2:8" ht="51">
      <c r="B164" s="247" t="s">
        <v>337</v>
      </c>
      <c r="C164" s="250">
        <v>0</v>
      </c>
      <c r="D164" s="250">
        <v>269437.34</v>
      </c>
      <c r="E164" s="250">
        <v>269437.34</v>
      </c>
      <c r="F164" s="250">
        <v>143200</v>
      </c>
      <c r="G164" s="250">
        <v>0</v>
      </c>
      <c r="H164" s="254">
        <v>126237.34000000003</v>
      </c>
    </row>
    <row r="165" spans="2:8" ht="76.5">
      <c r="B165" s="247" t="s">
        <v>336</v>
      </c>
      <c r="C165" s="250">
        <v>0</v>
      </c>
      <c r="D165" s="250">
        <v>0</v>
      </c>
      <c r="E165" s="250">
        <v>0</v>
      </c>
      <c r="F165" s="250">
        <v>0</v>
      </c>
      <c r="G165" s="250">
        <v>0</v>
      </c>
      <c r="H165" s="254">
        <v>0</v>
      </c>
    </row>
    <row r="166" spans="2:8" ht="51">
      <c r="B166" s="247" t="s">
        <v>335</v>
      </c>
      <c r="C166" s="250">
        <v>0</v>
      </c>
      <c r="D166" s="250">
        <v>0</v>
      </c>
      <c r="E166" s="250">
        <v>0</v>
      </c>
      <c r="F166" s="250">
        <v>0</v>
      </c>
      <c r="G166" s="250">
        <v>0</v>
      </c>
      <c r="H166" s="254">
        <v>0</v>
      </c>
    </row>
    <row r="167" spans="2:8" ht="76.5">
      <c r="B167" s="247" t="s">
        <v>334</v>
      </c>
      <c r="C167" s="250">
        <v>0</v>
      </c>
      <c r="D167" s="250">
        <v>0</v>
      </c>
      <c r="E167" s="250">
        <v>0</v>
      </c>
      <c r="F167" s="250">
        <v>0</v>
      </c>
      <c r="G167" s="250">
        <v>0</v>
      </c>
      <c r="H167" s="254">
        <v>0</v>
      </c>
    </row>
    <row r="168" spans="2:8" ht="63.75">
      <c r="B168" s="247" t="s">
        <v>333</v>
      </c>
      <c r="C168" s="250">
        <v>0</v>
      </c>
      <c r="D168" s="250">
        <v>807321</v>
      </c>
      <c r="E168" s="250">
        <v>807321</v>
      </c>
      <c r="F168" s="250">
        <v>806183</v>
      </c>
      <c r="G168" s="250">
        <v>20183</v>
      </c>
      <c r="H168" s="254">
        <v>1138</v>
      </c>
    </row>
    <row r="169" spans="2:8" ht="51">
      <c r="B169" s="247" t="s">
        <v>332</v>
      </c>
      <c r="C169" s="250">
        <v>0</v>
      </c>
      <c r="D169" s="250">
        <v>5442952.99</v>
      </c>
      <c r="E169" s="250">
        <v>5442952.99</v>
      </c>
      <c r="F169" s="250">
        <v>4864461.02</v>
      </c>
      <c r="G169" s="250">
        <v>346048.23</v>
      </c>
      <c r="H169" s="254">
        <v>578491.9700000007</v>
      </c>
    </row>
    <row r="170" spans="2:8" ht="89.25">
      <c r="B170" s="247" t="s">
        <v>331</v>
      </c>
      <c r="C170" s="250">
        <v>0</v>
      </c>
      <c r="D170" s="250">
        <v>0</v>
      </c>
      <c r="E170" s="250">
        <v>0</v>
      </c>
      <c r="F170" s="250">
        <v>0</v>
      </c>
      <c r="G170" s="250">
        <v>0</v>
      </c>
      <c r="H170" s="254">
        <v>0</v>
      </c>
    </row>
    <row r="171" spans="2:8" ht="89.25">
      <c r="B171" s="247" t="s">
        <v>330</v>
      </c>
      <c r="C171" s="250">
        <v>0</v>
      </c>
      <c r="D171" s="250">
        <v>0</v>
      </c>
      <c r="E171" s="250">
        <v>0</v>
      </c>
      <c r="F171" s="250">
        <v>0</v>
      </c>
      <c r="G171" s="250">
        <v>0</v>
      </c>
      <c r="H171" s="254">
        <v>0</v>
      </c>
    </row>
    <row r="172" spans="2:8" ht="76.5">
      <c r="B172" s="247" t="s">
        <v>329</v>
      </c>
      <c r="C172" s="250">
        <v>0</v>
      </c>
      <c r="D172" s="250">
        <v>0</v>
      </c>
      <c r="E172" s="250">
        <v>0</v>
      </c>
      <c r="F172" s="250">
        <v>0</v>
      </c>
      <c r="G172" s="250">
        <v>0</v>
      </c>
      <c r="H172" s="254">
        <v>0</v>
      </c>
    </row>
    <row r="173" spans="2:8" ht="63.75">
      <c r="B173" s="247" t="s">
        <v>328</v>
      </c>
      <c r="C173" s="250">
        <v>0</v>
      </c>
      <c r="D173" s="250">
        <v>914336.36</v>
      </c>
      <c r="E173" s="250">
        <v>914336.36</v>
      </c>
      <c r="F173" s="250">
        <v>914331.08</v>
      </c>
      <c r="G173" s="250">
        <v>0</v>
      </c>
      <c r="H173" s="254">
        <v>5.28000000002794</v>
      </c>
    </row>
    <row r="174" spans="2:8" ht="89.25">
      <c r="B174" s="247" t="s">
        <v>327</v>
      </c>
      <c r="C174" s="250">
        <v>0</v>
      </c>
      <c r="D174" s="250">
        <v>1355507.23</v>
      </c>
      <c r="E174" s="250">
        <v>1355507.23</v>
      </c>
      <c r="F174" s="250">
        <v>1355504.05</v>
      </c>
      <c r="G174" s="250">
        <v>0</v>
      </c>
      <c r="H174" s="254">
        <v>3.1799999999348074</v>
      </c>
    </row>
    <row r="175" spans="2:8" ht="89.25">
      <c r="B175" s="247" t="s">
        <v>326</v>
      </c>
      <c r="C175" s="250">
        <v>0</v>
      </c>
      <c r="D175" s="250">
        <v>1881463.75</v>
      </c>
      <c r="E175" s="250">
        <v>1881463.75</v>
      </c>
      <c r="F175" s="250">
        <v>1849415.21</v>
      </c>
      <c r="G175" s="250">
        <v>0</v>
      </c>
      <c r="H175" s="254">
        <v>32048.540000000037</v>
      </c>
    </row>
    <row r="176" spans="2:8" ht="89.25">
      <c r="B176" s="247" t="s">
        <v>325</v>
      </c>
      <c r="C176" s="250">
        <v>0</v>
      </c>
      <c r="D176" s="250">
        <v>2273155.56</v>
      </c>
      <c r="E176" s="250">
        <v>2273155.56</v>
      </c>
      <c r="F176" s="250">
        <v>2270325.9</v>
      </c>
      <c r="G176" s="250">
        <v>12961.84</v>
      </c>
      <c r="H176" s="254">
        <v>2829.660000000149</v>
      </c>
    </row>
    <row r="177" spans="2:8" ht="89.25">
      <c r="B177" s="247" t="s">
        <v>324</v>
      </c>
      <c r="C177" s="250">
        <v>0</v>
      </c>
      <c r="D177" s="250">
        <v>924300</v>
      </c>
      <c r="E177" s="250">
        <v>924300</v>
      </c>
      <c r="F177" s="250">
        <v>914300.1</v>
      </c>
      <c r="G177" s="250">
        <v>0</v>
      </c>
      <c r="H177" s="254">
        <v>9999.900000000023</v>
      </c>
    </row>
    <row r="178" spans="2:8" ht="38.25">
      <c r="B178" s="247" t="s">
        <v>323</v>
      </c>
      <c r="C178" s="250">
        <v>0</v>
      </c>
      <c r="D178" s="250">
        <v>0</v>
      </c>
      <c r="E178" s="250">
        <v>0</v>
      </c>
      <c r="F178" s="250">
        <v>0</v>
      </c>
      <c r="G178" s="250">
        <v>0</v>
      </c>
      <c r="H178" s="254">
        <v>0</v>
      </c>
    </row>
    <row r="179" spans="2:8" ht="12.75">
      <c r="B179" s="247"/>
      <c r="C179" s="250"/>
      <c r="D179" s="250"/>
      <c r="E179" s="250"/>
      <c r="F179" s="250"/>
      <c r="G179" s="250"/>
      <c r="H179" s="254"/>
    </row>
    <row r="180" spans="2:8" ht="38.25">
      <c r="B180" s="244" t="s">
        <v>202</v>
      </c>
      <c r="C180" s="251">
        <v>5700265996</v>
      </c>
      <c r="D180" s="251">
        <v>203070089.81000018</v>
      </c>
      <c r="E180" s="251">
        <v>5903336085.81</v>
      </c>
      <c r="F180" s="251">
        <v>5867033209.340002</v>
      </c>
      <c r="G180" s="251">
        <v>5735970573.91</v>
      </c>
      <c r="H180" s="251">
        <v>36302876.470000006</v>
      </c>
    </row>
    <row r="181" spans="2:8" ht="13.5" thickBot="1">
      <c r="B181" s="246"/>
      <c r="C181" s="255"/>
      <c r="D181" s="255"/>
      <c r="E181" s="255"/>
      <c r="F181" s="255"/>
      <c r="G181" s="255"/>
      <c r="H181" s="255"/>
    </row>
    <row r="1802" spans="2:8" ht="12.75">
      <c r="B1802" s="256"/>
      <c r="C1802" s="256"/>
      <c r="D1802" s="256"/>
      <c r="E1802" s="256"/>
      <c r="F1802" s="256"/>
      <c r="G1802" s="256"/>
      <c r="H1802" s="25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view="pageBreakPreview" zoomScale="60" zoomScalePageLayoutView="0" workbookViewId="0" topLeftCell="A1">
      <pane ySplit="9" topLeftCell="A10" activePane="bottomLeft" state="frozen"/>
      <selection pane="topLeft" activeCell="C20" sqref="C20"/>
      <selection pane="bottomLeft" activeCell="C20" sqref="C20"/>
    </sheetView>
  </sheetViews>
  <sheetFormatPr defaultColWidth="11.00390625" defaultRowHeight="15"/>
  <cols>
    <col min="1" max="1" width="52.8515625" style="1" customWidth="1"/>
    <col min="2" max="2" width="18.7109375" style="1" bestFit="1" customWidth="1"/>
    <col min="3" max="3" width="17.57421875" style="1" bestFit="1" customWidth="1"/>
    <col min="4" max="5" width="19.00390625" style="1" bestFit="1" customWidth="1"/>
    <col min="6" max="6" width="18.00390625" style="1" bestFit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82" t="s">
        <v>120</v>
      </c>
      <c r="B2" s="183"/>
      <c r="C2" s="183"/>
      <c r="D2" s="183"/>
      <c r="E2" s="183"/>
      <c r="F2" s="183"/>
      <c r="G2" s="223"/>
    </row>
    <row r="3" spans="1:7" ht="12.75">
      <c r="A3" s="207" t="s">
        <v>245</v>
      </c>
      <c r="B3" s="224"/>
      <c r="C3" s="224"/>
      <c r="D3" s="224"/>
      <c r="E3" s="224"/>
      <c r="F3" s="224"/>
      <c r="G3" s="225"/>
    </row>
    <row r="4" spans="1:7" ht="12.75">
      <c r="A4" s="207" t="s">
        <v>244</v>
      </c>
      <c r="B4" s="224"/>
      <c r="C4" s="224"/>
      <c r="D4" s="224"/>
      <c r="E4" s="224"/>
      <c r="F4" s="224"/>
      <c r="G4" s="225"/>
    </row>
    <row r="5" spans="1:7" ht="12.75">
      <c r="A5" s="207" t="s">
        <v>173</v>
      </c>
      <c r="B5" s="224"/>
      <c r="C5" s="224"/>
      <c r="D5" s="224"/>
      <c r="E5" s="224"/>
      <c r="F5" s="224"/>
      <c r="G5" s="225"/>
    </row>
    <row r="6" spans="1:7" ht="13.5" thickBot="1">
      <c r="A6" s="210" t="s">
        <v>1</v>
      </c>
      <c r="B6" s="211"/>
      <c r="C6" s="211"/>
      <c r="D6" s="211"/>
      <c r="E6" s="211"/>
      <c r="F6" s="211"/>
      <c r="G6" s="226"/>
    </row>
    <row r="7" spans="1:7" ht="15.75" customHeight="1">
      <c r="A7" s="182" t="s">
        <v>2</v>
      </c>
      <c r="B7" s="232" t="s">
        <v>243</v>
      </c>
      <c r="C7" s="233"/>
      <c r="D7" s="233"/>
      <c r="E7" s="233"/>
      <c r="F7" s="234"/>
      <c r="G7" s="215" t="s">
        <v>242</v>
      </c>
    </row>
    <row r="8" spans="1:7" ht="15.75" customHeight="1" thickBot="1">
      <c r="A8" s="207"/>
      <c r="B8" s="188"/>
      <c r="C8" s="189"/>
      <c r="D8" s="189"/>
      <c r="E8" s="189"/>
      <c r="F8" s="190"/>
      <c r="G8" s="235"/>
    </row>
    <row r="9" spans="1:7" ht="26.25" thickBot="1">
      <c r="A9" s="210"/>
      <c r="B9" s="67" t="s">
        <v>241</v>
      </c>
      <c r="C9" s="20" t="s">
        <v>240</v>
      </c>
      <c r="D9" s="20" t="s">
        <v>239</v>
      </c>
      <c r="E9" s="20" t="s">
        <v>238</v>
      </c>
      <c r="F9" s="20" t="s">
        <v>237</v>
      </c>
      <c r="G9" s="216"/>
    </row>
    <row r="10" spans="1:7" ht="12.75">
      <c r="A10" s="66"/>
      <c r="B10" s="65"/>
      <c r="C10" s="65"/>
      <c r="D10" s="65"/>
      <c r="E10" s="65"/>
      <c r="F10" s="65"/>
      <c r="G10" s="65"/>
    </row>
    <row r="11" spans="1:7" ht="12.75">
      <c r="A11" s="59" t="s">
        <v>236</v>
      </c>
      <c r="B11" s="58">
        <f aca="true" t="shared" si="0" ref="B11:G11">B12+B22+B31+B42</f>
        <v>134221000</v>
      </c>
      <c r="C11" s="58">
        <f t="shared" si="0"/>
        <v>59665831.34</v>
      </c>
      <c r="D11" s="58">
        <f t="shared" si="0"/>
        <v>193886831.34</v>
      </c>
      <c r="E11" s="58">
        <f t="shared" si="0"/>
        <v>159282166.35</v>
      </c>
      <c r="F11" s="58">
        <f t="shared" si="0"/>
        <v>108683497.4</v>
      </c>
      <c r="G11" s="58">
        <f t="shared" si="0"/>
        <v>34604664.99000001</v>
      </c>
    </row>
    <row r="12" spans="1:7" ht="12.75">
      <c r="A12" s="59" t="s">
        <v>234</v>
      </c>
      <c r="B12" s="58">
        <f>SUM(B13:B20)</f>
        <v>0</v>
      </c>
      <c r="C12" s="58">
        <v>0</v>
      </c>
      <c r="D12" s="58">
        <v>0</v>
      </c>
      <c r="E12" s="58">
        <f>SUM(E13:E20)</f>
        <v>0</v>
      </c>
      <c r="F12" s="58">
        <f>SUM(F13:F20)</f>
        <v>0</v>
      </c>
      <c r="G12" s="58">
        <f aca="true" t="shared" si="1" ref="G12:G20">D12-E12</f>
        <v>0</v>
      </c>
    </row>
    <row r="13" spans="1:7" ht="12.75">
      <c r="A13" s="62" t="s">
        <v>233</v>
      </c>
      <c r="B13" s="60"/>
      <c r="C13" s="60"/>
      <c r="D13" s="60">
        <f aca="true" t="shared" si="2" ref="D13:D20">B13+C13</f>
        <v>0</v>
      </c>
      <c r="E13" s="60"/>
      <c r="F13" s="60"/>
      <c r="G13" s="60">
        <f t="shared" si="1"/>
        <v>0</v>
      </c>
    </row>
    <row r="14" spans="1:7" ht="12.75">
      <c r="A14" s="62" t="s">
        <v>232</v>
      </c>
      <c r="B14" s="60"/>
      <c r="C14" s="60"/>
      <c r="D14" s="60">
        <f t="shared" si="2"/>
        <v>0</v>
      </c>
      <c r="E14" s="60"/>
      <c r="F14" s="60"/>
      <c r="G14" s="60">
        <f t="shared" si="1"/>
        <v>0</v>
      </c>
    </row>
    <row r="15" spans="1:7" ht="12.75">
      <c r="A15" s="62" t="s">
        <v>231</v>
      </c>
      <c r="B15" s="60"/>
      <c r="C15" s="60"/>
      <c r="D15" s="60">
        <f t="shared" si="2"/>
        <v>0</v>
      </c>
      <c r="E15" s="60"/>
      <c r="F15" s="60"/>
      <c r="G15" s="60">
        <f t="shared" si="1"/>
        <v>0</v>
      </c>
    </row>
    <row r="16" spans="1:7" ht="12.75">
      <c r="A16" s="62" t="s">
        <v>230</v>
      </c>
      <c r="B16" s="60"/>
      <c r="C16" s="60"/>
      <c r="D16" s="60">
        <f t="shared" si="2"/>
        <v>0</v>
      </c>
      <c r="E16" s="60"/>
      <c r="F16" s="60"/>
      <c r="G16" s="60">
        <f t="shared" si="1"/>
        <v>0</v>
      </c>
    </row>
    <row r="17" spans="1:7" ht="12.75">
      <c r="A17" s="62" t="s">
        <v>229</v>
      </c>
      <c r="B17" s="60"/>
      <c r="C17" s="60"/>
      <c r="D17" s="60">
        <f t="shared" si="2"/>
        <v>0</v>
      </c>
      <c r="E17" s="60"/>
      <c r="F17" s="60"/>
      <c r="G17" s="60">
        <f t="shared" si="1"/>
        <v>0</v>
      </c>
    </row>
    <row r="18" spans="1:7" ht="12.75">
      <c r="A18" s="62" t="s">
        <v>228</v>
      </c>
      <c r="B18" s="60"/>
      <c r="C18" s="60"/>
      <c r="D18" s="60">
        <f t="shared" si="2"/>
        <v>0</v>
      </c>
      <c r="E18" s="60"/>
      <c r="F18" s="60"/>
      <c r="G18" s="60">
        <f t="shared" si="1"/>
        <v>0</v>
      </c>
    </row>
    <row r="19" spans="1:7" ht="12.75">
      <c r="A19" s="62" t="s">
        <v>227</v>
      </c>
      <c r="B19" s="60"/>
      <c r="C19" s="60"/>
      <c r="D19" s="60">
        <f t="shared" si="2"/>
        <v>0</v>
      </c>
      <c r="E19" s="60"/>
      <c r="F19" s="60"/>
      <c r="G19" s="60">
        <f t="shared" si="1"/>
        <v>0</v>
      </c>
    </row>
    <row r="20" spans="1:7" ht="12.75">
      <c r="A20" s="62" t="s">
        <v>226</v>
      </c>
      <c r="B20" s="60"/>
      <c r="C20" s="60"/>
      <c r="D20" s="60">
        <f t="shared" si="2"/>
        <v>0</v>
      </c>
      <c r="E20" s="60"/>
      <c r="F20" s="60"/>
      <c r="G20" s="60">
        <f t="shared" si="1"/>
        <v>0</v>
      </c>
    </row>
    <row r="21" spans="1:7" ht="12.75">
      <c r="A21" s="61"/>
      <c r="B21" s="60"/>
      <c r="C21" s="60"/>
      <c r="D21" s="60"/>
      <c r="E21" s="60"/>
      <c r="F21" s="60"/>
      <c r="G21" s="60"/>
    </row>
    <row r="22" spans="1:7" ht="12.75">
      <c r="A22" s="59" t="s">
        <v>225</v>
      </c>
      <c r="B22" s="58">
        <f>SUM(B23:B29)</f>
        <v>134221000</v>
      </c>
      <c r="C22" s="58">
        <f>SUM(C23:C29)</f>
        <v>59665831.34</v>
      </c>
      <c r="D22" s="58">
        <f>SUM(D23:D29)</f>
        <v>193886831.34</v>
      </c>
      <c r="E22" s="58">
        <f>SUM(E23:E29)</f>
        <v>159282166.35</v>
      </c>
      <c r="F22" s="58">
        <f>SUM(F23:F29)</f>
        <v>108683497.4</v>
      </c>
      <c r="G22" s="58">
        <f aca="true" t="shared" si="3" ref="G22:G29">D22-E22</f>
        <v>34604664.99000001</v>
      </c>
    </row>
    <row r="23" spans="1:7" ht="12.75">
      <c r="A23" s="62" t="s">
        <v>224</v>
      </c>
      <c r="B23" s="60"/>
      <c r="C23" s="60"/>
      <c r="D23" s="60">
        <f aca="true" t="shared" si="4" ref="D23:D29">B23+C23</f>
        <v>0</v>
      </c>
      <c r="E23" s="60"/>
      <c r="F23" s="60"/>
      <c r="G23" s="60">
        <f t="shared" si="3"/>
        <v>0</v>
      </c>
    </row>
    <row r="24" spans="1:7" ht="12.75">
      <c r="A24" s="62" t="s">
        <v>223</v>
      </c>
      <c r="B24" s="60"/>
      <c r="C24" s="60"/>
      <c r="D24" s="60">
        <f t="shared" si="4"/>
        <v>0</v>
      </c>
      <c r="E24" s="60"/>
      <c r="F24" s="60"/>
      <c r="G24" s="60">
        <f t="shared" si="3"/>
        <v>0</v>
      </c>
    </row>
    <row r="25" spans="1:7" ht="12.75">
      <c r="A25" s="62" t="s">
        <v>222</v>
      </c>
      <c r="B25" s="60"/>
      <c r="C25" s="60"/>
      <c r="D25" s="60">
        <f t="shared" si="4"/>
        <v>0</v>
      </c>
      <c r="E25" s="60"/>
      <c r="F25" s="60"/>
      <c r="G25" s="60">
        <f t="shared" si="3"/>
        <v>0</v>
      </c>
    </row>
    <row r="26" spans="1:7" ht="12.75">
      <c r="A26" s="62" t="s">
        <v>221</v>
      </c>
      <c r="B26" s="60"/>
      <c r="C26" s="60"/>
      <c r="D26" s="60">
        <f t="shared" si="4"/>
        <v>0</v>
      </c>
      <c r="E26" s="60"/>
      <c r="F26" s="60"/>
      <c r="G26" s="60">
        <f t="shared" si="3"/>
        <v>0</v>
      </c>
    </row>
    <row r="27" spans="1:7" ht="12.75">
      <c r="A27" s="62" t="s">
        <v>220</v>
      </c>
      <c r="B27" s="60">
        <v>134221000</v>
      </c>
      <c r="C27" s="60">
        <v>59665831.34</v>
      </c>
      <c r="D27" s="60">
        <f t="shared" si="4"/>
        <v>193886831.34</v>
      </c>
      <c r="E27" s="60">
        <v>159282166.35</v>
      </c>
      <c r="F27" s="60">
        <v>108683497.4</v>
      </c>
      <c r="G27" s="60">
        <f t="shared" si="3"/>
        <v>34604664.99000001</v>
      </c>
    </row>
    <row r="28" spans="1:7" ht="12.75">
      <c r="A28" s="62" t="s">
        <v>219</v>
      </c>
      <c r="B28" s="60"/>
      <c r="C28" s="60"/>
      <c r="D28" s="60">
        <f t="shared" si="4"/>
        <v>0</v>
      </c>
      <c r="E28" s="60"/>
      <c r="F28" s="60"/>
      <c r="G28" s="60">
        <f t="shared" si="3"/>
        <v>0</v>
      </c>
    </row>
    <row r="29" spans="1:7" ht="12.75">
      <c r="A29" s="62" t="s">
        <v>218</v>
      </c>
      <c r="B29" s="60"/>
      <c r="C29" s="60"/>
      <c r="D29" s="60">
        <f t="shared" si="4"/>
        <v>0</v>
      </c>
      <c r="E29" s="60"/>
      <c r="F29" s="60"/>
      <c r="G29" s="60">
        <f t="shared" si="3"/>
        <v>0</v>
      </c>
    </row>
    <row r="30" spans="1:7" ht="12.75">
      <c r="A30" s="61"/>
      <c r="B30" s="60"/>
      <c r="C30" s="60"/>
      <c r="D30" s="60"/>
      <c r="E30" s="60"/>
      <c r="F30" s="60"/>
      <c r="G30" s="60"/>
    </row>
    <row r="31" spans="1:7" ht="12.75">
      <c r="A31" s="59" t="s">
        <v>217</v>
      </c>
      <c r="B31" s="58">
        <f>SUM(B32:B40)</f>
        <v>0</v>
      </c>
      <c r="C31" s="58">
        <f>SUM(C32:C40)</f>
        <v>0</v>
      </c>
      <c r="D31" s="58">
        <f>SUM(D32:D40)</f>
        <v>0</v>
      </c>
      <c r="E31" s="58">
        <f>SUM(E32:E40)</f>
        <v>0</v>
      </c>
      <c r="F31" s="58">
        <f>SUM(F32:F40)</f>
        <v>0</v>
      </c>
      <c r="G31" s="58">
        <f aca="true" t="shared" si="5" ref="G31:G40">D31-E31</f>
        <v>0</v>
      </c>
    </row>
    <row r="32" spans="1:7" ht="12.75">
      <c r="A32" s="62" t="s">
        <v>216</v>
      </c>
      <c r="B32" s="60"/>
      <c r="C32" s="60"/>
      <c r="D32" s="60">
        <f aca="true" t="shared" si="6" ref="D32:D40">B32+C32</f>
        <v>0</v>
      </c>
      <c r="E32" s="60"/>
      <c r="F32" s="60"/>
      <c r="G32" s="60">
        <f t="shared" si="5"/>
        <v>0</v>
      </c>
    </row>
    <row r="33" spans="1:7" ht="12.75">
      <c r="A33" s="62" t="s">
        <v>215</v>
      </c>
      <c r="B33" s="60"/>
      <c r="C33" s="60"/>
      <c r="D33" s="60">
        <f t="shared" si="6"/>
        <v>0</v>
      </c>
      <c r="E33" s="60"/>
      <c r="F33" s="60"/>
      <c r="G33" s="60">
        <f t="shared" si="5"/>
        <v>0</v>
      </c>
    </row>
    <row r="34" spans="1:7" ht="12.75">
      <c r="A34" s="62" t="s">
        <v>214</v>
      </c>
      <c r="B34" s="60"/>
      <c r="C34" s="60"/>
      <c r="D34" s="60">
        <f t="shared" si="6"/>
        <v>0</v>
      </c>
      <c r="E34" s="60"/>
      <c r="F34" s="60"/>
      <c r="G34" s="60">
        <f t="shared" si="5"/>
        <v>0</v>
      </c>
    </row>
    <row r="35" spans="1:7" ht="12.75">
      <c r="A35" s="62" t="s">
        <v>213</v>
      </c>
      <c r="B35" s="60"/>
      <c r="C35" s="60"/>
      <c r="D35" s="60">
        <f t="shared" si="6"/>
        <v>0</v>
      </c>
      <c r="E35" s="60"/>
      <c r="F35" s="60"/>
      <c r="G35" s="60">
        <f t="shared" si="5"/>
        <v>0</v>
      </c>
    </row>
    <row r="36" spans="1:7" ht="12.75">
      <c r="A36" s="62" t="s">
        <v>212</v>
      </c>
      <c r="B36" s="60"/>
      <c r="C36" s="60"/>
      <c r="D36" s="60">
        <f t="shared" si="6"/>
        <v>0</v>
      </c>
      <c r="E36" s="60"/>
      <c r="F36" s="60"/>
      <c r="G36" s="60">
        <f t="shared" si="5"/>
        <v>0</v>
      </c>
    </row>
    <row r="37" spans="1:7" ht="12.75">
      <c r="A37" s="62" t="s">
        <v>211</v>
      </c>
      <c r="B37" s="60"/>
      <c r="C37" s="60"/>
      <c r="D37" s="60">
        <f t="shared" si="6"/>
        <v>0</v>
      </c>
      <c r="E37" s="60"/>
      <c r="F37" s="60"/>
      <c r="G37" s="60">
        <f t="shared" si="5"/>
        <v>0</v>
      </c>
    </row>
    <row r="38" spans="1:7" ht="12.75">
      <c r="A38" s="62" t="s">
        <v>210</v>
      </c>
      <c r="B38" s="60"/>
      <c r="C38" s="60"/>
      <c r="D38" s="60">
        <f t="shared" si="6"/>
        <v>0</v>
      </c>
      <c r="E38" s="60"/>
      <c r="F38" s="60"/>
      <c r="G38" s="60">
        <f t="shared" si="5"/>
        <v>0</v>
      </c>
    </row>
    <row r="39" spans="1:7" ht="12.75">
      <c r="A39" s="62" t="s">
        <v>209</v>
      </c>
      <c r="B39" s="60"/>
      <c r="C39" s="60"/>
      <c r="D39" s="60">
        <f t="shared" si="6"/>
        <v>0</v>
      </c>
      <c r="E39" s="60"/>
      <c r="F39" s="60"/>
      <c r="G39" s="60">
        <f t="shared" si="5"/>
        <v>0</v>
      </c>
    </row>
    <row r="40" spans="1:7" ht="12.75">
      <c r="A40" s="62" t="s">
        <v>208</v>
      </c>
      <c r="B40" s="60"/>
      <c r="C40" s="60"/>
      <c r="D40" s="60">
        <f t="shared" si="6"/>
        <v>0</v>
      </c>
      <c r="E40" s="60"/>
      <c r="F40" s="60"/>
      <c r="G40" s="60">
        <f t="shared" si="5"/>
        <v>0</v>
      </c>
    </row>
    <row r="41" spans="1:7" ht="12.75">
      <c r="A41" s="61"/>
      <c r="B41" s="60"/>
      <c r="C41" s="60"/>
      <c r="D41" s="60"/>
      <c r="E41" s="60"/>
      <c r="F41" s="60"/>
      <c r="G41" s="60"/>
    </row>
    <row r="42" spans="1:7" ht="12.75">
      <c r="A42" s="59" t="s">
        <v>207</v>
      </c>
      <c r="B42" s="58">
        <f>SUM(B43:B46)</f>
        <v>0</v>
      </c>
      <c r="C42" s="58">
        <f>SUM(C43:C46)</f>
        <v>0</v>
      </c>
      <c r="D42" s="58">
        <f>SUM(D43:D46)</f>
        <v>0</v>
      </c>
      <c r="E42" s="58">
        <f>SUM(E43:E46)</f>
        <v>0</v>
      </c>
      <c r="F42" s="58">
        <f>SUM(F43:F46)</f>
        <v>0</v>
      </c>
      <c r="G42" s="58">
        <f>D42-E42</f>
        <v>0</v>
      </c>
    </row>
    <row r="43" spans="1:7" ht="12.75">
      <c r="A43" s="62" t="s">
        <v>206</v>
      </c>
      <c r="B43" s="60"/>
      <c r="C43" s="60"/>
      <c r="D43" s="60">
        <f>B43+C43</f>
        <v>0</v>
      </c>
      <c r="E43" s="60"/>
      <c r="F43" s="60"/>
      <c r="G43" s="60">
        <f>D43-E43</f>
        <v>0</v>
      </c>
    </row>
    <row r="44" spans="1:7" ht="25.5">
      <c r="A44" s="10" t="s">
        <v>205</v>
      </c>
      <c r="B44" s="60"/>
      <c r="C44" s="60"/>
      <c r="D44" s="60">
        <f>B44+C44</f>
        <v>0</v>
      </c>
      <c r="E44" s="60"/>
      <c r="F44" s="60"/>
      <c r="G44" s="60">
        <f>D44-E44</f>
        <v>0</v>
      </c>
    </row>
    <row r="45" spans="1:7" ht="12.75">
      <c r="A45" s="62" t="s">
        <v>204</v>
      </c>
      <c r="B45" s="60"/>
      <c r="C45" s="60"/>
      <c r="D45" s="60">
        <f>B45+C45</f>
        <v>0</v>
      </c>
      <c r="E45" s="60"/>
      <c r="F45" s="60"/>
      <c r="G45" s="60">
        <f>D45-E45</f>
        <v>0</v>
      </c>
    </row>
    <row r="46" spans="1:7" ht="12.75">
      <c r="A46" s="62" t="s">
        <v>203</v>
      </c>
      <c r="B46" s="60"/>
      <c r="C46" s="60"/>
      <c r="D46" s="60">
        <f>B46+C46</f>
        <v>0</v>
      </c>
      <c r="E46" s="60"/>
      <c r="F46" s="60"/>
      <c r="G46" s="60">
        <f>D46-E46</f>
        <v>0</v>
      </c>
    </row>
    <row r="47" spans="1:7" ht="12.75">
      <c r="A47" s="61"/>
      <c r="B47" s="60"/>
      <c r="C47" s="60"/>
      <c r="D47" s="60"/>
      <c r="E47" s="60"/>
      <c r="F47" s="60"/>
      <c r="G47" s="60"/>
    </row>
    <row r="48" spans="1:7" ht="12.75">
      <c r="A48" s="59" t="s">
        <v>235</v>
      </c>
      <c r="B48" s="58">
        <f>B49+B59+B68+B79</f>
        <v>5566044996</v>
      </c>
      <c r="C48" s="58">
        <f>C49+C59+C68+C79</f>
        <v>143404258.47</v>
      </c>
      <c r="D48" s="58">
        <f>D49+D59+D68+D79</f>
        <v>5709449254.47</v>
      </c>
      <c r="E48" s="58">
        <f>E49+E59+E68+E79</f>
        <v>5707751042.99</v>
      </c>
      <c r="F48" s="58">
        <f>F49+F59+F68+F79</f>
        <v>5627237076.51</v>
      </c>
      <c r="G48" s="58">
        <f aca="true" t="shared" si="7" ref="G48:G57">D48-E48</f>
        <v>1698211.480000496</v>
      </c>
    </row>
    <row r="49" spans="1:7" ht="12.75">
      <c r="A49" s="59" t="s">
        <v>234</v>
      </c>
      <c r="B49" s="58">
        <f>SUM(B50:B57)</f>
        <v>0</v>
      </c>
      <c r="C49" s="58">
        <f>SUM(C50:C57)</f>
        <v>0</v>
      </c>
      <c r="D49" s="58">
        <f>SUM(D50:D57)</f>
        <v>0</v>
      </c>
      <c r="E49" s="58">
        <f>SUM(E50:E57)</f>
        <v>0</v>
      </c>
      <c r="F49" s="58">
        <f>SUM(F50:F57)</f>
        <v>0</v>
      </c>
      <c r="G49" s="58">
        <f t="shared" si="7"/>
        <v>0</v>
      </c>
    </row>
    <row r="50" spans="1:7" ht="12.75">
      <c r="A50" s="62" t="s">
        <v>233</v>
      </c>
      <c r="B50" s="60"/>
      <c r="C50" s="60"/>
      <c r="D50" s="60">
        <f aca="true" t="shared" si="8" ref="D50:D57">B50+C50</f>
        <v>0</v>
      </c>
      <c r="E50" s="60"/>
      <c r="F50" s="60"/>
      <c r="G50" s="60">
        <f t="shared" si="7"/>
        <v>0</v>
      </c>
    </row>
    <row r="51" spans="1:7" ht="12.75">
      <c r="A51" s="62" t="s">
        <v>232</v>
      </c>
      <c r="B51" s="60"/>
      <c r="C51" s="60"/>
      <c r="D51" s="60">
        <f t="shared" si="8"/>
        <v>0</v>
      </c>
      <c r="E51" s="60"/>
      <c r="F51" s="60"/>
      <c r="G51" s="60">
        <f t="shared" si="7"/>
        <v>0</v>
      </c>
    </row>
    <row r="52" spans="1:7" ht="12.75">
      <c r="A52" s="62" t="s">
        <v>231</v>
      </c>
      <c r="B52" s="60"/>
      <c r="C52" s="60"/>
      <c r="D52" s="60">
        <f t="shared" si="8"/>
        <v>0</v>
      </c>
      <c r="E52" s="60"/>
      <c r="F52" s="60"/>
      <c r="G52" s="60">
        <f t="shared" si="7"/>
        <v>0</v>
      </c>
    </row>
    <row r="53" spans="1:7" ht="12.75">
      <c r="A53" s="62" t="s">
        <v>230</v>
      </c>
      <c r="B53" s="60"/>
      <c r="C53" s="60"/>
      <c r="D53" s="60">
        <f t="shared" si="8"/>
        <v>0</v>
      </c>
      <c r="E53" s="60"/>
      <c r="F53" s="60"/>
      <c r="G53" s="60">
        <f t="shared" si="7"/>
        <v>0</v>
      </c>
    </row>
    <row r="54" spans="1:7" ht="12.75">
      <c r="A54" s="62" t="s">
        <v>229</v>
      </c>
      <c r="B54" s="60"/>
      <c r="C54" s="60"/>
      <c r="D54" s="60">
        <f t="shared" si="8"/>
        <v>0</v>
      </c>
      <c r="E54" s="60"/>
      <c r="F54" s="60"/>
      <c r="G54" s="60">
        <f t="shared" si="7"/>
        <v>0</v>
      </c>
    </row>
    <row r="55" spans="1:7" ht="12.75">
      <c r="A55" s="62" t="s">
        <v>228</v>
      </c>
      <c r="B55" s="60"/>
      <c r="C55" s="60"/>
      <c r="D55" s="60">
        <f t="shared" si="8"/>
        <v>0</v>
      </c>
      <c r="E55" s="60"/>
      <c r="F55" s="60"/>
      <c r="G55" s="60">
        <f t="shared" si="7"/>
        <v>0</v>
      </c>
    </row>
    <row r="56" spans="1:7" ht="12.75">
      <c r="A56" s="62" t="s">
        <v>227</v>
      </c>
      <c r="B56" s="60"/>
      <c r="C56" s="60"/>
      <c r="D56" s="60">
        <f t="shared" si="8"/>
        <v>0</v>
      </c>
      <c r="E56" s="60"/>
      <c r="F56" s="60"/>
      <c r="G56" s="60">
        <f t="shared" si="7"/>
        <v>0</v>
      </c>
    </row>
    <row r="57" spans="1:7" ht="12.75">
      <c r="A57" s="62" t="s">
        <v>226</v>
      </c>
      <c r="B57" s="60"/>
      <c r="C57" s="60"/>
      <c r="D57" s="60">
        <f t="shared" si="8"/>
        <v>0</v>
      </c>
      <c r="E57" s="60"/>
      <c r="F57" s="60"/>
      <c r="G57" s="60">
        <f t="shared" si="7"/>
        <v>0</v>
      </c>
    </row>
    <row r="58" spans="1:7" ht="12.75">
      <c r="A58" s="61"/>
      <c r="B58" s="60"/>
      <c r="C58" s="60"/>
      <c r="D58" s="60"/>
      <c r="E58" s="60"/>
      <c r="F58" s="60"/>
      <c r="G58" s="60"/>
    </row>
    <row r="59" spans="1:7" ht="12.75">
      <c r="A59" s="59" t="s">
        <v>225</v>
      </c>
      <c r="B59" s="58">
        <f>SUM(B60:B66)</f>
        <v>5566044996</v>
      </c>
      <c r="C59" s="58">
        <f>SUM(C60:C66)</f>
        <v>143404258.47</v>
      </c>
      <c r="D59" s="58">
        <f>SUM(D60:D66)</f>
        <v>5709449254.47</v>
      </c>
      <c r="E59" s="58">
        <f>SUM(E60:E66)</f>
        <v>5707751042.99</v>
      </c>
      <c r="F59" s="58">
        <f>SUM(F60:F66)</f>
        <v>5627237076.51</v>
      </c>
      <c r="G59" s="58">
        <f aca="true" t="shared" si="9" ref="G59:G66">D59-E59</f>
        <v>1698211.480000496</v>
      </c>
    </row>
    <row r="60" spans="1:7" ht="12.75">
      <c r="A60" s="62" t="s">
        <v>224</v>
      </c>
      <c r="B60" s="60"/>
      <c r="C60" s="60"/>
      <c r="D60" s="60">
        <f aca="true" t="shared" si="10" ref="D60:D66">B60+C60</f>
        <v>0</v>
      </c>
      <c r="E60" s="60"/>
      <c r="F60" s="60"/>
      <c r="G60" s="60">
        <f t="shared" si="9"/>
        <v>0</v>
      </c>
    </row>
    <row r="61" spans="1:7" ht="12.75">
      <c r="A61" s="62" t="s">
        <v>223</v>
      </c>
      <c r="B61" s="60"/>
      <c r="C61" s="60"/>
      <c r="D61" s="60">
        <f t="shared" si="10"/>
        <v>0</v>
      </c>
      <c r="E61" s="60"/>
      <c r="F61" s="60"/>
      <c r="G61" s="60">
        <f t="shared" si="9"/>
        <v>0</v>
      </c>
    </row>
    <row r="62" spans="1:7" ht="12.75">
      <c r="A62" s="62" t="s">
        <v>222</v>
      </c>
      <c r="B62" s="60"/>
      <c r="C62" s="60"/>
      <c r="D62" s="60">
        <f t="shared" si="10"/>
        <v>0</v>
      </c>
      <c r="E62" s="60"/>
      <c r="F62" s="60"/>
      <c r="G62" s="60">
        <f t="shared" si="9"/>
        <v>0</v>
      </c>
    </row>
    <row r="63" spans="1:7" ht="12.75">
      <c r="A63" s="62" t="s">
        <v>221</v>
      </c>
      <c r="B63" s="60"/>
      <c r="C63" s="60"/>
      <c r="D63" s="60">
        <f t="shared" si="10"/>
        <v>0</v>
      </c>
      <c r="E63" s="60"/>
      <c r="F63" s="60"/>
      <c r="G63" s="60">
        <f t="shared" si="9"/>
        <v>0</v>
      </c>
    </row>
    <row r="64" spans="1:7" ht="12.75">
      <c r="A64" s="62" t="s">
        <v>220</v>
      </c>
      <c r="B64" s="60">
        <v>5566044996</v>
      </c>
      <c r="C64" s="60">
        <v>143404258.47</v>
      </c>
      <c r="D64" s="60">
        <f t="shared" si="10"/>
        <v>5709449254.47</v>
      </c>
      <c r="E64" s="60">
        <v>5707751042.99</v>
      </c>
      <c r="F64" s="60">
        <v>5627237076.51</v>
      </c>
      <c r="G64" s="60">
        <f t="shared" si="9"/>
        <v>1698211.480000496</v>
      </c>
    </row>
    <row r="65" spans="1:7" ht="12.75">
      <c r="A65" s="62" t="s">
        <v>219</v>
      </c>
      <c r="B65" s="60"/>
      <c r="C65" s="60"/>
      <c r="D65" s="60">
        <f t="shared" si="10"/>
        <v>0</v>
      </c>
      <c r="E65" s="60"/>
      <c r="F65" s="60"/>
      <c r="G65" s="60">
        <f t="shared" si="9"/>
        <v>0</v>
      </c>
    </row>
    <row r="66" spans="1:7" ht="12.75">
      <c r="A66" s="62" t="s">
        <v>218</v>
      </c>
      <c r="B66" s="60"/>
      <c r="C66" s="60"/>
      <c r="D66" s="60">
        <f t="shared" si="10"/>
        <v>0</v>
      </c>
      <c r="E66" s="60"/>
      <c r="F66" s="60"/>
      <c r="G66" s="60">
        <f t="shared" si="9"/>
        <v>0</v>
      </c>
    </row>
    <row r="67" spans="1:7" ht="12.75">
      <c r="A67" s="61"/>
      <c r="B67" s="60"/>
      <c r="C67" s="60"/>
      <c r="D67" s="60"/>
      <c r="E67" s="60"/>
      <c r="F67" s="60"/>
      <c r="G67" s="60"/>
    </row>
    <row r="68" spans="1:7" ht="12.75">
      <c r="A68" s="59" t="s">
        <v>217</v>
      </c>
      <c r="B68" s="58">
        <f>SUM(B69:B77)</f>
        <v>0</v>
      </c>
      <c r="C68" s="58">
        <f>SUM(C69:C77)</f>
        <v>0</v>
      </c>
      <c r="D68" s="58">
        <f>SUM(D69:D77)</f>
        <v>0</v>
      </c>
      <c r="E68" s="58">
        <f>SUM(E69:E77)</f>
        <v>0</v>
      </c>
      <c r="F68" s="58">
        <f>SUM(F69:F77)</f>
        <v>0</v>
      </c>
      <c r="G68" s="58">
        <f aca="true" t="shared" si="11" ref="G68:G77">D68-E68</f>
        <v>0</v>
      </c>
    </row>
    <row r="69" spans="1:7" ht="12.75">
      <c r="A69" s="62" t="s">
        <v>216</v>
      </c>
      <c r="B69" s="60"/>
      <c r="C69" s="60"/>
      <c r="D69" s="60">
        <f aca="true" t="shared" si="12" ref="D69:D77">B69+C69</f>
        <v>0</v>
      </c>
      <c r="E69" s="60"/>
      <c r="F69" s="60"/>
      <c r="G69" s="60">
        <f t="shared" si="11"/>
        <v>0</v>
      </c>
    </row>
    <row r="70" spans="1:7" ht="12.75">
      <c r="A70" s="62" t="s">
        <v>215</v>
      </c>
      <c r="B70" s="60"/>
      <c r="C70" s="60"/>
      <c r="D70" s="60">
        <f t="shared" si="12"/>
        <v>0</v>
      </c>
      <c r="E70" s="60"/>
      <c r="F70" s="60"/>
      <c r="G70" s="60">
        <f t="shared" si="11"/>
        <v>0</v>
      </c>
    </row>
    <row r="71" spans="1:7" ht="12.75">
      <c r="A71" s="62" t="s">
        <v>214</v>
      </c>
      <c r="B71" s="60"/>
      <c r="C71" s="60"/>
      <c r="D71" s="60">
        <f t="shared" si="12"/>
        <v>0</v>
      </c>
      <c r="E71" s="60"/>
      <c r="F71" s="60"/>
      <c r="G71" s="60">
        <f t="shared" si="11"/>
        <v>0</v>
      </c>
    </row>
    <row r="72" spans="1:7" ht="12.75">
      <c r="A72" s="62" t="s">
        <v>213</v>
      </c>
      <c r="B72" s="60"/>
      <c r="C72" s="60"/>
      <c r="D72" s="60">
        <f t="shared" si="12"/>
        <v>0</v>
      </c>
      <c r="E72" s="60"/>
      <c r="F72" s="60"/>
      <c r="G72" s="60">
        <f t="shared" si="11"/>
        <v>0</v>
      </c>
    </row>
    <row r="73" spans="1:7" ht="12.75">
      <c r="A73" s="62" t="s">
        <v>212</v>
      </c>
      <c r="B73" s="60"/>
      <c r="C73" s="60"/>
      <c r="D73" s="60">
        <f t="shared" si="12"/>
        <v>0</v>
      </c>
      <c r="E73" s="60"/>
      <c r="F73" s="60"/>
      <c r="G73" s="60">
        <f t="shared" si="11"/>
        <v>0</v>
      </c>
    </row>
    <row r="74" spans="1:7" ht="12.75">
      <c r="A74" s="62" t="s">
        <v>211</v>
      </c>
      <c r="B74" s="60"/>
      <c r="C74" s="60"/>
      <c r="D74" s="60">
        <f t="shared" si="12"/>
        <v>0</v>
      </c>
      <c r="E74" s="60"/>
      <c r="F74" s="60"/>
      <c r="G74" s="60">
        <f t="shared" si="11"/>
        <v>0</v>
      </c>
    </row>
    <row r="75" spans="1:7" ht="12.75">
      <c r="A75" s="62" t="s">
        <v>210</v>
      </c>
      <c r="B75" s="60"/>
      <c r="C75" s="60"/>
      <c r="D75" s="60">
        <f t="shared" si="12"/>
        <v>0</v>
      </c>
      <c r="E75" s="60"/>
      <c r="F75" s="60"/>
      <c r="G75" s="60">
        <f t="shared" si="11"/>
        <v>0</v>
      </c>
    </row>
    <row r="76" spans="1:7" ht="12.75">
      <c r="A76" s="62" t="s">
        <v>209</v>
      </c>
      <c r="B76" s="60"/>
      <c r="C76" s="60"/>
      <c r="D76" s="60">
        <f t="shared" si="12"/>
        <v>0</v>
      </c>
      <c r="E76" s="60"/>
      <c r="F76" s="60"/>
      <c r="G76" s="60">
        <f t="shared" si="11"/>
        <v>0</v>
      </c>
    </row>
    <row r="77" spans="1:7" ht="12.75">
      <c r="A77" s="64" t="s">
        <v>208</v>
      </c>
      <c r="B77" s="63"/>
      <c r="C77" s="63"/>
      <c r="D77" s="63">
        <f t="shared" si="12"/>
        <v>0</v>
      </c>
      <c r="E77" s="63"/>
      <c r="F77" s="63"/>
      <c r="G77" s="63">
        <f t="shared" si="11"/>
        <v>0</v>
      </c>
    </row>
    <row r="78" spans="1:7" ht="12.75">
      <c r="A78" s="61"/>
      <c r="B78" s="60"/>
      <c r="C78" s="60"/>
      <c r="D78" s="60"/>
      <c r="E78" s="60"/>
      <c r="F78" s="60"/>
      <c r="G78" s="60"/>
    </row>
    <row r="79" spans="1:7" ht="12.75">
      <c r="A79" s="59" t="s">
        <v>207</v>
      </c>
      <c r="B79" s="58">
        <f>SUM(B80:B83)</f>
        <v>0</v>
      </c>
      <c r="C79" s="58">
        <f>SUM(C80:C83)</f>
        <v>0</v>
      </c>
      <c r="D79" s="58">
        <f>SUM(D80:D83)</f>
        <v>0</v>
      </c>
      <c r="E79" s="58">
        <f>SUM(E80:E83)</f>
        <v>0</v>
      </c>
      <c r="F79" s="58">
        <f>SUM(F80:F83)</f>
        <v>0</v>
      </c>
      <c r="G79" s="58">
        <f>D79-E79</f>
        <v>0</v>
      </c>
    </row>
    <row r="80" spans="1:7" ht="12.75">
      <c r="A80" s="62" t="s">
        <v>206</v>
      </c>
      <c r="B80" s="60"/>
      <c r="C80" s="60"/>
      <c r="D80" s="60">
        <f>B80+C80</f>
        <v>0</v>
      </c>
      <c r="E80" s="60"/>
      <c r="F80" s="60"/>
      <c r="G80" s="60">
        <f>D80-E80</f>
        <v>0</v>
      </c>
    </row>
    <row r="81" spans="1:7" ht="25.5">
      <c r="A81" s="10" t="s">
        <v>205</v>
      </c>
      <c r="B81" s="60"/>
      <c r="C81" s="60"/>
      <c r="D81" s="60">
        <f>B81+C81</f>
        <v>0</v>
      </c>
      <c r="E81" s="60"/>
      <c r="F81" s="60"/>
      <c r="G81" s="60">
        <f>D81-E81</f>
        <v>0</v>
      </c>
    </row>
    <row r="82" spans="1:7" ht="12.75">
      <c r="A82" s="62" t="s">
        <v>204</v>
      </c>
      <c r="B82" s="60"/>
      <c r="C82" s="60"/>
      <c r="D82" s="60">
        <f>B82+C82</f>
        <v>0</v>
      </c>
      <c r="E82" s="60"/>
      <c r="F82" s="60"/>
      <c r="G82" s="60">
        <f>D82-E82</f>
        <v>0</v>
      </c>
    </row>
    <row r="83" spans="1:7" ht="12.75">
      <c r="A83" s="62" t="s">
        <v>203</v>
      </c>
      <c r="B83" s="60"/>
      <c r="C83" s="60"/>
      <c r="D83" s="60">
        <f>B83+C83</f>
        <v>0</v>
      </c>
      <c r="E83" s="60"/>
      <c r="F83" s="60"/>
      <c r="G83" s="60">
        <f>D83-E83</f>
        <v>0</v>
      </c>
    </row>
    <row r="84" spans="1:7" ht="12.75">
      <c r="A84" s="61"/>
      <c r="B84" s="60"/>
      <c r="C84" s="60"/>
      <c r="D84" s="60"/>
      <c r="E84" s="60"/>
      <c r="F84" s="60"/>
      <c r="G84" s="60"/>
    </row>
    <row r="85" spans="1:7" ht="12.75">
      <c r="A85" s="59" t="s">
        <v>202</v>
      </c>
      <c r="B85" s="58">
        <f aca="true" t="shared" si="13" ref="B85:G85">B11+B48</f>
        <v>5700265996</v>
      </c>
      <c r="C85" s="58">
        <f t="shared" si="13"/>
        <v>203070089.81</v>
      </c>
      <c r="D85" s="58">
        <f t="shared" si="13"/>
        <v>5903336085.81</v>
      </c>
      <c r="E85" s="58">
        <f t="shared" si="13"/>
        <v>5867033209.34</v>
      </c>
      <c r="F85" s="58">
        <f t="shared" si="13"/>
        <v>5735920573.91</v>
      </c>
      <c r="G85" s="58">
        <f t="shared" si="13"/>
        <v>36302876.470000505</v>
      </c>
    </row>
    <row r="86" spans="1:7" ht="13.5" thickBot="1">
      <c r="A86" s="57"/>
      <c r="B86" s="56"/>
      <c r="C86" s="56"/>
      <c r="D86" s="56"/>
      <c r="E86" s="56"/>
      <c r="F86" s="56"/>
      <c r="G86" s="5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6" r:id="rId3"/>
  <rowBreaks count="1" manualBreakCount="1">
    <brk id="77" max="255" man="1"/>
  </rowBreaks>
  <legacyDrawing r:id="rId2"/>
  <oleObjects>
    <oleObject progId="Excel.Sheet.12" shapeId="2765938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view="pageBreakPreview" zoomScale="120" zoomScaleSheetLayoutView="120" zoomScalePageLayoutView="0" workbookViewId="0" topLeftCell="A1">
      <pane ySplit="8" topLeftCell="A9" activePane="bottomLeft" state="frozen"/>
      <selection pane="topLeft" activeCell="C20" sqref="C20"/>
      <selection pane="bottomLeft" activeCell="C20" sqref="C20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82" t="s">
        <v>120</v>
      </c>
      <c r="C2" s="183"/>
      <c r="D2" s="183"/>
      <c r="E2" s="183"/>
      <c r="F2" s="183"/>
      <c r="G2" s="183"/>
      <c r="H2" s="223"/>
    </row>
    <row r="3" spans="2:8" ht="12.75">
      <c r="B3" s="207" t="s">
        <v>245</v>
      </c>
      <c r="C3" s="208"/>
      <c r="D3" s="208"/>
      <c r="E3" s="208"/>
      <c r="F3" s="208"/>
      <c r="G3" s="208"/>
      <c r="H3" s="225"/>
    </row>
    <row r="4" spans="2:8" ht="12.75">
      <c r="B4" s="207" t="s">
        <v>576</v>
      </c>
      <c r="C4" s="208"/>
      <c r="D4" s="208"/>
      <c r="E4" s="208"/>
      <c r="F4" s="208"/>
      <c r="G4" s="208"/>
      <c r="H4" s="225"/>
    </row>
    <row r="5" spans="2:8" ht="12.75">
      <c r="B5" s="207" t="s">
        <v>173</v>
      </c>
      <c r="C5" s="208"/>
      <c r="D5" s="208"/>
      <c r="E5" s="208"/>
      <c r="F5" s="208"/>
      <c r="G5" s="208"/>
      <c r="H5" s="225"/>
    </row>
    <row r="6" spans="2:8" ht="13.5" thickBot="1">
      <c r="B6" s="210" t="s">
        <v>1</v>
      </c>
      <c r="C6" s="211"/>
      <c r="D6" s="211"/>
      <c r="E6" s="211"/>
      <c r="F6" s="211"/>
      <c r="G6" s="211"/>
      <c r="H6" s="226"/>
    </row>
    <row r="7" spans="2:8" ht="13.5" thickBot="1">
      <c r="B7" s="217" t="s">
        <v>2</v>
      </c>
      <c r="C7" s="229" t="s">
        <v>243</v>
      </c>
      <c r="D7" s="230"/>
      <c r="E7" s="230"/>
      <c r="F7" s="230"/>
      <c r="G7" s="231"/>
      <c r="H7" s="215" t="s">
        <v>242</v>
      </c>
    </row>
    <row r="8" spans="2:8" ht="26.25" thickBot="1">
      <c r="B8" s="219"/>
      <c r="C8" s="23" t="s">
        <v>241</v>
      </c>
      <c r="D8" s="23" t="s">
        <v>240</v>
      </c>
      <c r="E8" s="23" t="s">
        <v>239</v>
      </c>
      <c r="F8" s="23" t="s">
        <v>575</v>
      </c>
      <c r="G8" s="23" t="s">
        <v>237</v>
      </c>
      <c r="H8" s="216"/>
    </row>
    <row r="9" spans="2:8" ht="12.75">
      <c r="B9" s="159" t="s">
        <v>574</v>
      </c>
      <c r="C9" s="97">
        <f>C10+C11+C12+C15+C16+C19</f>
        <v>0</v>
      </c>
      <c r="D9" s="97">
        <f>D10+D11+D12+D15+D16+D19</f>
        <v>0</v>
      </c>
      <c r="E9" s="97">
        <f>E10+E11+E12+E15+E16+E19</f>
        <v>0</v>
      </c>
      <c r="F9" s="97">
        <f>F10+F11+F12+F15+F16+F19</f>
        <v>0</v>
      </c>
      <c r="G9" s="97">
        <f>G10+G11+G12+G15+G16+G19</f>
        <v>0</v>
      </c>
      <c r="H9" s="7">
        <f aca="true" t="shared" si="0" ref="H9:H19">E9-F9</f>
        <v>0</v>
      </c>
    </row>
    <row r="10" spans="2:8" ht="20.25" customHeight="1">
      <c r="B10" s="83" t="s">
        <v>572</v>
      </c>
      <c r="C10" s="97"/>
      <c r="D10" s="7"/>
      <c r="E10" s="9">
        <f>C10+D10</f>
        <v>0</v>
      </c>
      <c r="F10" s="7"/>
      <c r="G10" s="7"/>
      <c r="H10" s="9">
        <f t="shared" si="0"/>
        <v>0</v>
      </c>
    </row>
    <row r="11" spans="2:8" ht="12.75">
      <c r="B11" s="83" t="s">
        <v>571</v>
      </c>
      <c r="C11" s="97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83" t="s">
        <v>570</v>
      </c>
      <c r="C12" s="96">
        <f>SUM(C13:C14)</f>
        <v>0</v>
      </c>
      <c r="D12" s="96">
        <f>SUM(D13:D14)</f>
        <v>0</v>
      </c>
      <c r="E12" s="96">
        <f>SUM(E13:E14)</f>
        <v>0</v>
      </c>
      <c r="F12" s="96">
        <f>SUM(F13:F14)</f>
        <v>0</v>
      </c>
      <c r="G12" s="96">
        <f>SUM(G13:G14)</f>
        <v>0</v>
      </c>
      <c r="H12" s="9">
        <f t="shared" si="0"/>
        <v>0</v>
      </c>
    </row>
    <row r="13" spans="2:8" ht="12.75">
      <c r="B13" s="160" t="s">
        <v>569</v>
      </c>
      <c r="C13" s="97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60" t="s">
        <v>568</v>
      </c>
      <c r="C14" s="97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83" t="s">
        <v>567</v>
      </c>
      <c r="C15" s="97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83" t="s">
        <v>566</v>
      </c>
      <c r="C16" s="96">
        <f>C17+C18</f>
        <v>0</v>
      </c>
      <c r="D16" s="96">
        <f>D17+D18</f>
        <v>0</v>
      </c>
      <c r="E16" s="96">
        <f>E17+E18</f>
        <v>0</v>
      </c>
      <c r="F16" s="96">
        <f>F17+F18</f>
        <v>0</v>
      </c>
      <c r="G16" s="96">
        <f>G17+G18</f>
        <v>0</v>
      </c>
      <c r="H16" s="9">
        <f t="shared" si="0"/>
        <v>0</v>
      </c>
    </row>
    <row r="17" spans="2:8" ht="12.75">
      <c r="B17" s="160" t="s">
        <v>565</v>
      </c>
      <c r="C17" s="97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60" t="s">
        <v>564</v>
      </c>
      <c r="C18" s="97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83" t="s">
        <v>563</v>
      </c>
      <c r="C19" s="97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61" customFormat="1" ht="12.75">
      <c r="B20" s="165"/>
      <c r="C20" s="164"/>
      <c r="D20" s="163"/>
      <c r="E20" s="163"/>
      <c r="F20" s="163"/>
      <c r="G20" s="163"/>
      <c r="H20" s="162"/>
    </row>
    <row r="21" spans="2:8" ht="12.75">
      <c r="B21" s="159" t="s">
        <v>573</v>
      </c>
      <c r="C21" s="97">
        <f>C22+C23+C24+C27+C28+C31</f>
        <v>5404903411</v>
      </c>
      <c r="D21" s="97">
        <f>D22+D23+D24+D27+D28+D31</f>
        <v>63596467.27</v>
      </c>
      <c r="E21" s="97">
        <f>E22+E23+E24+E27+E28+E31</f>
        <v>5468499878.27</v>
      </c>
      <c r="F21" s="97">
        <f>F22+F23+F24+F27+F28+F31</f>
        <v>5467897906.12</v>
      </c>
      <c r="G21" s="97">
        <f>G22+G23+G24+G27+G28+G31</f>
        <v>5442409319.04</v>
      </c>
      <c r="H21" s="7">
        <f aca="true" t="shared" si="1" ref="H21:H31">E21-F21</f>
        <v>601972.1500005722</v>
      </c>
    </row>
    <row r="22" spans="2:8" ht="18.75" customHeight="1">
      <c r="B22" s="83" t="s">
        <v>572</v>
      </c>
      <c r="C22" s="97"/>
      <c r="D22" s="7"/>
      <c r="E22" s="9">
        <f>C22+D22</f>
        <v>0</v>
      </c>
      <c r="F22" s="7"/>
      <c r="G22" s="7"/>
      <c r="H22" s="9">
        <f t="shared" si="1"/>
        <v>0</v>
      </c>
    </row>
    <row r="23" spans="2:8" ht="12.75">
      <c r="B23" s="83" t="s">
        <v>571</v>
      </c>
      <c r="C23" s="97">
        <v>5404903411</v>
      </c>
      <c r="D23" s="7">
        <v>63596467.27</v>
      </c>
      <c r="E23" s="9">
        <f>C23+D23</f>
        <v>5468499878.27</v>
      </c>
      <c r="F23" s="7">
        <v>5467897906.12</v>
      </c>
      <c r="G23" s="7">
        <v>5442409319.04</v>
      </c>
      <c r="H23" s="9">
        <f t="shared" si="1"/>
        <v>601972.1500005722</v>
      </c>
    </row>
    <row r="24" spans="2:8" ht="12.75">
      <c r="B24" s="83" t="s">
        <v>570</v>
      </c>
      <c r="C24" s="96">
        <f>SUM(C25:C26)</f>
        <v>0</v>
      </c>
      <c r="D24" s="96">
        <f>SUM(D25:D26)</f>
        <v>0</v>
      </c>
      <c r="E24" s="96">
        <f>SUM(E25:E26)</f>
        <v>0</v>
      </c>
      <c r="F24" s="96">
        <f>SUM(F25:F26)</f>
        <v>0</v>
      </c>
      <c r="G24" s="96">
        <f>SUM(G25:G26)</f>
        <v>0</v>
      </c>
      <c r="H24" s="9">
        <f t="shared" si="1"/>
        <v>0</v>
      </c>
    </row>
    <row r="25" spans="2:8" ht="12.75">
      <c r="B25" s="160" t="s">
        <v>569</v>
      </c>
      <c r="C25" s="97"/>
      <c r="D25" s="7"/>
      <c r="E25" s="9">
        <f>C25+D25</f>
        <v>0</v>
      </c>
      <c r="F25" s="7"/>
      <c r="G25" s="7"/>
      <c r="H25" s="9">
        <f t="shared" si="1"/>
        <v>0</v>
      </c>
    </row>
    <row r="26" spans="2:8" ht="12.75">
      <c r="B26" s="160" t="s">
        <v>568</v>
      </c>
      <c r="C26" s="97"/>
      <c r="D26" s="7"/>
      <c r="E26" s="9">
        <f>C26+D26</f>
        <v>0</v>
      </c>
      <c r="F26" s="7"/>
      <c r="G26" s="7"/>
      <c r="H26" s="9">
        <f t="shared" si="1"/>
        <v>0</v>
      </c>
    </row>
    <row r="27" spans="2:8" ht="12.75">
      <c r="B27" s="83" t="s">
        <v>567</v>
      </c>
      <c r="C27" s="97"/>
      <c r="D27" s="7"/>
      <c r="E27" s="9">
        <f>C27+D27</f>
        <v>0</v>
      </c>
      <c r="F27" s="7"/>
      <c r="G27" s="7"/>
      <c r="H27" s="9">
        <f t="shared" si="1"/>
        <v>0</v>
      </c>
    </row>
    <row r="28" spans="2:8" ht="25.5">
      <c r="B28" s="83" t="s">
        <v>566</v>
      </c>
      <c r="C28" s="96">
        <f>C29+C30</f>
        <v>0</v>
      </c>
      <c r="D28" s="96">
        <f>D29+D30</f>
        <v>0</v>
      </c>
      <c r="E28" s="96">
        <f>E29+E30</f>
        <v>0</v>
      </c>
      <c r="F28" s="96">
        <f>F29+F30</f>
        <v>0</v>
      </c>
      <c r="G28" s="96">
        <f>G29+G30</f>
        <v>0</v>
      </c>
      <c r="H28" s="9">
        <f t="shared" si="1"/>
        <v>0</v>
      </c>
    </row>
    <row r="29" spans="2:8" ht="12.75">
      <c r="B29" s="160" t="s">
        <v>565</v>
      </c>
      <c r="C29" s="97"/>
      <c r="D29" s="7"/>
      <c r="E29" s="9">
        <f>C29+D29</f>
        <v>0</v>
      </c>
      <c r="F29" s="7"/>
      <c r="G29" s="7"/>
      <c r="H29" s="9">
        <f t="shared" si="1"/>
        <v>0</v>
      </c>
    </row>
    <row r="30" spans="2:8" ht="12.75">
      <c r="B30" s="160" t="s">
        <v>564</v>
      </c>
      <c r="C30" s="97"/>
      <c r="D30" s="7"/>
      <c r="E30" s="9">
        <f>C30+D30</f>
        <v>0</v>
      </c>
      <c r="F30" s="7"/>
      <c r="G30" s="7"/>
      <c r="H30" s="9">
        <f t="shared" si="1"/>
        <v>0</v>
      </c>
    </row>
    <row r="31" spans="2:8" ht="12.75">
      <c r="B31" s="83" t="s">
        <v>563</v>
      </c>
      <c r="C31" s="97"/>
      <c r="D31" s="7"/>
      <c r="E31" s="9">
        <f>C31+D31</f>
        <v>0</v>
      </c>
      <c r="F31" s="7"/>
      <c r="G31" s="7"/>
      <c r="H31" s="9">
        <f t="shared" si="1"/>
        <v>0</v>
      </c>
    </row>
    <row r="32" spans="2:8" ht="12.75">
      <c r="B32" s="159" t="s">
        <v>562</v>
      </c>
      <c r="C32" s="97">
        <f aca="true" t="shared" si="2" ref="C32:H32">C9+C21</f>
        <v>5404903411</v>
      </c>
      <c r="D32" s="97">
        <f t="shared" si="2"/>
        <v>63596467.27</v>
      </c>
      <c r="E32" s="97">
        <f t="shared" si="2"/>
        <v>5468499878.27</v>
      </c>
      <c r="F32" s="97">
        <f t="shared" si="2"/>
        <v>5467897906.12</v>
      </c>
      <c r="G32" s="97">
        <f t="shared" si="2"/>
        <v>5442409319.04</v>
      </c>
      <c r="H32" s="97">
        <f t="shared" si="2"/>
        <v>601972.1500005722</v>
      </c>
    </row>
    <row r="33" spans="2:8" ht="13.5" thickBot="1">
      <c r="B33" s="158"/>
      <c r="C33" s="157"/>
      <c r="D33" s="156"/>
      <c r="E33" s="156"/>
      <c r="F33" s="156"/>
      <c r="G33" s="156"/>
      <c r="H33" s="15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3"/>
  <legacyDrawing r:id="rId2"/>
  <oleObjects>
    <oleObject progId="Excel.Sheet.12" shapeId="430576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C.P. MIRIAM</cp:lastModifiedBy>
  <cp:lastPrinted>2021-01-09T01:23:30Z</cp:lastPrinted>
  <dcterms:created xsi:type="dcterms:W3CDTF">2016-10-11T18:36:49Z</dcterms:created>
  <dcterms:modified xsi:type="dcterms:W3CDTF">2021-01-12T16:51:55Z</dcterms:modified>
  <cp:category/>
  <cp:version/>
  <cp:contentType/>
  <cp:contentStatus/>
</cp:coreProperties>
</file>