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6A" sheetId="5" r:id="rId5"/>
    <sheet name="FORMATO 6B" sheetId="6" r:id="rId6"/>
    <sheet name="FORMATO 6C" sheetId="7" r:id="rId7"/>
    <sheet name="FORMATO 6D" sheetId="8" r:id="rId8"/>
  </sheets>
  <definedNames>
    <definedName name="_xlnm.Print_Area" localSheetId="0">'FORMATO 1'!$A$1:$G$95</definedName>
    <definedName name="_xlnm.Print_Area" localSheetId="1">'FORMATO 2'!$A$1:$H$56</definedName>
    <definedName name="_xlnm.Print_Area" localSheetId="2">'FORMATO 3'!$A$1:$L$36</definedName>
    <definedName name="_xlnm.Print_Area" localSheetId="3">'FORMATO 4'!$A$1:$E$99</definedName>
    <definedName name="_xlnm.Print_Area" localSheetId="4">'FORMATO 6A'!$A$1:$I$175</definedName>
    <definedName name="_xlnm.Print_Area" localSheetId="5">'FORMATO 6B'!$A$1:$H$138</definedName>
    <definedName name="_xlnm.Print_Area" localSheetId="6">'FORMATO 6C'!$A$1:$G$102</definedName>
    <definedName name="_xlnm.Print_Titles" localSheetId="0">'FORMATO 1'!$2:$5</definedName>
    <definedName name="_xlnm.Print_Titles" localSheetId="4">'FORMATO 6A'!$2:$9</definedName>
    <definedName name="_xlnm.Print_Titles" localSheetId="6">'FORMATO 6C'!$2:$9</definedName>
  </definedNames>
  <calcPr fullCalcOnLoad="1"/>
</workbook>
</file>

<file path=xl/sharedStrings.xml><?xml version="1.0" encoding="utf-8"?>
<sst xmlns="http://schemas.openxmlformats.org/spreadsheetml/2006/main" count="691" uniqueCount="446">
  <si>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</si>
  <si>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</si>
  <si>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</si>
  <si>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</si>
  <si>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</si>
  <si>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</si>
  <si>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</si>
  <si>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</si>
  <si>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</si>
  <si>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</si>
  <si>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</si>
  <si>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</si>
  <si>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</si>
  <si>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</si>
  <si>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</si>
  <si>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</si>
  <si>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</si>
  <si>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</si>
  <si>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</si>
  <si>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</si>
  <si>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</si>
  <si>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</si>
  <si>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</si>
  <si>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</si>
  <si>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</si>
  <si>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</si>
  <si>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</si>
  <si>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</si>
  <si>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</si>
  <si>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</si>
  <si>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</si>
  <si>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</si>
  <si>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</si>
  <si>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</si>
  <si>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</si>
  <si>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</si>
  <si>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</si>
  <si>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</si>
  <si>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</si>
  <si>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</si>
  <si>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</si>
  <si>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</si>
  <si>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</si>
  <si>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</si>
  <si>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</si>
  <si>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</si>
  <si>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</si>
  <si>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</si>
  <si>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</si>
  <si>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</si>
  <si>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</si>
  <si>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</si>
  <si>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</si>
  <si>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</si>
  <si>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</si>
  <si>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</si>
  <si>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</si>
  <si>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</si>
  <si>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</si>
  <si>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</si>
  <si>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</si>
  <si>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</si>
  <si>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</si>
  <si>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</si>
  <si>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</si>
  <si>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</si>
  <si>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</si>
  <si>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</si>
  <si>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</si>
  <si>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</si>
  <si>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</si>
  <si>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</si>
  <si>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</si>
  <si>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</si>
  <si>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</si>
  <si>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</si>
  <si>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</si>
  <si>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</si>
  <si>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</si>
  <si>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</si>
  <si>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</si>
  <si>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</si>
  <si>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</si>
  <si>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</si>
  <si>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</si>
  <si>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</si>
  <si>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</si>
  <si>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</si>
  <si>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</si>
  <si>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</si>
  <si>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</si>
  <si>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</si>
  <si>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</si>
  <si>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</si>
  <si>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</si>
  <si>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</si>
  <si>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</si>
  <si>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</si>
  <si>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</si>
  <si>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</si>
  <si>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</si>
  <si>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</si>
  <si>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</si>
  <si>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</si>
  <si>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</si>
  <si>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</si>
  <si>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</si>
  <si>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</si>
  <si>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</si>
  <si>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</si>
  <si>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</si>
  <si>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</si>
  <si>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</si>
  <si>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</si>
  <si>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</si>
  <si>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</si>
  <si>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</si>
  <si>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</si>
  <si>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</si>
  <si>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</si>
  <si>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</si>
  <si>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2019 y al 31 de Marzo de 2020 (b)</t>
  </si>
  <si>
    <t>2020 (d)</t>
  </si>
  <si>
    <t>31 de diciembre de 2019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</si>
  <si>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</si>
  <si>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</si>
  <si>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</si>
  <si>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</si>
  <si>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</si>
  <si>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</si>
  <si>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</si>
  <si>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</si>
  <si>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</si>
  <si>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</si>
  <si>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</si>
  <si>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</si>
  <si>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</si>
  <si>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</si>
  <si>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</si>
  <si>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</si>
  <si>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</si>
  <si>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</si>
  <si>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</si>
  <si>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</si>
  <si>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</si>
  <si>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</si>
  <si>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</si>
  <si>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</si>
  <si>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</si>
  <si>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</si>
  <si>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</si>
  <si>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</si>
  <si>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</si>
  <si>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</si>
  <si>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</si>
  <si>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</si>
  <si>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</si>
  <si>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</si>
  <si>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</si>
  <si>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</si>
  <si>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</si>
  <si>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</si>
  <si>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</si>
  <si>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</si>
  <si>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</si>
  <si>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</si>
  <si>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</si>
  <si>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</si>
  <si>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</si>
  <si>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</si>
  <si>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</si>
  <si>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2019 (d)</t>
  </si>
  <si>
    <t>Denominación de la Deuda Pública y Otros Pasivos</t>
  </si>
  <si>
    <t>Del 1 de Enero al 31 de Marzo de 2020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</si>
  <si>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</si>
  <si>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</si>
  <si>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</si>
  <si>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</si>
  <si>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</si>
  <si>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</si>
  <si>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</si>
  <si>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</si>
  <si>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</si>
  <si>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</si>
  <si>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</si>
  <si>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</si>
  <si>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</si>
  <si>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</si>
  <si>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</si>
  <si>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</si>
  <si>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</si>
  <si>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</si>
  <si>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</si>
  <si>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</si>
  <si>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</si>
  <si>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</si>
  <si>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</si>
  <si>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</si>
  <si>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</si>
  <si>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</si>
  <si>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</si>
  <si>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</si>
  <si>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</si>
  <si>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</si>
  <si>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</si>
  <si>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</si>
  <si>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</si>
  <si>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</si>
  <si>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</si>
  <si>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</si>
  <si>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</si>
  <si>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</si>
  <si>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</si>
  <si>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</si>
  <si>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</si>
  <si>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</si>
  <si>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</si>
  <si>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</si>
  <si>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</si>
  <si>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</si>
  <si>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</si>
  <si>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</si>
  <si>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</si>
  <si>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</si>
  <si>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</si>
  <si>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</si>
  <si>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</si>
  <si>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</si>
  <si>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</si>
  <si>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</si>
  <si>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</si>
  <si>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</si>
  <si>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</si>
  <si>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</si>
  <si>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</si>
  <si>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</si>
  <si>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</si>
  <si>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</si>
  <si>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</si>
  <si>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</si>
  <si>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</si>
  <si>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</si>
  <si>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</si>
  <si>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</si>
  <si>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</si>
  <si>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</si>
  <si>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</si>
  <si>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</si>
  <si>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</si>
  <si>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</si>
  <si>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</si>
  <si>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</si>
  <si>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</si>
  <si>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</si>
  <si>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</si>
  <si>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</si>
  <si>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</si>
  <si>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</si>
  <si>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</si>
  <si>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</si>
  <si>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</si>
  <si>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</si>
  <si>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</si>
  <si>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</si>
  <si>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</si>
  <si>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</si>
  <si>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</si>
  <si>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</si>
  <si>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</si>
  <si>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</si>
  <si>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</si>
  <si>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</si>
  <si>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</si>
  <si>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</si>
  <si>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</si>
  <si>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</si>
  <si>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</si>
  <si>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</si>
  <si>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</si>
  <si>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</si>
  <si>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</si>
  <si>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</si>
  <si>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</si>
  <si>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</si>
  <si>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</si>
  <si>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</si>
  <si>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</si>
  <si>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</si>
  <si>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</si>
  <si>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</si>
  <si>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</si>
  <si>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</si>
  <si>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</si>
  <si>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</si>
  <si>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</si>
  <si>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</si>
  <si>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</si>
  <si>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</si>
  <si>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</si>
  <si>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</si>
  <si>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</si>
  <si>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</si>
  <si>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</si>
  <si>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</si>
  <si>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</si>
  <si>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</si>
  <si>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</si>
  <si>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</si>
  <si>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</si>
  <si>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</si>
  <si>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</si>
  <si>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</si>
  <si>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</si>
  <si>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</si>
  <si>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</si>
  <si>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</si>
  <si>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</si>
  <si>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</si>
  <si>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</si>
  <si>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</si>
  <si>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</si>
  <si>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</si>
  <si>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</si>
  <si>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</si>
  <si>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</si>
  <si>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</si>
  <si>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Programa Escuelas de Tiempo Completo 2020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</si>
  <si>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</si>
  <si>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</si>
  <si>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</si>
  <si>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</si>
  <si>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</si>
  <si>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</si>
  <si>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</si>
  <si>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</si>
  <si>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</si>
  <si>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</si>
  <si>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</si>
  <si>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</si>
  <si>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</si>
  <si>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</si>
  <si>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</si>
  <si>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</si>
  <si>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</si>
  <si>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</si>
  <si>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</si>
  <si>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</si>
  <si>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</si>
  <si>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</si>
  <si>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</si>
  <si>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</si>
  <si>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</si>
  <si>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</si>
  <si>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</si>
  <si>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</si>
  <si>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</si>
  <si>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</si>
  <si>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</si>
  <si>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</si>
  <si>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</si>
  <si>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</si>
  <si>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</si>
  <si>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</si>
  <si>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</si>
  <si>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</si>
  <si>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</si>
  <si>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</si>
  <si>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</si>
  <si>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</si>
  <si>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</si>
  <si>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</si>
  <si>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</si>
  <si>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</si>
  <si>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</si>
  <si>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</si>
  <si>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</si>
  <si>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</si>
  <si>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</si>
  <si>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</si>
  <si>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</si>
  <si>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</si>
  <si>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</si>
  <si>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</si>
  <si>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</si>
  <si>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Departamento de información y difusión</t>
  </si>
  <si>
    <t>Contraloría interna</t>
  </si>
  <si>
    <t>Despacho de Secretario</t>
  </si>
  <si>
    <t>II. Gasto Etiquetado     (II=A+B+C+D+E+F+G+H)</t>
  </si>
  <si>
    <t>Ingresos Estatales Por Recaudar</t>
  </si>
  <si>
    <t>I. Gasto No Etiquetado  (I=A+B+C+D+E+F+G+H)</t>
  </si>
  <si>
    <t>Modificado</t>
  </si>
  <si>
    <t>Ampliaciones/ (Reducciones)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</si>
  <si>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</si>
  <si>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</si>
  <si>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</si>
  <si>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</si>
  <si>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</si>
  <si>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</si>
  <si>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</si>
  <si>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</si>
  <si>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</si>
  <si>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</si>
  <si>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</si>
  <si>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</si>
  <si>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</si>
  <si>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</si>
  <si>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</si>
  <si>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</si>
  <si>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</si>
  <si>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</si>
  <si>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</si>
  <si>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</si>
  <si>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</si>
  <si>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</si>
  <si>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</si>
  <si>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</si>
  <si>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</si>
  <si>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</si>
  <si>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</si>
  <si>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</si>
  <si>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</si>
  <si>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</si>
  <si>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</si>
  <si>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</si>
  <si>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</si>
  <si>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</si>
  <si>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</si>
  <si>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</si>
  <si>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 xml:space="preserve">Formato 6 C) Estado Analítico del Ejercicio del Presupuesto de Egresos Detallado - LDF
 (Clasificación de Servicios Personales por Categoría)
</t>
  </si>
  <si>
    <t>UNIDAD DE SERVICIOS EDUCATIVOS DEL ESTADO DE TLAXCALA</t>
  </si>
  <si>
    <t>Clasificación de Servicios Personales por Categoría</t>
  </si>
  <si>
    <t xml:space="preserve"> LDF 1er TRIMESTRE 2020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</si>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</sst>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 Narrow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4" fontId="45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 wrapText="1" indent="2"/>
    </xf>
    <xf numFmtId="164" fontId="44" fillId="0" borderId="12" xfId="0" applyNumberFormat="1" applyFont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justify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justify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left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7" fillId="33" borderId="14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/>
    </xf>
    <xf numFmtId="164" fontId="49" fillId="0" borderId="10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6" fillId="33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left" vertical="center" wrapText="1" indent="2"/>
    </xf>
    <xf numFmtId="164" fontId="45" fillId="34" borderId="10" xfId="0" applyNumberFormat="1" applyFont="1" applyFill="1" applyBorder="1" applyAlignment="1">
      <alignment horizontal="right" vertical="center" wrapText="1"/>
    </xf>
    <xf numFmtId="164" fontId="45" fillId="34" borderId="10" xfId="0" applyNumberFormat="1" applyFont="1" applyFill="1" applyBorder="1" applyAlignment="1">
      <alignment horizontal="left" vertical="center" wrapText="1" indent="2"/>
    </xf>
    <xf numFmtId="164" fontId="44" fillId="34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left" vertical="center" wrapText="1" indent="2"/>
    </xf>
    <xf numFmtId="164" fontId="44" fillId="34" borderId="10" xfId="0" applyNumberFormat="1" applyFont="1" applyFill="1" applyBorder="1" applyAlignment="1">
      <alignment horizontal="left" vertical="center" wrapText="1" indent="2"/>
    </xf>
    <xf numFmtId="0" fontId="44" fillId="34" borderId="11" xfId="0" applyFont="1" applyFill="1" applyBorder="1" applyAlignment="1">
      <alignment horizontal="left" vertical="center" wrapText="1" indent="4"/>
    </xf>
    <xf numFmtId="164" fontId="44" fillId="34" borderId="11" xfId="0" applyNumberFormat="1" applyFont="1" applyFill="1" applyBorder="1" applyAlignment="1">
      <alignment horizontal="left" vertical="center" wrapText="1" indent="4"/>
    </xf>
    <xf numFmtId="164" fontId="44" fillId="34" borderId="11" xfId="0" applyNumberFormat="1" applyFont="1" applyFill="1" applyBorder="1" applyAlignment="1">
      <alignment horizontal="left" vertical="center" indent="4"/>
    </xf>
    <xf numFmtId="164" fontId="51" fillId="34" borderId="10" xfId="0" applyNumberFormat="1" applyFont="1" applyFill="1" applyBorder="1" applyAlignment="1">
      <alignment horizontal="left" vertical="center" wrapText="1" indent="2"/>
    </xf>
    <xf numFmtId="0" fontId="44" fillId="34" borderId="13" xfId="0" applyFont="1" applyFill="1" applyBorder="1" applyAlignment="1">
      <alignment horizontal="left" vertical="center" wrapText="1" indent="2"/>
    </xf>
    <xf numFmtId="164" fontId="44" fillId="34" borderId="12" xfId="0" applyNumberFormat="1" applyFont="1" applyFill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left" vertical="center" wrapText="1" indent="2"/>
    </xf>
    <xf numFmtId="164" fontId="44" fillId="34" borderId="12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horizontal="left" vertical="center" wrapText="1" indent="1"/>
    </xf>
    <xf numFmtId="164" fontId="45" fillId="0" borderId="11" xfId="0" applyNumberFormat="1" applyFont="1" applyBorder="1" applyAlignment="1">
      <alignment horizontal="left" vertical="center" inden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horizontal="left" vertical="center" indent="1"/>
    </xf>
    <xf numFmtId="164" fontId="44" fillId="35" borderId="10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horizontal="left" vertical="center" indent="5"/>
    </xf>
    <xf numFmtId="164" fontId="44" fillId="0" borderId="11" xfId="0" applyNumberFormat="1" applyFont="1" applyBorder="1" applyAlignment="1">
      <alignment horizontal="left" vertical="center" wrapText="1" indent="1"/>
    </xf>
    <xf numFmtId="164" fontId="44" fillId="0" borderId="15" xfId="0" applyNumberFormat="1" applyFont="1" applyBorder="1" applyAlignment="1">
      <alignment vertical="center"/>
    </xf>
    <xf numFmtId="164" fontId="45" fillId="33" borderId="12" xfId="0" applyNumberFormat="1" applyFont="1" applyFill="1" applyBorder="1" applyAlignment="1">
      <alignment horizontal="center" vertical="center"/>
    </xf>
    <xf numFmtId="164" fontId="45" fillId="33" borderId="14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1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horizontal="left" vertical="center" wrapText="1" indent="5"/>
    </xf>
    <xf numFmtId="164" fontId="44" fillId="0" borderId="15" xfId="0" applyNumberFormat="1" applyFont="1" applyBorder="1" applyAlignment="1">
      <alignment vertical="center" wrapText="1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7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33" borderId="10" xfId="0" applyNumberFormat="1" applyFont="1" applyFill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0" fontId="44" fillId="0" borderId="20" xfId="0" applyFont="1" applyBorder="1" applyAlignment="1">
      <alignment horizontal="left" vertical="center" indent="3"/>
    </xf>
    <xf numFmtId="164" fontId="45" fillId="0" borderId="21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164" fontId="44" fillId="0" borderId="24" xfId="0" applyNumberFormat="1" applyFont="1" applyBorder="1" applyAlignment="1">
      <alignment horizontal="right" vertical="center"/>
    </xf>
    <xf numFmtId="164" fontId="44" fillId="0" borderId="25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8" xfId="0" applyFont="1" applyBorder="1" applyAlignment="1">
      <alignment/>
    </xf>
    <xf numFmtId="0" fontId="44" fillId="0" borderId="13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justify" vertical="center" wrapText="1"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1"/>
    </xf>
    <xf numFmtId="164" fontId="44" fillId="0" borderId="11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 indent="2"/>
    </xf>
    <xf numFmtId="164" fontId="44" fillId="0" borderId="24" xfId="0" applyNumberFormat="1" applyFont="1" applyBorder="1" applyAlignment="1">
      <alignment vertical="center"/>
    </xf>
    <xf numFmtId="0" fontId="44" fillId="0" borderId="25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3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164" fontId="45" fillId="33" borderId="27" xfId="0" applyNumberFormat="1" applyFont="1" applyFill="1" applyBorder="1" applyAlignment="1">
      <alignment vertical="center"/>
    </xf>
    <xf numFmtId="164" fontId="45" fillId="33" borderId="19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3" xfId="0" applyNumberFormat="1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2" fillId="33" borderId="27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left" vertical="center" wrapText="1"/>
    </xf>
    <xf numFmtId="165" fontId="52" fillId="0" borderId="11" xfId="47" applyNumberFormat="1" applyFont="1" applyBorder="1" applyAlignment="1">
      <alignment horizontal="right" vertical="center" wrapText="1"/>
    </xf>
    <xf numFmtId="165" fontId="52" fillId="0" borderId="10" xfId="47" applyNumberFormat="1" applyFont="1" applyBorder="1" applyAlignment="1">
      <alignment horizontal="right" vertical="center" wrapText="1"/>
    </xf>
    <xf numFmtId="0" fontId="48" fillId="0" borderId="20" xfId="0" applyFont="1" applyBorder="1" applyAlignment="1">
      <alignment horizontal="left" vertical="center" wrapText="1"/>
    </xf>
    <xf numFmtId="165" fontId="48" fillId="0" borderId="11" xfId="47" applyNumberFormat="1" applyFont="1" applyBorder="1" applyAlignment="1">
      <alignment horizontal="right" vertical="center" wrapText="1"/>
    </xf>
    <xf numFmtId="165" fontId="48" fillId="0" borderId="10" xfId="47" applyNumberFormat="1" applyFont="1" applyBorder="1" applyAlignment="1">
      <alignment horizontal="right" vertical="center" wrapText="1"/>
    </xf>
    <xf numFmtId="0" fontId="48" fillId="0" borderId="20" xfId="0" applyFont="1" applyBorder="1" applyAlignment="1">
      <alignment horizontal="left" wrapText="1"/>
    </xf>
    <xf numFmtId="165" fontId="48" fillId="0" borderId="11" xfId="47" applyNumberFormat="1" applyFont="1" applyBorder="1" applyAlignment="1">
      <alignment horizontal="right" wrapText="1"/>
    </xf>
    <xf numFmtId="0" fontId="48" fillId="0" borderId="20" xfId="0" applyFont="1" applyBorder="1" applyAlignment="1">
      <alignment horizontal="left" vertical="center" wrapText="1" indent="1"/>
    </xf>
    <xf numFmtId="0" fontId="52" fillId="0" borderId="19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A2F283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A329C7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A3B0A4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A3BB58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A43839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A4521F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A4B916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3"/>
  <sheetViews>
    <sheetView tabSelected="1" view="pageBreakPreview" zoomScale="60" zoomScalePageLayoutView="0" workbookViewId="0" topLeftCell="A1">
      <pane ySplit="6" topLeftCell="A52" activePane="bottomLeft" state="frozen"/>
      <selection pane="topLeft" activeCell="A1" sqref="A1"/>
      <selection pane="bottomLeft" activeCell="D77" sqref="D7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7" width="15.140625" style="2" customWidth="1"/>
    <col min="8" max="16384" width="11.421875" style="1" customWidth="1"/>
  </cols>
  <sheetData>
    <row r="1" ht="13.5" thickBot="1"/>
    <row r="2" spans="2:7" ht="12.75">
      <c r="B2" s="135" t="s">
        <v>120</v>
      </c>
      <c r="C2" s="136"/>
      <c r="D2" s="136"/>
      <c r="E2" s="136"/>
      <c r="F2" s="136"/>
      <c r="G2" s="137"/>
    </row>
    <row r="3" spans="2:7" ht="12.75">
      <c r="B3" s="138" t="s">
        <v>0</v>
      </c>
      <c r="C3" s="139"/>
      <c r="D3" s="139"/>
      <c r="E3" s="139"/>
      <c r="F3" s="139"/>
      <c r="G3" s="140"/>
    </row>
    <row r="4" spans="2:7" ht="12.75">
      <c r="B4" s="138" t="s">
        <v>121</v>
      </c>
      <c r="C4" s="139"/>
      <c r="D4" s="139"/>
      <c r="E4" s="139"/>
      <c r="F4" s="139"/>
      <c r="G4" s="140"/>
    </row>
    <row r="5" spans="2:7" ht="33.75" customHeight="1" thickBot="1">
      <c r="B5" s="141" t="s">
        <v>1</v>
      </c>
      <c r="C5" s="142"/>
      <c r="D5" s="142"/>
      <c r="E5" s="142"/>
      <c r="F5" s="142"/>
      <c r="G5" s="143"/>
    </row>
    <row r="6" spans="2:7" ht="60" customHeight="1" thickBot="1">
      <c r="B6" s="35" t="s">
        <v>2</v>
      </c>
      <c r="C6" s="36" t="s">
        <v>122</v>
      </c>
      <c r="D6" s="36" t="s">
        <v>123</v>
      </c>
      <c r="E6" s="37" t="s">
        <v>2</v>
      </c>
      <c r="F6" s="36" t="s">
        <v>122</v>
      </c>
      <c r="G6" s="36" t="s">
        <v>123</v>
      </c>
    </row>
    <row r="7" spans="2:7" ht="12.75">
      <c r="B7" s="38" t="s">
        <v>3</v>
      </c>
      <c r="C7" s="39"/>
      <c r="D7" s="39"/>
      <c r="E7" s="40" t="s">
        <v>4</v>
      </c>
      <c r="F7" s="39"/>
      <c r="G7" s="39"/>
    </row>
    <row r="8" spans="2:7" ht="12.75">
      <c r="B8" s="38" t="s">
        <v>5</v>
      </c>
      <c r="C8" s="41"/>
      <c r="D8" s="41"/>
      <c r="E8" s="40" t="s">
        <v>6</v>
      </c>
      <c r="F8" s="41"/>
      <c r="G8" s="41"/>
    </row>
    <row r="9" spans="2:7" ht="12.75">
      <c r="B9" s="42" t="s">
        <v>7</v>
      </c>
      <c r="C9" s="41">
        <f>SUM(C10:C16)</f>
        <v>206974007.63</v>
      </c>
      <c r="D9" s="41">
        <f>SUM(D10:D16)</f>
        <v>203596161.31</v>
      </c>
      <c r="E9" s="43" t="s">
        <v>8</v>
      </c>
      <c r="F9" s="41">
        <f>SUM(F10:F18)</f>
        <v>101580403.56</v>
      </c>
      <c r="G9" s="41">
        <f>SUM(G10:G18)</f>
        <v>173610875.46</v>
      </c>
    </row>
    <row r="10" spans="2:7" ht="12.75">
      <c r="B10" s="44" t="s">
        <v>9</v>
      </c>
      <c r="C10" s="41">
        <v>0</v>
      </c>
      <c r="D10" s="41">
        <v>0</v>
      </c>
      <c r="E10" s="45" t="s">
        <v>10</v>
      </c>
      <c r="F10" s="41">
        <v>20632635.36</v>
      </c>
      <c r="G10" s="41">
        <v>40201102.87</v>
      </c>
    </row>
    <row r="11" spans="2:7" ht="12.75">
      <c r="B11" s="44" t="s">
        <v>11</v>
      </c>
      <c r="C11" s="41">
        <v>206974007.63</v>
      </c>
      <c r="D11" s="41">
        <v>203596161.31</v>
      </c>
      <c r="E11" s="45" t="s">
        <v>12</v>
      </c>
      <c r="F11" s="41">
        <v>60624889.06</v>
      </c>
      <c r="G11" s="41">
        <v>113732978.71</v>
      </c>
    </row>
    <row r="12" spans="2:7" ht="12.75">
      <c r="B12" s="44" t="s">
        <v>13</v>
      </c>
      <c r="C12" s="41">
        <v>0</v>
      </c>
      <c r="D12" s="41">
        <v>0</v>
      </c>
      <c r="E12" s="45" t="s">
        <v>14</v>
      </c>
      <c r="F12" s="41">
        <v>0</v>
      </c>
      <c r="G12" s="41">
        <v>0</v>
      </c>
    </row>
    <row r="13" spans="2:7" ht="12.75">
      <c r="B13" s="44" t="s">
        <v>15</v>
      </c>
      <c r="C13" s="41">
        <v>0</v>
      </c>
      <c r="D13" s="41">
        <v>0</v>
      </c>
      <c r="E13" s="45" t="s">
        <v>16</v>
      </c>
      <c r="F13" s="41">
        <v>0</v>
      </c>
      <c r="G13" s="41">
        <v>0</v>
      </c>
    </row>
    <row r="14" spans="2:7" ht="12.75">
      <c r="B14" s="44" t="s">
        <v>17</v>
      </c>
      <c r="C14" s="41">
        <v>0</v>
      </c>
      <c r="D14" s="41">
        <v>0</v>
      </c>
      <c r="E14" s="45" t="s">
        <v>18</v>
      </c>
      <c r="F14" s="41">
        <v>19490270</v>
      </c>
      <c r="G14" s="41">
        <v>540</v>
      </c>
    </row>
    <row r="15" spans="2:7" ht="25.5">
      <c r="B15" s="44" t="s">
        <v>19</v>
      </c>
      <c r="C15" s="41">
        <v>0</v>
      </c>
      <c r="D15" s="41">
        <v>0</v>
      </c>
      <c r="E15" s="45" t="s">
        <v>20</v>
      </c>
      <c r="F15" s="41">
        <v>0</v>
      </c>
      <c r="G15" s="41">
        <v>0</v>
      </c>
    </row>
    <row r="16" spans="2:7" ht="12.75">
      <c r="B16" s="44" t="s">
        <v>21</v>
      </c>
      <c r="C16" s="41">
        <v>0</v>
      </c>
      <c r="D16" s="41">
        <v>0</v>
      </c>
      <c r="E16" s="45" t="s">
        <v>22</v>
      </c>
      <c r="F16" s="41">
        <v>834767.74</v>
      </c>
      <c r="G16" s="41">
        <v>19691536.36</v>
      </c>
    </row>
    <row r="17" spans="2:7" ht="12.75">
      <c r="B17" s="42" t="s">
        <v>23</v>
      </c>
      <c r="C17" s="41">
        <f>SUM(C18:C24)</f>
        <v>411243.48</v>
      </c>
      <c r="D17" s="41">
        <f>SUM(D18:D24)</f>
        <v>256420.94</v>
      </c>
      <c r="E17" s="45" t="s">
        <v>24</v>
      </c>
      <c r="F17" s="41">
        <v>0</v>
      </c>
      <c r="G17" s="41">
        <v>0</v>
      </c>
    </row>
    <row r="18" spans="2:7" ht="12.75">
      <c r="B18" s="44" t="s">
        <v>25</v>
      </c>
      <c r="C18" s="41">
        <v>0</v>
      </c>
      <c r="D18" s="41">
        <v>0</v>
      </c>
      <c r="E18" s="45" t="s">
        <v>26</v>
      </c>
      <c r="F18" s="41">
        <v>-2158.6</v>
      </c>
      <c r="G18" s="41">
        <v>-15282.48</v>
      </c>
    </row>
    <row r="19" spans="2:7" ht="12.75">
      <c r="B19" s="44" t="s">
        <v>27</v>
      </c>
      <c r="C19" s="41">
        <v>0</v>
      </c>
      <c r="D19" s="41">
        <v>0</v>
      </c>
      <c r="E19" s="43" t="s">
        <v>28</v>
      </c>
      <c r="F19" s="41">
        <f>SUM(F20:F22)</f>
        <v>0</v>
      </c>
      <c r="G19" s="41">
        <f>SUM(G20:G22)</f>
        <v>0</v>
      </c>
    </row>
    <row r="20" spans="2:7" ht="12.75">
      <c r="B20" s="44" t="s">
        <v>29</v>
      </c>
      <c r="C20" s="41">
        <v>411243.48</v>
      </c>
      <c r="D20" s="41">
        <v>256420.94</v>
      </c>
      <c r="E20" s="45" t="s">
        <v>30</v>
      </c>
      <c r="F20" s="41">
        <v>0</v>
      </c>
      <c r="G20" s="41">
        <v>0</v>
      </c>
    </row>
    <row r="21" spans="2:7" ht="12.75">
      <c r="B21" s="44" t="s">
        <v>31</v>
      </c>
      <c r="C21" s="41">
        <v>0</v>
      </c>
      <c r="D21" s="41">
        <v>0</v>
      </c>
      <c r="E21" s="46" t="s">
        <v>32</v>
      </c>
      <c r="F21" s="41">
        <v>0</v>
      </c>
      <c r="G21" s="41">
        <v>0</v>
      </c>
    </row>
    <row r="22" spans="2:7" ht="12.75">
      <c r="B22" s="44" t="s">
        <v>33</v>
      </c>
      <c r="C22" s="41">
        <v>0</v>
      </c>
      <c r="D22" s="41">
        <v>0</v>
      </c>
      <c r="E22" s="45" t="s">
        <v>34</v>
      </c>
      <c r="F22" s="41">
        <v>0</v>
      </c>
      <c r="G22" s="41">
        <v>0</v>
      </c>
    </row>
    <row r="23" spans="2:7" ht="12.75">
      <c r="B23" s="44" t="s">
        <v>35</v>
      </c>
      <c r="C23" s="41">
        <v>0</v>
      </c>
      <c r="D23" s="41">
        <v>0</v>
      </c>
      <c r="E23" s="43" t="s">
        <v>36</v>
      </c>
      <c r="F23" s="41">
        <f>SUM(F24:F25)</f>
        <v>0</v>
      </c>
      <c r="G23" s="41">
        <f>SUM(G24:G25)</f>
        <v>0</v>
      </c>
    </row>
    <row r="24" spans="2:7" ht="12.75">
      <c r="B24" s="44" t="s">
        <v>37</v>
      </c>
      <c r="C24" s="41">
        <v>0</v>
      </c>
      <c r="D24" s="41">
        <v>0</v>
      </c>
      <c r="E24" s="45" t="s">
        <v>38</v>
      </c>
      <c r="F24" s="41">
        <v>0</v>
      </c>
      <c r="G24" s="41">
        <v>0</v>
      </c>
    </row>
    <row r="25" spans="2:7" ht="12.75">
      <c r="B25" s="42" t="s">
        <v>39</v>
      </c>
      <c r="C25" s="41">
        <f>SUM(C26:C30)</f>
        <v>0</v>
      </c>
      <c r="D25" s="41">
        <f>SUM(D26:D30)</f>
        <v>0</v>
      </c>
      <c r="E25" s="45" t="s">
        <v>40</v>
      </c>
      <c r="F25" s="41">
        <v>0</v>
      </c>
      <c r="G25" s="41">
        <v>0</v>
      </c>
    </row>
    <row r="26" spans="2:7" ht="25.5">
      <c r="B26" s="44" t="s">
        <v>41</v>
      </c>
      <c r="C26" s="41">
        <v>0</v>
      </c>
      <c r="D26" s="41">
        <v>0</v>
      </c>
      <c r="E26" s="43" t="s">
        <v>42</v>
      </c>
      <c r="F26" s="41">
        <v>0</v>
      </c>
      <c r="G26" s="41">
        <v>0</v>
      </c>
    </row>
    <row r="27" spans="2:7" ht="25.5">
      <c r="B27" s="44" t="s">
        <v>43</v>
      </c>
      <c r="C27" s="41">
        <v>0</v>
      </c>
      <c r="D27" s="41">
        <v>0</v>
      </c>
      <c r="E27" s="43" t="s">
        <v>44</v>
      </c>
      <c r="F27" s="41">
        <f>SUM(F28:F30)</f>
        <v>0</v>
      </c>
      <c r="G27" s="41">
        <f>SUM(G28:G30)</f>
        <v>0</v>
      </c>
    </row>
    <row r="28" spans="2:7" ht="25.5">
      <c r="B28" s="44" t="s">
        <v>45</v>
      </c>
      <c r="C28" s="41">
        <v>0</v>
      </c>
      <c r="D28" s="41">
        <v>0</v>
      </c>
      <c r="E28" s="45" t="s">
        <v>46</v>
      </c>
      <c r="F28" s="41">
        <v>0</v>
      </c>
      <c r="G28" s="41">
        <v>0</v>
      </c>
    </row>
    <row r="29" spans="2:7" ht="12.75">
      <c r="B29" s="44" t="s">
        <v>47</v>
      </c>
      <c r="C29" s="41">
        <v>0</v>
      </c>
      <c r="D29" s="41">
        <v>0</v>
      </c>
      <c r="E29" s="45" t="s">
        <v>48</v>
      </c>
      <c r="F29" s="41">
        <v>0</v>
      </c>
      <c r="G29" s="41">
        <v>0</v>
      </c>
    </row>
    <row r="30" spans="2:7" ht="12.75">
      <c r="B30" s="44" t="s">
        <v>49</v>
      </c>
      <c r="C30" s="41">
        <v>0</v>
      </c>
      <c r="D30" s="41">
        <v>0</v>
      </c>
      <c r="E30" s="45" t="s">
        <v>50</v>
      </c>
      <c r="F30" s="41">
        <v>0</v>
      </c>
      <c r="G30" s="41">
        <v>0</v>
      </c>
    </row>
    <row r="31" spans="2:7" ht="25.5">
      <c r="B31" s="42" t="s">
        <v>51</v>
      </c>
      <c r="C31" s="41">
        <f>SUM(C32:C36)</f>
        <v>0</v>
      </c>
      <c r="D31" s="41">
        <f>SUM(D32:D36)</f>
        <v>0</v>
      </c>
      <c r="E31" s="43" t="s">
        <v>52</v>
      </c>
      <c r="F31" s="41">
        <f>SUM(F32:F37)</f>
        <v>0</v>
      </c>
      <c r="G31" s="41">
        <f>SUM(G32:G37)</f>
        <v>0</v>
      </c>
    </row>
    <row r="32" spans="2:7" ht="12.75">
      <c r="B32" s="44" t="s">
        <v>53</v>
      </c>
      <c r="C32" s="41">
        <v>0</v>
      </c>
      <c r="D32" s="41">
        <v>0</v>
      </c>
      <c r="E32" s="45" t="s">
        <v>54</v>
      </c>
      <c r="F32" s="41">
        <v>0</v>
      </c>
      <c r="G32" s="41">
        <v>0</v>
      </c>
    </row>
    <row r="33" spans="2:7" ht="12.75">
      <c r="B33" s="44" t="s">
        <v>55</v>
      </c>
      <c r="C33" s="41">
        <v>0</v>
      </c>
      <c r="D33" s="41">
        <v>0</v>
      </c>
      <c r="E33" s="45" t="s">
        <v>56</v>
      </c>
      <c r="F33" s="41">
        <v>0</v>
      </c>
      <c r="G33" s="41">
        <v>0</v>
      </c>
    </row>
    <row r="34" spans="2:7" ht="12.75">
      <c r="B34" s="44" t="s">
        <v>57</v>
      </c>
      <c r="C34" s="41">
        <v>0</v>
      </c>
      <c r="D34" s="41">
        <v>0</v>
      </c>
      <c r="E34" s="45" t="s">
        <v>58</v>
      </c>
      <c r="F34" s="41">
        <v>0</v>
      </c>
      <c r="G34" s="41">
        <v>0</v>
      </c>
    </row>
    <row r="35" spans="2:7" ht="25.5">
      <c r="B35" s="44" t="s">
        <v>59</v>
      </c>
      <c r="C35" s="41">
        <v>0</v>
      </c>
      <c r="D35" s="41">
        <v>0</v>
      </c>
      <c r="E35" s="45" t="s">
        <v>60</v>
      </c>
      <c r="F35" s="41">
        <v>0</v>
      </c>
      <c r="G35" s="41">
        <v>0</v>
      </c>
    </row>
    <row r="36" spans="2:7" ht="12.75">
      <c r="B36" s="44" t="s">
        <v>61</v>
      </c>
      <c r="C36" s="41">
        <v>0</v>
      </c>
      <c r="D36" s="41">
        <v>0</v>
      </c>
      <c r="E36" s="45" t="s">
        <v>62</v>
      </c>
      <c r="F36" s="41">
        <v>0</v>
      </c>
      <c r="G36" s="41">
        <v>0</v>
      </c>
    </row>
    <row r="37" spans="2:7" ht="12.75">
      <c r="B37" s="42" t="s">
        <v>63</v>
      </c>
      <c r="C37" s="41">
        <v>0</v>
      </c>
      <c r="D37" s="41">
        <v>0</v>
      </c>
      <c r="E37" s="45" t="s">
        <v>64</v>
      </c>
      <c r="F37" s="41">
        <v>0</v>
      </c>
      <c r="G37" s="41">
        <v>0</v>
      </c>
    </row>
    <row r="38" spans="2:7" ht="12.75">
      <c r="B38" s="42" t="s">
        <v>65</v>
      </c>
      <c r="C38" s="41">
        <f>SUM(C39:C40)</f>
        <v>0</v>
      </c>
      <c r="D38" s="41">
        <f>SUM(D39:D40)</f>
        <v>0</v>
      </c>
      <c r="E38" s="43" t="s">
        <v>66</v>
      </c>
      <c r="F38" s="41">
        <f>SUM(F39:F41)</f>
        <v>0</v>
      </c>
      <c r="G38" s="41">
        <f>SUM(G39:G41)</f>
        <v>0</v>
      </c>
    </row>
    <row r="39" spans="2:7" ht="25.5">
      <c r="B39" s="44" t="s">
        <v>67</v>
      </c>
      <c r="C39" s="41">
        <v>0</v>
      </c>
      <c r="D39" s="41">
        <v>0</v>
      </c>
      <c r="E39" s="45" t="s">
        <v>68</v>
      </c>
      <c r="F39" s="41">
        <v>0</v>
      </c>
      <c r="G39" s="41">
        <v>0</v>
      </c>
    </row>
    <row r="40" spans="2:7" ht="12.75">
      <c r="B40" s="44" t="s">
        <v>69</v>
      </c>
      <c r="C40" s="41">
        <v>0</v>
      </c>
      <c r="D40" s="41">
        <v>0</v>
      </c>
      <c r="E40" s="45" t="s">
        <v>70</v>
      </c>
      <c r="F40" s="41">
        <v>0</v>
      </c>
      <c r="G40" s="41">
        <v>0</v>
      </c>
    </row>
    <row r="41" spans="2:7" ht="12.75">
      <c r="B41" s="42" t="s">
        <v>71</v>
      </c>
      <c r="C41" s="41">
        <f>SUM(C42:C45)</f>
        <v>0</v>
      </c>
      <c r="D41" s="41">
        <f>SUM(D42:D45)</f>
        <v>0</v>
      </c>
      <c r="E41" s="45" t="s">
        <v>72</v>
      </c>
      <c r="F41" s="41">
        <v>0</v>
      </c>
      <c r="G41" s="41">
        <v>0</v>
      </c>
    </row>
    <row r="42" spans="2:7" ht="12.75">
      <c r="B42" s="44" t="s">
        <v>73</v>
      </c>
      <c r="C42" s="41">
        <v>0</v>
      </c>
      <c r="D42" s="41">
        <v>0</v>
      </c>
      <c r="E42" s="43" t="s">
        <v>74</v>
      </c>
      <c r="F42" s="41">
        <f>SUM(F43:F45)</f>
        <v>0</v>
      </c>
      <c r="G42" s="41">
        <f>SUM(G43:G45)</f>
        <v>0</v>
      </c>
    </row>
    <row r="43" spans="2:7" ht="12.75">
      <c r="B43" s="44" t="s">
        <v>75</v>
      </c>
      <c r="C43" s="41">
        <v>0</v>
      </c>
      <c r="D43" s="41">
        <v>0</v>
      </c>
      <c r="E43" s="45" t="s">
        <v>76</v>
      </c>
      <c r="F43" s="41">
        <v>0</v>
      </c>
      <c r="G43" s="41">
        <v>0</v>
      </c>
    </row>
    <row r="44" spans="2:7" ht="25.5">
      <c r="B44" s="44" t="s">
        <v>77</v>
      </c>
      <c r="C44" s="41">
        <v>0</v>
      </c>
      <c r="D44" s="41">
        <v>0</v>
      </c>
      <c r="E44" s="45" t="s">
        <v>78</v>
      </c>
      <c r="F44" s="41">
        <v>0</v>
      </c>
      <c r="G44" s="41">
        <v>0</v>
      </c>
    </row>
    <row r="45" spans="2:7" ht="12.75">
      <c r="B45" s="44" t="s">
        <v>79</v>
      </c>
      <c r="C45" s="41">
        <v>0</v>
      </c>
      <c r="D45" s="41">
        <v>0</v>
      </c>
      <c r="E45" s="45" t="s">
        <v>80</v>
      </c>
      <c r="F45" s="41">
        <v>0</v>
      </c>
      <c r="G45" s="41">
        <v>0</v>
      </c>
    </row>
    <row r="46" spans="2:7" ht="12.75">
      <c r="B46" s="42"/>
      <c r="C46" s="41"/>
      <c r="D46" s="41"/>
      <c r="E46" s="43"/>
      <c r="F46" s="41"/>
      <c r="G46" s="41"/>
    </row>
    <row r="47" spans="2:7" ht="12.75">
      <c r="B47" s="38" t="s">
        <v>81</v>
      </c>
      <c r="C47" s="41">
        <f>C9+C17+C25+C31+C37+C38+C41</f>
        <v>207385251.10999998</v>
      </c>
      <c r="D47" s="41">
        <f>D9+D17+D25+D31+D37+D38+D41</f>
        <v>203852582.25</v>
      </c>
      <c r="E47" s="40" t="s">
        <v>82</v>
      </c>
      <c r="F47" s="41">
        <f>F9+F19+F23+F26+F27+F31+F38+F42</f>
        <v>101580403.56</v>
      </c>
      <c r="G47" s="41">
        <f>G9+G19+G23+G26+G27+G31+G38+G42</f>
        <v>173610875.46</v>
      </c>
    </row>
    <row r="48" spans="2:7" ht="12.75">
      <c r="B48" s="38"/>
      <c r="C48" s="41"/>
      <c r="D48" s="41"/>
      <c r="E48" s="40"/>
      <c r="F48" s="41"/>
      <c r="G48" s="41"/>
    </row>
    <row r="49" spans="2:7" ht="12.75">
      <c r="B49" s="38" t="s">
        <v>83</v>
      </c>
      <c r="C49" s="41"/>
      <c r="D49" s="41"/>
      <c r="E49" s="40" t="s">
        <v>84</v>
      </c>
      <c r="F49" s="41"/>
      <c r="G49" s="41"/>
    </row>
    <row r="50" spans="2:7" ht="12.75">
      <c r="B50" s="42" t="s">
        <v>85</v>
      </c>
      <c r="C50" s="41">
        <v>0</v>
      </c>
      <c r="D50" s="41">
        <v>0</v>
      </c>
      <c r="E50" s="43" t="s">
        <v>86</v>
      </c>
      <c r="F50" s="41">
        <v>0</v>
      </c>
      <c r="G50" s="41">
        <v>0</v>
      </c>
    </row>
    <row r="51" spans="2:7" ht="12.75">
      <c r="B51" s="42" t="s">
        <v>87</v>
      </c>
      <c r="C51" s="41">
        <v>0</v>
      </c>
      <c r="D51" s="41">
        <v>0</v>
      </c>
      <c r="E51" s="43" t="s">
        <v>88</v>
      </c>
      <c r="F51" s="41">
        <v>0</v>
      </c>
      <c r="G51" s="41">
        <v>0</v>
      </c>
    </row>
    <row r="52" spans="2:7" ht="12.75">
      <c r="B52" s="42" t="s">
        <v>89</v>
      </c>
      <c r="C52" s="41">
        <v>444159846.64</v>
      </c>
      <c r="D52" s="41">
        <v>444159846.64</v>
      </c>
      <c r="E52" s="43" t="s">
        <v>90</v>
      </c>
      <c r="F52" s="41">
        <v>0</v>
      </c>
      <c r="G52" s="41">
        <v>0</v>
      </c>
    </row>
    <row r="53" spans="2:7" ht="12.75">
      <c r="B53" s="42" t="s">
        <v>91</v>
      </c>
      <c r="C53" s="41">
        <v>231412818.04</v>
      </c>
      <c r="D53" s="41">
        <v>231371568.44</v>
      </c>
      <c r="E53" s="43" t="s">
        <v>92</v>
      </c>
      <c r="F53" s="41">
        <v>0</v>
      </c>
      <c r="G53" s="41">
        <v>0</v>
      </c>
    </row>
    <row r="54" spans="2:7" ht="12.75">
      <c r="B54" s="42" t="s">
        <v>93</v>
      </c>
      <c r="C54" s="41">
        <v>732736.52</v>
      </c>
      <c r="D54" s="41">
        <v>732736.52</v>
      </c>
      <c r="E54" s="43" t="s">
        <v>94</v>
      </c>
      <c r="F54" s="41">
        <v>0</v>
      </c>
      <c r="G54" s="41">
        <v>0</v>
      </c>
    </row>
    <row r="55" spans="2:7" ht="12.75">
      <c r="B55" s="42" t="s">
        <v>95</v>
      </c>
      <c r="C55" s="41">
        <v>0</v>
      </c>
      <c r="D55" s="41">
        <v>0</v>
      </c>
      <c r="E55" s="43" t="s">
        <v>96</v>
      </c>
      <c r="F55" s="41">
        <v>0</v>
      </c>
      <c r="G55" s="41">
        <v>0</v>
      </c>
    </row>
    <row r="56" spans="2:7" ht="12.75">
      <c r="B56" s="42" t="s">
        <v>97</v>
      </c>
      <c r="C56" s="41">
        <v>0</v>
      </c>
      <c r="D56" s="41">
        <v>0</v>
      </c>
      <c r="E56" s="40"/>
      <c r="F56" s="41"/>
      <c r="G56" s="41"/>
    </row>
    <row r="57" spans="2:7" ht="12.75">
      <c r="B57" s="42" t="s">
        <v>98</v>
      </c>
      <c r="C57" s="41">
        <v>0</v>
      </c>
      <c r="D57" s="41">
        <v>0</v>
      </c>
      <c r="E57" s="40" t="s">
        <v>99</v>
      </c>
      <c r="F57" s="41">
        <f>SUM(F50:F55)</f>
        <v>0</v>
      </c>
      <c r="G57" s="41">
        <f>SUM(G50:G55)</f>
        <v>0</v>
      </c>
    </row>
    <row r="58" spans="2:7" ht="12.75">
      <c r="B58" s="42" t="s">
        <v>100</v>
      </c>
      <c r="C58" s="41">
        <v>0</v>
      </c>
      <c r="D58" s="41">
        <v>0</v>
      </c>
      <c r="E58" s="47"/>
      <c r="F58" s="41"/>
      <c r="G58" s="41"/>
    </row>
    <row r="59" spans="2:7" ht="12.75">
      <c r="B59" s="42"/>
      <c r="C59" s="41"/>
      <c r="D59" s="41"/>
      <c r="E59" s="40" t="s">
        <v>101</v>
      </c>
      <c r="F59" s="41">
        <f>F47+F57</f>
        <v>101580403.56</v>
      </c>
      <c r="G59" s="41">
        <f>G47+G57</f>
        <v>173610875.46</v>
      </c>
    </row>
    <row r="60" spans="2:7" ht="25.5">
      <c r="B60" s="38" t="s">
        <v>102</v>
      </c>
      <c r="C60" s="41">
        <f>SUM(C50:C58)</f>
        <v>676305401.1999999</v>
      </c>
      <c r="D60" s="41">
        <f>SUM(D50:D58)</f>
        <v>676264151.5999999</v>
      </c>
      <c r="E60" s="43"/>
      <c r="F60" s="41"/>
      <c r="G60" s="41"/>
    </row>
    <row r="61" spans="2:7" ht="12.75">
      <c r="B61" s="42"/>
      <c r="C61" s="41"/>
      <c r="D61" s="41"/>
      <c r="E61" s="40" t="s">
        <v>103</v>
      </c>
      <c r="F61" s="41"/>
      <c r="G61" s="41"/>
    </row>
    <row r="62" spans="2:7" ht="12.75">
      <c r="B62" s="38" t="s">
        <v>104</v>
      </c>
      <c r="C62" s="41">
        <f>C47+C60</f>
        <v>883690652.31</v>
      </c>
      <c r="D62" s="41">
        <f>D47+D60</f>
        <v>880116733.8499999</v>
      </c>
      <c r="E62" s="40"/>
      <c r="F62" s="41"/>
      <c r="G62" s="41"/>
    </row>
    <row r="63" spans="2:7" ht="12.75">
      <c r="B63" s="42"/>
      <c r="C63" s="41"/>
      <c r="D63" s="41"/>
      <c r="E63" s="40" t="s">
        <v>105</v>
      </c>
      <c r="F63" s="41">
        <f>SUM(F64:F66)</f>
        <v>577035241.03</v>
      </c>
      <c r="G63" s="41">
        <f>SUM(G64:G66)</f>
        <v>577035241.03</v>
      </c>
    </row>
    <row r="64" spans="2:7" ht="12.75">
      <c r="B64" s="42"/>
      <c r="C64" s="41"/>
      <c r="D64" s="41"/>
      <c r="E64" s="43" t="s">
        <v>106</v>
      </c>
      <c r="F64" s="41">
        <v>577035241.03</v>
      </c>
      <c r="G64" s="41">
        <v>577035241.03</v>
      </c>
    </row>
    <row r="65" spans="2:7" ht="12.75">
      <c r="B65" s="42"/>
      <c r="C65" s="41"/>
      <c r="D65" s="41"/>
      <c r="E65" s="43" t="s">
        <v>107</v>
      </c>
      <c r="F65" s="41">
        <v>0</v>
      </c>
      <c r="G65" s="41">
        <v>0</v>
      </c>
    </row>
    <row r="66" spans="2:7" ht="12.75">
      <c r="B66" s="42"/>
      <c r="C66" s="41"/>
      <c r="D66" s="41"/>
      <c r="E66" s="43" t="s">
        <v>108</v>
      </c>
      <c r="F66" s="41">
        <v>0</v>
      </c>
      <c r="G66" s="41">
        <v>0</v>
      </c>
    </row>
    <row r="67" spans="2:7" ht="12.75">
      <c r="B67" s="42"/>
      <c r="C67" s="41"/>
      <c r="D67" s="41"/>
      <c r="E67" s="43"/>
      <c r="F67" s="41"/>
      <c r="G67" s="41"/>
    </row>
    <row r="68" spans="2:7" ht="12.75">
      <c r="B68" s="42"/>
      <c r="C68" s="41"/>
      <c r="D68" s="41"/>
      <c r="E68" s="40" t="s">
        <v>109</v>
      </c>
      <c r="F68" s="41">
        <f>SUM(F69:F73)</f>
        <v>205075007.71999997</v>
      </c>
      <c r="G68" s="41">
        <f>SUM(G69:G73)</f>
        <v>129470617.36000001</v>
      </c>
    </row>
    <row r="69" spans="2:7" ht="12.75">
      <c r="B69" s="42"/>
      <c r="C69" s="41"/>
      <c r="D69" s="41"/>
      <c r="E69" s="43" t="s">
        <v>110</v>
      </c>
      <c r="F69" s="41">
        <v>88702220.91</v>
      </c>
      <c r="G69" s="41">
        <v>62835200.02</v>
      </c>
    </row>
    <row r="70" spans="2:7" ht="12.75">
      <c r="B70" s="42"/>
      <c r="C70" s="41"/>
      <c r="D70" s="41"/>
      <c r="E70" s="43" t="s">
        <v>111</v>
      </c>
      <c r="F70" s="41">
        <v>-364419635.89</v>
      </c>
      <c r="G70" s="41">
        <v>-343888469.96</v>
      </c>
    </row>
    <row r="71" spans="2:7" ht="12.75">
      <c r="B71" s="42"/>
      <c r="C71" s="41"/>
      <c r="D71" s="41"/>
      <c r="E71" s="43" t="s">
        <v>112</v>
      </c>
      <c r="F71" s="41">
        <v>0</v>
      </c>
      <c r="G71" s="41">
        <v>0</v>
      </c>
    </row>
    <row r="72" spans="2:7" ht="12.75">
      <c r="B72" s="42"/>
      <c r="C72" s="41"/>
      <c r="D72" s="41"/>
      <c r="E72" s="43" t="s">
        <v>113</v>
      </c>
      <c r="F72" s="41">
        <v>0</v>
      </c>
      <c r="G72" s="41">
        <v>0</v>
      </c>
    </row>
    <row r="73" spans="2:7" ht="12.75">
      <c r="B73" s="42"/>
      <c r="C73" s="41"/>
      <c r="D73" s="41"/>
      <c r="E73" s="43" t="s">
        <v>114</v>
      </c>
      <c r="F73" s="41">
        <v>480792422.7</v>
      </c>
      <c r="G73" s="41">
        <v>410523887.3</v>
      </c>
    </row>
    <row r="74" spans="2:7" ht="12.75">
      <c r="B74" s="42"/>
      <c r="C74" s="41"/>
      <c r="D74" s="41"/>
      <c r="E74" s="43"/>
      <c r="F74" s="41"/>
      <c r="G74" s="41"/>
    </row>
    <row r="75" spans="2:7" ht="25.5">
      <c r="B75" s="42"/>
      <c r="C75" s="41"/>
      <c r="D75" s="41"/>
      <c r="E75" s="40" t="s">
        <v>115</v>
      </c>
      <c r="F75" s="41">
        <f>SUM(F76:F77)</f>
        <v>0</v>
      </c>
      <c r="G75" s="41">
        <f>SUM(G76:G77)</f>
        <v>0</v>
      </c>
    </row>
    <row r="76" spans="2:7" ht="12.75">
      <c r="B76" s="42"/>
      <c r="C76" s="41"/>
      <c r="D76" s="41"/>
      <c r="E76" s="43" t="s">
        <v>116</v>
      </c>
      <c r="F76" s="41">
        <v>0</v>
      </c>
      <c r="G76" s="41">
        <v>0</v>
      </c>
    </row>
    <row r="77" spans="2:7" ht="12.75">
      <c r="B77" s="42"/>
      <c r="C77" s="41"/>
      <c r="D77" s="41"/>
      <c r="E77" s="43" t="s">
        <v>117</v>
      </c>
      <c r="F77" s="41">
        <v>0</v>
      </c>
      <c r="G77" s="41">
        <v>0</v>
      </c>
    </row>
    <row r="78" spans="2:7" ht="12.75">
      <c r="B78" s="42"/>
      <c r="C78" s="41"/>
      <c r="D78" s="41"/>
      <c r="E78" s="43"/>
      <c r="F78" s="41"/>
      <c r="G78" s="41"/>
    </row>
    <row r="79" spans="2:7" ht="12.75">
      <c r="B79" s="42"/>
      <c r="C79" s="41"/>
      <c r="D79" s="41"/>
      <c r="E79" s="40" t="s">
        <v>118</v>
      </c>
      <c r="F79" s="41">
        <f>F63+F68+F75</f>
        <v>782110248.75</v>
      </c>
      <c r="G79" s="41">
        <f>G63+G68+G75</f>
        <v>706505858.39</v>
      </c>
    </row>
    <row r="80" spans="2:7" ht="12.75">
      <c r="B80" s="42"/>
      <c r="C80" s="41"/>
      <c r="D80" s="41"/>
      <c r="E80" s="43"/>
      <c r="F80" s="41"/>
      <c r="G80" s="41"/>
    </row>
    <row r="81" spans="2:7" ht="12.75">
      <c r="B81" s="42"/>
      <c r="C81" s="41"/>
      <c r="D81" s="41"/>
      <c r="E81" s="40" t="s">
        <v>119</v>
      </c>
      <c r="F81" s="41">
        <f>F59+F79</f>
        <v>883690652.31</v>
      </c>
      <c r="G81" s="41">
        <f>G59+G79</f>
        <v>880116733.85</v>
      </c>
    </row>
    <row r="82" spans="2:7" ht="13.5" thickBot="1">
      <c r="B82" s="48"/>
      <c r="C82" s="49"/>
      <c r="D82" s="49"/>
      <c r="E82" s="50"/>
      <c r="F82" s="51"/>
      <c r="G82" s="51"/>
    </row>
    <row r="83" spans="2:7" ht="12.75">
      <c r="B83" s="33"/>
      <c r="C83" s="34"/>
      <c r="D83" s="34"/>
      <c r="E83" s="33"/>
      <c r="F83" s="34"/>
      <c r="G83" s="34"/>
    </row>
    <row r="84" spans="2:7" ht="12.75">
      <c r="B84" s="33"/>
      <c r="C84" s="34"/>
      <c r="D84" s="34"/>
      <c r="E84" s="33"/>
      <c r="F84" s="34"/>
      <c r="G84" s="34"/>
    </row>
    <row r="85" spans="2:7" ht="12.75">
      <c r="B85" s="33"/>
      <c r="C85" s="34"/>
      <c r="D85" s="34"/>
      <c r="E85" s="33"/>
      <c r="F85" s="34"/>
      <c r="G85" s="34"/>
    </row>
    <row r="86" spans="2:7" ht="12.75">
      <c r="B86" s="33"/>
      <c r="C86" s="34"/>
      <c r="D86" s="34"/>
      <c r="E86" s="33"/>
      <c r="F86" s="34"/>
      <c r="G86" s="34"/>
    </row>
    <row r="87" spans="2:7" ht="12.75">
      <c r="B87" s="33"/>
      <c r="C87" s="34"/>
      <c r="D87" s="34"/>
      <c r="E87" s="33"/>
      <c r="F87" s="34"/>
      <c r="G87" s="34"/>
    </row>
    <row r="88" spans="2:7" ht="12.75">
      <c r="B88" s="33"/>
      <c r="C88" s="34"/>
      <c r="D88" s="34"/>
      <c r="E88" s="33"/>
      <c r="F88" s="34"/>
      <c r="G88" s="34"/>
    </row>
    <row r="89" spans="2:7" ht="12.75">
      <c r="B89" s="33"/>
      <c r="C89" s="34"/>
      <c r="D89" s="34"/>
      <c r="E89" s="33"/>
      <c r="F89" s="34"/>
      <c r="G89" s="34"/>
    </row>
    <row r="90" spans="2:9" ht="12.75">
      <c r="B90" s="33"/>
      <c r="C90" s="34"/>
      <c r="D90" s="34"/>
      <c r="E90" s="33"/>
      <c r="F90" s="34"/>
      <c r="G90" s="34"/>
      <c r="I90" s="33"/>
    </row>
    <row r="91" spans="2:7" ht="12.75">
      <c r="B91" s="33"/>
      <c r="C91" s="34"/>
      <c r="D91" s="34"/>
      <c r="E91" s="33"/>
      <c r="F91" s="34"/>
      <c r="G91" s="34"/>
    </row>
    <row r="92" spans="2:7" ht="12.75">
      <c r="B92" s="33"/>
      <c r="C92" s="34"/>
      <c r="D92" s="34"/>
      <c r="E92" s="33"/>
      <c r="F92" s="34"/>
      <c r="G92" s="34"/>
    </row>
    <row r="93" spans="2:7" ht="12.75">
      <c r="B93" s="33"/>
      <c r="C93" s="34"/>
      <c r="D93" s="34"/>
      <c r="E93" s="33"/>
      <c r="F93" s="34"/>
      <c r="G93" s="34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0" r:id="rId3"/>
  <legacyDrawing r:id="rId2"/>
  <oleObjects>
    <oleObject progId="Excel.Sheet.12" shapeId="106789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1" sqref="D61"/>
    </sheetView>
  </sheetViews>
  <sheetFormatPr defaultColWidth="11.421875" defaultRowHeight="15"/>
  <cols>
    <col min="1" max="1" width="43.00390625" style="9" customWidth="1"/>
    <col min="2" max="2" width="12.8515625" style="9" customWidth="1"/>
    <col min="3" max="3" width="13.28125" style="9" customWidth="1"/>
    <col min="4" max="4" width="15.00390625" style="9" customWidth="1"/>
    <col min="5" max="5" width="16.57421875" style="9" customWidth="1"/>
    <col min="6" max="6" width="13.421875" style="9" customWidth="1"/>
    <col min="7" max="7" width="14.00390625" style="9" customWidth="1"/>
    <col min="8" max="8" width="15.00390625" style="9" customWidth="1"/>
    <col min="9" max="16384" width="11.421875" style="9" customWidth="1"/>
  </cols>
  <sheetData>
    <row r="1" ht="13.5" thickBot="1"/>
    <row r="2" spans="1:8" ht="13.5" thickBot="1">
      <c r="A2" s="145" t="s">
        <v>120</v>
      </c>
      <c r="B2" s="146"/>
      <c r="C2" s="146"/>
      <c r="D2" s="146"/>
      <c r="E2" s="146"/>
      <c r="F2" s="146"/>
      <c r="G2" s="146"/>
      <c r="H2" s="147"/>
    </row>
    <row r="3" spans="1:8" ht="13.5" thickBot="1">
      <c r="A3" s="148" t="s">
        <v>174</v>
      </c>
      <c r="B3" s="149"/>
      <c r="C3" s="149"/>
      <c r="D3" s="149"/>
      <c r="E3" s="149"/>
      <c r="F3" s="149"/>
      <c r="G3" s="149"/>
      <c r="H3" s="150"/>
    </row>
    <row r="4" spans="1:8" ht="13.5" thickBot="1">
      <c r="A4" s="148" t="s">
        <v>173</v>
      </c>
      <c r="B4" s="149"/>
      <c r="C4" s="149"/>
      <c r="D4" s="149"/>
      <c r="E4" s="149"/>
      <c r="F4" s="149"/>
      <c r="G4" s="149"/>
      <c r="H4" s="150"/>
    </row>
    <row r="5" spans="1:8" ht="13.5" thickBot="1">
      <c r="A5" s="148" t="s">
        <v>1</v>
      </c>
      <c r="B5" s="149"/>
      <c r="C5" s="149"/>
      <c r="D5" s="149"/>
      <c r="E5" s="149"/>
      <c r="F5" s="149"/>
      <c r="G5" s="149"/>
      <c r="H5" s="150"/>
    </row>
    <row r="6" spans="1:8" ht="76.5">
      <c r="A6" s="32" t="s">
        <v>172</v>
      </c>
      <c r="B6" s="32" t="s">
        <v>171</v>
      </c>
      <c r="C6" s="32" t="s">
        <v>170</v>
      </c>
      <c r="D6" s="32" t="s">
        <v>169</v>
      </c>
      <c r="E6" s="32" t="s">
        <v>168</v>
      </c>
      <c r="F6" s="32" t="s">
        <v>167</v>
      </c>
      <c r="G6" s="32" t="s">
        <v>166</v>
      </c>
      <c r="H6" s="32" t="s">
        <v>165</v>
      </c>
    </row>
    <row r="7" spans="1:8" ht="13.5" thickBot="1">
      <c r="A7" s="31" t="s">
        <v>164</v>
      </c>
      <c r="B7" s="31" t="s">
        <v>163</v>
      </c>
      <c r="C7" s="31" t="s">
        <v>162</v>
      </c>
      <c r="D7" s="31" t="s">
        <v>161</v>
      </c>
      <c r="E7" s="31" t="s">
        <v>160</v>
      </c>
      <c r="F7" s="31" t="s">
        <v>159</v>
      </c>
      <c r="G7" s="31" t="s">
        <v>158</v>
      </c>
      <c r="H7" s="31" t="s">
        <v>157</v>
      </c>
    </row>
    <row r="8" spans="1:8" ht="12.75" customHeight="1">
      <c r="A8" s="27" t="s">
        <v>156</v>
      </c>
      <c r="B8" s="15">
        <f aca="true" t="shared" si="0" ref="B8:H8">B9+B13</f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</row>
    <row r="9" spans="1:8" ht="12.75" customHeight="1">
      <c r="A9" s="27" t="s">
        <v>155</v>
      </c>
      <c r="B9" s="15">
        <f aca="true" t="shared" si="1" ref="B9:H9">SUM(B10:B12)</f>
        <v>0</v>
      </c>
      <c r="C9" s="15">
        <f t="shared" si="1"/>
        <v>0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</row>
    <row r="10" spans="1:8" ht="12.75">
      <c r="A10" s="30" t="s">
        <v>154</v>
      </c>
      <c r="B10" s="15">
        <v>0</v>
      </c>
      <c r="C10" s="15">
        <v>0</v>
      </c>
      <c r="D10" s="15">
        <v>0</v>
      </c>
      <c r="E10" s="15"/>
      <c r="F10" s="13">
        <v>0</v>
      </c>
      <c r="G10" s="15">
        <v>0</v>
      </c>
      <c r="H10" s="15">
        <v>0</v>
      </c>
    </row>
    <row r="11" spans="1:8" ht="12.75">
      <c r="A11" s="30" t="s">
        <v>153</v>
      </c>
      <c r="B11" s="13">
        <v>0</v>
      </c>
      <c r="C11" s="13">
        <v>0</v>
      </c>
      <c r="D11" s="13">
        <v>0</v>
      </c>
      <c r="E11" s="13"/>
      <c r="F11" s="13">
        <v>0</v>
      </c>
      <c r="G11" s="13">
        <v>0</v>
      </c>
      <c r="H11" s="13">
        <v>0</v>
      </c>
    </row>
    <row r="12" spans="1:8" ht="12.75">
      <c r="A12" s="30" t="s">
        <v>152</v>
      </c>
      <c r="B12" s="13">
        <v>0</v>
      </c>
      <c r="C12" s="13">
        <v>0</v>
      </c>
      <c r="D12" s="13">
        <v>0</v>
      </c>
      <c r="E12" s="13"/>
      <c r="F12" s="13">
        <v>0</v>
      </c>
      <c r="G12" s="13">
        <v>0</v>
      </c>
      <c r="H12" s="13">
        <v>0</v>
      </c>
    </row>
    <row r="13" spans="1:8" ht="12.75" customHeight="1">
      <c r="A13" s="27" t="s">
        <v>151</v>
      </c>
      <c r="B13" s="15">
        <f aca="true" t="shared" si="2" ref="B13:H13">SUM(B14:B16)</f>
        <v>0</v>
      </c>
      <c r="C13" s="15">
        <f t="shared" si="2"/>
        <v>0</v>
      </c>
      <c r="D13" s="15">
        <f t="shared" si="2"/>
        <v>0</v>
      </c>
      <c r="E13" s="15">
        <f t="shared" si="2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</row>
    <row r="14" spans="1:8" ht="12.75">
      <c r="A14" s="30" t="s">
        <v>150</v>
      </c>
      <c r="B14" s="15">
        <v>0</v>
      </c>
      <c r="C14" s="15">
        <v>0</v>
      </c>
      <c r="D14" s="15">
        <v>0</v>
      </c>
      <c r="E14" s="15"/>
      <c r="F14" s="13">
        <v>0</v>
      </c>
      <c r="G14" s="15">
        <v>0</v>
      </c>
      <c r="H14" s="15">
        <v>0</v>
      </c>
    </row>
    <row r="15" spans="1:8" ht="12.75">
      <c r="A15" s="30" t="s">
        <v>149</v>
      </c>
      <c r="B15" s="13">
        <v>0</v>
      </c>
      <c r="C15" s="13">
        <v>0</v>
      </c>
      <c r="D15" s="13">
        <v>0</v>
      </c>
      <c r="E15" s="13"/>
      <c r="F15" s="13">
        <v>0</v>
      </c>
      <c r="G15" s="13">
        <v>0</v>
      </c>
      <c r="H15" s="13">
        <v>0</v>
      </c>
    </row>
    <row r="16" spans="1:8" ht="12.75">
      <c r="A16" s="30" t="s">
        <v>148</v>
      </c>
      <c r="B16" s="13">
        <v>0</v>
      </c>
      <c r="C16" s="13">
        <v>0</v>
      </c>
      <c r="D16" s="13">
        <v>0</v>
      </c>
      <c r="E16" s="13"/>
      <c r="F16" s="13">
        <v>0</v>
      </c>
      <c r="G16" s="13">
        <v>0</v>
      </c>
      <c r="H16" s="13">
        <v>0</v>
      </c>
    </row>
    <row r="17" spans="1:8" ht="12.75">
      <c r="A17" s="27" t="s">
        <v>147</v>
      </c>
      <c r="B17" s="15">
        <v>173610875.46</v>
      </c>
      <c r="C17" s="28"/>
      <c r="D17" s="28"/>
      <c r="E17" s="28"/>
      <c r="F17" s="29">
        <v>101580403.56</v>
      </c>
      <c r="G17" s="28"/>
      <c r="H17" s="28"/>
    </row>
    <row r="18" spans="1:8" ht="12.75">
      <c r="A18" s="14"/>
      <c r="B18" s="13"/>
      <c r="C18" s="13"/>
      <c r="D18" s="13"/>
      <c r="E18" s="13"/>
      <c r="F18" s="13"/>
      <c r="G18" s="13"/>
      <c r="H18" s="13"/>
    </row>
    <row r="19" spans="1:8" ht="12.75" customHeight="1">
      <c r="A19" s="24" t="s">
        <v>146</v>
      </c>
      <c r="B19" s="15">
        <f aca="true" t="shared" si="3" ref="B19:H19">B8+B17</f>
        <v>173610875.46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101580403.56</v>
      </c>
      <c r="G19" s="15">
        <f t="shared" si="3"/>
        <v>0</v>
      </c>
      <c r="H19" s="15">
        <f t="shared" si="3"/>
        <v>0</v>
      </c>
    </row>
    <row r="20" spans="1:8" ht="12.75">
      <c r="A20" s="27"/>
      <c r="B20" s="15"/>
      <c r="C20" s="15"/>
      <c r="D20" s="15"/>
      <c r="E20" s="15"/>
      <c r="F20" s="15"/>
      <c r="G20" s="15"/>
      <c r="H20" s="15"/>
    </row>
    <row r="21" spans="1:8" ht="12.75" customHeight="1">
      <c r="A21" s="27" t="s">
        <v>145</v>
      </c>
      <c r="B21" s="15">
        <f aca="true" t="shared" si="4" ref="B21:H21">SUM(B22:B24)</f>
        <v>0</v>
      </c>
      <c r="C21" s="15">
        <f t="shared" si="4"/>
        <v>0</v>
      </c>
      <c r="D21" s="15">
        <f t="shared" si="4"/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</row>
    <row r="22" spans="1:8" ht="12.75" customHeight="1">
      <c r="A22" s="14" t="s">
        <v>144</v>
      </c>
      <c r="B22" s="13"/>
      <c r="C22" s="13"/>
      <c r="D22" s="13"/>
      <c r="E22" s="13"/>
      <c r="F22" s="13">
        <f>B22+C22-D22+E22</f>
        <v>0</v>
      </c>
      <c r="G22" s="13"/>
      <c r="H22" s="13"/>
    </row>
    <row r="23" spans="1:8" ht="12.75" customHeight="1">
      <c r="A23" s="14" t="s">
        <v>143</v>
      </c>
      <c r="B23" s="13"/>
      <c r="C23" s="13"/>
      <c r="D23" s="13"/>
      <c r="E23" s="13"/>
      <c r="F23" s="13">
        <f>B23+C23-D23+E23</f>
        <v>0</v>
      </c>
      <c r="G23" s="13"/>
      <c r="H23" s="13"/>
    </row>
    <row r="24" spans="1:8" ht="12.75" customHeight="1">
      <c r="A24" s="14" t="s">
        <v>142</v>
      </c>
      <c r="B24" s="13"/>
      <c r="C24" s="13"/>
      <c r="D24" s="13"/>
      <c r="E24" s="13"/>
      <c r="F24" s="13">
        <f>B24+C24-D24+E24</f>
        <v>0</v>
      </c>
      <c r="G24" s="13"/>
      <c r="H24" s="13"/>
    </row>
    <row r="25" spans="1:8" ht="12.75">
      <c r="A25" s="26"/>
      <c r="B25" s="25"/>
      <c r="C25" s="25"/>
      <c r="D25" s="25"/>
      <c r="E25" s="25"/>
      <c r="F25" s="25"/>
      <c r="G25" s="25"/>
      <c r="H25" s="25"/>
    </row>
    <row r="26" spans="1:8" ht="25.5">
      <c r="A26" s="24" t="s">
        <v>141</v>
      </c>
      <c r="B26" s="15">
        <f aca="true" t="shared" si="5" ref="B26:H26">SUM(B27:B29)</f>
        <v>0</v>
      </c>
      <c r="C26" s="15">
        <f t="shared" si="5"/>
        <v>0</v>
      </c>
      <c r="D26" s="15">
        <f t="shared" si="5"/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</row>
    <row r="27" spans="1:8" ht="12.75" customHeight="1">
      <c r="A27" s="14" t="s">
        <v>140</v>
      </c>
      <c r="B27" s="13"/>
      <c r="C27" s="13"/>
      <c r="D27" s="13"/>
      <c r="E27" s="13"/>
      <c r="F27" s="13">
        <f>B27+C27-D27+E27</f>
        <v>0</v>
      </c>
      <c r="G27" s="13"/>
      <c r="H27" s="13"/>
    </row>
    <row r="28" spans="1:8" ht="12.75" customHeight="1">
      <c r="A28" s="14" t="s">
        <v>139</v>
      </c>
      <c r="B28" s="13"/>
      <c r="C28" s="13"/>
      <c r="D28" s="13"/>
      <c r="E28" s="13"/>
      <c r="F28" s="13">
        <f>B28+C28-D28+E28</f>
        <v>0</v>
      </c>
      <c r="G28" s="13"/>
      <c r="H28" s="13"/>
    </row>
    <row r="29" spans="1:8" ht="12.75" customHeight="1">
      <c r="A29" s="14" t="s">
        <v>138</v>
      </c>
      <c r="B29" s="13"/>
      <c r="C29" s="13"/>
      <c r="D29" s="13"/>
      <c r="E29" s="13"/>
      <c r="F29" s="13">
        <f>B29+C29-D29+E29</f>
        <v>0</v>
      </c>
      <c r="G29" s="13"/>
      <c r="H29" s="13"/>
    </row>
    <row r="30" spans="1:8" ht="13.5" thickBot="1">
      <c r="A30" s="23"/>
      <c r="B30" s="22"/>
      <c r="C30" s="22"/>
      <c r="D30" s="22"/>
      <c r="E30" s="22"/>
      <c r="F30" s="22"/>
      <c r="G30" s="22"/>
      <c r="H30" s="22"/>
    </row>
    <row r="31" spans="1:8" ht="18.75" customHeight="1">
      <c r="A31" s="144" t="s">
        <v>137</v>
      </c>
      <c r="B31" s="144"/>
      <c r="C31" s="144"/>
      <c r="D31" s="144"/>
      <c r="E31" s="144"/>
      <c r="F31" s="144"/>
      <c r="G31" s="144"/>
      <c r="H31" s="144"/>
    </row>
    <row r="32" spans="1:8" ht="12.75">
      <c r="A32" s="21" t="s">
        <v>136</v>
      </c>
      <c r="B32" s="10"/>
      <c r="C32" s="20"/>
      <c r="D32" s="20"/>
      <c r="E32" s="20"/>
      <c r="F32" s="20"/>
      <c r="G32" s="20"/>
      <c r="H32" s="20"/>
    </row>
    <row r="33" spans="1:8" ht="13.5" thickBot="1">
      <c r="A33" s="19"/>
      <c r="B33" s="10"/>
      <c r="C33" s="10"/>
      <c r="D33" s="10"/>
      <c r="E33" s="10"/>
      <c r="F33" s="10"/>
      <c r="G33" s="10"/>
      <c r="H33" s="10"/>
    </row>
    <row r="34" spans="1:8" ht="38.25" customHeight="1">
      <c r="A34" s="151" t="s">
        <v>135</v>
      </c>
      <c r="B34" s="151" t="s">
        <v>134</v>
      </c>
      <c r="C34" s="151" t="s">
        <v>133</v>
      </c>
      <c r="D34" s="18" t="s">
        <v>132</v>
      </c>
      <c r="E34" s="151" t="s">
        <v>131</v>
      </c>
      <c r="F34" s="18" t="s">
        <v>130</v>
      </c>
      <c r="G34" s="10"/>
      <c r="H34" s="10"/>
    </row>
    <row r="35" spans="1:8" ht="15.75" customHeight="1" thickBot="1">
      <c r="A35" s="152"/>
      <c r="B35" s="152"/>
      <c r="C35" s="152"/>
      <c r="D35" s="17" t="s">
        <v>129</v>
      </c>
      <c r="E35" s="152"/>
      <c r="F35" s="17" t="s">
        <v>128</v>
      </c>
      <c r="G35" s="10"/>
      <c r="H35" s="10"/>
    </row>
    <row r="36" spans="1:8" ht="12.75">
      <c r="A36" s="16" t="s">
        <v>127</v>
      </c>
      <c r="B36" s="15">
        <f>SUM(B37:B39)</f>
        <v>0</v>
      </c>
      <c r="C36" s="15">
        <f>SUM(C37:C39)</f>
        <v>0</v>
      </c>
      <c r="D36" s="15">
        <f>SUM(D37:D39)</f>
        <v>0</v>
      </c>
      <c r="E36" s="15">
        <f>SUM(E37:E39)</f>
        <v>0</v>
      </c>
      <c r="F36" s="15">
        <f>SUM(F37:F39)</f>
        <v>0</v>
      </c>
      <c r="G36" s="10"/>
      <c r="H36" s="10"/>
    </row>
    <row r="37" spans="1:8" ht="12.75">
      <c r="A37" s="14" t="s">
        <v>126</v>
      </c>
      <c r="B37" s="13"/>
      <c r="C37" s="13"/>
      <c r="D37" s="13"/>
      <c r="E37" s="13"/>
      <c r="F37" s="13"/>
      <c r="G37" s="10"/>
      <c r="H37" s="10"/>
    </row>
    <row r="38" spans="1:8" ht="12.75">
      <c r="A38" s="14" t="s">
        <v>125</v>
      </c>
      <c r="B38" s="13"/>
      <c r="C38" s="13"/>
      <c r="D38" s="13"/>
      <c r="E38" s="13"/>
      <c r="F38" s="13"/>
      <c r="G38" s="10"/>
      <c r="H38" s="10"/>
    </row>
    <row r="39" spans="1:8" ht="13.5" thickBot="1">
      <c r="A39" s="12" t="s">
        <v>124</v>
      </c>
      <c r="B39" s="11"/>
      <c r="C39" s="11"/>
      <c r="D39" s="11"/>
      <c r="E39" s="11"/>
      <c r="F39" s="11"/>
      <c r="G39" s="10"/>
      <c r="H39" s="10"/>
    </row>
  </sheetData>
  <sheetProtection/>
  <mergeCells count="9">
    <mergeCell ref="A31:H31"/>
    <mergeCell ref="A2:H2"/>
    <mergeCell ref="A3:H3"/>
    <mergeCell ref="A4:H4"/>
    <mergeCell ref="A5:H5"/>
    <mergeCell ref="A34:A35"/>
    <mergeCell ref="B34:B35"/>
    <mergeCell ref="C34:C35"/>
    <mergeCell ref="E34:E35"/>
  </mergeCells>
  <printOptions/>
  <pageMargins left="0.7" right="0.7" top="0.75" bottom="0.75" header="0.3" footer="0.3"/>
  <pageSetup fitToHeight="0" fitToWidth="1" horizontalDpi="600" verticalDpi="600" orientation="portrait" scale="63" r:id="rId3"/>
  <legacyDrawing r:id="rId2"/>
  <oleObjects>
    <oleObject progId="Excel.Sheet.12" shapeId="106930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G44" sqref="G4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5" t="s">
        <v>120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2:12" ht="15.75" thickBot="1">
      <c r="B3" s="148" t="s">
        <v>201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2:12" ht="15.75" thickBot="1">
      <c r="B4" s="148" t="s">
        <v>173</v>
      </c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5.75" thickBot="1">
      <c r="B5" s="148" t="s">
        <v>1</v>
      </c>
      <c r="C5" s="149"/>
      <c r="D5" s="149"/>
      <c r="E5" s="149"/>
      <c r="F5" s="149"/>
      <c r="G5" s="149"/>
      <c r="H5" s="149"/>
      <c r="I5" s="149"/>
      <c r="J5" s="149"/>
      <c r="K5" s="149"/>
      <c r="L5" s="150"/>
    </row>
    <row r="6" spans="2:12" ht="102">
      <c r="B6" s="60" t="s">
        <v>200</v>
      </c>
      <c r="C6" s="59" t="s">
        <v>199</v>
      </c>
      <c r="D6" s="59" t="s">
        <v>198</v>
      </c>
      <c r="E6" s="59" t="s">
        <v>197</v>
      </c>
      <c r="F6" s="59" t="s">
        <v>196</v>
      </c>
      <c r="G6" s="59" t="s">
        <v>195</v>
      </c>
      <c r="H6" s="59" t="s">
        <v>194</v>
      </c>
      <c r="I6" s="59" t="s">
        <v>193</v>
      </c>
      <c r="J6" s="59" t="s">
        <v>192</v>
      </c>
      <c r="K6" s="59" t="s">
        <v>191</v>
      </c>
      <c r="L6" s="59" t="s">
        <v>190</v>
      </c>
    </row>
    <row r="7" spans="2:12" ht="15.75" thickBot="1">
      <c r="B7" s="31" t="s">
        <v>164</v>
      </c>
      <c r="C7" s="31" t="s">
        <v>163</v>
      </c>
      <c r="D7" s="31" t="s">
        <v>162</v>
      </c>
      <c r="E7" s="31" t="s">
        <v>161</v>
      </c>
      <c r="F7" s="31" t="s">
        <v>160</v>
      </c>
      <c r="G7" s="31" t="s">
        <v>189</v>
      </c>
      <c r="H7" s="31" t="s">
        <v>158</v>
      </c>
      <c r="I7" s="31" t="s">
        <v>157</v>
      </c>
      <c r="J7" s="31" t="s">
        <v>188</v>
      </c>
      <c r="K7" s="31" t="s">
        <v>187</v>
      </c>
      <c r="L7" s="31" t="s">
        <v>186</v>
      </c>
    </row>
    <row r="8" spans="2:12" ht="15">
      <c r="B8" s="58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25.5">
      <c r="B9" s="54" t="s">
        <v>185</v>
      </c>
      <c r="C9" s="15">
        <f aca="true" t="shared" si="0" ref="C9:L9">SUM(C10:C13)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</row>
    <row r="10" spans="2:12" ht="15">
      <c r="B10" s="56" t="s">
        <v>184</v>
      </c>
      <c r="C10" s="13"/>
      <c r="D10" s="13"/>
      <c r="E10" s="13"/>
      <c r="F10" s="13"/>
      <c r="G10" s="13"/>
      <c r="H10" s="13"/>
      <c r="I10" s="13"/>
      <c r="J10" s="13"/>
      <c r="K10" s="13"/>
      <c r="L10" s="13">
        <f>F10-K10</f>
        <v>0</v>
      </c>
    </row>
    <row r="11" spans="2:12" ht="15">
      <c r="B11" s="56" t="s">
        <v>183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f>F11-K11</f>
        <v>0</v>
      </c>
    </row>
    <row r="12" spans="2:12" ht="15">
      <c r="B12" s="56" t="s">
        <v>182</v>
      </c>
      <c r="C12" s="13"/>
      <c r="D12" s="13"/>
      <c r="E12" s="13"/>
      <c r="F12" s="13"/>
      <c r="G12" s="13"/>
      <c r="H12" s="13"/>
      <c r="I12" s="13"/>
      <c r="J12" s="13"/>
      <c r="K12" s="13"/>
      <c r="L12" s="13">
        <f>F12-K12</f>
        <v>0</v>
      </c>
    </row>
    <row r="13" spans="2:12" ht="15">
      <c r="B13" s="56" t="s">
        <v>181</v>
      </c>
      <c r="C13" s="13"/>
      <c r="D13" s="13"/>
      <c r="E13" s="13"/>
      <c r="F13" s="13"/>
      <c r="G13" s="13"/>
      <c r="H13" s="13"/>
      <c r="I13" s="13"/>
      <c r="J13" s="13"/>
      <c r="K13" s="13"/>
      <c r="L13" s="13">
        <f>F13-K13</f>
        <v>0</v>
      </c>
    </row>
    <row r="14" spans="2:12" ht="15">
      <c r="B14" s="55"/>
      <c r="C14" s="13"/>
      <c r="D14" s="13"/>
      <c r="E14" s="13"/>
      <c r="F14" s="13"/>
      <c r="G14" s="13"/>
      <c r="H14" s="13"/>
      <c r="I14" s="13"/>
      <c r="J14" s="13"/>
      <c r="K14" s="13"/>
      <c r="L14" s="13">
        <f>F14-K14</f>
        <v>0</v>
      </c>
    </row>
    <row r="15" spans="2:12" ht="15">
      <c r="B15" s="54" t="s">
        <v>180</v>
      </c>
      <c r="C15" s="15">
        <f aca="true" t="shared" si="1" ref="C15:L15">SUM(C16:C19)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</row>
    <row r="16" spans="2:12" ht="15">
      <c r="B16" s="56" t="s">
        <v>179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f>F16-K16</f>
        <v>0</v>
      </c>
    </row>
    <row r="17" spans="2:12" ht="15">
      <c r="B17" s="56" t="s">
        <v>178</v>
      </c>
      <c r="C17" s="13"/>
      <c r="D17" s="13"/>
      <c r="E17" s="13"/>
      <c r="F17" s="13"/>
      <c r="G17" s="13"/>
      <c r="H17" s="13"/>
      <c r="I17" s="13"/>
      <c r="J17" s="13"/>
      <c r="K17" s="13"/>
      <c r="L17" s="13">
        <f>F17-K17</f>
        <v>0</v>
      </c>
    </row>
    <row r="18" spans="2:12" ht="15">
      <c r="B18" s="56" t="s">
        <v>177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f>F18-K18</f>
        <v>0</v>
      </c>
    </row>
    <row r="19" spans="2:12" ht="15">
      <c r="B19" s="56" t="s">
        <v>176</v>
      </c>
      <c r="C19" s="13"/>
      <c r="D19" s="13"/>
      <c r="E19" s="13"/>
      <c r="F19" s="13"/>
      <c r="G19" s="13"/>
      <c r="H19" s="13"/>
      <c r="I19" s="13"/>
      <c r="J19" s="13"/>
      <c r="K19" s="13"/>
      <c r="L19" s="13">
        <f>F19-K19</f>
        <v>0</v>
      </c>
    </row>
    <row r="20" spans="2:12" ht="15">
      <c r="B20" s="55"/>
      <c r="C20" s="13"/>
      <c r="D20" s="13"/>
      <c r="E20" s="13"/>
      <c r="F20" s="13"/>
      <c r="G20" s="13"/>
      <c r="H20" s="13"/>
      <c r="I20" s="13"/>
      <c r="J20" s="13"/>
      <c r="K20" s="13"/>
      <c r="L20" s="13">
        <f>F20-K20</f>
        <v>0</v>
      </c>
    </row>
    <row r="21" spans="2:12" ht="38.25">
      <c r="B21" s="54" t="s">
        <v>175</v>
      </c>
      <c r="C21" s="15">
        <f aca="true" t="shared" si="2" ref="C21:L21">C9+C15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</row>
    <row r="22" spans="2:12" ht="15.75" thickBot="1">
      <c r="B22" s="53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1072758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H39" sqref="H3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4.8515625" style="1" bestFit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35" t="s">
        <v>120</v>
      </c>
      <c r="C2" s="136"/>
      <c r="D2" s="136"/>
      <c r="E2" s="137"/>
    </row>
    <row r="3" spans="2:5" ht="12.75">
      <c r="B3" s="154" t="s">
        <v>243</v>
      </c>
      <c r="C3" s="155"/>
      <c r="D3" s="155"/>
      <c r="E3" s="156"/>
    </row>
    <row r="4" spans="2:5" ht="12.75">
      <c r="B4" s="154" t="s">
        <v>173</v>
      </c>
      <c r="C4" s="155"/>
      <c r="D4" s="155"/>
      <c r="E4" s="156"/>
    </row>
    <row r="5" spans="2:5" ht="13.5" thickBot="1">
      <c r="B5" s="157" t="s">
        <v>1</v>
      </c>
      <c r="C5" s="158"/>
      <c r="D5" s="158"/>
      <c r="E5" s="159"/>
    </row>
    <row r="6" spans="2:5" ht="13.5" thickBot="1">
      <c r="B6" s="91"/>
      <c r="C6" s="91"/>
      <c r="D6" s="91"/>
      <c r="E6" s="91"/>
    </row>
    <row r="7" spans="2:5" ht="12.75">
      <c r="B7" s="160" t="s">
        <v>2</v>
      </c>
      <c r="C7" s="7" t="s">
        <v>224</v>
      </c>
      <c r="D7" s="162" t="s">
        <v>212</v>
      </c>
      <c r="E7" s="7" t="s">
        <v>211</v>
      </c>
    </row>
    <row r="8" spans="2:5" ht="13.5" thickBot="1">
      <c r="B8" s="161"/>
      <c r="C8" s="8" t="s">
        <v>242</v>
      </c>
      <c r="D8" s="163"/>
      <c r="E8" s="8" t="s">
        <v>241</v>
      </c>
    </row>
    <row r="9" spans="2:5" ht="12.75">
      <c r="B9" s="81" t="s">
        <v>240</v>
      </c>
      <c r="C9" s="80">
        <f>SUM(C10:C12)</f>
        <v>0</v>
      </c>
      <c r="D9" s="80">
        <f>SUM(D10:D12)</f>
        <v>739097717.22</v>
      </c>
      <c r="E9" s="80">
        <f>SUM(E10:E12)</f>
        <v>739097717.22</v>
      </c>
    </row>
    <row r="10" spans="2:5" ht="12.75">
      <c r="B10" s="84" t="s">
        <v>239</v>
      </c>
      <c r="C10" s="82">
        <v>0</v>
      </c>
      <c r="D10" s="82">
        <v>0</v>
      </c>
      <c r="E10" s="82">
        <v>0</v>
      </c>
    </row>
    <row r="11" spans="2:5" ht="12.75">
      <c r="B11" s="84" t="s">
        <v>209</v>
      </c>
      <c r="C11" s="82">
        <v>0</v>
      </c>
      <c r="D11" s="82">
        <v>739097717.22</v>
      </c>
      <c r="E11" s="82">
        <v>739097717.22</v>
      </c>
    </row>
    <row r="12" spans="2:5" ht="12.75">
      <c r="B12" s="84" t="s">
        <v>238</v>
      </c>
      <c r="C12" s="82">
        <f>C48</f>
        <v>0</v>
      </c>
      <c r="D12" s="82">
        <f>D48</f>
        <v>0</v>
      </c>
      <c r="E12" s="82">
        <f>E48</f>
        <v>0</v>
      </c>
    </row>
    <row r="13" spans="2:5" ht="12.75">
      <c r="B13" s="81"/>
      <c r="C13" s="82"/>
      <c r="D13" s="82"/>
      <c r="E13" s="82"/>
    </row>
    <row r="14" spans="2:5" ht="15">
      <c r="B14" s="81" t="s">
        <v>237</v>
      </c>
      <c r="C14" s="80">
        <f>SUM(C15:C16)</f>
        <v>5700265996</v>
      </c>
      <c r="D14" s="80">
        <f>SUM(D15:D16)</f>
        <v>650642626.67</v>
      </c>
      <c r="E14" s="80">
        <f>SUM(E15:E16)</f>
        <v>613069624.4300001</v>
      </c>
    </row>
    <row r="15" spans="2:5" ht="12.75">
      <c r="B15" s="84" t="s">
        <v>218</v>
      </c>
      <c r="C15" s="82">
        <v>134221000</v>
      </c>
      <c r="D15" s="82">
        <v>19413939.51</v>
      </c>
      <c r="E15" s="82">
        <v>14215111.32</v>
      </c>
    </row>
    <row r="16" spans="2:5" ht="12.75">
      <c r="B16" s="84" t="s">
        <v>236</v>
      </c>
      <c r="C16" s="82">
        <v>5566044996</v>
      </c>
      <c r="D16" s="82">
        <v>631228687.16</v>
      </c>
      <c r="E16" s="82">
        <v>598854513.11</v>
      </c>
    </row>
    <row r="17" spans="2:5" ht="12.75">
      <c r="B17" s="83"/>
      <c r="C17" s="82"/>
      <c r="D17" s="82"/>
      <c r="E17" s="82"/>
    </row>
    <row r="18" spans="2:5" ht="12.75">
      <c r="B18" s="81" t="s">
        <v>235</v>
      </c>
      <c r="C18" s="90"/>
      <c r="D18" s="80">
        <f>SUM(D19:D20)</f>
        <v>0</v>
      </c>
      <c r="E18" s="80">
        <f>SUM(E19:E20)</f>
        <v>0</v>
      </c>
    </row>
    <row r="19" spans="2:5" ht="12.75">
      <c r="B19" s="84" t="s">
        <v>217</v>
      </c>
      <c r="C19" s="90"/>
      <c r="D19" s="82"/>
      <c r="E19" s="82"/>
    </row>
    <row r="20" spans="2:5" ht="12.75">
      <c r="B20" s="84" t="s">
        <v>204</v>
      </c>
      <c r="C20" s="90"/>
      <c r="D20" s="82"/>
      <c r="E20" s="82"/>
    </row>
    <row r="21" spans="2:5" ht="12.75">
      <c r="B21" s="83"/>
      <c r="C21" s="82"/>
      <c r="D21" s="82"/>
      <c r="E21" s="82"/>
    </row>
    <row r="22" spans="2:5" ht="12.75">
      <c r="B22" s="81" t="s">
        <v>234</v>
      </c>
      <c r="C22" s="80">
        <f>C9-C14+C18</f>
        <v>-5700265996</v>
      </c>
      <c r="D22" s="81">
        <f>D9-D14+D18</f>
        <v>88455090.55000007</v>
      </c>
      <c r="E22" s="81">
        <f>E9-E14+E18</f>
        <v>126028092.78999996</v>
      </c>
    </row>
    <row r="23" spans="2:5" ht="12.75">
      <c r="B23" s="81"/>
      <c r="C23" s="82"/>
      <c r="D23" s="83"/>
      <c r="E23" s="83"/>
    </row>
    <row r="24" spans="2:5" ht="12.75">
      <c r="B24" s="81" t="s">
        <v>233</v>
      </c>
      <c r="C24" s="80">
        <f>C22-C12</f>
        <v>-5700265996</v>
      </c>
      <c r="D24" s="81">
        <f>D22-D12</f>
        <v>88455090.55000007</v>
      </c>
      <c r="E24" s="81">
        <f>E22-E12</f>
        <v>126028092.78999996</v>
      </c>
    </row>
    <row r="25" spans="2:5" ht="12.75">
      <c r="B25" s="81"/>
      <c r="C25" s="82"/>
      <c r="D25" s="83"/>
      <c r="E25" s="83"/>
    </row>
    <row r="26" spans="2:5" ht="25.5">
      <c r="B26" s="81" t="s">
        <v>232</v>
      </c>
      <c r="C26" s="80">
        <f>C24-C18</f>
        <v>-5700265996</v>
      </c>
      <c r="D26" s="80">
        <f>D24-D18</f>
        <v>88455090.55000007</v>
      </c>
      <c r="E26" s="80">
        <f>E24-E18</f>
        <v>126028092.78999996</v>
      </c>
    </row>
    <row r="27" spans="2:5" ht="13.5" thickBot="1">
      <c r="B27" s="89"/>
      <c r="C27" s="88"/>
      <c r="D27" s="88"/>
      <c r="E27" s="88"/>
    </row>
    <row r="28" spans="2:5" ht="34.5" customHeight="1" thickBot="1">
      <c r="B28" s="153"/>
      <c r="C28" s="153"/>
      <c r="D28" s="153"/>
      <c r="E28" s="153"/>
    </row>
    <row r="29" spans="2:5" ht="13.5" thickBot="1">
      <c r="B29" s="87" t="s">
        <v>214</v>
      </c>
      <c r="C29" s="86" t="s">
        <v>223</v>
      </c>
      <c r="D29" s="86" t="s">
        <v>212</v>
      </c>
      <c r="E29" s="86" t="s">
        <v>210</v>
      </c>
    </row>
    <row r="30" spans="2:5" ht="12.75">
      <c r="B30" s="85"/>
      <c r="C30" s="82"/>
      <c r="D30" s="82"/>
      <c r="E30" s="82"/>
    </row>
    <row r="31" spans="2:5" ht="12.75">
      <c r="B31" s="81" t="s">
        <v>231</v>
      </c>
      <c r="C31" s="80">
        <f>SUM(C32:C33)</f>
        <v>0</v>
      </c>
      <c r="D31" s="81">
        <f>SUM(D32:D33)</f>
        <v>0</v>
      </c>
      <c r="E31" s="81">
        <f>SUM(E32:E33)</f>
        <v>0</v>
      </c>
    </row>
    <row r="32" spans="2:5" ht="12.75">
      <c r="B32" s="84" t="s">
        <v>230</v>
      </c>
      <c r="C32" s="82"/>
      <c r="D32" s="83"/>
      <c r="E32" s="83"/>
    </row>
    <row r="33" spans="2:5" ht="12.75">
      <c r="B33" s="84" t="s">
        <v>229</v>
      </c>
      <c r="C33" s="82"/>
      <c r="D33" s="83"/>
      <c r="E33" s="83"/>
    </row>
    <row r="34" spans="2:5" ht="12.75">
      <c r="B34" s="81"/>
      <c r="C34" s="82"/>
      <c r="D34" s="82"/>
      <c r="E34" s="82"/>
    </row>
    <row r="35" spans="2:5" ht="12.75">
      <c r="B35" s="81" t="s">
        <v>228</v>
      </c>
      <c r="C35" s="80">
        <f>C26-C31</f>
        <v>-5700265996</v>
      </c>
      <c r="D35" s="80">
        <f>D26-D31</f>
        <v>88455090.55000007</v>
      </c>
      <c r="E35" s="80">
        <f>E26-E31</f>
        <v>126028092.78999996</v>
      </c>
    </row>
    <row r="36" spans="2:5" ht="13.5" thickBot="1">
      <c r="B36" s="79"/>
      <c r="C36" s="78"/>
      <c r="D36" s="78"/>
      <c r="E36" s="78"/>
    </row>
    <row r="37" spans="2:5" ht="34.5" customHeight="1" thickBot="1">
      <c r="B37" s="76"/>
      <c r="C37" s="76"/>
      <c r="D37" s="76"/>
      <c r="E37" s="76"/>
    </row>
    <row r="38" spans="2:5" ht="12.75">
      <c r="B38" s="164" t="s">
        <v>214</v>
      </c>
      <c r="C38" s="168" t="s">
        <v>213</v>
      </c>
      <c r="D38" s="166" t="s">
        <v>212</v>
      </c>
      <c r="E38" s="75" t="s">
        <v>211</v>
      </c>
    </row>
    <row r="39" spans="2:5" ht="13.5" thickBot="1">
      <c r="B39" s="165"/>
      <c r="C39" s="169"/>
      <c r="D39" s="167"/>
      <c r="E39" s="74" t="s">
        <v>210</v>
      </c>
    </row>
    <row r="40" spans="2:5" ht="12.75">
      <c r="B40" s="73"/>
      <c r="C40" s="67"/>
      <c r="D40" s="67"/>
      <c r="E40" s="67"/>
    </row>
    <row r="41" spans="2:5" ht="12.75">
      <c r="B41" s="63" t="s">
        <v>227</v>
      </c>
      <c r="C41" s="64">
        <f>SUM(C42:C43)</f>
        <v>0</v>
      </c>
      <c r="D41" s="64">
        <f>SUM(D42:D43)</f>
        <v>0</v>
      </c>
      <c r="E41" s="64">
        <f>SUM(E42:E43)</f>
        <v>0</v>
      </c>
    </row>
    <row r="42" spans="2:5" ht="12.75">
      <c r="B42" s="71" t="s">
        <v>220</v>
      </c>
      <c r="C42" s="67"/>
      <c r="D42" s="70"/>
      <c r="E42" s="70"/>
    </row>
    <row r="43" spans="2:5" ht="12.75">
      <c r="B43" s="71" t="s">
        <v>207</v>
      </c>
      <c r="C43" s="67"/>
      <c r="D43" s="70"/>
      <c r="E43" s="70"/>
    </row>
    <row r="44" spans="2:5" ht="12.75">
      <c r="B44" s="63" t="s">
        <v>226</v>
      </c>
      <c r="C44" s="64">
        <f>SUM(C45:C46)</f>
        <v>0</v>
      </c>
      <c r="D44" s="64">
        <f>SUM(D45:D46)</f>
        <v>0</v>
      </c>
      <c r="E44" s="64">
        <f>SUM(E45:E46)</f>
        <v>0</v>
      </c>
    </row>
    <row r="45" spans="2:5" ht="12.75">
      <c r="B45" s="71" t="s">
        <v>219</v>
      </c>
      <c r="C45" s="67"/>
      <c r="D45" s="70"/>
      <c r="E45" s="70"/>
    </row>
    <row r="46" spans="2:5" ht="12.75">
      <c r="B46" s="71" t="s">
        <v>206</v>
      </c>
      <c r="C46" s="67"/>
      <c r="D46" s="70"/>
      <c r="E46" s="70"/>
    </row>
    <row r="47" spans="2:5" ht="12.75">
      <c r="B47" s="63"/>
      <c r="C47" s="67"/>
      <c r="D47" s="67"/>
      <c r="E47" s="67"/>
    </row>
    <row r="48" spans="2:5" ht="12.75">
      <c r="B48" s="63" t="s">
        <v>225</v>
      </c>
      <c r="C48" s="64">
        <f>C41-C44</f>
        <v>0</v>
      </c>
      <c r="D48" s="63">
        <f>D41-D44</f>
        <v>0</v>
      </c>
      <c r="E48" s="63">
        <f>E41-E44</f>
        <v>0</v>
      </c>
    </row>
    <row r="49" spans="2:5" ht="13.5" thickBot="1">
      <c r="B49" s="61"/>
      <c r="C49" s="62"/>
      <c r="D49" s="61"/>
      <c r="E49" s="61"/>
    </row>
    <row r="50" spans="2:5" ht="34.5" customHeight="1" thickBot="1">
      <c r="B50" s="76"/>
      <c r="C50" s="76"/>
      <c r="D50" s="76"/>
      <c r="E50" s="76"/>
    </row>
    <row r="51" spans="2:5" ht="12.75">
      <c r="B51" s="164" t="s">
        <v>214</v>
      </c>
      <c r="C51" s="75" t="s">
        <v>224</v>
      </c>
      <c r="D51" s="166" t="s">
        <v>212</v>
      </c>
      <c r="E51" s="75" t="s">
        <v>211</v>
      </c>
    </row>
    <row r="52" spans="2:5" ht="13.5" thickBot="1">
      <c r="B52" s="165"/>
      <c r="C52" s="74" t="s">
        <v>223</v>
      </c>
      <c r="D52" s="167"/>
      <c r="E52" s="74" t="s">
        <v>210</v>
      </c>
    </row>
    <row r="53" spans="2:5" ht="12.75">
      <c r="B53" s="73"/>
      <c r="C53" s="67"/>
      <c r="D53" s="67"/>
      <c r="E53" s="67"/>
    </row>
    <row r="54" spans="2:5" ht="12.75">
      <c r="B54" s="70" t="s">
        <v>222</v>
      </c>
      <c r="C54" s="67">
        <f>C10</f>
        <v>0</v>
      </c>
      <c r="D54" s="70">
        <f>D10</f>
        <v>0</v>
      </c>
      <c r="E54" s="70">
        <f>E10</f>
        <v>0</v>
      </c>
    </row>
    <row r="55" spans="2:5" ht="12.75">
      <c r="B55" s="70"/>
      <c r="C55" s="67"/>
      <c r="D55" s="70"/>
      <c r="E55" s="70"/>
    </row>
    <row r="56" spans="2:5" ht="12.75">
      <c r="B56" s="77" t="s">
        <v>221</v>
      </c>
      <c r="C56" s="67">
        <f>C42-C45</f>
        <v>0</v>
      </c>
      <c r="D56" s="70">
        <f>D42-D45</f>
        <v>0</v>
      </c>
      <c r="E56" s="70">
        <f>E42-E45</f>
        <v>0</v>
      </c>
    </row>
    <row r="57" spans="2:5" ht="12.75">
      <c r="B57" s="71" t="s">
        <v>220</v>
      </c>
      <c r="C57" s="67">
        <f>C42</f>
        <v>0</v>
      </c>
      <c r="D57" s="70">
        <f>D42</f>
        <v>0</v>
      </c>
      <c r="E57" s="70">
        <f>E42</f>
        <v>0</v>
      </c>
    </row>
    <row r="58" spans="2:5" ht="12.75">
      <c r="B58" s="71" t="s">
        <v>219</v>
      </c>
      <c r="C58" s="67">
        <f>C45</f>
        <v>0</v>
      </c>
      <c r="D58" s="70">
        <f>D45</f>
        <v>0</v>
      </c>
      <c r="E58" s="70">
        <f>E45</f>
        <v>0</v>
      </c>
    </row>
    <row r="59" spans="2:5" ht="12.75">
      <c r="B59" s="68"/>
      <c r="C59" s="67"/>
      <c r="D59" s="70"/>
      <c r="E59" s="70"/>
    </row>
    <row r="60" spans="2:5" ht="12.75">
      <c r="B60" s="68" t="s">
        <v>218</v>
      </c>
      <c r="C60" s="67">
        <f>C15</f>
        <v>134221000</v>
      </c>
      <c r="D60" s="67">
        <f>D15</f>
        <v>19413939.51</v>
      </c>
      <c r="E60" s="67">
        <f>E15</f>
        <v>14215111.32</v>
      </c>
    </row>
    <row r="61" spans="2:5" ht="12.75">
      <c r="B61" s="68"/>
      <c r="C61" s="67"/>
      <c r="D61" s="67"/>
      <c r="E61" s="67"/>
    </row>
    <row r="62" spans="2:5" ht="12.75">
      <c r="B62" s="68" t="s">
        <v>217</v>
      </c>
      <c r="C62" s="69"/>
      <c r="D62" s="67">
        <f>D19</f>
        <v>0</v>
      </c>
      <c r="E62" s="67">
        <f>E19</f>
        <v>0</v>
      </c>
    </row>
    <row r="63" spans="2:5" ht="12.75">
      <c r="B63" s="68"/>
      <c r="C63" s="67"/>
      <c r="D63" s="67"/>
      <c r="E63" s="67"/>
    </row>
    <row r="64" spans="2:5" ht="12.75">
      <c r="B64" s="66" t="s">
        <v>216</v>
      </c>
      <c r="C64" s="64">
        <f>C54+C56-C60+C62</f>
        <v>-134221000</v>
      </c>
      <c r="D64" s="63">
        <f>D54+D56-D60+D62</f>
        <v>-19413939.51</v>
      </c>
      <c r="E64" s="63">
        <f>E54+E56-E60+E62</f>
        <v>-14215111.32</v>
      </c>
    </row>
    <row r="65" spans="2:5" ht="12.75">
      <c r="B65" s="66"/>
      <c r="C65" s="64"/>
      <c r="D65" s="63"/>
      <c r="E65" s="63"/>
    </row>
    <row r="66" spans="2:5" ht="25.5">
      <c r="B66" s="65" t="s">
        <v>215</v>
      </c>
      <c r="C66" s="64">
        <f>C64-C56</f>
        <v>-134221000</v>
      </c>
      <c r="D66" s="63">
        <f>D64-D56</f>
        <v>-19413939.51</v>
      </c>
      <c r="E66" s="63">
        <f>E64-E56</f>
        <v>-14215111.32</v>
      </c>
    </row>
    <row r="67" spans="2:5" ht="13.5" thickBot="1">
      <c r="B67" s="61"/>
      <c r="C67" s="62"/>
      <c r="D67" s="61"/>
      <c r="E67" s="61"/>
    </row>
    <row r="68" spans="2:5" ht="34.5" customHeight="1" thickBot="1">
      <c r="B68" s="76"/>
      <c r="C68" s="76"/>
      <c r="D68" s="76"/>
      <c r="E68" s="76"/>
    </row>
    <row r="69" spans="2:5" ht="12.75">
      <c r="B69" s="164" t="s">
        <v>214</v>
      </c>
      <c r="C69" s="168" t="s">
        <v>213</v>
      </c>
      <c r="D69" s="166" t="s">
        <v>212</v>
      </c>
      <c r="E69" s="75" t="s">
        <v>211</v>
      </c>
    </row>
    <row r="70" spans="2:5" ht="13.5" thickBot="1">
      <c r="B70" s="165"/>
      <c r="C70" s="169"/>
      <c r="D70" s="167"/>
      <c r="E70" s="74" t="s">
        <v>210</v>
      </c>
    </row>
    <row r="71" spans="2:5" ht="12.75">
      <c r="B71" s="73"/>
      <c r="C71" s="67"/>
      <c r="D71" s="67"/>
      <c r="E71" s="67"/>
    </row>
    <row r="72" spans="2:5" ht="12.75">
      <c r="B72" s="70" t="s">
        <v>209</v>
      </c>
      <c r="C72" s="67">
        <f>C11</f>
        <v>0</v>
      </c>
      <c r="D72" s="70">
        <f>D11</f>
        <v>739097717.22</v>
      </c>
      <c r="E72" s="70">
        <f>E11</f>
        <v>739097717.22</v>
      </c>
    </row>
    <row r="73" spans="2:5" ht="12.75">
      <c r="B73" s="70"/>
      <c r="C73" s="67"/>
      <c r="D73" s="70"/>
      <c r="E73" s="70"/>
    </row>
    <row r="74" spans="2:5" ht="25.5">
      <c r="B74" s="72" t="s">
        <v>208</v>
      </c>
      <c r="C74" s="67">
        <f>C75-C76</f>
        <v>0</v>
      </c>
      <c r="D74" s="70">
        <f>D75-D76</f>
        <v>0</v>
      </c>
      <c r="E74" s="70">
        <f>E75-E76</f>
        <v>0</v>
      </c>
    </row>
    <row r="75" spans="2:5" ht="12.75">
      <c r="B75" s="71" t="s">
        <v>207</v>
      </c>
      <c r="C75" s="67">
        <f>C43</f>
        <v>0</v>
      </c>
      <c r="D75" s="70">
        <f>D43</f>
        <v>0</v>
      </c>
      <c r="E75" s="70">
        <f>E43</f>
        <v>0</v>
      </c>
    </row>
    <row r="76" spans="2:5" ht="12.75">
      <c r="B76" s="71" t="s">
        <v>206</v>
      </c>
      <c r="C76" s="67">
        <f>C46</f>
        <v>0</v>
      </c>
      <c r="D76" s="70">
        <f>D46</f>
        <v>0</v>
      </c>
      <c r="E76" s="70">
        <f>E46</f>
        <v>0</v>
      </c>
    </row>
    <row r="77" spans="2:5" ht="12.75">
      <c r="B77" s="68"/>
      <c r="C77" s="67"/>
      <c r="D77" s="70"/>
      <c r="E77" s="70"/>
    </row>
    <row r="78" spans="2:5" ht="12.75">
      <c r="B78" s="68" t="s">
        <v>205</v>
      </c>
      <c r="C78" s="67">
        <f>C16</f>
        <v>5566044996</v>
      </c>
      <c r="D78" s="67">
        <f>D16</f>
        <v>631228687.16</v>
      </c>
      <c r="E78" s="67">
        <f>E16</f>
        <v>598854513.11</v>
      </c>
    </row>
    <row r="79" spans="2:5" ht="12.75">
      <c r="B79" s="68"/>
      <c r="C79" s="67"/>
      <c r="D79" s="67"/>
      <c r="E79" s="67"/>
    </row>
    <row r="80" spans="2:5" ht="12.75">
      <c r="B80" s="68" t="s">
        <v>204</v>
      </c>
      <c r="C80" s="69"/>
      <c r="D80" s="67">
        <f>D20</f>
        <v>0</v>
      </c>
      <c r="E80" s="67">
        <f>E20</f>
        <v>0</v>
      </c>
    </row>
    <row r="81" spans="2:5" ht="12.75">
      <c r="B81" s="68"/>
      <c r="C81" s="67"/>
      <c r="D81" s="67"/>
      <c r="E81" s="67"/>
    </row>
    <row r="82" spans="2:5" ht="12.75">
      <c r="B82" s="66" t="s">
        <v>203</v>
      </c>
      <c r="C82" s="64">
        <f>C72+C74-C78+C80</f>
        <v>-5566044996</v>
      </c>
      <c r="D82" s="63">
        <f>D72+D74-D78+D80</f>
        <v>107869030.06000006</v>
      </c>
      <c r="E82" s="63">
        <f>E72+E74-E78+E80</f>
        <v>140243204.11</v>
      </c>
    </row>
    <row r="83" spans="2:5" ht="12.75">
      <c r="B83" s="66"/>
      <c r="C83" s="64"/>
      <c r="D83" s="63"/>
      <c r="E83" s="63"/>
    </row>
    <row r="84" spans="2:5" ht="25.5">
      <c r="B84" s="65" t="s">
        <v>202</v>
      </c>
      <c r="C84" s="64">
        <f>C82-C74</f>
        <v>-5566044996</v>
      </c>
      <c r="D84" s="63">
        <f>D82-D74</f>
        <v>107869030.06000006</v>
      </c>
      <c r="E84" s="63">
        <f>E82-E74</f>
        <v>140243204.11</v>
      </c>
    </row>
    <row r="85" spans="2:5" ht="13.5" thickBot="1">
      <c r="B85" s="61"/>
      <c r="C85" s="62"/>
      <c r="D85" s="61"/>
      <c r="E85" s="6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5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1073032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15" activePane="bottomLeft" state="frozen"/>
      <selection pane="topLeft" activeCell="A1" sqref="A1"/>
      <selection pane="bottomLeft" activeCell="N175" sqref="N17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7109375" style="1" bestFit="1" customWidth="1"/>
    <col min="5" max="5" width="17.57421875" style="1" bestFit="1" customWidth="1"/>
    <col min="6" max="6" width="18.00390625" style="1" bestFit="1" customWidth="1"/>
    <col min="7" max="8" width="16.5742187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35" t="s">
        <v>120</v>
      </c>
      <c r="C2" s="136"/>
      <c r="D2" s="136"/>
      <c r="E2" s="136"/>
      <c r="F2" s="136"/>
      <c r="G2" s="136"/>
      <c r="H2" s="136"/>
      <c r="I2" s="170"/>
    </row>
    <row r="3" spans="2:9" ht="12.75">
      <c r="B3" s="154" t="s">
        <v>325</v>
      </c>
      <c r="C3" s="155"/>
      <c r="D3" s="155"/>
      <c r="E3" s="155"/>
      <c r="F3" s="155"/>
      <c r="G3" s="155"/>
      <c r="H3" s="155"/>
      <c r="I3" s="171"/>
    </row>
    <row r="4" spans="2:9" ht="12.75">
      <c r="B4" s="154" t="s">
        <v>324</v>
      </c>
      <c r="C4" s="155"/>
      <c r="D4" s="155"/>
      <c r="E4" s="155"/>
      <c r="F4" s="155"/>
      <c r="G4" s="155"/>
      <c r="H4" s="155"/>
      <c r="I4" s="171"/>
    </row>
    <row r="5" spans="2:9" ht="12.75">
      <c r="B5" s="154" t="s">
        <v>173</v>
      </c>
      <c r="C5" s="155"/>
      <c r="D5" s="155"/>
      <c r="E5" s="155"/>
      <c r="F5" s="155"/>
      <c r="G5" s="155"/>
      <c r="H5" s="155"/>
      <c r="I5" s="171"/>
    </row>
    <row r="6" spans="2:9" ht="13.5" thickBot="1">
      <c r="B6" s="157" t="s">
        <v>1</v>
      </c>
      <c r="C6" s="158"/>
      <c r="D6" s="158"/>
      <c r="E6" s="158"/>
      <c r="F6" s="158"/>
      <c r="G6" s="158"/>
      <c r="H6" s="158"/>
      <c r="I6" s="172"/>
    </row>
    <row r="7" spans="2:9" ht="15.75" customHeight="1">
      <c r="B7" s="135" t="s">
        <v>2</v>
      </c>
      <c r="C7" s="137"/>
      <c r="D7" s="135" t="s">
        <v>323</v>
      </c>
      <c r="E7" s="136"/>
      <c r="F7" s="136"/>
      <c r="G7" s="136"/>
      <c r="H7" s="137"/>
      <c r="I7" s="175" t="s">
        <v>322</v>
      </c>
    </row>
    <row r="8" spans="2:9" ht="15" customHeight="1" thickBot="1">
      <c r="B8" s="154"/>
      <c r="C8" s="156"/>
      <c r="D8" s="157"/>
      <c r="E8" s="158"/>
      <c r="F8" s="158"/>
      <c r="G8" s="158"/>
      <c r="H8" s="159"/>
      <c r="I8" s="176"/>
    </row>
    <row r="9" spans="2:9" ht="26.25" thickBot="1">
      <c r="B9" s="157"/>
      <c r="C9" s="159"/>
      <c r="D9" s="114" t="s">
        <v>242</v>
      </c>
      <c r="E9" s="8" t="s">
        <v>321</v>
      </c>
      <c r="F9" s="114" t="s">
        <v>320</v>
      </c>
      <c r="G9" s="114" t="s">
        <v>212</v>
      </c>
      <c r="H9" s="114" t="s">
        <v>241</v>
      </c>
      <c r="I9" s="177"/>
    </row>
    <row r="10" spans="2:9" ht="12.75">
      <c r="B10" s="113" t="s">
        <v>319</v>
      </c>
      <c r="C10" s="112"/>
      <c r="D10" s="96">
        <f aca="true" t="shared" si="0" ref="D10:I10">D11+D19+D29+D39+D49+D59+D72+D76+D63</f>
        <v>134221000</v>
      </c>
      <c r="E10" s="96">
        <f t="shared" si="0"/>
        <v>191544.54999999993</v>
      </c>
      <c r="F10" s="96">
        <f t="shared" si="0"/>
        <v>134412544.55</v>
      </c>
      <c r="G10" s="96">
        <f t="shared" si="0"/>
        <v>19413939.51</v>
      </c>
      <c r="H10" s="96">
        <f t="shared" si="0"/>
        <v>14215111.32</v>
      </c>
      <c r="I10" s="96">
        <f t="shared" si="0"/>
        <v>114998605.04</v>
      </c>
    </row>
    <row r="11" spans="2:9" ht="12.75">
      <c r="B11" s="102" t="s">
        <v>317</v>
      </c>
      <c r="C11" s="101"/>
      <c r="D11" s="100">
        <f aca="true" t="shared" si="1" ref="D11:I11">SUM(D12:D18)</f>
        <v>56108600</v>
      </c>
      <c r="E11" s="100">
        <f t="shared" si="1"/>
        <v>666639.5199999999</v>
      </c>
      <c r="F11" s="100">
        <f t="shared" si="1"/>
        <v>56775239.52</v>
      </c>
      <c r="G11" s="100">
        <f t="shared" si="1"/>
        <v>7934362.239999999</v>
      </c>
      <c r="H11" s="100">
        <f t="shared" si="1"/>
        <v>7292475.359999999</v>
      </c>
      <c r="I11" s="100">
        <f t="shared" si="1"/>
        <v>48840877.28</v>
      </c>
    </row>
    <row r="12" spans="2:9" ht="12.75">
      <c r="B12" s="104" t="s">
        <v>316</v>
      </c>
      <c r="C12" s="103"/>
      <c r="D12" s="100">
        <v>0</v>
      </c>
      <c r="E12" s="99">
        <v>389223.65</v>
      </c>
      <c r="F12" s="99">
        <f aca="true" t="shared" si="2" ref="F12:F18">D12+E12</f>
        <v>389223.65</v>
      </c>
      <c r="G12" s="99">
        <v>197679.1</v>
      </c>
      <c r="H12" s="99">
        <v>197679.1</v>
      </c>
      <c r="I12" s="99">
        <f aca="true" t="shared" si="3" ref="I12:I18">F12-G12</f>
        <v>191544.55000000002</v>
      </c>
    </row>
    <row r="13" spans="2:9" ht="12.75">
      <c r="B13" s="104" t="s">
        <v>315</v>
      </c>
      <c r="C13" s="103"/>
      <c r="D13" s="100">
        <v>16178400</v>
      </c>
      <c r="E13" s="99">
        <v>32444.73</v>
      </c>
      <c r="F13" s="99">
        <f t="shared" si="2"/>
        <v>16210844.73</v>
      </c>
      <c r="G13" s="99">
        <v>6356536.71</v>
      </c>
      <c r="H13" s="99">
        <v>6356536.71</v>
      </c>
      <c r="I13" s="99">
        <f t="shared" si="3"/>
        <v>9854308.02</v>
      </c>
    </row>
    <row r="14" spans="2:9" ht="12.75">
      <c r="B14" s="104" t="s">
        <v>314</v>
      </c>
      <c r="C14" s="103"/>
      <c r="D14" s="100">
        <v>5000000</v>
      </c>
      <c r="E14" s="99">
        <v>161040.84</v>
      </c>
      <c r="F14" s="99">
        <f t="shared" si="2"/>
        <v>5161040.84</v>
      </c>
      <c r="G14" s="99">
        <v>553984.7</v>
      </c>
      <c r="H14" s="99">
        <v>462784.7</v>
      </c>
      <c r="I14" s="99">
        <f t="shared" si="3"/>
        <v>4607056.14</v>
      </c>
    </row>
    <row r="15" spans="2:9" ht="12.75">
      <c r="B15" s="104" t="s">
        <v>313</v>
      </c>
      <c r="C15" s="103"/>
      <c r="D15" s="100"/>
      <c r="E15" s="99"/>
      <c r="F15" s="99">
        <f t="shared" si="2"/>
        <v>0</v>
      </c>
      <c r="G15" s="99"/>
      <c r="H15" s="99"/>
      <c r="I15" s="99">
        <f t="shared" si="3"/>
        <v>0</v>
      </c>
    </row>
    <row r="16" spans="2:9" ht="12.75">
      <c r="B16" s="104" t="s">
        <v>312</v>
      </c>
      <c r="C16" s="103"/>
      <c r="D16" s="100">
        <v>34930200</v>
      </c>
      <c r="E16" s="99">
        <v>20100.95</v>
      </c>
      <c r="F16" s="99">
        <f t="shared" si="2"/>
        <v>34950300.95</v>
      </c>
      <c r="G16" s="99">
        <v>762332.38</v>
      </c>
      <c r="H16" s="99">
        <v>211645.5</v>
      </c>
      <c r="I16" s="99">
        <f t="shared" si="3"/>
        <v>34187968.57</v>
      </c>
    </row>
    <row r="17" spans="2:9" ht="12.75">
      <c r="B17" s="104" t="s">
        <v>311</v>
      </c>
      <c r="C17" s="103"/>
      <c r="D17" s="100"/>
      <c r="E17" s="99"/>
      <c r="F17" s="99">
        <f t="shared" si="2"/>
        <v>0</v>
      </c>
      <c r="G17" s="99"/>
      <c r="H17" s="99"/>
      <c r="I17" s="99">
        <f t="shared" si="3"/>
        <v>0</v>
      </c>
    </row>
    <row r="18" spans="2:9" ht="12.75">
      <c r="B18" s="104" t="s">
        <v>310</v>
      </c>
      <c r="C18" s="103"/>
      <c r="D18" s="100">
        <v>0</v>
      </c>
      <c r="E18" s="99">
        <v>63829.35</v>
      </c>
      <c r="F18" s="99">
        <f t="shared" si="2"/>
        <v>63829.35</v>
      </c>
      <c r="G18" s="99">
        <v>63829.35</v>
      </c>
      <c r="H18" s="99">
        <v>63829.35</v>
      </c>
      <c r="I18" s="99">
        <f t="shared" si="3"/>
        <v>0</v>
      </c>
    </row>
    <row r="19" spans="2:9" ht="12.75">
      <c r="B19" s="102" t="s">
        <v>309</v>
      </c>
      <c r="C19" s="101"/>
      <c r="D19" s="100">
        <f aca="true" t="shared" si="4" ref="D19:I19">SUM(D20:D28)</f>
        <v>14139807.92</v>
      </c>
      <c r="E19" s="100">
        <f t="shared" si="4"/>
        <v>-41454.97</v>
      </c>
      <c r="F19" s="100">
        <f t="shared" si="4"/>
        <v>14098352.950000001</v>
      </c>
      <c r="G19" s="100">
        <f t="shared" si="4"/>
        <v>1066026.52</v>
      </c>
      <c r="H19" s="100">
        <f t="shared" si="4"/>
        <v>85783.56</v>
      </c>
      <c r="I19" s="100">
        <f t="shared" si="4"/>
        <v>13032326.429999998</v>
      </c>
    </row>
    <row r="20" spans="2:9" ht="12.75">
      <c r="B20" s="104" t="s">
        <v>308</v>
      </c>
      <c r="C20" s="103"/>
      <c r="D20" s="100">
        <v>6367719.63</v>
      </c>
      <c r="E20" s="99">
        <v>-123107.38</v>
      </c>
      <c r="F20" s="100">
        <f aca="true" t="shared" si="5" ref="F20:F28">D20+E20</f>
        <v>6244612.25</v>
      </c>
      <c r="G20" s="99">
        <v>445464.08</v>
      </c>
      <c r="H20" s="99">
        <v>45393.42</v>
      </c>
      <c r="I20" s="99">
        <f aca="true" t="shared" si="6" ref="I20:I28">F20-G20</f>
        <v>5799148.17</v>
      </c>
    </row>
    <row r="21" spans="2:9" ht="12.75">
      <c r="B21" s="104" t="s">
        <v>307</v>
      </c>
      <c r="C21" s="103"/>
      <c r="D21" s="100">
        <v>4003732.52</v>
      </c>
      <c r="E21" s="99">
        <v>6429.59</v>
      </c>
      <c r="F21" s="100">
        <f t="shared" si="5"/>
        <v>4010162.11</v>
      </c>
      <c r="G21" s="99">
        <v>321487.08</v>
      </c>
      <c r="H21" s="99">
        <v>37546.77</v>
      </c>
      <c r="I21" s="99">
        <f t="shared" si="6"/>
        <v>3688675.03</v>
      </c>
    </row>
    <row r="22" spans="2:9" ht="12.75">
      <c r="B22" s="104" t="s">
        <v>306</v>
      </c>
      <c r="C22" s="103"/>
      <c r="D22" s="100">
        <v>2700</v>
      </c>
      <c r="E22" s="99">
        <v>0</v>
      </c>
      <c r="F22" s="100">
        <f t="shared" si="5"/>
        <v>2700</v>
      </c>
      <c r="G22" s="99">
        <v>0</v>
      </c>
      <c r="H22" s="99">
        <v>0</v>
      </c>
      <c r="I22" s="99">
        <f t="shared" si="6"/>
        <v>2700</v>
      </c>
    </row>
    <row r="23" spans="2:9" ht="12.75">
      <c r="B23" s="104" t="s">
        <v>305</v>
      </c>
      <c r="C23" s="103"/>
      <c r="D23" s="100">
        <v>228700</v>
      </c>
      <c r="E23" s="99">
        <v>43877</v>
      </c>
      <c r="F23" s="100">
        <f t="shared" si="5"/>
        <v>272577</v>
      </c>
      <c r="G23" s="99">
        <v>43877</v>
      </c>
      <c r="H23" s="99">
        <v>0</v>
      </c>
      <c r="I23" s="99">
        <f t="shared" si="6"/>
        <v>228700</v>
      </c>
    </row>
    <row r="24" spans="2:9" ht="12.75">
      <c r="B24" s="104" t="s">
        <v>304</v>
      </c>
      <c r="C24" s="103"/>
      <c r="D24" s="100">
        <v>54200</v>
      </c>
      <c r="E24" s="99">
        <v>2972.81</v>
      </c>
      <c r="F24" s="100">
        <f t="shared" si="5"/>
        <v>57172.81</v>
      </c>
      <c r="G24" s="99">
        <v>4172.81</v>
      </c>
      <c r="H24" s="99">
        <v>2393.37</v>
      </c>
      <c r="I24" s="99">
        <f t="shared" si="6"/>
        <v>53000</v>
      </c>
    </row>
    <row r="25" spans="2:9" ht="12.75">
      <c r="B25" s="104" t="s">
        <v>303</v>
      </c>
      <c r="C25" s="103"/>
      <c r="D25" s="100">
        <v>571700</v>
      </c>
      <c r="E25" s="99">
        <v>117840</v>
      </c>
      <c r="F25" s="100">
        <f t="shared" si="5"/>
        <v>689540</v>
      </c>
      <c r="G25" s="99">
        <v>197010</v>
      </c>
      <c r="H25" s="99">
        <v>0</v>
      </c>
      <c r="I25" s="99">
        <f t="shared" si="6"/>
        <v>492530</v>
      </c>
    </row>
    <row r="26" spans="2:9" ht="12.75">
      <c r="B26" s="104" t="s">
        <v>302</v>
      </c>
      <c r="C26" s="103"/>
      <c r="D26" s="100">
        <v>2809800</v>
      </c>
      <c r="E26" s="99">
        <v>-129909.18</v>
      </c>
      <c r="F26" s="100">
        <f t="shared" si="5"/>
        <v>2679890.82</v>
      </c>
      <c r="G26" s="99">
        <v>9808.96</v>
      </c>
      <c r="H26" s="99">
        <v>0</v>
      </c>
      <c r="I26" s="99">
        <f t="shared" si="6"/>
        <v>2670081.86</v>
      </c>
    </row>
    <row r="27" spans="2:9" ht="12.75">
      <c r="B27" s="104" t="s">
        <v>301</v>
      </c>
      <c r="C27" s="103"/>
      <c r="D27" s="100">
        <v>0</v>
      </c>
      <c r="E27" s="99">
        <v>450</v>
      </c>
      <c r="F27" s="100">
        <f t="shared" si="5"/>
        <v>450</v>
      </c>
      <c r="G27" s="99">
        <v>450</v>
      </c>
      <c r="H27" s="99">
        <v>450</v>
      </c>
      <c r="I27" s="99">
        <f t="shared" si="6"/>
        <v>0</v>
      </c>
    </row>
    <row r="28" spans="2:9" ht="12.75">
      <c r="B28" s="104" t="s">
        <v>300</v>
      </c>
      <c r="C28" s="103"/>
      <c r="D28" s="100">
        <v>101255.77</v>
      </c>
      <c r="E28" s="99">
        <v>39992.19</v>
      </c>
      <c r="F28" s="100">
        <f t="shared" si="5"/>
        <v>141247.96000000002</v>
      </c>
      <c r="G28" s="99">
        <v>43756.59</v>
      </c>
      <c r="H28" s="99">
        <v>0</v>
      </c>
      <c r="I28" s="99">
        <f t="shared" si="6"/>
        <v>97491.37000000002</v>
      </c>
    </row>
    <row r="29" spans="2:9" ht="12.75">
      <c r="B29" s="102" t="s">
        <v>299</v>
      </c>
      <c r="C29" s="101"/>
      <c r="D29" s="100">
        <f aca="true" t="shared" si="7" ref="D29:I29">SUM(D30:D38)</f>
        <v>55340792.08</v>
      </c>
      <c r="E29" s="100">
        <f t="shared" si="7"/>
        <v>-439848.86</v>
      </c>
      <c r="F29" s="100">
        <f t="shared" si="7"/>
        <v>54900943.22</v>
      </c>
      <c r="G29" s="100">
        <f t="shared" si="7"/>
        <v>9531696.15</v>
      </c>
      <c r="H29" s="100">
        <f t="shared" si="7"/>
        <v>6400772.4</v>
      </c>
      <c r="I29" s="100">
        <f t="shared" si="7"/>
        <v>45369247.07</v>
      </c>
    </row>
    <row r="30" spans="2:9" ht="12.75">
      <c r="B30" s="104" t="s">
        <v>298</v>
      </c>
      <c r="C30" s="103"/>
      <c r="D30" s="100">
        <v>395300</v>
      </c>
      <c r="E30" s="99">
        <v>0</v>
      </c>
      <c r="F30" s="100">
        <f aca="true" t="shared" si="8" ref="F30:F38">D30+E30</f>
        <v>395300</v>
      </c>
      <c r="G30" s="99">
        <v>0</v>
      </c>
      <c r="H30" s="99">
        <v>0</v>
      </c>
      <c r="I30" s="99">
        <f aca="true" t="shared" si="9" ref="I30:I38">F30-G30</f>
        <v>395300</v>
      </c>
    </row>
    <row r="31" spans="2:9" ht="12.75">
      <c r="B31" s="104" t="s">
        <v>297</v>
      </c>
      <c r="C31" s="103"/>
      <c r="D31" s="100">
        <v>14568200</v>
      </c>
      <c r="E31" s="99">
        <v>-119070.24</v>
      </c>
      <c r="F31" s="100">
        <f t="shared" si="8"/>
        <v>14449129.76</v>
      </c>
      <c r="G31" s="99">
        <v>2555828</v>
      </c>
      <c r="H31" s="99">
        <v>0</v>
      </c>
      <c r="I31" s="99">
        <f t="shared" si="9"/>
        <v>11893301.76</v>
      </c>
    </row>
    <row r="32" spans="2:9" ht="12.75">
      <c r="B32" s="104" t="s">
        <v>296</v>
      </c>
      <c r="C32" s="103"/>
      <c r="D32" s="100">
        <v>998892.08</v>
      </c>
      <c r="E32" s="99">
        <v>94578</v>
      </c>
      <c r="F32" s="100">
        <f t="shared" si="8"/>
        <v>1093470.08</v>
      </c>
      <c r="G32" s="99">
        <v>228501.6</v>
      </c>
      <c r="H32" s="99">
        <v>0</v>
      </c>
      <c r="I32" s="99">
        <f t="shared" si="9"/>
        <v>864968.4800000001</v>
      </c>
    </row>
    <row r="33" spans="2:9" ht="12.75">
      <c r="B33" s="104" t="s">
        <v>295</v>
      </c>
      <c r="C33" s="103"/>
      <c r="D33" s="100">
        <v>1000000</v>
      </c>
      <c r="E33" s="99">
        <v>6230.24</v>
      </c>
      <c r="F33" s="100">
        <f t="shared" si="8"/>
        <v>1006230.24</v>
      </c>
      <c r="G33" s="99">
        <v>2056.77</v>
      </c>
      <c r="H33" s="99">
        <v>0</v>
      </c>
      <c r="I33" s="99">
        <f t="shared" si="9"/>
        <v>1004173.47</v>
      </c>
    </row>
    <row r="34" spans="2:9" ht="12.75">
      <c r="B34" s="104" t="s">
        <v>294</v>
      </c>
      <c r="C34" s="103"/>
      <c r="D34" s="100">
        <v>2220000</v>
      </c>
      <c r="E34" s="99">
        <v>21700.41</v>
      </c>
      <c r="F34" s="100">
        <f t="shared" si="8"/>
        <v>2241700.41</v>
      </c>
      <c r="G34" s="99">
        <v>299929.48</v>
      </c>
      <c r="H34" s="99">
        <v>0</v>
      </c>
      <c r="I34" s="99">
        <f t="shared" si="9"/>
        <v>1941770.9300000002</v>
      </c>
    </row>
    <row r="35" spans="2:9" ht="12.75">
      <c r="B35" s="104" t="s">
        <v>293</v>
      </c>
      <c r="C35" s="103"/>
      <c r="D35" s="100">
        <v>199800</v>
      </c>
      <c r="E35" s="99">
        <v>0</v>
      </c>
      <c r="F35" s="100">
        <f t="shared" si="8"/>
        <v>199800</v>
      </c>
      <c r="G35" s="99">
        <v>0</v>
      </c>
      <c r="H35" s="99">
        <v>0</v>
      </c>
      <c r="I35" s="99">
        <f t="shared" si="9"/>
        <v>199800</v>
      </c>
    </row>
    <row r="36" spans="2:9" ht="12.75">
      <c r="B36" s="104" t="s">
        <v>292</v>
      </c>
      <c r="C36" s="103"/>
      <c r="D36" s="100">
        <v>497000</v>
      </c>
      <c r="E36" s="99">
        <v>0</v>
      </c>
      <c r="F36" s="100">
        <f t="shared" si="8"/>
        <v>497000</v>
      </c>
      <c r="G36" s="99">
        <v>23406.42</v>
      </c>
      <c r="H36" s="99">
        <v>8772.4</v>
      </c>
      <c r="I36" s="99">
        <f t="shared" si="9"/>
        <v>473593.58</v>
      </c>
    </row>
    <row r="37" spans="2:9" ht="12.75">
      <c r="B37" s="104" t="s">
        <v>291</v>
      </c>
      <c r="C37" s="103"/>
      <c r="D37" s="100">
        <v>4750000</v>
      </c>
      <c r="E37" s="99">
        <v>31807.7</v>
      </c>
      <c r="F37" s="100">
        <f t="shared" si="8"/>
        <v>4781807.7</v>
      </c>
      <c r="G37" s="99">
        <v>45973.88</v>
      </c>
      <c r="H37" s="99">
        <v>16000</v>
      </c>
      <c r="I37" s="99">
        <f t="shared" si="9"/>
        <v>4735833.82</v>
      </c>
    </row>
    <row r="38" spans="2:9" ht="12.75">
      <c r="B38" s="104" t="s">
        <v>290</v>
      </c>
      <c r="C38" s="103"/>
      <c r="D38" s="100">
        <v>30711600</v>
      </c>
      <c r="E38" s="99">
        <v>-475094.97</v>
      </c>
      <c r="F38" s="100">
        <f t="shared" si="8"/>
        <v>30236505.03</v>
      </c>
      <c r="G38" s="99">
        <v>6376000</v>
      </c>
      <c r="H38" s="99">
        <v>6376000</v>
      </c>
      <c r="I38" s="99">
        <f t="shared" si="9"/>
        <v>23860505.03</v>
      </c>
    </row>
    <row r="39" spans="2:9" ht="25.5" customHeight="1">
      <c r="B39" s="173" t="s">
        <v>289</v>
      </c>
      <c r="C39" s="174"/>
      <c r="D39" s="100">
        <f aca="true" t="shared" si="10" ref="D39:I39">SUM(D40:D48)</f>
        <v>5070400</v>
      </c>
      <c r="E39" s="100">
        <f t="shared" si="10"/>
        <v>-2310.14</v>
      </c>
      <c r="F39" s="100">
        <f t="shared" si="10"/>
        <v>5068089.86</v>
      </c>
      <c r="G39" s="100">
        <f t="shared" si="10"/>
        <v>840605</v>
      </c>
      <c r="H39" s="100">
        <f t="shared" si="10"/>
        <v>436080</v>
      </c>
      <c r="I39" s="100">
        <f t="shared" si="10"/>
        <v>4227484.86</v>
      </c>
    </row>
    <row r="40" spans="2:9" ht="12.75">
      <c r="B40" s="104" t="s">
        <v>288</v>
      </c>
      <c r="C40" s="103"/>
      <c r="D40" s="100"/>
      <c r="E40" s="99"/>
      <c r="F40" s="100">
        <f aca="true" t="shared" si="11" ref="F40:F48">D40+E40</f>
        <v>0</v>
      </c>
      <c r="G40" s="99"/>
      <c r="H40" s="99"/>
      <c r="I40" s="99">
        <f aca="true" t="shared" si="12" ref="I40:I48">F40-G40</f>
        <v>0</v>
      </c>
    </row>
    <row r="41" spans="2:9" ht="12.75">
      <c r="B41" s="104" t="s">
        <v>287</v>
      </c>
      <c r="C41" s="103"/>
      <c r="D41" s="100"/>
      <c r="E41" s="99"/>
      <c r="F41" s="100">
        <f t="shared" si="11"/>
        <v>0</v>
      </c>
      <c r="G41" s="99"/>
      <c r="H41" s="99"/>
      <c r="I41" s="99">
        <f t="shared" si="12"/>
        <v>0</v>
      </c>
    </row>
    <row r="42" spans="2:9" ht="12.75">
      <c r="B42" s="104" t="s">
        <v>286</v>
      </c>
      <c r="C42" s="103"/>
      <c r="D42" s="100"/>
      <c r="E42" s="99"/>
      <c r="F42" s="100">
        <f t="shared" si="11"/>
        <v>0</v>
      </c>
      <c r="G42" s="99"/>
      <c r="H42" s="99"/>
      <c r="I42" s="99">
        <f t="shared" si="12"/>
        <v>0</v>
      </c>
    </row>
    <row r="43" spans="2:9" ht="12.75">
      <c r="B43" s="104" t="s">
        <v>285</v>
      </c>
      <c r="C43" s="103"/>
      <c r="D43" s="100">
        <v>5070400</v>
      </c>
      <c r="E43" s="99">
        <v>-2310.14</v>
      </c>
      <c r="F43" s="100">
        <f t="shared" si="11"/>
        <v>5068089.86</v>
      </c>
      <c r="G43" s="99">
        <v>840605</v>
      </c>
      <c r="H43" s="99">
        <v>436080</v>
      </c>
      <c r="I43" s="99">
        <f t="shared" si="12"/>
        <v>4227484.86</v>
      </c>
    </row>
    <row r="44" spans="2:9" ht="12.75">
      <c r="B44" s="104" t="s">
        <v>284</v>
      </c>
      <c r="C44" s="103"/>
      <c r="D44" s="100"/>
      <c r="E44" s="99"/>
      <c r="F44" s="100">
        <f t="shared" si="11"/>
        <v>0</v>
      </c>
      <c r="G44" s="99"/>
      <c r="H44" s="99"/>
      <c r="I44" s="99">
        <f t="shared" si="12"/>
        <v>0</v>
      </c>
    </row>
    <row r="45" spans="2:9" ht="12.75">
      <c r="B45" s="104" t="s">
        <v>283</v>
      </c>
      <c r="C45" s="103"/>
      <c r="D45" s="100"/>
      <c r="E45" s="99"/>
      <c r="F45" s="100">
        <f t="shared" si="11"/>
        <v>0</v>
      </c>
      <c r="G45" s="99"/>
      <c r="H45" s="99"/>
      <c r="I45" s="99">
        <f t="shared" si="12"/>
        <v>0</v>
      </c>
    </row>
    <row r="46" spans="2:9" ht="12.75">
      <c r="B46" s="104" t="s">
        <v>282</v>
      </c>
      <c r="C46" s="103"/>
      <c r="D46" s="100"/>
      <c r="E46" s="99"/>
      <c r="F46" s="100">
        <f t="shared" si="11"/>
        <v>0</v>
      </c>
      <c r="G46" s="99"/>
      <c r="H46" s="99"/>
      <c r="I46" s="99">
        <f t="shared" si="12"/>
        <v>0</v>
      </c>
    </row>
    <row r="47" spans="2:9" ht="12.75">
      <c r="B47" s="104" t="s">
        <v>281</v>
      </c>
      <c r="C47" s="103"/>
      <c r="D47" s="100"/>
      <c r="E47" s="99"/>
      <c r="F47" s="100">
        <f t="shared" si="11"/>
        <v>0</v>
      </c>
      <c r="G47" s="99"/>
      <c r="H47" s="99"/>
      <c r="I47" s="99">
        <f t="shared" si="12"/>
        <v>0</v>
      </c>
    </row>
    <row r="48" spans="2:9" ht="12.75">
      <c r="B48" s="104" t="s">
        <v>280</v>
      </c>
      <c r="C48" s="103"/>
      <c r="D48" s="100"/>
      <c r="E48" s="99"/>
      <c r="F48" s="100">
        <f t="shared" si="11"/>
        <v>0</v>
      </c>
      <c r="G48" s="99"/>
      <c r="H48" s="99"/>
      <c r="I48" s="99">
        <f t="shared" si="12"/>
        <v>0</v>
      </c>
    </row>
    <row r="49" spans="2:9" ht="12.75">
      <c r="B49" s="173" t="s">
        <v>279</v>
      </c>
      <c r="C49" s="174"/>
      <c r="D49" s="100">
        <f aca="true" t="shared" si="13" ref="D49:I49">SUM(D50:D58)</f>
        <v>3561400</v>
      </c>
      <c r="E49" s="100">
        <f t="shared" si="13"/>
        <v>8519</v>
      </c>
      <c r="F49" s="100">
        <f t="shared" si="13"/>
        <v>3569919</v>
      </c>
      <c r="G49" s="100">
        <f t="shared" si="13"/>
        <v>41249.6</v>
      </c>
      <c r="H49" s="100">
        <f t="shared" si="13"/>
        <v>0</v>
      </c>
      <c r="I49" s="100">
        <f t="shared" si="13"/>
        <v>3528669.4</v>
      </c>
    </row>
    <row r="50" spans="2:9" ht="12.75">
      <c r="B50" s="104" t="s">
        <v>278</v>
      </c>
      <c r="C50" s="103"/>
      <c r="D50" s="100">
        <v>2332000</v>
      </c>
      <c r="E50" s="99">
        <v>8519</v>
      </c>
      <c r="F50" s="100">
        <f aca="true" t="shared" si="14" ref="F50:F58">D50+E50</f>
        <v>2340519</v>
      </c>
      <c r="G50" s="99">
        <v>41249.6</v>
      </c>
      <c r="H50" s="99">
        <v>0</v>
      </c>
      <c r="I50" s="99">
        <f aca="true" t="shared" si="15" ref="I50:I83">F50-G50</f>
        <v>2299269.4</v>
      </c>
    </row>
    <row r="51" spans="2:9" ht="12.75">
      <c r="B51" s="104" t="s">
        <v>277</v>
      </c>
      <c r="C51" s="103"/>
      <c r="D51" s="100">
        <v>150700</v>
      </c>
      <c r="E51" s="99">
        <v>0</v>
      </c>
      <c r="F51" s="100">
        <f t="shared" si="14"/>
        <v>150700</v>
      </c>
      <c r="G51" s="99">
        <v>0</v>
      </c>
      <c r="H51" s="99">
        <v>0</v>
      </c>
      <c r="I51" s="99">
        <f t="shared" si="15"/>
        <v>150700</v>
      </c>
    </row>
    <row r="52" spans="2:9" ht="12.75">
      <c r="B52" s="104" t="s">
        <v>276</v>
      </c>
      <c r="C52" s="103"/>
      <c r="D52" s="100"/>
      <c r="E52" s="99"/>
      <c r="F52" s="100">
        <f t="shared" si="14"/>
        <v>0</v>
      </c>
      <c r="G52" s="99"/>
      <c r="H52" s="99"/>
      <c r="I52" s="99">
        <f t="shared" si="15"/>
        <v>0</v>
      </c>
    </row>
    <row r="53" spans="2:9" ht="12.75">
      <c r="B53" s="104" t="s">
        <v>275</v>
      </c>
      <c r="C53" s="103"/>
      <c r="D53" s="100">
        <v>869900</v>
      </c>
      <c r="E53" s="99">
        <v>0</v>
      </c>
      <c r="F53" s="100">
        <f t="shared" si="14"/>
        <v>869900</v>
      </c>
      <c r="G53" s="99">
        <v>0</v>
      </c>
      <c r="H53" s="99">
        <v>0</v>
      </c>
      <c r="I53" s="99">
        <f t="shared" si="15"/>
        <v>869900</v>
      </c>
    </row>
    <row r="54" spans="2:9" ht="12.75">
      <c r="B54" s="104" t="s">
        <v>274</v>
      </c>
      <c r="C54" s="103"/>
      <c r="D54" s="100"/>
      <c r="E54" s="99"/>
      <c r="F54" s="100">
        <f t="shared" si="14"/>
        <v>0</v>
      </c>
      <c r="G54" s="99"/>
      <c r="H54" s="99"/>
      <c r="I54" s="99">
        <f t="shared" si="15"/>
        <v>0</v>
      </c>
    </row>
    <row r="55" spans="2:9" ht="12.75">
      <c r="B55" s="104" t="s">
        <v>273</v>
      </c>
      <c r="C55" s="103"/>
      <c r="D55" s="100">
        <v>8800</v>
      </c>
      <c r="E55" s="99">
        <v>0</v>
      </c>
      <c r="F55" s="100">
        <f t="shared" si="14"/>
        <v>8800</v>
      </c>
      <c r="G55" s="99">
        <v>0</v>
      </c>
      <c r="H55" s="99">
        <v>0</v>
      </c>
      <c r="I55" s="99">
        <f t="shared" si="15"/>
        <v>8800</v>
      </c>
    </row>
    <row r="56" spans="2:9" ht="12.75">
      <c r="B56" s="104" t="s">
        <v>272</v>
      </c>
      <c r="C56" s="103"/>
      <c r="D56" s="100"/>
      <c r="E56" s="99"/>
      <c r="F56" s="100">
        <f t="shared" si="14"/>
        <v>0</v>
      </c>
      <c r="G56" s="99"/>
      <c r="H56" s="99"/>
      <c r="I56" s="99">
        <f t="shared" si="15"/>
        <v>0</v>
      </c>
    </row>
    <row r="57" spans="2:9" ht="12.75">
      <c r="B57" s="104" t="s">
        <v>271</v>
      </c>
      <c r="C57" s="103"/>
      <c r="D57" s="100"/>
      <c r="E57" s="99"/>
      <c r="F57" s="100">
        <f t="shared" si="14"/>
        <v>0</v>
      </c>
      <c r="G57" s="99"/>
      <c r="H57" s="99"/>
      <c r="I57" s="99">
        <f t="shared" si="15"/>
        <v>0</v>
      </c>
    </row>
    <row r="58" spans="2:9" ht="12.75">
      <c r="B58" s="104" t="s">
        <v>270</v>
      </c>
      <c r="C58" s="103"/>
      <c r="D58" s="100">
        <v>200000</v>
      </c>
      <c r="E58" s="99">
        <v>0</v>
      </c>
      <c r="F58" s="100">
        <f t="shared" si="14"/>
        <v>200000</v>
      </c>
      <c r="G58" s="99">
        <v>0</v>
      </c>
      <c r="H58" s="99">
        <v>0</v>
      </c>
      <c r="I58" s="99">
        <f t="shared" si="15"/>
        <v>200000</v>
      </c>
    </row>
    <row r="59" spans="2:9" ht="12.75">
      <c r="B59" s="102" t="s">
        <v>269</v>
      </c>
      <c r="C59" s="101"/>
      <c r="D59" s="100">
        <f>SUM(D60:D62)</f>
        <v>0</v>
      </c>
      <c r="E59" s="100">
        <f>SUM(E60:E62)</f>
        <v>0</v>
      </c>
      <c r="F59" s="100">
        <f>SUM(F60:F62)</f>
        <v>0</v>
      </c>
      <c r="G59" s="100">
        <f>SUM(G60:G62)</f>
        <v>0</v>
      </c>
      <c r="H59" s="100">
        <f>SUM(H60:H62)</f>
        <v>0</v>
      </c>
      <c r="I59" s="99">
        <f t="shared" si="15"/>
        <v>0</v>
      </c>
    </row>
    <row r="60" spans="2:9" ht="12.75">
      <c r="B60" s="104" t="s">
        <v>268</v>
      </c>
      <c r="C60" s="103"/>
      <c r="D60" s="100"/>
      <c r="E60" s="99"/>
      <c r="F60" s="100">
        <f>D60+E60</f>
        <v>0</v>
      </c>
      <c r="G60" s="99"/>
      <c r="H60" s="99"/>
      <c r="I60" s="99">
        <f t="shared" si="15"/>
        <v>0</v>
      </c>
    </row>
    <row r="61" spans="2:9" ht="12.75">
      <c r="B61" s="104" t="s">
        <v>267</v>
      </c>
      <c r="C61" s="103"/>
      <c r="D61" s="100"/>
      <c r="E61" s="99"/>
      <c r="F61" s="100">
        <f>D61+E61</f>
        <v>0</v>
      </c>
      <c r="G61" s="99"/>
      <c r="H61" s="99"/>
      <c r="I61" s="99">
        <f t="shared" si="15"/>
        <v>0</v>
      </c>
    </row>
    <row r="62" spans="2:9" ht="12.75">
      <c r="B62" s="104" t="s">
        <v>266</v>
      </c>
      <c r="C62" s="103"/>
      <c r="D62" s="100"/>
      <c r="E62" s="99"/>
      <c r="F62" s="100">
        <f>D62+E62</f>
        <v>0</v>
      </c>
      <c r="G62" s="99"/>
      <c r="H62" s="99"/>
      <c r="I62" s="99">
        <f t="shared" si="15"/>
        <v>0</v>
      </c>
    </row>
    <row r="63" spans="2:9" ht="12.75">
      <c r="B63" s="173" t="s">
        <v>265</v>
      </c>
      <c r="C63" s="174"/>
      <c r="D63" s="100">
        <f>SUM(D64:D71)</f>
        <v>0</v>
      </c>
      <c r="E63" s="100">
        <f>SUM(E64:E71)</f>
        <v>0</v>
      </c>
      <c r="F63" s="100">
        <f>F64+F65+F66+F67+F68+F70+F71</f>
        <v>0</v>
      </c>
      <c r="G63" s="100">
        <f>SUM(G64:G71)</f>
        <v>0</v>
      </c>
      <c r="H63" s="100">
        <f>SUM(H64:H71)</f>
        <v>0</v>
      </c>
      <c r="I63" s="99">
        <f t="shared" si="15"/>
        <v>0</v>
      </c>
    </row>
    <row r="64" spans="2:9" ht="12.75">
      <c r="B64" s="104" t="s">
        <v>264</v>
      </c>
      <c r="C64" s="103"/>
      <c r="D64" s="100"/>
      <c r="E64" s="99"/>
      <c r="F64" s="100">
        <f aca="true" t="shared" si="16" ref="F64:F71">D64+E64</f>
        <v>0</v>
      </c>
      <c r="G64" s="99"/>
      <c r="H64" s="99"/>
      <c r="I64" s="99">
        <f t="shared" si="15"/>
        <v>0</v>
      </c>
    </row>
    <row r="65" spans="2:9" ht="12.75">
      <c r="B65" s="104" t="s">
        <v>263</v>
      </c>
      <c r="C65" s="103"/>
      <c r="D65" s="100"/>
      <c r="E65" s="99"/>
      <c r="F65" s="100">
        <f t="shared" si="16"/>
        <v>0</v>
      </c>
      <c r="G65" s="99"/>
      <c r="H65" s="99"/>
      <c r="I65" s="99">
        <f t="shared" si="15"/>
        <v>0</v>
      </c>
    </row>
    <row r="66" spans="2:9" ht="12.75">
      <c r="B66" s="104" t="s">
        <v>262</v>
      </c>
      <c r="C66" s="103"/>
      <c r="D66" s="100"/>
      <c r="E66" s="99"/>
      <c r="F66" s="100">
        <f t="shared" si="16"/>
        <v>0</v>
      </c>
      <c r="G66" s="99"/>
      <c r="H66" s="99"/>
      <c r="I66" s="99">
        <f t="shared" si="15"/>
        <v>0</v>
      </c>
    </row>
    <row r="67" spans="2:9" ht="12.75">
      <c r="B67" s="104" t="s">
        <v>261</v>
      </c>
      <c r="C67" s="103"/>
      <c r="D67" s="100"/>
      <c r="E67" s="99"/>
      <c r="F67" s="100">
        <f t="shared" si="16"/>
        <v>0</v>
      </c>
      <c r="G67" s="99"/>
      <c r="H67" s="99"/>
      <c r="I67" s="99">
        <f t="shared" si="15"/>
        <v>0</v>
      </c>
    </row>
    <row r="68" spans="2:9" ht="12.75">
      <c r="B68" s="104" t="s">
        <v>260</v>
      </c>
      <c r="C68" s="103"/>
      <c r="D68" s="100"/>
      <c r="E68" s="99"/>
      <c r="F68" s="100">
        <f t="shared" si="16"/>
        <v>0</v>
      </c>
      <c r="G68" s="99"/>
      <c r="H68" s="99"/>
      <c r="I68" s="99">
        <f t="shared" si="15"/>
        <v>0</v>
      </c>
    </row>
    <row r="69" spans="2:9" ht="12.75">
      <c r="B69" s="104" t="s">
        <v>259</v>
      </c>
      <c r="C69" s="103"/>
      <c r="D69" s="100"/>
      <c r="E69" s="99"/>
      <c r="F69" s="100">
        <f t="shared" si="16"/>
        <v>0</v>
      </c>
      <c r="G69" s="99"/>
      <c r="H69" s="99"/>
      <c r="I69" s="99">
        <f t="shared" si="15"/>
        <v>0</v>
      </c>
    </row>
    <row r="70" spans="2:9" ht="12.75">
      <c r="B70" s="104" t="s">
        <v>258</v>
      </c>
      <c r="C70" s="103"/>
      <c r="D70" s="100"/>
      <c r="E70" s="99"/>
      <c r="F70" s="100">
        <f t="shared" si="16"/>
        <v>0</v>
      </c>
      <c r="G70" s="99"/>
      <c r="H70" s="99"/>
      <c r="I70" s="99">
        <f t="shared" si="15"/>
        <v>0</v>
      </c>
    </row>
    <row r="71" spans="2:9" ht="12.75">
      <c r="B71" s="104" t="s">
        <v>257</v>
      </c>
      <c r="C71" s="103"/>
      <c r="D71" s="100"/>
      <c r="E71" s="99"/>
      <c r="F71" s="100">
        <f t="shared" si="16"/>
        <v>0</v>
      </c>
      <c r="G71" s="99"/>
      <c r="H71" s="99"/>
      <c r="I71" s="99">
        <f t="shared" si="15"/>
        <v>0</v>
      </c>
    </row>
    <row r="72" spans="2:9" ht="12.75">
      <c r="B72" s="102" t="s">
        <v>256</v>
      </c>
      <c r="C72" s="101"/>
      <c r="D72" s="100">
        <f>SUM(D73:D75)</f>
        <v>0</v>
      </c>
      <c r="E72" s="100">
        <f>SUM(E73:E75)</f>
        <v>0</v>
      </c>
      <c r="F72" s="100">
        <f>SUM(F73:F75)</f>
        <v>0</v>
      </c>
      <c r="G72" s="100">
        <f>SUM(G73:G75)</f>
        <v>0</v>
      </c>
      <c r="H72" s="100">
        <f>SUM(H73:H75)</f>
        <v>0</v>
      </c>
      <c r="I72" s="99">
        <f t="shared" si="15"/>
        <v>0</v>
      </c>
    </row>
    <row r="73" spans="2:9" ht="12.75">
      <c r="B73" s="104" t="s">
        <v>255</v>
      </c>
      <c r="C73" s="103"/>
      <c r="D73" s="100"/>
      <c r="E73" s="99"/>
      <c r="F73" s="100">
        <f>D73+E73</f>
        <v>0</v>
      </c>
      <c r="G73" s="99"/>
      <c r="H73" s="99"/>
      <c r="I73" s="99">
        <f t="shared" si="15"/>
        <v>0</v>
      </c>
    </row>
    <row r="74" spans="2:9" ht="12.75">
      <c r="B74" s="104" t="s">
        <v>254</v>
      </c>
      <c r="C74" s="103"/>
      <c r="D74" s="100"/>
      <c r="E74" s="99"/>
      <c r="F74" s="100">
        <f>D74+E74</f>
        <v>0</v>
      </c>
      <c r="G74" s="99"/>
      <c r="H74" s="99"/>
      <c r="I74" s="99">
        <f t="shared" si="15"/>
        <v>0</v>
      </c>
    </row>
    <row r="75" spans="2:9" ht="12.75">
      <c r="B75" s="104" t="s">
        <v>253</v>
      </c>
      <c r="C75" s="103"/>
      <c r="D75" s="100"/>
      <c r="E75" s="99"/>
      <c r="F75" s="100">
        <f>D75+E75</f>
        <v>0</v>
      </c>
      <c r="G75" s="99"/>
      <c r="H75" s="99"/>
      <c r="I75" s="99">
        <f t="shared" si="15"/>
        <v>0</v>
      </c>
    </row>
    <row r="76" spans="2:9" ht="12.75">
      <c r="B76" s="102" t="s">
        <v>252</v>
      </c>
      <c r="C76" s="101"/>
      <c r="D76" s="100">
        <f>SUM(D77:D83)</f>
        <v>0</v>
      </c>
      <c r="E76" s="100">
        <f>SUM(E77:E83)</f>
        <v>0</v>
      </c>
      <c r="F76" s="100">
        <f>SUM(F77:F83)</f>
        <v>0</v>
      </c>
      <c r="G76" s="100">
        <f>SUM(G77:G83)</f>
        <v>0</v>
      </c>
      <c r="H76" s="100">
        <f>SUM(H77:H83)</f>
        <v>0</v>
      </c>
      <c r="I76" s="99">
        <f t="shared" si="15"/>
        <v>0</v>
      </c>
    </row>
    <row r="77" spans="2:9" ht="12.75">
      <c r="B77" s="104" t="s">
        <v>251</v>
      </c>
      <c r="C77" s="103"/>
      <c r="D77" s="100"/>
      <c r="E77" s="99"/>
      <c r="F77" s="100">
        <f aca="true" t="shared" si="17" ref="F77:F83">D77+E77</f>
        <v>0</v>
      </c>
      <c r="G77" s="99"/>
      <c r="H77" s="99"/>
      <c r="I77" s="99">
        <f t="shared" si="15"/>
        <v>0</v>
      </c>
    </row>
    <row r="78" spans="2:9" ht="12.75">
      <c r="B78" s="104" t="s">
        <v>250</v>
      </c>
      <c r="C78" s="103"/>
      <c r="D78" s="100"/>
      <c r="E78" s="99"/>
      <c r="F78" s="100">
        <f t="shared" si="17"/>
        <v>0</v>
      </c>
      <c r="G78" s="99"/>
      <c r="H78" s="99"/>
      <c r="I78" s="99">
        <f t="shared" si="15"/>
        <v>0</v>
      </c>
    </row>
    <row r="79" spans="2:9" ht="12.75">
      <c r="B79" s="104" t="s">
        <v>249</v>
      </c>
      <c r="C79" s="103"/>
      <c r="D79" s="100"/>
      <c r="E79" s="99"/>
      <c r="F79" s="100">
        <f t="shared" si="17"/>
        <v>0</v>
      </c>
      <c r="G79" s="99"/>
      <c r="H79" s="99"/>
      <c r="I79" s="99">
        <f t="shared" si="15"/>
        <v>0</v>
      </c>
    </row>
    <row r="80" spans="2:9" ht="12.75">
      <c r="B80" s="104" t="s">
        <v>248</v>
      </c>
      <c r="C80" s="103"/>
      <c r="D80" s="100"/>
      <c r="E80" s="99"/>
      <c r="F80" s="100">
        <f t="shared" si="17"/>
        <v>0</v>
      </c>
      <c r="G80" s="99"/>
      <c r="H80" s="99"/>
      <c r="I80" s="99">
        <f t="shared" si="15"/>
        <v>0</v>
      </c>
    </row>
    <row r="81" spans="2:9" ht="12.75">
      <c r="B81" s="104" t="s">
        <v>247</v>
      </c>
      <c r="C81" s="103"/>
      <c r="D81" s="100"/>
      <c r="E81" s="99"/>
      <c r="F81" s="100">
        <f t="shared" si="17"/>
        <v>0</v>
      </c>
      <c r="G81" s="99"/>
      <c r="H81" s="99"/>
      <c r="I81" s="99">
        <f t="shared" si="15"/>
        <v>0</v>
      </c>
    </row>
    <row r="82" spans="2:9" ht="12.75">
      <c r="B82" s="104" t="s">
        <v>246</v>
      </c>
      <c r="C82" s="103"/>
      <c r="D82" s="100"/>
      <c r="E82" s="99"/>
      <c r="F82" s="100">
        <f t="shared" si="17"/>
        <v>0</v>
      </c>
      <c r="G82" s="99"/>
      <c r="H82" s="99"/>
      <c r="I82" s="99">
        <f t="shared" si="15"/>
        <v>0</v>
      </c>
    </row>
    <row r="83" spans="2:9" ht="12.75">
      <c r="B83" s="104" t="s">
        <v>245</v>
      </c>
      <c r="C83" s="103"/>
      <c r="D83" s="100"/>
      <c r="E83" s="99"/>
      <c r="F83" s="100">
        <f t="shared" si="17"/>
        <v>0</v>
      </c>
      <c r="G83" s="99"/>
      <c r="H83" s="99"/>
      <c r="I83" s="99">
        <f t="shared" si="15"/>
        <v>0</v>
      </c>
    </row>
    <row r="84" spans="2:9" ht="12.75">
      <c r="B84" s="111"/>
      <c r="C84" s="110"/>
      <c r="D84" s="109"/>
      <c r="E84" s="108"/>
      <c r="F84" s="108"/>
      <c r="G84" s="108"/>
      <c r="H84" s="108"/>
      <c r="I84" s="108"/>
    </row>
    <row r="85" spans="2:9" ht="12.75">
      <c r="B85" s="107" t="s">
        <v>318</v>
      </c>
      <c r="C85" s="106"/>
      <c r="D85" s="105">
        <f aca="true" t="shared" si="18" ref="D85:I85">D86+D104+D94+D114+D124+D134+D138+D147+D151</f>
        <v>5566044996</v>
      </c>
      <c r="E85" s="105">
        <f t="shared" si="18"/>
        <v>113707276.02000001</v>
      </c>
      <c r="F85" s="105">
        <f t="shared" si="18"/>
        <v>5679752272.02</v>
      </c>
      <c r="G85" s="105">
        <f t="shared" si="18"/>
        <v>631228687.16</v>
      </c>
      <c r="H85" s="105">
        <f t="shared" si="18"/>
        <v>598854513.1099999</v>
      </c>
      <c r="I85" s="105">
        <f t="shared" si="18"/>
        <v>5048523584.860001</v>
      </c>
    </row>
    <row r="86" spans="2:9" ht="12.75">
      <c r="B86" s="102" t="s">
        <v>317</v>
      </c>
      <c r="C86" s="101"/>
      <c r="D86" s="100">
        <f>SUM(D87:D93)</f>
        <v>5348794811</v>
      </c>
      <c r="E86" s="100">
        <f>SUM(E87:E93)</f>
        <v>-32450803.999999996</v>
      </c>
      <c r="F86" s="100">
        <f>SUM(F87:F93)</f>
        <v>5316344007</v>
      </c>
      <c r="G86" s="100">
        <f>SUM(G87:G93)</f>
        <v>592337567.0699999</v>
      </c>
      <c r="H86" s="100">
        <f>SUM(H87:H93)</f>
        <v>592337567.0699999</v>
      </c>
      <c r="I86" s="99">
        <f aca="true" t="shared" si="19" ref="I86:I117">F86-G86</f>
        <v>4724006439.93</v>
      </c>
    </row>
    <row r="87" spans="2:9" ht="12.75">
      <c r="B87" s="104" t="s">
        <v>316</v>
      </c>
      <c r="C87" s="103"/>
      <c r="D87" s="100">
        <v>3000520980.05</v>
      </c>
      <c r="E87" s="99">
        <v>62423821.08</v>
      </c>
      <c r="F87" s="100">
        <f aca="true" t="shared" si="20" ref="F87:F93">D87+E87</f>
        <v>3062944801.13</v>
      </c>
      <c r="G87" s="99">
        <v>357209377.38</v>
      </c>
      <c r="H87" s="99">
        <v>357209377.38</v>
      </c>
      <c r="I87" s="99">
        <f t="shared" si="19"/>
        <v>2705735423.75</v>
      </c>
    </row>
    <row r="88" spans="2:9" ht="12.75">
      <c r="B88" s="104" t="s">
        <v>315</v>
      </c>
      <c r="C88" s="103"/>
      <c r="D88" s="100">
        <v>13884435</v>
      </c>
      <c r="E88" s="99">
        <v>-13884435</v>
      </c>
      <c r="F88" s="100">
        <f t="shared" si="20"/>
        <v>0</v>
      </c>
      <c r="G88" s="99">
        <v>0</v>
      </c>
      <c r="H88" s="99">
        <v>0</v>
      </c>
      <c r="I88" s="99">
        <f t="shared" si="19"/>
        <v>0</v>
      </c>
    </row>
    <row r="89" spans="2:9" ht="12.75">
      <c r="B89" s="104" t="s">
        <v>314</v>
      </c>
      <c r="C89" s="103"/>
      <c r="D89" s="100">
        <v>1187937392.68</v>
      </c>
      <c r="E89" s="99">
        <v>-35499678.9</v>
      </c>
      <c r="F89" s="100">
        <f t="shared" si="20"/>
        <v>1152437713.78</v>
      </c>
      <c r="G89" s="99">
        <v>160465521.41</v>
      </c>
      <c r="H89" s="99">
        <v>160465521.41</v>
      </c>
      <c r="I89" s="99">
        <f t="shared" si="19"/>
        <v>991972192.37</v>
      </c>
    </row>
    <row r="90" spans="2:9" ht="12.75">
      <c r="B90" s="104" t="s">
        <v>313</v>
      </c>
      <c r="C90" s="103"/>
      <c r="D90" s="100"/>
      <c r="E90" s="99"/>
      <c r="F90" s="100">
        <f t="shared" si="20"/>
        <v>0</v>
      </c>
      <c r="G90" s="99"/>
      <c r="H90" s="99"/>
      <c r="I90" s="99">
        <f t="shared" si="19"/>
        <v>0</v>
      </c>
    </row>
    <row r="91" spans="2:9" ht="12.75">
      <c r="B91" s="104" t="s">
        <v>312</v>
      </c>
      <c r="C91" s="103"/>
      <c r="D91" s="100">
        <v>1082510003.28</v>
      </c>
      <c r="E91" s="99">
        <v>-45522133.66</v>
      </c>
      <c r="F91" s="100">
        <f t="shared" si="20"/>
        <v>1036987869.62</v>
      </c>
      <c r="G91" s="99">
        <v>68348466.15</v>
      </c>
      <c r="H91" s="99">
        <v>68348466.15</v>
      </c>
      <c r="I91" s="99">
        <f t="shared" si="19"/>
        <v>968639403.47</v>
      </c>
    </row>
    <row r="92" spans="2:9" ht="12.75">
      <c r="B92" s="104" t="s">
        <v>311</v>
      </c>
      <c r="C92" s="103"/>
      <c r="D92" s="100"/>
      <c r="E92" s="99"/>
      <c r="F92" s="100">
        <f t="shared" si="20"/>
        <v>0</v>
      </c>
      <c r="G92" s="99"/>
      <c r="H92" s="99"/>
      <c r="I92" s="99">
        <f t="shared" si="19"/>
        <v>0</v>
      </c>
    </row>
    <row r="93" spans="2:9" ht="12.75">
      <c r="B93" s="104" t="s">
        <v>310</v>
      </c>
      <c r="C93" s="103"/>
      <c r="D93" s="100">
        <v>63941999.99</v>
      </c>
      <c r="E93" s="99">
        <v>31622.48</v>
      </c>
      <c r="F93" s="100">
        <f t="shared" si="20"/>
        <v>63973622.47</v>
      </c>
      <c r="G93" s="99">
        <v>6314202.13</v>
      </c>
      <c r="H93" s="99">
        <v>6314202.13</v>
      </c>
      <c r="I93" s="99">
        <f t="shared" si="19"/>
        <v>57659420.339999996</v>
      </c>
    </row>
    <row r="94" spans="2:9" ht="12.75">
      <c r="B94" s="102" t="s">
        <v>309</v>
      </c>
      <c r="C94" s="101"/>
      <c r="D94" s="100">
        <f>SUM(D95:D103)</f>
        <v>76051200</v>
      </c>
      <c r="E94" s="100">
        <f>SUM(E95:E103)</f>
        <v>-170814.3</v>
      </c>
      <c r="F94" s="100">
        <f>SUM(F95:F103)</f>
        <v>75880385.69999999</v>
      </c>
      <c r="G94" s="100">
        <f>SUM(G95:G103)</f>
        <v>7645504.130000001</v>
      </c>
      <c r="H94" s="100">
        <f>SUM(H95:H103)</f>
        <v>394934.13</v>
      </c>
      <c r="I94" s="99">
        <f t="shared" si="19"/>
        <v>68234881.57</v>
      </c>
    </row>
    <row r="95" spans="2:9" ht="12.75">
      <c r="B95" s="104" t="s">
        <v>308</v>
      </c>
      <c r="C95" s="103"/>
      <c r="D95" s="100">
        <v>15101178.7</v>
      </c>
      <c r="E95" s="99">
        <v>673.26</v>
      </c>
      <c r="F95" s="100">
        <f aca="true" t="shared" si="21" ref="F95:F103">D95+E95</f>
        <v>15101851.959999999</v>
      </c>
      <c r="G95" s="99">
        <v>752279.28</v>
      </c>
      <c r="H95" s="99">
        <v>8536.83</v>
      </c>
      <c r="I95" s="99">
        <f t="shared" si="19"/>
        <v>14349572.68</v>
      </c>
    </row>
    <row r="96" spans="2:9" ht="12.75">
      <c r="B96" s="104" t="s">
        <v>307</v>
      </c>
      <c r="C96" s="103"/>
      <c r="D96" s="100">
        <v>56538105</v>
      </c>
      <c r="E96" s="99">
        <v>-7955</v>
      </c>
      <c r="F96" s="100">
        <f t="shared" si="21"/>
        <v>56530150</v>
      </c>
      <c r="G96" s="99">
        <v>6869292.4</v>
      </c>
      <c r="H96" s="99">
        <v>364396.13</v>
      </c>
      <c r="I96" s="99">
        <f t="shared" si="19"/>
        <v>49660857.6</v>
      </c>
    </row>
    <row r="97" spans="2:9" ht="12.75">
      <c r="B97" s="104" t="s">
        <v>306</v>
      </c>
      <c r="C97" s="103"/>
      <c r="D97" s="100"/>
      <c r="E97" s="99"/>
      <c r="F97" s="100">
        <f t="shared" si="21"/>
        <v>0</v>
      </c>
      <c r="G97" s="99"/>
      <c r="H97" s="99"/>
      <c r="I97" s="99">
        <f t="shared" si="19"/>
        <v>0</v>
      </c>
    </row>
    <row r="98" spans="2:9" ht="12.75">
      <c r="B98" s="104" t="s">
        <v>305</v>
      </c>
      <c r="C98" s="103"/>
      <c r="D98" s="100">
        <v>492513.36</v>
      </c>
      <c r="E98" s="99">
        <v>-15</v>
      </c>
      <c r="F98" s="100">
        <f t="shared" si="21"/>
        <v>492498.36</v>
      </c>
      <c r="G98" s="99">
        <v>0</v>
      </c>
      <c r="H98" s="99">
        <v>0</v>
      </c>
      <c r="I98" s="99">
        <f t="shared" si="19"/>
        <v>492498.36</v>
      </c>
    </row>
    <row r="99" spans="2:9" ht="12.75">
      <c r="B99" s="104" t="s">
        <v>304</v>
      </c>
      <c r="C99" s="103"/>
      <c r="D99" s="100">
        <v>1759300</v>
      </c>
      <c r="E99" s="99">
        <v>559.58</v>
      </c>
      <c r="F99" s="100">
        <f t="shared" si="21"/>
        <v>1759859.58</v>
      </c>
      <c r="G99" s="99">
        <v>559.58</v>
      </c>
      <c r="H99" s="99">
        <v>0</v>
      </c>
      <c r="I99" s="99">
        <f t="shared" si="19"/>
        <v>1759300</v>
      </c>
    </row>
    <row r="100" spans="2:9" ht="12.75">
      <c r="B100" s="104" t="s">
        <v>303</v>
      </c>
      <c r="C100" s="103"/>
      <c r="D100" s="100">
        <v>774300</v>
      </c>
      <c r="E100" s="99">
        <v>-17480</v>
      </c>
      <c r="F100" s="100">
        <f t="shared" si="21"/>
        <v>756820</v>
      </c>
      <c r="G100" s="99">
        <v>22001.17</v>
      </c>
      <c r="H100" s="99">
        <v>22001.17</v>
      </c>
      <c r="I100" s="99">
        <f t="shared" si="19"/>
        <v>734818.83</v>
      </c>
    </row>
    <row r="101" spans="2:9" ht="12.75">
      <c r="B101" s="104" t="s">
        <v>302</v>
      </c>
      <c r="C101" s="103"/>
      <c r="D101" s="100">
        <v>1130302.94</v>
      </c>
      <c r="E101" s="99">
        <v>-147968.84</v>
      </c>
      <c r="F101" s="100">
        <f t="shared" si="21"/>
        <v>982334.1</v>
      </c>
      <c r="G101" s="99">
        <v>0</v>
      </c>
      <c r="H101" s="99">
        <v>0</v>
      </c>
      <c r="I101" s="99">
        <f t="shared" si="19"/>
        <v>982334.1</v>
      </c>
    </row>
    <row r="102" spans="2:9" ht="12.75">
      <c r="B102" s="104" t="s">
        <v>301</v>
      </c>
      <c r="C102" s="103"/>
      <c r="D102" s="100"/>
      <c r="E102" s="99"/>
      <c r="F102" s="100">
        <f t="shared" si="21"/>
        <v>0</v>
      </c>
      <c r="G102" s="99"/>
      <c r="H102" s="99"/>
      <c r="I102" s="99">
        <f t="shared" si="19"/>
        <v>0</v>
      </c>
    </row>
    <row r="103" spans="2:9" ht="12.75">
      <c r="B103" s="104" t="s">
        <v>300</v>
      </c>
      <c r="C103" s="103"/>
      <c r="D103" s="100">
        <v>255500</v>
      </c>
      <c r="E103" s="99">
        <v>1371.7</v>
      </c>
      <c r="F103" s="100">
        <f t="shared" si="21"/>
        <v>256871.7</v>
      </c>
      <c r="G103" s="99">
        <v>1371.7</v>
      </c>
      <c r="H103" s="99">
        <v>0</v>
      </c>
      <c r="I103" s="99">
        <f t="shared" si="19"/>
        <v>255500</v>
      </c>
    </row>
    <row r="104" spans="2:9" ht="12.75">
      <c r="B104" s="102" t="s">
        <v>299</v>
      </c>
      <c r="C104" s="101"/>
      <c r="D104" s="100">
        <f>SUM(D105:D113)</f>
        <v>141198985</v>
      </c>
      <c r="E104" s="100">
        <f>SUM(E105:E113)</f>
        <v>-64152785.7</v>
      </c>
      <c r="F104" s="100">
        <f>SUM(F105:F113)</f>
        <v>77046199.30000001</v>
      </c>
      <c r="G104" s="100">
        <f>SUM(G105:G113)</f>
        <v>12160410.96</v>
      </c>
      <c r="H104" s="100">
        <f>SUM(H105:H113)</f>
        <v>6122011.91</v>
      </c>
      <c r="I104" s="99">
        <f t="shared" si="19"/>
        <v>64885788.34000001</v>
      </c>
    </row>
    <row r="105" spans="2:9" ht="12.75">
      <c r="B105" s="104" t="s">
        <v>298</v>
      </c>
      <c r="C105" s="103"/>
      <c r="D105" s="100">
        <v>57184119</v>
      </c>
      <c r="E105" s="99">
        <v>24993</v>
      </c>
      <c r="F105" s="99">
        <f aca="true" t="shared" si="22" ref="F105:F113">D105+E105</f>
        <v>57209112</v>
      </c>
      <c r="G105" s="99">
        <v>5394848.76</v>
      </c>
      <c r="H105" s="99">
        <v>9885</v>
      </c>
      <c r="I105" s="99">
        <f t="shared" si="19"/>
        <v>51814263.24</v>
      </c>
    </row>
    <row r="106" spans="2:9" ht="12.75">
      <c r="B106" s="104" t="s">
        <v>297</v>
      </c>
      <c r="C106" s="103"/>
      <c r="D106" s="100">
        <v>2088400</v>
      </c>
      <c r="E106" s="99">
        <v>118057.02</v>
      </c>
      <c r="F106" s="99">
        <f t="shared" si="22"/>
        <v>2206457.02</v>
      </c>
      <c r="G106" s="99">
        <v>353244.68</v>
      </c>
      <c r="H106" s="99">
        <v>0</v>
      </c>
      <c r="I106" s="99">
        <f t="shared" si="19"/>
        <v>1853212.34</v>
      </c>
    </row>
    <row r="107" spans="2:9" ht="12.75">
      <c r="B107" s="104" t="s">
        <v>296</v>
      </c>
      <c r="C107" s="103"/>
      <c r="D107" s="100">
        <v>865400</v>
      </c>
      <c r="E107" s="99">
        <v>0</v>
      </c>
      <c r="F107" s="99">
        <f t="shared" si="22"/>
        <v>865400</v>
      </c>
      <c r="G107" s="99">
        <v>0</v>
      </c>
      <c r="H107" s="99">
        <v>0</v>
      </c>
      <c r="I107" s="99">
        <f t="shared" si="19"/>
        <v>865400</v>
      </c>
    </row>
    <row r="108" spans="2:9" ht="12.75">
      <c r="B108" s="104" t="s">
        <v>295</v>
      </c>
      <c r="C108" s="103"/>
      <c r="D108" s="100">
        <v>970000</v>
      </c>
      <c r="E108" s="99">
        <v>0</v>
      </c>
      <c r="F108" s="99">
        <f t="shared" si="22"/>
        <v>970000</v>
      </c>
      <c r="G108" s="99">
        <v>0</v>
      </c>
      <c r="H108" s="99">
        <v>0</v>
      </c>
      <c r="I108" s="99">
        <f t="shared" si="19"/>
        <v>970000</v>
      </c>
    </row>
    <row r="109" spans="2:9" ht="12.75">
      <c r="B109" s="104" t="s">
        <v>294</v>
      </c>
      <c r="C109" s="103"/>
      <c r="D109" s="100">
        <v>3141900</v>
      </c>
      <c r="E109" s="99">
        <v>26446</v>
      </c>
      <c r="F109" s="99">
        <f t="shared" si="22"/>
        <v>3168346</v>
      </c>
      <c r="G109" s="99">
        <v>279216.61</v>
      </c>
      <c r="H109" s="99">
        <v>0</v>
      </c>
      <c r="I109" s="99">
        <f t="shared" si="19"/>
        <v>2889129.39</v>
      </c>
    </row>
    <row r="110" spans="2:9" ht="12.75">
      <c r="B110" s="104" t="s">
        <v>293</v>
      </c>
      <c r="C110" s="103"/>
      <c r="D110" s="100">
        <v>200000</v>
      </c>
      <c r="E110" s="99">
        <v>0</v>
      </c>
      <c r="F110" s="99">
        <f t="shared" si="22"/>
        <v>200000</v>
      </c>
      <c r="G110" s="99">
        <v>0</v>
      </c>
      <c r="H110" s="99">
        <v>0</v>
      </c>
      <c r="I110" s="99">
        <f t="shared" si="19"/>
        <v>200000</v>
      </c>
    </row>
    <row r="111" spans="2:9" ht="12.75">
      <c r="B111" s="104" t="s">
        <v>292</v>
      </c>
      <c r="C111" s="103"/>
      <c r="D111" s="100">
        <v>400100</v>
      </c>
      <c r="E111" s="99">
        <v>1318.28</v>
      </c>
      <c r="F111" s="99">
        <f t="shared" si="22"/>
        <v>401418.28</v>
      </c>
      <c r="G111" s="99">
        <v>31674.91</v>
      </c>
      <c r="H111" s="99">
        <v>15044.91</v>
      </c>
      <c r="I111" s="99">
        <f t="shared" si="19"/>
        <v>369743.37000000005</v>
      </c>
    </row>
    <row r="112" spans="2:9" ht="12.75">
      <c r="B112" s="104" t="s">
        <v>291</v>
      </c>
      <c r="C112" s="103"/>
      <c r="D112" s="100">
        <v>900000</v>
      </c>
      <c r="E112" s="99">
        <v>0</v>
      </c>
      <c r="F112" s="99">
        <f t="shared" si="22"/>
        <v>900000</v>
      </c>
      <c r="G112" s="99">
        <v>0</v>
      </c>
      <c r="H112" s="99">
        <v>0</v>
      </c>
      <c r="I112" s="99">
        <f t="shared" si="19"/>
        <v>900000</v>
      </c>
    </row>
    <row r="113" spans="2:9" ht="12.75">
      <c r="B113" s="104" t="s">
        <v>290</v>
      </c>
      <c r="C113" s="103"/>
      <c r="D113" s="100">
        <v>75449066</v>
      </c>
      <c r="E113" s="99">
        <v>-64323600</v>
      </c>
      <c r="F113" s="99">
        <f t="shared" si="22"/>
        <v>11125466</v>
      </c>
      <c r="G113" s="99">
        <v>6101426</v>
      </c>
      <c r="H113" s="99">
        <v>6097082</v>
      </c>
      <c r="I113" s="99">
        <f t="shared" si="19"/>
        <v>5024040</v>
      </c>
    </row>
    <row r="114" spans="2:9" ht="25.5" customHeight="1">
      <c r="B114" s="173" t="s">
        <v>289</v>
      </c>
      <c r="C114" s="174"/>
      <c r="D114" s="100">
        <f>SUM(D115:D123)</f>
        <v>0</v>
      </c>
      <c r="E114" s="100">
        <f>SUM(E115:E123)</f>
        <v>210481680.02</v>
      </c>
      <c r="F114" s="100">
        <f>SUM(F115:F123)</f>
        <v>210481680.02</v>
      </c>
      <c r="G114" s="100">
        <f>SUM(G115:G123)</f>
        <v>19085205</v>
      </c>
      <c r="H114" s="100">
        <f>SUM(H115:H123)</f>
        <v>0</v>
      </c>
      <c r="I114" s="99">
        <f t="shared" si="19"/>
        <v>191396475.02</v>
      </c>
    </row>
    <row r="115" spans="2:9" ht="12.75">
      <c r="B115" s="104" t="s">
        <v>288</v>
      </c>
      <c r="C115" s="103"/>
      <c r="D115" s="100">
        <v>0</v>
      </c>
      <c r="E115" s="99">
        <v>210481680.02</v>
      </c>
      <c r="F115" s="99">
        <f aca="true" t="shared" si="23" ref="F115:F123">D115+E115</f>
        <v>210481680.02</v>
      </c>
      <c r="G115" s="99">
        <v>19085205</v>
      </c>
      <c r="H115" s="99">
        <v>0</v>
      </c>
      <c r="I115" s="99">
        <f t="shared" si="19"/>
        <v>191396475.02</v>
      </c>
    </row>
    <row r="116" spans="2:9" ht="12.75">
      <c r="B116" s="104" t="s">
        <v>287</v>
      </c>
      <c r="C116" s="103"/>
      <c r="D116" s="100"/>
      <c r="E116" s="99"/>
      <c r="F116" s="99">
        <f t="shared" si="23"/>
        <v>0</v>
      </c>
      <c r="G116" s="99"/>
      <c r="H116" s="99"/>
      <c r="I116" s="99">
        <f t="shared" si="19"/>
        <v>0</v>
      </c>
    </row>
    <row r="117" spans="2:9" ht="12.75">
      <c r="B117" s="104" t="s">
        <v>286</v>
      </c>
      <c r="C117" s="103"/>
      <c r="D117" s="100"/>
      <c r="E117" s="99"/>
      <c r="F117" s="99">
        <f t="shared" si="23"/>
        <v>0</v>
      </c>
      <c r="G117" s="99"/>
      <c r="H117" s="99"/>
      <c r="I117" s="99">
        <f t="shared" si="19"/>
        <v>0</v>
      </c>
    </row>
    <row r="118" spans="2:9" ht="12.75">
      <c r="B118" s="104" t="s">
        <v>285</v>
      </c>
      <c r="C118" s="103"/>
      <c r="D118" s="100"/>
      <c r="E118" s="99"/>
      <c r="F118" s="99">
        <f t="shared" si="23"/>
        <v>0</v>
      </c>
      <c r="G118" s="99"/>
      <c r="H118" s="99"/>
      <c r="I118" s="99">
        <f aca="true" t="shared" si="24" ref="I118:I149">F118-G118</f>
        <v>0</v>
      </c>
    </row>
    <row r="119" spans="2:9" ht="12.75">
      <c r="B119" s="104" t="s">
        <v>284</v>
      </c>
      <c r="C119" s="103"/>
      <c r="D119" s="100"/>
      <c r="E119" s="99"/>
      <c r="F119" s="99">
        <f t="shared" si="23"/>
        <v>0</v>
      </c>
      <c r="G119" s="99"/>
      <c r="H119" s="99"/>
      <c r="I119" s="99">
        <f t="shared" si="24"/>
        <v>0</v>
      </c>
    </row>
    <row r="120" spans="2:9" ht="12.75">
      <c r="B120" s="104" t="s">
        <v>283</v>
      </c>
      <c r="C120" s="103"/>
      <c r="D120" s="100"/>
      <c r="E120" s="99"/>
      <c r="F120" s="99">
        <f t="shared" si="23"/>
        <v>0</v>
      </c>
      <c r="G120" s="99"/>
      <c r="H120" s="99"/>
      <c r="I120" s="99">
        <f t="shared" si="24"/>
        <v>0</v>
      </c>
    </row>
    <row r="121" spans="2:9" ht="12.75">
      <c r="B121" s="104" t="s">
        <v>282</v>
      </c>
      <c r="C121" s="103"/>
      <c r="D121" s="100"/>
      <c r="E121" s="99"/>
      <c r="F121" s="99">
        <f t="shared" si="23"/>
        <v>0</v>
      </c>
      <c r="G121" s="99"/>
      <c r="H121" s="99"/>
      <c r="I121" s="99">
        <f t="shared" si="24"/>
        <v>0</v>
      </c>
    </row>
    <row r="122" spans="2:9" ht="12.75">
      <c r="B122" s="104" t="s">
        <v>281</v>
      </c>
      <c r="C122" s="103"/>
      <c r="D122" s="100"/>
      <c r="E122" s="99"/>
      <c r="F122" s="99">
        <f t="shared" si="23"/>
        <v>0</v>
      </c>
      <c r="G122" s="99"/>
      <c r="H122" s="99"/>
      <c r="I122" s="99">
        <f t="shared" si="24"/>
        <v>0</v>
      </c>
    </row>
    <row r="123" spans="2:9" ht="12.75">
      <c r="B123" s="104" t="s">
        <v>280</v>
      </c>
      <c r="C123" s="103"/>
      <c r="D123" s="100"/>
      <c r="E123" s="99"/>
      <c r="F123" s="99">
        <f t="shared" si="23"/>
        <v>0</v>
      </c>
      <c r="G123" s="99"/>
      <c r="H123" s="99"/>
      <c r="I123" s="99">
        <f t="shared" si="24"/>
        <v>0</v>
      </c>
    </row>
    <row r="124" spans="2:9" ht="12.75">
      <c r="B124" s="102" t="s">
        <v>279</v>
      </c>
      <c r="C124" s="101"/>
      <c r="D124" s="100">
        <f>SUM(D125:D133)</f>
        <v>0</v>
      </c>
      <c r="E124" s="100">
        <f>SUM(E125:E133)</f>
        <v>0</v>
      </c>
      <c r="F124" s="100">
        <f>SUM(F125:F133)</f>
        <v>0</v>
      </c>
      <c r="G124" s="100">
        <f>SUM(G125:G133)</f>
        <v>0</v>
      </c>
      <c r="H124" s="100">
        <f>SUM(H125:H133)</f>
        <v>0</v>
      </c>
      <c r="I124" s="99">
        <f t="shared" si="24"/>
        <v>0</v>
      </c>
    </row>
    <row r="125" spans="2:9" ht="12.75">
      <c r="B125" s="104" t="s">
        <v>278</v>
      </c>
      <c r="C125" s="103"/>
      <c r="D125" s="100"/>
      <c r="E125" s="99"/>
      <c r="F125" s="99">
        <f aca="true" t="shared" si="25" ref="F125:F133">D125+E125</f>
        <v>0</v>
      </c>
      <c r="G125" s="99"/>
      <c r="H125" s="99"/>
      <c r="I125" s="99">
        <f t="shared" si="24"/>
        <v>0</v>
      </c>
    </row>
    <row r="126" spans="2:9" ht="12.75">
      <c r="B126" s="104" t="s">
        <v>277</v>
      </c>
      <c r="C126" s="103"/>
      <c r="D126" s="100"/>
      <c r="E126" s="99"/>
      <c r="F126" s="99">
        <f t="shared" si="25"/>
        <v>0</v>
      </c>
      <c r="G126" s="99"/>
      <c r="H126" s="99"/>
      <c r="I126" s="99">
        <f t="shared" si="24"/>
        <v>0</v>
      </c>
    </row>
    <row r="127" spans="2:9" ht="12.75">
      <c r="B127" s="104" t="s">
        <v>276</v>
      </c>
      <c r="C127" s="103"/>
      <c r="D127" s="100"/>
      <c r="E127" s="99"/>
      <c r="F127" s="99">
        <f t="shared" si="25"/>
        <v>0</v>
      </c>
      <c r="G127" s="99"/>
      <c r="H127" s="99"/>
      <c r="I127" s="99">
        <f t="shared" si="24"/>
        <v>0</v>
      </c>
    </row>
    <row r="128" spans="2:9" ht="12.75">
      <c r="B128" s="104" t="s">
        <v>275</v>
      </c>
      <c r="C128" s="103"/>
      <c r="D128" s="100"/>
      <c r="E128" s="99"/>
      <c r="F128" s="99">
        <f t="shared" si="25"/>
        <v>0</v>
      </c>
      <c r="G128" s="99"/>
      <c r="H128" s="99"/>
      <c r="I128" s="99">
        <f t="shared" si="24"/>
        <v>0</v>
      </c>
    </row>
    <row r="129" spans="2:9" ht="12.75">
      <c r="B129" s="104" t="s">
        <v>274</v>
      </c>
      <c r="C129" s="103"/>
      <c r="D129" s="100"/>
      <c r="E129" s="99"/>
      <c r="F129" s="99">
        <f t="shared" si="25"/>
        <v>0</v>
      </c>
      <c r="G129" s="99"/>
      <c r="H129" s="99"/>
      <c r="I129" s="99">
        <f t="shared" si="24"/>
        <v>0</v>
      </c>
    </row>
    <row r="130" spans="2:9" ht="12.75">
      <c r="B130" s="104" t="s">
        <v>273</v>
      </c>
      <c r="C130" s="103"/>
      <c r="D130" s="100"/>
      <c r="E130" s="99"/>
      <c r="F130" s="99">
        <f t="shared" si="25"/>
        <v>0</v>
      </c>
      <c r="G130" s="99"/>
      <c r="H130" s="99"/>
      <c r="I130" s="99">
        <f t="shared" si="24"/>
        <v>0</v>
      </c>
    </row>
    <row r="131" spans="2:9" ht="12.75">
      <c r="B131" s="104" t="s">
        <v>272</v>
      </c>
      <c r="C131" s="103"/>
      <c r="D131" s="100"/>
      <c r="E131" s="99"/>
      <c r="F131" s="99">
        <f t="shared" si="25"/>
        <v>0</v>
      </c>
      <c r="G131" s="99"/>
      <c r="H131" s="99"/>
      <c r="I131" s="99">
        <f t="shared" si="24"/>
        <v>0</v>
      </c>
    </row>
    <row r="132" spans="2:9" ht="12.75">
      <c r="B132" s="104" t="s">
        <v>271</v>
      </c>
      <c r="C132" s="103"/>
      <c r="D132" s="100"/>
      <c r="E132" s="99"/>
      <c r="F132" s="99">
        <f t="shared" si="25"/>
        <v>0</v>
      </c>
      <c r="G132" s="99"/>
      <c r="H132" s="99"/>
      <c r="I132" s="99">
        <f t="shared" si="24"/>
        <v>0</v>
      </c>
    </row>
    <row r="133" spans="2:9" ht="12.75">
      <c r="B133" s="104" t="s">
        <v>270</v>
      </c>
      <c r="C133" s="103"/>
      <c r="D133" s="100"/>
      <c r="E133" s="99"/>
      <c r="F133" s="99">
        <f t="shared" si="25"/>
        <v>0</v>
      </c>
      <c r="G133" s="99"/>
      <c r="H133" s="99"/>
      <c r="I133" s="99">
        <f t="shared" si="24"/>
        <v>0</v>
      </c>
    </row>
    <row r="134" spans="2:9" ht="12.75">
      <c r="B134" s="102" t="s">
        <v>269</v>
      </c>
      <c r="C134" s="101"/>
      <c r="D134" s="100">
        <f>SUM(D135:D137)</f>
        <v>0</v>
      </c>
      <c r="E134" s="100">
        <f>SUM(E135:E137)</f>
        <v>0</v>
      </c>
      <c r="F134" s="100">
        <f>SUM(F135:F137)</f>
        <v>0</v>
      </c>
      <c r="G134" s="100">
        <f>SUM(G135:G137)</f>
        <v>0</v>
      </c>
      <c r="H134" s="100">
        <f>SUM(H135:H137)</f>
        <v>0</v>
      </c>
      <c r="I134" s="99">
        <f t="shared" si="24"/>
        <v>0</v>
      </c>
    </row>
    <row r="135" spans="2:9" ht="12.75">
      <c r="B135" s="104" t="s">
        <v>268</v>
      </c>
      <c r="C135" s="103"/>
      <c r="D135" s="100"/>
      <c r="E135" s="99"/>
      <c r="F135" s="99">
        <f>D135+E135</f>
        <v>0</v>
      </c>
      <c r="G135" s="99"/>
      <c r="H135" s="99"/>
      <c r="I135" s="99">
        <f t="shared" si="24"/>
        <v>0</v>
      </c>
    </row>
    <row r="136" spans="2:9" ht="12.75">
      <c r="B136" s="104" t="s">
        <v>267</v>
      </c>
      <c r="C136" s="103"/>
      <c r="D136" s="100"/>
      <c r="E136" s="99"/>
      <c r="F136" s="99">
        <f>D136+E136</f>
        <v>0</v>
      </c>
      <c r="G136" s="99"/>
      <c r="H136" s="99"/>
      <c r="I136" s="99">
        <f t="shared" si="24"/>
        <v>0</v>
      </c>
    </row>
    <row r="137" spans="2:9" ht="12.75">
      <c r="B137" s="104" t="s">
        <v>266</v>
      </c>
      <c r="C137" s="103"/>
      <c r="D137" s="100"/>
      <c r="E137" s="99"/>
      <c r="F137" s="99">
        <f>D137+E137</f>
        <v>0</v>
      </c>
      <c r="G137" s="99"/>
      <c r="H137" s="99"/>
      <c r="I137" s="99">
        <f t="shared" si="24"/>
        <v>0</v>
      </c>
    </row>
    <row r="138" spans="2:9" ht="12.75">
      <c r="B138" s="102" t="s">
        <v>265</v>
      </c>
      <c r="C138" s="101"/>
      <c r="D138" s="100">
        <f>SUM(D139:D146)</f>
        <v>0</v>
      </c>
      <c r="E138" s="100">
        <f>SUM(E139:E146)</f>
        <v>0</v>
      </c>
      <c r="F138" s="100">
        <f>F139+F140+F141+F142+F143+F145+F146</f>
        <v>0</v>
      </c>
      <c r="G138" s="100">
        <f>SUM(G139:G146)</f>
        <v>0</v>
      </c>
      <c r="H138" s="100">
        <f>SUM(H139:H146)</f>
        <v>0</v>
      </c>
      <c r="I138" s="99">
        <f t="shared" si="24"/>
        <v>0</v>
      </c>
    </row>
    <row r="139" spans="2:9" ht="12.75">
      <c r="B139" s="104" t="s">
        <v>264</v>
      </c>
      <c r="C139" s="103"/>
      <c r="D139" s="100"/>
      <c r="E139" s="99"/>
      <c r="F139" s="99">
        <f aca="true" t="shared" si="26" ref="F139:F146">D139+E139</f>
        <v>0</v>
      </c>
      <c r="G139" s="99"/>
      <c r="H139" s="99"/>
      <c r="I139" s="99">
        <f t="shared" si="24"/>
        <v>0</v>
      </c>
    </row>
    <row r="140" spans="2:9" ht="12.75">
      <c r="B140" s="104" t="s">
        <v>263</v>
      </c>
      <c r="C140" s="103"/>
      <c r="D140" s="100"/>
      <c r="E140" s="99"/>
      <c r="F140" s="99">
        <f t="shared" si="26"/>
        <v>0</v>
      </c>
      <c r="G140" s="99"/>
      <c r="H140" s="99"/>
      <c r="I140" s="99">
        <f t="shared" si="24"/>
        <v>0</v>
      </c>
    </row>
    <row r="141" spans="2:9" ht="12.75">
      <c r="B141" s="104" t="s">
        <v>262</v>
      </c>
      <c r="C141" s="103"/>
      <c r="D141" s="100"/>
      <c r="E141" s="99"/>
      <c r="F141" s="99">
        <f t="shared" si="26"/>
        <v>0</v>
      </c>
      <c r="G141" s="99"/>
      <c r="H141" s="99"/>
      <c r="I141" s="99">
        <f t="shared" si="24"/>
        <v>0</v>
      </c>
    </row>
    <row r="142" spans="2:9" ht="12.75">
      <c r="B142" s="104" t="s">
        <v>261</v>
      </c>
      <c r="C142" s="103"/>
      <c r="D142" s="100"/>
      <c r="E142" s="99"/>
      <c r="F142" s="99">
        <f t="shared" si="26"/>
        <v>0</v>
      </c>
      <c r="G142" s="99"/>
      <c r="H142" s="99"/>
      <c r="I142" s="99">
        <f t="shared" si="24"/>
        <v>0</v>
      </c>
    </row>
    <row r="143" spans="2:9" ht="12.75">
      <c r="B143" s="104" t="s">
        <v>260</v>
      </c>
      <c r="C143" s="103"/>
      <c r="D143" s="100"/>
      <c r="E143" s="99"/>
      <c r="F143" s="99">
        <f t="shared" si="26"/>
        <v>0</v>
      </c>
      <c r="G143" s="99"/>
      <c r="H143" s="99"/>
      <c r="I143" s="99">
        <f t="shared" si="24"/>
        <v>0</v>
      </c>
    </row>
    <row r="144" spans="2:9" ht="12.75">
      <c r="B144" s="104" t="s">
        <v>259</v>
      </c>
      <c r="C144" s="103"/>
      <c r="D144" s="100"/>
      <c r="E144" s="99"/>
      <c r="F144" s="99">
        <f t="shared" si="26"/>
        <v>0</v>
      </c>
      <c r="G144" s="99"/>
      <c r="H144" s="99"/>
      <c r="I144" s="99">
        <f t="shared" si="24"/>
        <v>0</v>
      </c>
    </row>
    <row r="145" spans="2:9" ht="12.75">
      <c r="B145" s="104" t="s">
        <v>258</v>
      </c>
      <c r="C145" s="103"/>
      <c r="D145" s="100"/>
      <c r="E145" s="99"/>
      <c r="F145" s="99">
        <f t="shared" si="26"/>
        <v>0</v>
      </c>
      <c r="G145" s="99"/>
      <c r="H145" s="99"/>
      <c r="I145" s="99">
        <f t="shared" si="24"/>
        <v>0</v>
      </c>
    </row>
    <row r="146" spans="2:9" ht="12.75">
      <c r="B146" s="104" t="s">
        <v>257</v>
      </c>
      <c r="C146" s="103"/>
      <c r="D146" s="100"/>
      <c r="E146" s="99"/>
      <c r="F146" s="99">
        <f t="shared" si="26"/>
        <v>0</v>
      </c>
      <c r="G146" s="99"/>
      <c r="H146" s="99"/>
      <c r="I146" s="99">
        <f t="shared" si="24"/>
        <v>0</v>
      </c>
    </row>
    <row r="147" spans="2:9" ht="12.75">
      <c r="B147" s="102" t="s">
        <v>256</v>
      </c>
      <c r="C147" s="101"/>
      <c r="D147" s="100">
        <f>SUM(D148:D150)</f>
        <v>0</v>
      </c>
      <c r="E147" s="100">
        <f>SUM(E148:E150)</f>
        <v>0</v>
      </c>
      <c r="F147" s="100">
        <f>SUM(F148:F150)</f>
        <v>0</v>
      </c>
      <c r="G147" s="100">
        <f>SUM(G148:G150)</f>
        <v>0</v>
      </c>
      <c r="H147" s="100">
        <f>SUM(H148:H150)</f>
        <v>0</v>
      </c>
      <c r="I147" s="99">
        <f t="shared" si="24"/>
        <v>0</v>
      </c>
    </row>
    <row r="148" spans="2:9" ht="12.75">
      <c r="B148" s="104" t="s">
        <v>255</v>
      </c>
      <c r="C148" s="103"/>
      <c r="D148" s="100"/>
      <c r="E148" s="99"/>
      <c r="F148" s="99">
        <f>D148+E148</f>
        <v>0</v>
      </c>
      <c r="G148" s="99"/>
      <c r="H148" s="99"/>
      <c r="I148" s="99">
        <f t="shared" si="24"/>
        <v>0</v>
      </c>
    </row>
    <row r="149" spans="2:9" ht="12.75">
      <c r="B149" s="104" t="s">
        <v>254</v>
      </c>
      <c r="C149" s="103"/>
      <c r="D149" s="100"/>
      <c r="E149" s="99"/>
      <c r="F149" s="99">
        <f>D149+E149</f>
        <v>0</v>
      </c>
      <c r="G149" s="99"/>
      <c r="H149" s="99"/>
      <c r="I149" s="99">
        <f t="shared" si="24"/>
        <v>0</v>
      </c>
    </row>
    <row r="150" spans="2:9" ht="12.75">
      <c r="B150" s="104" t="s">
        <v>253</v>
      </c>
      <c r="C150" s="103"/>
      <c r="D150" s="100"/>
      <c r="E150" s="99"/>
      <c r="F150" s="99">
        <f>D150+E150</f>
        <v>0</v>
      </c>
      <c r="G150" s="99"/>
      <c r="H150" s="99"/>
      <c r="I150" s="99">
        <f aca="true" t="shared" si="27" ref="I150:I158">F150-G150</f>
        <v>0</v>
      </c>
    </row>
    <row r="151" spans="2:9" ht="12.75">
      <c r="B151" s="102" t="s">
        <v>252</v>
      </c>
      <c r="C151" s="101"/>
      <c r="D151" s="100">
        <f>SUM(D152:D158)</f>
        <v>0</v>
      </c>
      <c r="E151" s="100">
        <f>SUM(E152:E158)</f>
        <v>0</v>
      </c>
      <c r="F151" s="100">
        <f>SUM(F152:F158)</f>
        <v>0</v>
      </c>
      <c r="G151" s="100">
        <f>SUM(G152:G158)</f>
        <v>0</v>
      </c>
      <c r="H151" s="100">
        <f>SUM(H152:H158)</f>
        <v>0</v>
      </c>
      <c r="I151" s="99">
        <f t="shared" si="27"/>
        <v>0</v>
      </c>
    </row>
    <row r="152" spans="2:9" ht="12.75">
      <c r="B152" s="104" t="s">
        <v>251</v>
      </c>
      <c r="C152" s="103"/>
      <c r="D152" s="100"/>
      <c r="E152" s="99"/>
      <c r="F152" s="99">
        <f aca="true" t="shared" si="28" ref="F152:F158">D152+E152</f>
        <v>0</v>
      </c>
      <c r="G152" s="99"/>
      <c r="H152" s="99"/>
      <c r="I152" s="99">
        <f t="shared" si="27"/>
        <v>0</v>
      </c>
    </row>
    <row r="153" spans="2:9" ht="12.75">
      <c r="B153" s="104" t="s">
        <v>250</v>
      </c>
      <c r="C153" s="103"/>
      <c r="D153" s="100"/>
      <c r="E153" s="99"/>
      <c r="F153" s="99">
        <f t="shared" si="28"/>
        <v>0</v>
      </c>
      <c r="G153" s="99"/>
      <c r="H153" s="99"/>
      <c r="I153" s="99">
        <f t="shared" si="27"/>
        <v>0</v>
      </c>
    </row>
    <row r="154" spans="2:9" ht="12.75">
      <c r="B154" s="104" t="s">
        <v>249</v>
      </c>
      <c r="C154" s="103"/>
      <c r="D154" s="100"/>
      <c r="E154" s="99"/>
      <c r="F154" s="99">
        <f t="shared" si="28"/>
        <v>0</v>
      </c>
      <c r="G154" s="99"/>
      <c r="H154" s="99"/>
      <c r="I154" s="99">
        <f t="shared" si="27"/>
        <v>0</v>
      </c>
    </row>
    <row r="155" spans="2:9" ht="12.75">
      <c r="B155" s="104" t="s">
        <v>248</v>
      </c>
      <c r="C155" s="103"/>
      <c r="D155" s="100"/>
      <c r="E155" s="99"/>
      <c r="F155" s="99">
        <f t="shared" si="28"/>
        <v>0</v>
      </c>
      <c r="G155" s="99"/>
      <c r="H155" s="99"/>
      <c r="I155" s="99">
        <f t="shared" si="27"/>
        <v>0</v>
      </c>
    </row>
    <row r="156" spans="2:9" ht="12.75">
      <c r="B156" s="104" t="s">
        <v>247</v>
      </c>
      <c r="C156" s="103"/>
      <c r="D156" s="100"/>
      <c r="E156" s="99"/>
      <c r="F156" s="99">
        <f t="shared" si="28"/>
        <v>0</v>
      </c>
      <c r="G156" s="99"/>
      <c r="H156" s="99"/>
      <c r="I156" s="99">
        <f t="shared" si="27"/>
        <v>0</v>
      </c>
    </row>
    <row r="157" spans="2:9" ht="12.75">
      <c r="B157" s="104" t="s">
        <v>246</v>
      </c>
      <c r="C157" s="103"/>
      <c r="D157" s="100"/>
      <c r="E157" s="99"/>
      <c r="F157" s="99">
        <f t="shared" si="28"/>
        <v>0</v>
      </c>
      <c r="G157" s="99"/>
      <c r="H157" s="99"/>
      <c r="I157" s="99">
        <f t="shared" si="27"/>
        <v>0</v>
      </c>
    </row>
    <row r="158" spans="2:9" ht="12.75">
      <c r="B158" s="104" t="s">
        <v>245</v>
      </c>
      <c r="C158" s="103"/>
      <c r="D158" s="100"/>
      <c r="E158" s="99"/>
      <c r="F158" s="99">
        <f t="shared" si="28"/>
        <v>0</v>
      </c>
      <c r="G158" s="99"/>
      <c r="H158" s="99"/>
      <c r="I158" s="99">
        <f t="shared" si="27"/>
        <v>0</v>
      </c>
    </row>
    <row r="159" spans="2:9" ht="12.75">
      <c r="B159" s="102"/>
      <c r="C159" s="101"/>
      <c r="D159" s="100"/>
      <c r="E159" s="99"/>
      <c r="F159" s="99"/>
      <c r="G159" s="99"/>
      <c r="H159" s="99"/>
      <c r="I159" s="99"/>
    </row>
    <row r="160" spans="2:9" ht="12.75">
      <c r="B160" s="98" t="s">
        <v>244</v>
      </c>
      <c r="C160" s="97"/>
      <c r="D160" s="96">
        <f aca="true" t="shared" si="29" ref="D160:I160">D10+D85</f>
        <v>5700265996</v>
      </c>
      <c r="E160" s="96">
        <f t="shared" si="29"/>
        <v>113898820.57000001</v>
      </c>
      <c r="F160" s="96">
        <f t="shared" si="29"/>
        <v>5814164816.570001</v>
      </c>
      <c r="G160" s="96">
        <f t="shared" si="29"/>
        <v>650642626.67</v>
      </c>
      <c r="H160" s="96">
        <f t="shared" si="29"/>
        <v>613069624.43</v>
      </c>
      <c r="I160" s="96">
        <f t="shared" si="29"/>
        <v>5163522189.900001</v>
      </c>
    </row>
    <row r="161" spans="2:9" ht="13.5" thickBot="1">
      <c r="B161" s="95"/>
      <c r="C161" s="94"/>
      <c r="D161" s="93"/>
      <c r="E161" s="92"/>
      <c r="F161" s="92"/>
      <c r="G161" s="92"/>
      <c r="H161" s="92"/>
      <c r="I161" s="9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3"/>
  <rowBreaks count="1" manualBreakCount="1">
    <brk id="84" max="255" man="1"/>
  </rowBreaks>
  <legacyDrawing r:id="rId2"/>
  <oleObjects>
    <oleObject progId="Excel.Sheet.12" shapeId="1076229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12"/>
  <sheetViews>
    <sheetView view="pageBreakPreview" zoomScale="60" zoomScalePageLayoutView="0" workbookViewId="0" topLeftCell="A1">
      <pane ySplit="8" topLeftCell="A74" activePane="bottomLeft" state="frozen"/>
      <selection pane="topLeft" activeCell="A1" sqref="A1"/>
      <selection pane="bottomLeft" activeCell="D138" sqref="D13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7109375" style="1" bestFit="1" customWidth="1"/>
    <col min="4" max="4" width="17.57421875" style="1" bestFit="1" customWidth="1"/>
    <col min="5" max="5" width="18.00390625" style="1" bestFit="1" customWidth="1"/>
    <col min="6" max="7" width="16.574218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181" t="s">
        <v>120</v>
      </c>
      <c r="C2" s="182"/>
      <c r="D2" s="182"/>
      <c r="E2" s="182"/>
      <c r="F2" s="182"/>
      <c r="G2" s="182"/>
      <c r="H2" s="183"/>
    </row>
    <row r="3" spans="2:8" ht="12.75">
      <c r="B3" s="138" t="s">
        <v>325</v>
      </c>
      <c r="C3" s="139"/>
      <c r="D3" s="139"/>
      <c r="E3" s="139"/>
      <c r="F3" s="139"/>
      <c r="G3" s="139"/>
      <c r="H3" s="140"/>
    </row>
    <row r="4" spans="2:8" ht="12.75">
      <c r="B4" s="138" t="s">
        <v>392</v>
      </c>
      <c r="C4" s="139"/>
      <c r="D4" s="139"/>
      <c r="E4" s="139"/>
      <c r="F4" s="139"/>
      <c r="G4" s="139"/>
      <c r="H4" s="140"/>
    </row>
    <row r="5" spans="2:8" ht="12.75">
      <c r="B5" s="138" t="s">
        <v>173</v>
      </c>
      <c r="C5" s="139"/>
      <c r="D5" s="139"/>
      <c r="E5" s="139"/>
      <c r="F5" s="139"/>
      <c r="G5" s="139"/>
      <c r="H5" s="140"/>
    </row>
    <row r="6" spans="2:8" ht="13.5" thickBot="1">
      <c r="B6" s="141" t="s">
        <v>1</v>
      </c>
      <c r="C6" s="142"/>
      <c r="D6" s="142"/>
      <c r="E6" s="142"/>
      <c r="F6" s="142"/>
      <c r="G6" s="142"/>
      <c r="H6" s="143"/>
    </row>
    <row r="7" spans="2:8" ht="13.5" thickBot="1">
      <c r="B7" s="162" t="s">
        <v>2</v>
      </c>
      <c r="C7" s="178" t="s">
        <v>323</v>
      </c>
      <c r="D7" s="179"/>
      <c r="E7" s="179"/>
      <c r="F7" s="179"/>
      <c r="G7" s="180"/>
      <c r="H7" s="162" t="s">
        <v>322</v>
      </c>
    </row>
    <row r="8" spans="2:8" ht="26.25" thickBot="1">
      <c r="B8" s="163"/>
      <c r="C8" s="8" t="s">
        <v>242</v>
      </c>
      <c r="D8" s="8" t="s">
        <v>391</v>
      </c>
      <c r="E8" s="8" t="s">
        <v>390</v>
      </c>
      <c r="F8" s="8" t="s">
        <v>212</v>
      </c>
      <c r="G8" s="8" t="s">
        <v>210</v>
      </c>
      <c r="H8" s="163"/>
    </row>
    <row r="9" spans="2:8" ht="12.75">
      <c r="B9" s="117" t="s">
        <v>389</v>
      </c>
      <c r="C9" s="124">
        <f aca="true" t="shared" si="0" ref="C9:H9">SUM(C10:C57)</f>
        <v>134221000</v>
      </c>
      <c r="D9" s="124">
        <f t="shared" si="0"/>
        <v>191544.55</v>
      </c>
      <c r="E9" s="124">
        <f t="shared" si="0"/>
        <v>134412544.55</v>
      </c>
      <c r="F9" s="124">
        <f t="shared" si="0"/>
        <v>19413939.509999994</v>
      </c>
      <c r="G9" s="124">
        <f t="shared" si="0"/>
        <v>14215111.319999998</v>
      </c>
      <c r="H9" s="124">
        <f t="shared" si="0"/>
        <v>114998605.03999999</v>
      </c>
    </row>
    <row r="10" spans="2:8" ht="12.75" customHeight="1">
      <c r="B10" s="120" t="s">
        <v>386</v>
      </c>
      <c r="C10" s="121">
        <v>4617608.2</v>
      </c>
      <c r="D10" s="121">
        <v>2523.37</v>
      </c>
      <c r="E10" s="121">
        <f aca="true" t="shared" si="1" ref="E10:E57">C10+D10</f>
        <v>4620131.57</v>
      </c>
      <c r="F10" s="121">
        <v>136391.14</v>
      </c>
      <c r="G10" s="121">
        <v>45420.85</v>
      </c>
      <c r="H10" s="99">
        <f aca="true" t="shared" si="2" ref="H10:H57">E10-F10</f>
        <v>4483740.430000001</v>
      </c>
    </row>
    <row r="11" spans="2:8" ht="12.75">
      <c r="B11" s="120" t="s">
        <v>384</v>
      </c>
      <c r="C11" s="4">
        <v>313000</v>
      </c>
      <c r="D11" s="4">
        <v>0</v>
      </c>
      <c r="E11" s="4">
        <f t="shared" si="1"/>
        <v>313000</v>
      </c>
      <c r="F11" s="4">
        <v>13920</v>
      </c>
      <c r="G11" s="4">
        <v>0</v>
      </c>
      <c r="H11" s="99">
        <f t="shared" si="2"/>
        <v>299080</v>
      </c>
    </row>
    <row r="12" spans="2:8" ht="12.75">
      <c r="B12" s="120" t="s">
        <v>382</v>
      </c>
      <c r="C12" s="4">
        <v>108531.12</v>
      </c>
      <c r="D12" s="4">
        <v>6636.36</v>
      </c>
      <c r="E12" s="4">
        <f t="shared" si="1"/>
        <v>115167.48</v>
      </c>
      <c r="F12" s="4">
        <v>6636.36</v>
      </c>
      <c r="G12" s="4">
        <v>0</v>
      </c>
      <c r="H12" s="99">
        <f t="shared" si="2"/>
        <v>108531.12</v>
      </c>
    </row>
    <row r="13" spans="2:8" ht="12.75">
      <c r="B13" s="120" t="s">
        <v>380</v>
      </c>
      <c r="C13" s="4">
        <v>173172.4</v>
      </c>
      <c r="D13" s="4">
        <v>0</v>
      </c>
      <c r="E13" s="4">
        <f t="shared" si="1"/>
        <v>173172.4</v>
      </c>
      <c r="F13" s="4">
        <v>0</v>
      </c>
      <c r="G13" s="4">
        <v>0</v>
      </c>
      <c r="H13" s="99">
        <f t="shared" si="2"/>
        <v>173172.4</v>
      </c>
    </row>
    <row r="14" spans="2:8" ht="12.75">
      <c r="B14" s="120" t="s">
        <v>379</v>
      </c>
      <c r="C14" s="4">
        <v>250000</v>
      </c>
      <c r="D14" s="4">
        <v>-45356.35</v>
      </c>
      <c r="E14" s="4">
        <f t="shared" si="1"/>
        <v>204643.65</v>
      </c>
      <c r="F14" s="4">
        <v>121619.88</v>
      </c>
      <c r="G14" s="4">
        <v>0</v>
      </c>
      <c r="H14" s="99">
        <f t="shared" si="2"/>
        <v>83023.76999999999</v>
      </c>
    </row>
    <row r="15" spans="2:8" ht="12.75">
      <c r="B15" s="120" t="s">
        <v>378</v>
      </c>
      <c r="C15" s="4">
        <v>4602</v>
      </c>
      <c r="D15" s="4">
        <v>0</v>
      </c>
      <c r="E15" s="4">
        <f t="shared" si="1"/>
        <v>4602</v>
      </c>
      <c r="F15" s="4">
        <v>0</v>
      </c>
      <c r="G15" s="4">
        <v>0</v>
      </c>
      <c r="H15" s="99">
        <f t="shared" si="2"/>
        <v>4602</v>
      </c>
    </row>
    <row r="16" spans="2:8" ht="12.75">
      <c r="B16" s="120" t="s">
        <v>377</v>
      </c>
      <c r="C16" s="4">
        <v>1474851.6</v>
      </c>
      <c r="D16" s="4">
        <v>0</v>
      </c>
      <c r="E16" s="4">
        <f t="shared" si="1"/>
        <v>1474851.6</v>
      </c>
      <c r="F16" s="4">
        <v>436665</v>
      </c>
      <c r="G16" s="4">
        <v>436080</v>
      </c>
      <c r="H16" s="99">
        <f t="shared" si="2"/>
        <v>1038186.6000000001</v>
      </c>
    </row>
    <row r="17" spans="2:8" ht="12.75">
      <c r="B17" s="120" t="s">
        <v>376</v>
      </c>
      <c r="C17" s="4">
        <v>125340.32</v>
      </c>
      <c r="D17" s="4">
        <v>0</v>
      </c>
      <c r="E17" s="4">
        <f t="shared" si="1"/>
        <v>125340.32</v>
      </c>
      <c r="F17" s="4">
        <v>0</v>
      </c>
      <c r="G17" s="4">
        <v>0</v>
      </c>
      <c r="H17" s="99">
        <f t="shared" si="2"/>
        <v>125340.32</v>
      </c>
    </row>
    <row r="18" spans="2:8" ht="12.75">
      <c r="B18" s="119" t="s">
        <v>375</v>
      </c>
      <c r="C18" s="4">
        <v>1029359.44</v>
      </c>
      <c r="D18" s="4">
        <v>0</v>
      </c>
      <c r="E18" s="4">
        <f t="shared" si="1"/>
        <v>1029359.44</v>
      </c>
      <c r="F18" s="4">
        <v>259248.57</v>
      </c>
      <c r="G18" s="4">
        <v>0</v>
      </c>
      <c r="H18" s="4">
        <f t="shared" si="2"/>
        <v>770110.8699999999</v>
      </c>
    </row>
    <row r="19" spans="2:8" ht="12.75">
      <c r="B19" s="119" t="s">
        <v>374</v>
      </c>
      <c r="C19" s="4">
        <v>1702673.7</v>
      </c>
      <c r="D19" s="4">
        <v>0</v>
      </c>
      <c r="E19" s="4">
        <f t="shared" si="1"/>
        <v>1702673.7</v>
      </c>
      <c r="F19" s="4">
        <v>0</v>
      </c>
      <c r="G19" s="4">
        <v>0</v>
      </c>
      <c r="H19" s="4">
        <f t="shared" si="2"/>
        <v>1702673.7</v>
      </c>
    </row>
    <row r="20" spans="2:8" ht="12.75">
      <c r="B20" s="119" t="s">
        <v>373</v>
      </c>
      <c r="C20" s="4">
        <v>157703.05</v>
      </c>
      <c r="D20" s="4">
        <v>0</v>
      </c>
      <c r="E20" s="4">
        <f t="shared" si="1"/>
        <v>157703.05</v>
      </c>
      <c r="F20" s="4">
        <v>0</v>
      </c>
      <c r="G20" s="4">
        <v>0</v>
      </c>
      <c r="H20" s="4">
        <f t="shared" si="2"/>
        <v>157703.05</v>
      </c>
    </row>
    <row r="21" spans="2:8" ht="12.75">
      <c r="B21" s="119" t="s">
        <v>371</v>
      </c>
      <c r="C21" s="4">
        <v>82012846.76</v>
      </c>
      <c r="D21" s="4">
        <v>280351.94</v>
      </c>
      <c r="E21" s="4">
        <f t="shared" si="1"/>
        <v>82293198.7</v>
      </c>
      <c r="F21" s="4">
        <v>12847649.59</v>
      </c>
      <c r="G21" s="4">
        <v>12027264.29</v>
      </c>
      <c r="H21" s="4">
        <f t="shared" si="2"/>
        <v>69445549.11</v>
      </c>
    </row>
    <row r="22" spans="2:8" ht="12.75">
      <c r="B22" s="119" t="s">
        <v>370</v>
      </c>
      <c r="C22" s="4">
        <v>688881.3</v>
      </c>
      <c r="D22" s="4">
        <v>0</v>
      </c>
      <c r="E22" s="4">
        <f t="shared" si="1"/>
        <v>688881.3</v>
      </c>
      <c r="F22" s="4">
        <v>29069.6</v>
      </c>
      <c r="G22" s="4">
        <v>0</v>
      </c>
      <c r="H22" s="4">
        <f t="shared" si="2"/>
        <v>659811.7000000001</v>
      </c>
    </row>
    <row r="23" spans="2:8" ht="12.75">
      <c r="B23" s="119" t="s">
        <v>369</v>
      </c>
      <c r="C23" s="4">
        <v>14007999.37</v>
      </c>
      <c r="D23" s="4">
        <v>-380350.25</v>
      </c>
      <c r="E23" s="4">
        <f t="shared" si="1"/>
        <v>13627649.12</v>
      </c>
      <c r="F23" s="4">
        <v>2944791.35</v>
      </c>
      <c r="G23" s="4">
        <v>0</v>
      </c>
      <c r="H23" s="4">
        <f t="shared" si="2"/>
        <v>10682857.77</v>
      </c>
    </row>
    <row r="24" spans="2:8" ht="12.75">
      <c r="B24" s="119" t="s">
        <v>368</v>
      </c>
      <c r="C24" s="4">
        <v>29965.1</v>
      </c>
      <c r="D24" s="4">
        <v>0</v>
      </c>
      <c r="E24" s="4">
        <f t="shared" si="1"/>
        <v>29965.1</v>
      </c>
      <c r="F24" s="4">
        <v>0</v>
      </c>
      <c r="G24" s="4">
        <v>0</v>
      </c>
      <c r="H24" s="4">
        <f t="shared" si="2"/>
        <v>29965.1</v>
      </c>
    </row>
    <row r="25" spans="2:8" ht="12.75">
      <c r="B25" s="119" t="s">
        <v>367</v>
      </c>
      <c r="C25" s="4">
        <v>1645625.61</v>
      </c>
      <c r="D25" s="4">
        <v>0</v>
      </c>
      <c r="E25" s="4">
        <f t="shared" si="1"/>
        <v>1645625.61</v>
      </c>
      <c r="F25" s="4">
        <v>210766.89</v>
      </c>
      <c r="G25" s="4">
        <v>0</v>
      </c>
      <c r="H25" s="4">
        <f t="shared" si="2"/>
        <v>1434858.7200000002</v>
      </c>
    </row>
    <row r="26" spans="2:8" ht="12.75">
      <c r="B26" s="119" t="s">
        <v>366</v>
      </c>
      <c r="C26" s="4">
        <v>114647.35</v>
      </c>
      <c r="D26" s="4">
        <v>0</v>
      </c>
      <c r="E26" s="4">
        <f t="shared" si="1"/>
        <v>114647.35</v>
      </c>
      <c r="F26" s="4">
        <v>0</v>
      </c>
      <c r="G26" s="4">
        <v>0</v>
      </c>
      <c r="H26" s="4">
        <f t="shared" si="2"/>
        <v>114647.35</v>
      </c>
    </row>
    <row r="27" spans="2:8" ht="12.75">
      <c r="B27" s="119" t="s">
        <v>365</v>
      </c>
      <c r="C27" s="4">
        <v>21815.7</v>
      </c>
      <c r="D27" s="4">
        <v>0</v>
      </c>
      <c r="E27" s="4">
        <f t="shared" si="1"/>
        <v>21815.7</v>
      </c>
      <c r="F27" s="4">
        <v>0</v>
      </c>
      <c r="G27" s="4">
        <v>0</v>
      </c>
      <c r="H27" s="4">
        <f t="shared" si="2"/>
        <v>21815.7</v>
      </c>
    </row>
    <row r="28" spans="2:8" ht="12.75">
      <c r="B28" s="119" t="s">
        <v>363</v>
      </c>
      <c r="C28" s="4">
        <v>20609.36</v>
      </c>
      <c r="D28" s="4">
        <v>0</v>
      </c>
      <c r="E28" s="4">
        <f t="shared" si="1"/>
        <v>20609.36</v>
      </c>
      <c r="F28" s="4">
        <v>0</v>
      </c>
      <c r="G28" s="4">
        <v>0</v>
      </c>
      <c r="H28" s="4">
        <f t="shared" si="2"/>
        <v>20609.36</v>
      </c>
    </row>
    <row r="29" spans="2:8" ht="12.75">
      <c r="B29" s="119" t="s">
        <v>361</v>
      </c>
      <c r="C29" s="4">
        <v>3084400.25</v>
      </c>
      <c r="D29" s="4">
        <v>0</v>
      </c>
      <c r="E29" s="4">
        <f t="shared" si="1"/>
        <v>3084400.25</v>
      </c>
      <c r="F29" s="4">
        <v>78221.12</v>
      </c>
      <c r="G29" s="4">
        <v>42957.12</v>
      </c>
      <c r="H29" s="4">
        <f t="shared" si="2"/>
        <v>3006179.13</v>
      </c>
    </row>
    <row r="30" spans="2:8" ht="12.75">
      <c r="B30" s="119" t="s">
        <v>359</v>
      </c>
      <c r="C30" s="4">
        <v>864276.82</v>
      </c>
      <c r="D30" s="4">
        <v>51972.52</v>
      </c>
      <c r="E30" s="4">
        <f t="shared" si="1"/>
        <v>916249.34</v>
      </c>
      <c r="F30" s="4">
        <v>256483.75</v>
      </c>
      <c r="G30" s="4">
        <v>254883.75</v>
      </c>
      <c r="H30" s="4">
        <f t="shared" si="2"/>
        <v>659765.59</v>
      </c>
    </row>
    <row r="31" spans="2:8" ht="12.75">
      <c r="B31" s="119" t="s">
        <v>358</v>
      </c>
      <c r="C31" s="4">
        <v>155249.98</v>
      </c>
      <c r="D31" s="4">
        <v>0</v>
      </c>
      <c r="E31" s="4">
        <f t="shared" si="1"/>
        <v>155249.98</v>
      </c>
      <c r="F31" s="4">
        <v>6720</v>
      </c>
      <c r="G31" s="4">
        <v>0</v>
      </c>
      <c r="H31" s="4">
        <f t="shared" si="2"/>
        <v>148529.98</v>
      </c>
    </row>
    <row r="32" spans="2:8" ht="12.75">
      <c r="B32" s="119" t="s">
        <v>357</v>
      </c>
      <c r="C32" s="4">
        <v>178611.34</v>
      </c>
      <c r="D32" s="4">
        <v>0</v>
      </c>
      <c r="E32" s="4">
        <f t="shared" si="1"/>
        <v>178611.34</v>
      </c>
      <c r="F32" s="4">
        <v>5280</v>
      </c>
      <c r="G32" s="4">
        <v>0</v>
      </c>
      <c r="H32" s="4">
        <f t="shared" si="2"/>
        <v>173331.34</v>
      </c>
    </row>
    <row r="33" spans="2:8" ht="12.75">
      <c r="B33" s="119" t="s">
        <v>356</v>
      </c>
      <c r="C33" s="4">
        <v>171506.62</v>
      </c>
      <c r="D33" s="4">
        <v>0</v>
      </c>
      <c r="E33" s="4">
        <f t="shared" si="1"/>
        <v>171506.62</v>
      </c>
      <c r="F33" s="4">
        <v>5760</v>
      </c>
      <c r="G33" s="4">
        <v>0</v>
      </c>
      <c r="H33" s="4">
        <f t="shared" si="2"/>
        <v>165746.62</v>
      </c>
    </row>
    <row r="34" spans="2:8" ht="12.75">
      <c r="B34" s="119" t="s">
        <v>355</v>
      </c>
      <c r="C34" s="4">
        <v>150857.57</v>
      </c>
      <c r="D34" s="4">
        <v>0</v>
      </c>
      <c r="E34" s="4">
        <f t="shared" si="1"/>
        <v>150857.57</v>
      </c>
      <c r="F34" s="4">
        <v>6870</v>
      </c>
      <c r="G34" s="4">
        <v>0</v>
      </c>
      <c r="H34" s="4">
        <f t="shared" si="2"/>
        <v>143987.57</v>
      </c>
    </row>
    <row r="35" spans="2:8" ht="12.75">
      <c r="B35" s="119" t="s">
        <v>354</v>
      </c>
      <c r="C35" s="4">
        <v>255721.46</v>
      </c>
      <c r="D35" s="4">
        <v>0</v>
      </c>
      <c r="E35" s="4">
        <f t="shared" si="1"/>
        <v>255721.46</v>
      </c>
      <c r="F35" s="4">
        <v>4320</v>
      </c>
      <c r="G35" s="4">
        <v>0</v>
      </c>
      <c r="H35" s="4">
        <f t="shared" si="2"/>
        <v>251401.46</v>
      </c>
    </row>
    <row r="36" spans="2:8" ht="12.75">
      <c r="B36" s="119" t="s">
        <v>353</v>
      </c>
      <c r="C36" s="4">
        <v>158470.08</v>
      </c>
      <c r="D36" s="4">
        <v>0</v>
      </c>
      <c r="E36" s="4">
        <f t="shared" si="1"/>
        <v>158470.08</v>
      </c>
      <c r="F36" s="4">
        <v>5760</v>
      </c>
      <c r="G36" s="4">
        <v>0</v>
      </c>
      <c r="H36" s="4">
        <f t="shared" si="2"/>
        <v>152710.08</v>
      </c>
    </row>
    <row r="37" spans="2:8" ht="12.75">
      <c r="B37" s="119" t="s">
        <v>352</v>
      </c>
      <c r="C37" s="4">
        <v>1188731.73</v>
      </c>
      <c r="D37" s="4">
        <v>0</v>
      </c>
      <c r="E37" s="4">
        <f t="shared" si="1"/>
        <v>1188731.73</v>
      </c>
      <c r="F37" s="4">
        <v>196563.56</v>
      </c>
      <c r="G37" s="4">
        <v>186243.56</v>
      </c>
      <c r="H37" s="4">
        <f t="shared" si="2"/>
        <v>992168.1699999999</v>
      </c>
    </row>
    <row r="38" spans="2:8" ht="12.75">
      <c r="B38" s="119" t="s">
        <v>351</v>
      </c>
      <c r="C38" s="4">
        <v>22794</v>
      </c>
      <c r="D38" s="4">
        <v>0</v>
      </c>
      <c r="E38" s="4">
        <f t="shared" si="1"/>
        <v>22794</v>
      </c>
      <c r="F38" s="4">
        <v>3440</v>
      </c>
      <c r="G38" s="4">
        <v>0</v>
      </c>
      <c r="H38" s="4">
        <f t="shared" si="2"/>
        <v>19354</v>
      </c>
    </row>
    <row r="39" spans="2:8" ht="12.75">
      <c r="B39" s="119" t="s">
        <v>347</v>
      </c>
      <c r="C39" s="4">
        <v>1650079.1</v>
      </c>
      <c r="D39" s="4">
        <v>0</v>
      </c>
      <c r="E39" s="4">
        <f t="shared" si="1"/>
        <v>1650079.1</v>
      </c>
      <c r="F39" s="4">
        <v>272154.33</v>
      </c>
      <c r="G39" s="4">
        <v>157974.93</v>
      </c>
      <c r="H39" s="4">
        <f t="shared" si="2"/>
        <v>1377924.77</v>
      </c>
    </row>
    <row r="40" spans="2:8" ht="12.75">
      <c r="B40" s="119" t="s">
        <v>346</v>
      </c>
      <c r="C40" s="4">
        <v>358659.65</v>
      </c>
      <c r="D40" s="4">
        <v>0</v>
      </c>
      <c r="E40" s="4">
        <f t="shared" si="1"/>
        <v>358659.65</v>
      </c>
      <c r="F40" s="4">
        <v>43169.6</v>
      </c>
      <c r="G40" s="4">
        <v>0</v>
      </c>
      <c r="H40" s="4">
        <f t="shared" si="2"/>
        <v>315490.05000000005</v>
      </c>
    </row>
    <row r="41" spans="2:8" ht="12.75">
      <c r="B41" s="119" t="s">
        <v>345</v>
      </c>
      <c r="C41" s="4">
        <v>392474.63</v>
      </c>
      <c r="D41" s="4">
        <v>0</v>
      </c>
      <c r="E41" s="4">
        <f t="shared" si="1"/>
        <v>392474.63</v>
      </c>
      <c r="F41" s="4">
        <v>1920</v>
      </c>
      <c r="G41" s="4">
        <v>0</v>
      </c>
      <c r="H41" s="4">
        <f t="shared" si="2"/>
        <v>390554.63</v>
      </c>
    </row>
    <row r="42" spans="2:8" ht="25.5">
      <c r="B42" s="119" t="s">
        <v>344</v>
      </c>
      <c r="C42" s="4">
        <v>338637.13</v>
      </c>
      <c r="D42" s="4">
        <v>0</v>
      </c>
      <c r="E42" s="4">
        <f t="shared" si="1"/>
        <v>338637.13</v>
      </c>
      <c r="F42" s="4">
        <v>1920</v>
      </c>
      <c r="G42" s="4">
        <v>0</v>
      </c>
      <c r="H42" s="4">
        <f t="shared" si="2"/>
        <v>336717.13</v>
      </c>
    </row>
    <row r="43" spans="2:8" ht="12.75">
      <c r="B43" s="119" t="s">
        <v>343</v>
      </c>
      <c r="C43" s="4">
        <v>326045.23</v>
      </c>
      <c r="D43" s="4">
        <v>0</v>
      </c>
      <c r="E43" s="4">
        <f t="shared" si="1"/>
        <v>326045.23</v>
      </c>
      <c r="F43" s="4">
        <v>9410.41</v>
      </c>
      <c r="G43" s="4">
        <v>0</v>
      </c>
      <c r="H43" s="4">
        <f t="shared" si="2"/>
        <v>316634.82</v>
      </c>
    </row>
    <row r="44" spans="2:8" ht="12.75">
      <c r="B44" s="119" t="s">
        <v>342</v>
      </c>
      <c r="C44" s="4">
        <v>326045.23</v>
      </c>
      <c r="D44" s="4">
        <v>0</v>
      </c>
      <c r="E44" s="4">
        <f t="shared" si="1"/>
        <v>326045.23</v>
      </c>
      <c r="F44" s="4">
        <v>1920</v>
      </c>
      <c r="G44" s="4">
        <v>0</v>
      </c>
      <c r="H44" s="4">
        <f t="shared" si="2"/>
        <v>324125.23</v>
      </c>
    </row>
    <row r="45" spans="2:8" ht="12.75">
      <c r="B45" s="119" t="s">
        <v>341</v>
      </c>
      <c r="C45" s="4">
        <v>187296.6</v>
      </c>
      <c r="D45" s="4">
        <v>0</v>
      </c>
      <c r="E45" s="4">
        <f t="shared" si="1"/>
        <v>187296.6</v>
      </c>
      <c r="F45" s="4">
        <v>1440</v>
      </c>
      <c r="G45" s="4">
        <v>0</v>
      </c>
      <c r="H45" s="4">
        <f t="shared" si="2"/>
        <v>185856.6</v>
      </c>
    </row>
    <row r="46" spans="2:8" ht="12.75">
      <c r="B46" s="119" t="s">
        <v>340</v>
      </c>
      <c r="C46" s="4">
        <v>502207.32</v>
      </c>
      <c r="D46" s="4">
        <v>0</v>
      </c>
      <c r="E46" s="4">
        <f t="shared" si="1"/>
        <v>502207.32</v>
      </c>
      <c r="F46" s="4">
        <v>12000</v>
      </c>
      <c r="G46" s="4">
        <v>0</v>
      </c>
      <c r="H46" s="4">
        <f t="shared" si="2"/>
        <v>490207.32</v>
      </c>
    </row>
    <row r="47" spans="2:8" ht="12.75">
      <c r="B47" s="119" t="s">
        <v>339</v>
      </c>
      <c r="C47" s="4">
        <v>905496.62</v>
      </c>
      <c r="D47" s="4">
        <v>0</v>
      </c>
      <c r="E47" s="4">
        <f t="shared" si="1"/>
        <v>905496.62</v>
      </c>
      <c r="F47" s="4">
        <v>136711.59</v>
      </c>
      <c r="G47" s="4">
        <v>128711.59</v>
      </c>
      <c r="H47" s="4">
        <f t="shared" si="2"/>
        <v>768785.03</v>
      </c>
    </row>
    <row r="48" spans="2:8" ht="12.75">
      <c r="B48" s="119" t="s">
        <v>338</v>
      </c>
      <c r="C48" s="4">
        <v>392795.66</v>
      </c>
      <c r="D48" s="4">
        <v>38696.19</v>
      </c>
      <c r="E48" s="4">
        <f t="shared" si="1"/>
        <v>431491.85</v>
      </c>
      <c r="F48" s="4">
        <v>50795.91</v>
      </c>
      <c r="G48" s="4">
        <v>38696.19</v>
      </c>
      <c r="H48" s="4">
        <f t="shared" si="2"/>
        <v>380695.93999999994</v>
      </c>
    </row>
    <row r="49" spans="2:8" ht="12.75">
      <c r="B49" s="119" t="s">
        <v>337</v>
      </c>
      <c r="C49" s="4">
        <v>2868351.29</v>
      </c>
      <c r="D49" s="4">
        <v>0</v>
      </c>
      <c r="E49" s="4">
        <f t="shared" si="1"/>
        <v>2868351.29</v>
      </c>
      <c r="F49" s="4">
        <v>584652.97</v>
      </c>
      <c r="G49" s="4">
        <v>300296.97</v>
      </c>
      <c r="H49" s="4">
        <f t="shared" si="2"/>
        <v>2283698.3200000003</v>
      </c>
    </row>
    <row r="50" spans="2:8" ht="12.75">
      <c r="B50" s="119" t="s">
        <v>336</v>
      </c>
      <c r="C50" s="4">
        <v>2014084.38</v>
      </c>
      <c r="D50" s="4">
        <v>0</v>
      </c>
      <c r="E50" s="4">
        <f t="shared" si="1"/>
        <v>2014084.38</v>
      </c>
      <c r="F50" s="4">
        <v>45457.04</v>
      </c>
      <c r="G50" s="4">
        <v>16000</v>
      </c>
      <c r="H50" s="4">
        <f t="shared" si="2"/>
        <v>1968627.3399999999</v>
      </c>
    </row>
    <row r="51" spans="2:8" ht="12.75">
      <c r="B51" s="119" t="s">
        <v>335</v>
      </c>
      <c r="C51" s="4">
        <v>73552.79</v>
      </c>
      <c r="D51" s="4">
        <v>0</v>
      </c>
      <c r="E51" s="4">
        <f t="shared" si="1"/>
        <v>73552.79</v>
      </c>
      <c r="F51" s="4">
        <v>0</v>
      </c>
      <c r="G51" s="4">
        <v>0</v>
      </c>
      <c r="H51" s="4">
        <f t="shared" si="2"/>
        <v>73552.79</v>
      </c>
    </row>
    <row r="52" spans="2:8" ht="12.75">
      <c r="B52" s="119" t="s">
        <v>334</v>
      </c>
      <c r="C52" s="4">
        <v>252704.12</v>
      </c>
      <c r="D52" s="4">
        <v>0</v>
      </c>
      <c r="E52" s="4">
        <f t="shared" si="1"/>
        <v>252704.12</v>
      </c>
      <c r="F52" s="4">
        <v>0</v>
      </c>
      <c r="G52" s="4">
        <v>0</v>
      </c>
      <c r="H52" s="4">
        <f t="shared" si="2"/>
        <v>252704.12</v>
      </c>
    </row>
    <row r="53" spans="2:8" ht="12.75">
      <c r="B53" s="119" t="s">
        <v>333</v>
      </c>
      <c r="C53" s="4">
        <v>2069802.12</v>
      </c>
      <c r="D53" s="4">
        <v>0</v>
      </c>
      <c r="E53" s="4">
        <f t="shared" si="1"/>
        <v>2069802.12</v>
      </c>
      <c r="F53" s="4">
        <v>328207.08</v>
      </c>
      <c r="G53" s="4">
        <v>313827.08</v>
      </c>
      <c r="H53" s="4">
        <f t="shared" si="2"/>
        <v>1741595.04</v>
      </c>
    </row>
    <row r="54" spans="2:8" ht="12.75">
      <c r="B54" s="119" t="s">
        <v>332</v>
      </c>
      <c r="C54" s="4">
        <v>10700</v>
      </c>
      <c r="D54" s="4">
        <v>0</v>
      </c>
      <c r="E54" s="4">
        <f t="shared" si="1"/>
        <v>10700</v>
      </c>
      <c r="F54" s="4">
        <v>0</v>
      </c>
      <c r="G54" s="4">
        <v>0</v>
      </c>
      <c r="H54" s="4">
        <f t="shared" si="2"/>
        <v>10700</v>
      </c>
    </row>
    <row r="55" spans="2:8" ht="12.75">
      <c r="B55" s="119" t="s">
        <v>331</v>
      </c>
      <c r="C55" s="4">
        <v>116612.76</v>
      </c>
      <c r="D55" s="4">
        <v>237070.77</v>
      </c>
      <c r="E55" s="4">
        <f t="shared" si="1"/>
        <v>353683.52999999997</v>
      </c>
      <c r="F55" s="4">
        <v>266754.99</v>
      </c>
      <c r="G55" s="4">
        <v>266754.99</v>
      </c>
      <c r="H55" s="4">
        <f t="shared" si="2"/>
        <v>86928.53999999998</v>
      </c>
    </row>
    <row r="56" spans="2:8" ht="12.75">
      <c r="B56" s="119" t="s">
        <v>328</v>
      </c>
      <c r="C56" s="4">
        <v>1505603.14</v>
      </c>
      <c r="D56" s="4">
        <v>0</v>
      </c>
      <c r="E56" s="4">
        <f t="shared" si="1"/>
        <v>1505603.14</v>
      </c>
      <c r="F56" s="4">
        <v>51123.76</v>
      </c>
      <c r="G56" s="4">
        <v>0</v>
      </c>
      <c r="H56" s="4">
        <f t="shared" si="2"/>
        <v>1454479.38</v>
      </c>
    </row>
    <row r="57" spans="2:8" ht="12.75">
      <c r="B57" s="119" t="s">
        <v>388</v>
      </c>
      <c r="C57" s="4">
        <v>5200000</v>
      </c>
      <c r="D57" s="4">
        <v>0</v>
      </c>
      <c r="E57" s="4">
        <f t="shared" si="1"/>
        <v>5200000</v>
      </c>
      <c r="F57" s="4">
        <v>30125.02</v>
      </c>
      <c r="G57" s="4">
        <v>0</v>
      </c>
      <c r="H57" s="4">
        <f t="shared" si="2"/>
        <v>5169874.98</v>
      </c>
    </row>
    <row r="58" spans="2:8" s="118" customFormat="1" ht="12.75">
      <c r="B58" s="123" t="s">
        <v>387</v>
      </c>
      <c r="C58" s="122">
        <f aca="true" t="shared" si="3" ref="C58:H58">SUM(C59:C119)</f>
        <v>5566044996</v>
      </c>
      <c r="D58" s="122">
        <f t="shared" si="3"/>
        <v>113707276.02</v>
      </c>
      <c r="E58" s="122">
        <f t="shared" si="3"/>
        <v>5679752272.02</v>
      </c>
      <c r="F58" s="122">
        <f t="shared" si="3"/>
        <v>631228687.16</v>
      </c>
      <c r="G58" s="122">
        <f t="shared" si="3"/>
        <v>598854513.1099999</v>
      </c>
      <c r="H58" s="122">
        <f t="shared" si="3"/>
        <v>5048523584.860001</v>
      </c>
    </row>
    <row r="59" spans="2:8" ht="12.75">
      <c r="B59" s="120" t="s">
        <v>386</v>
      </c>
      <c r="C59" s="121">
        <v>950566.16</v>
      </c>
      <c r="D59" s="121">
        <v>-155518</v>
      </c>
      <c r="E59" s="121">
        <f aca="true" t="shared" si="4" ref="E59:E90">C59+D59</f>
        <v>795048.16</v>
      </c>
      <c r="F59" s="121">
        <v>127174.19</v>
      </c>
      <c r="G59" s="121">
        <v>0</v>
      </c>
      <c r="H59" s="99">
        <f aca="true" t="shared" si="5" ref="H59:H90">E59-F59</f>
        <v>667873.97</v>
      </c>
    </row>
    <row r="60" spans="2:8" ht="12.75">
      <c r="B60" s="120" t="s">
        <v>385</v>
      </c>
      <c r="C60" s="121">
        <v>308659.86</v>
      </c>
      <c r="D60" s="121">
        <v>0</v>
      </c>
      <c r="E60" s="121">
        <f t="shared" si="4"/>
        <v>308659.86</v>
      </c>
      <c r="F60" s="121">
        <v>10399.97</v>
      </c>
      <c r="G60" s="121">
        <v>150</v>
      </c>
      <c r="H60" s="99">
        <f t="shared" si="5"/>
        <v>298259.89</v>
      </c>
    </row>
    <row r="61" spans="2:8" ht="12.75">
      <c r="B61" s="120" t="s">
        <v>384</v>
      </c>
      <c r="C61" s="121">
        <v>276434.75</v>
      </c>
      <c r="D61" s="121">
        <v>0</v>
      </c>
      <c r="E61" s="121">
        <f t="shared" si="4"/>
        <v>276434.75</v>
      </c>
      <c r="F61" s="121">
        <v>3243.34</v>
      </c>
      <c r="G61" s="121">
        <v>0</v>
      </c>
      <c r="H61" s="99">
        <f t="shared" si="5"/>
        <v>273191.41</v>
      </c>
    </row>
    <row r="62" spans="2:8" ht="12.75">
      <c r="B62" s="120" t="s">
        <v>383</v>
      </c>
      <c r="C62" s="121">
        <v>27702</v>
      </c>
      <c r="D62" s="121">
        <v>0</v>
      </c>
      <c r="E62" s="121">
        <f t="shared" si="4"/>
        <v>27702</v>
      </c>
      <c r="F62" s="121">
        <v>3405.85</v>
      </c>
      <c r="G62" s="121">
        <v>2117</v>
      </c>
      <c r="H62" s="99">
        <f t="shared" si="5"/>
        <v>24296.15</v>
      </c>
    </row>
    <row r="63" spans="2:8" ht="12.75">
      <c r="B63" s="120" t="s">
        <v>382</v>
      </c>
      <c r="C63" s="4">
        <v>350174.75</v>
      </c>
      <c r="D63" s="4">
        <v>4818</v>
      </c>
      <c r="E63" s="4">
        <f t="shared" si="4"/>
        <v>354992.75</v>
      </c>
      <c r="F63" s="4">
        <v>9245.45</v>
      </c>
      <c r="G63" s="4">
        <v>2538</v>
      </c>
      <c r="H63" s="99">
        <f t="shared" si="5"/>
        <v>345747.3</v>
      </c>
    </row>
    <row r="64" spans="2:8" ht="12.75">
      <c r="B64" s="120" t="s">
        <v>381</v>
      </c>
      <c r="C64" s="4">
        <v>23007</v>
      </c>
      <c r="D64" s="4">
        <v>0</v>
      </c>
      <c r="E64" s="4">
        <f t="shared" si="4"/>
        <v>23007</v>
      </c>
      <c r="F64" s="4">
        <v>3839.59</v>
      </c>
      <c r="G64" s="4">
        <v>0</v>
      </c>
      <c r="H64" s="99">
        <f t="shared" si="5"/>
        <v>19167.41</v>
      </c>
    </row>
    <row r="65" spans="2:8" ht="12.75">
      <c r="B65" s="120" t="s">
        <v>380</v>
      </c>
      <c r="C65" s="4">
        <v>3660601.93</v>
      </c>
      <c r="D65" s="4">
        <v>0</v>
      </c>
      <c r="E65" s="4">
        <f t="shared" si="4"/>
        <v>3660601.93</v>
      </c>
      <c r="F65" s="4">
        <v>524758.83</v>
      </c>
      <c r="G65" s="4">
        <v>3103</v>
      </c>
      <c r="H65" s="99">
        <f t="shared" si="5"/>
        <v>3135843.1</v>
      </c>
    </row>
    <row r="66" spans="2:8" ht="12.75">
      <c r="B66" s="120" t="s">
        <v>379</v>
      </c>
      <c r="C66" s="4">
        <v>1083212.84</v>
      </c>
      <c r="D66" s="4">
        <v>-104540.84</v>
      </c>
      <c r="E66" s="4">
        <f t="shared" si="4"/>
        <v>978672.0000000001</v>
      </c>
      <c r="F66" s="4">
        <v>0</v>
      </c>
      <c r="G66" s="4">
        <v>0</v>
      </c>
      <c r="H66" s="99">
        <f t="shared" si="5"/>
        <v>978672.0000000001</v>
      </c>
    </row>
    <row r="67" spans="2:8" ht="12.75">
      <c r="B67" s="119" t="s">
        <v>378</v>
      </c>
      <c r="C67" s="4">
        <v>107214.8</v>
      </c>
      <c r="D67" s="4">
        <v>0</v>
      </c>
      <c r="E67" s="4">
        <f t="shared" si="4"/>
        <v>107214.8</v>
      </c>
      <c r="F67" s="4">
        <v>7726.96</v>
      </c>
      <c r="G67" s="4">
        <v>0</v>
      </c>
      <c r="H67" s="99">
        <f t="shared" si="5"/>
        <v>99487.84</v>
      </c>
    </row>
    <row r="68" spans="2:8" ht="12.75">
      <c r="B68" s="119" t="s">
        <v>377</v>
      </c>
      <c r="C68" s="4">
        <v>48621.13</v>
      </c>
      <c r="D68" s="4">
        <v>0</v>
      </c>
      <c r="E68" s="4">
        <f t="shared" si="4"/>
        <v>48621.13</v>
      </c>
      <c r="F68" s="4">
        <v>3863.43</v>
      </c>
      <c r="G68" s="4">
        <v>135</v>
      </c>
      <c r="H68" s="99">
        <f t="shared" si="5"/>
        <v>44757.7</v>
      </c>
    </row>
    <row r="69" spans="2:8" ht="12.75">
      <c r="B69" s="119" t="s">
        <v>376</v>
      </c>
      <c r="C69" s="4">
        <v>40189</v>
      </c>
      <c r="D69" s="4">
        <v>6900.84</v>
      </c>
      <c r="E69" s="4">
        <f t="shared" si="4"/>
        <v>47089.84</v>
      </c>
      <c r="F69" s="4">
        <v>15095.3</v>
      </c>
      <c r="G69" s="4">
        <v>0</v>
      </c>
      <c r="H69" s="99">
        <f t="shared" si="5"/>
        <v>31994.539999999997</v>
      </c>
    </row>
    <row r="70" spans="2:8" ht="12.75">
      <c r="B70" s="119" t="s">
        <v>375</v>
      </c>
      <c r="C70" s="4">
        <v>32412620.69</v>
      </c>
      <c r="D70" s="4">
        <v>0</v>
      </c>
      <c r="E70" s="4">
        <f t="shared" si="4"/>
        <v>32412620.69</v>
      </c>
      <c r="F70" s="4">
        <v>3543749.28</v>
      </c>
      <c r="G70" s="4">
        <v>0</v>
      </c>
      <c r="H70" s="99">
        <f t="shared" si="5"/>
        <v>28868871.41</v>
      </c>
    </row>
    <row r="71" spans="2:8" ht="12.75">
      <c r="B71" s="119" t="s">
        <v>374</v>
      </c>
      <c r="C71" s="4">
        <v>104629.45</v>
      </c>
      <c r="D71" s="4">
        <v>1367.41</v>
      </c>
      <c r="E71" s="4">
        <f t="shared" si="4"/>
        <v>105996.86</v>
      </c>
      <c r="F71" s="4">
        <v>1367.41</v>
      </c>
      <c r="G71" s="4">
        <v>1367.41</v>
      </c>
      <c r="H71" s="99">
        <f t="shared" si="5"/>
        <v>104629.45</v>
      </c>
    </row>
    <row r="72" spans="2:8" ht="12.75">
      <c r="B72" s="119" t="s">
        <v>373</v>
      </c>
      <c r="C72" s="4">
        <v>128713.8</v>
      </c>
      <c r="D72" s="4">
        <v>0</v>
      </c>
      <c r="E72" s="4">
        <f t="shared" si="4"/>
        <v>128713.8</v>
      </c>
      <c r="F72" s="4">
        <v>22028.48</v>
      </c>
      <c r="G72" s="4">
        <v>5685.5</v>
      </c>
      <c r="H72" s="99">
        <f t="shared" si="5"/>
        <v>106685.32</v>
      </c>
    </row>
    <row r="73" spans="2:8" ht="12.75">
      <c r="B73" s="119" t="s">
        <v>372</v>
      </c>
      <c r="C73" s="4">
        <v>671002.23</v>
      </c>
      <c r="D73" s="4">
        <v>-12079.78</v>
      </c>
      <c r="E73" s="4">
        <f t="shared" si="4"/>
        <v>658922.45</v>
      </c>
      <c r="F73" s="4">
        <v>5202.8</v>
      </c>
      <c r="G73" s="4">
        <v>0</v>
      </c>
      <c r="H73" s="99">
        <f t="shared" si="5"/>
        <v>653719.6499999999</v>
      </c>
    </row>
    <row r="74" spans="2:8" ht="12.75">
      <c r="B74" s="119" t="s">
        <v>371</v>
      </c>
      <c r="C74" s="4">
        <v>378534278.03</v>
      </c>
      <c r="D74" s="4">
        <v>0</v>
      </c>
      <c r="E74" s="4">
        <f t="shared" si="4"/>
        <v>378534278.03</v>
      </c>
      <c r="F74" s="4">
        <v>47769223.1</v>
      </c>
      <c r="G74" s="4">
        <v>27981328.85</v>
      </c>
      <c r="H74" s="99">
        <f t="shared" si="5"/>
        <v>330765054.92999995</v>
      </c>
    </row>
    <row r="75" spans="2:8" ht="12.75">
      <c r="B75" s="119" t="s">
        <v>370</v>
      </c>
      <c r="C75" s="4">
        <v>854983.02</v>
      </c>
      <c r="D75" s="4">
        <v>1537</v>
      </c>
      <c r="E75" s="4">
        <f t="shared" si="4"/>
        <v>856520.02</v>
      </c>
      <c r="F75" s="4">
        <v>19846.92</v>
      </c>
      <c r="G75" s="4">
        <v>1737</v>
      </c>
      <c r="H75" s="99">
        <f t="shared" si="5"/>
        <v>836673.1</v>
      </c>
    </row>
    <row r="76" spans="2:8" ht="12.75">
      <c r="B76" s="119" t="s">
        <v>369</v>
      </c>
      <c r="C76" s="4">
        <v>22190271.25</v>
      </c>
      <c r="D76" s="4">
        <v>215377.2</v>
      </c>
      <c r="E76" s="4">
        <f t="shared" si="4"/>
        <v>22405648.45</v>
      </c>
      <c r="F76" s="4">
        <v>605828.84</v>
      </c>
      <c r="G76" s="4">
        <v>3171</v>
      </c>
      <c r="H76" s="99">
        <f t="shared" si="5"/>
        <v>21799819.61</v>
      </c>
    </row>
    <row r="77" spans="2:8" ht="12.75">
      <c r="B77" s="119" t="s">
        <v>368</v>
      </c>
      <c r="C77" s="4">
        <v>108474.32</v>
      </c>
      <c r="D77" s="4">
        <v>0</v>
      </c>
      <c r="E77" s="4">
        <f t="shared" si="4"/>
        <v>108474.32</v>
      </c>
      <c r="F77" s="4">
        <v>3667.63</v>
      </c>
      <c r="G77" s="4">
        <v>0</v>
      </c>
      <c r="H77" s="99">
        <f t="shared" si="5"/>
        <v>104806.69</v>
      </c>
    </row>
    <row r="78" spans="2:8" ht="12.75">
      <c r="B78" s="119" t="s">
        <v>367</v>
      </c>
      <c r="C78" s="4">
        <v>2320170.11</v>
      </c>
      <c r="D78" s="4">
        <v>0</v>
      </c>
      <c r="E78" s="4">
        <f t="shared" si="4"/>
        <v>2320170.11</v>
      </c>
      <c r="F78" s="4">
        <v>28861.09</v>
      </c>
      <c r="G78" s="4">
        <v>0</v>
      </c>
      <c r="H78" s="99">
        <f t="shared" si="5"/>
        <v>2291309.02</v>
      </c>
    </row>
    <row r="79" spans="2:8" ht="12.75">
      <c r="B79" s="119" t="s">
        <v>366</v>
      </c>
      <c r="C79" s="4">
        <v>154122.77</v>
      </c>
      <c r="D79" s="4">
        <v>0</v>
      </c>
      <c r="E79" s="4">
        <f t="shared" si="4"/>
        <v>154122.77</v>
      </c>
      <c r="F79" s="4">
        <v>4680.9</v>
      </c>
      <c r="G79" s="4">
        <v>1005</v>
      </c>
      <c r="H79" s="99">
        <f t="shared" si="5"/>
        <v>149441.87</v>
      </c>
    </row>
    <row r="80" spans="2:8" ht="12.75">
      <c r="B80" s="119" t="s">
        <v>365</v>
      </c>
      <c r="C80" s="4">
        <v>1013318.28</v>
      </c>
      <c r="D80" s="4">
        <v>0</v>
      </c>
      <c r="E80" s="4">
        <f t="shared" si="4"/>
        <v>1013318.28</v>
      </c>
      <c r="F80" s="4">
        <v>25465.81</v>
      </c>
      <c r="G80" s="4">
        <v>0</v>
      </c>
      <c r="H80" s="99">
        <f t="shared" si="5"/>
        <v>987852.47</v>
      </c>
    </row>
    <row r="81" spans="2:8" ht="12.75">
      <c r="B81" s="119" t="s">
        <v>364</v>
      </c>
      <c r="C81" s="4">
        <v>0</v>
      </c>
      <c r="D81" s="4">
        <v>2900</v>
      </c>
      <c r="E81" s="4">
        <f t="shared" si="4"/>
        <v>2900</v>
      </c>
      <c r="F81" s="4">
        <v>0</v>
      </c>
      <c r="G81" s="4">
        <v>0</v>
      </c>
      <c r="H81" s="99">
        <f t="shared" si="5"/>
        <v>2900</v>
      </c>
    </row>
    <row r="82" spans="2:8" ht="12.75">
      <c r="B82" s="119" t="s">
        <v>363</v>
      </c>
      <c r="C82" s="4">
        <v>277724.54</v>
      </c>
      <c r="D82" s="4">
        <v>0</v>
      </c>
      <c r="E82" s="4">
        <f t="shared" si="4"/>
        <v>277724.54</v>
      </c>
      <c r="F82" s="4">
        <v>18330.86</v>
      </c>
      <c r="G82" s="4">
        <v>14000</v>
      </c>
      <c r="H82" s="99">
        <f t="shared" si="5"/>
        <v>259393.68</v>
      </c>
    </row>
    <row r="83" spans="2:8" ht="12.75">
      <c r="B83" s="119" t="s">
        <v>362</v>
      </c>
      <c r="C83" s="4">
        <v>98754</v>
      </c>
      <c r="D83" s="4">
        <v>32480</v>
      </c>
      <c r="E83" s="4">
        <f t="shared" si="4"/>
        <v>131234</v>
      </c>
      <c r="F83" s="4">
        <v>66306.96</v>
      </c>
      <c r="G83" s="4">
        <v>16262</v>
      </c>
      <c r="H83" s="99">
        <f t="shared" si="5"/>
        <v>64927.03999999999</v>
      </c>
    </row>
    <row r="84" spans="2:8" ht="12.75">
      <c r="B84" s="119" t="s">
        <v>361</v>
      </c>
      <c r="C84" s="4">
        <v>1475169.85</v>
      </c>
      <c r="D84" s="4">
        <v>-2204.41</v>
      </c>
      <c r="E84" s="4">
        <f t="shared" si="4"/>
        <v>1472965.4400000002</v>
      </c>
      <c r="F84" s="4">
        <v>31988.6</v>
      </c>
      <c r="G84" s="4">
        <v>1236</v>
      </c>
      <c r="H84" s="99">
        <f t="shared" si="5"/>
        <v>1440976.84</v>
      </c>
    </row>
    <row r="85" spans="2:8" ht="12.75">
      <c r="B85" s="119" t="s">
        <v>360</v>
      </c>
      <c r="C85" s="4">
        <v>728127.58</v>
      </c>
      <c r="D85" s="4">
        <v>0</v>
      </c>
      <c r="E85" s="4">
        <f t="shared" si="4"/>
        <v>728127.58</v>
      </c>
      <c r="F85" s="4">
        <v>0</v>
      </c>
      <c r="G85" s="4">
        <v>0</v>
      </c>
      <c r="H85" s="99">
        <f t="shared" si="5"/>
        <v>728127.58</v>
      </c>
    </row>
    <row r="86" spans="2:8" ht="12.75">
      <c r="B86" s="119" t="s">
        <v>359</v>
      </c>
      <c r="C86" s="4">
        <v>73884655.63</v>
      </c>
      <c r="D86" s="4">
        <v>0</v>
      </c>
      <c r="E86" s="4">
        <f t="shared" si="4"/>
        <v>73884655.63</v>
      </c>
      <c r="F86" s="4">
        <v>7827822.73</v>
      </c>
      <c r="G86" s="4">
        <v>7821886.37</v>
      </c>
      <c r="H86" s="99">
        <f t="shared" si="5"/>
        <v>66056832.89999999</v>
      </c>
    </row>
    <row r="87" spans="2:8" ht="12.75">
      <c r="B87" s="119" t="s">
        <v>358</v>
      </c>
      <c r="C87" s="4">
        <v>3553013.1</v>
      </c>
      <c r="D87" s="4">
        <v>0</v>
      </c>
      <c r="E87" s="4">
        <f t="shared" si="4"/>
        <v>3553013.1</v>
      </c>
      <c r="F87" s="4">
        <v>481122.87</v>
      </c>
      <c r="G87" s="4">
        <v>0</v>
      </c>
      <c r="H87" s="99">
        <f t="shared" si="5"/>
        <v>3071890.23</v>
      </c>
    </row>
    <row r="88" spans="2:8" ht="12.75">
      <c r="B88" s="119" t="s">
        <v>357</v>
      </c>
      <c r="C88" s="4">
        <v>2726208.76</v>
      </c>
      <c r="D88" s="4">
        <v>1044</v>
      </c>
      <c r="E88" s="4">
        <f t="shared" si="4"/>
        <v>2727252.76</v>
      </c>
      <c r="F88" s="4">
        <v>359431.5</v>
      </c>
      <c r="G88" s="4">
        <v>0</v>
      </c>
      <c r="H88" s="99">
        <f t="shared" si="5"/>
        <v>2367821.26</v>
      </c>
    </row>
    <row r="89" spans="2:8" ht="12.75">
      <c r="B89" s="119" t="s">
        <v>356</v>
      </c>
      <c r="C89" s="4">
        <v>3216590.46</v>
      </c>
      <c r="D89" s="4">
        <v>0</v>
      </c>
      <c r="E89" s="4">
        <f t="shared" si="4"/>
        <v>3216590.46</v>
      </c>
      <c r="F89" s="4">
        <v>376228.36</v>
      </c>
      <c r="G89" s="4">
        <v>0</v>
      </c>
      <c r="H89" s="99">
        <f t="shared" si="5"/>
        <v>2840362.1</v>
      </c>
    </row>
    <row r="90" spans="2:8" ht="12.75">
      <c r="B90" s="119" t="s">
        <v>355</v>
      </c>
      <c r="C90" s="4">
        <v>3475954.8</v>
      </c>
      <c r="D90" s="4">
        <v>1044</v>
      </c>
      <c r="E90" s="4">
        <f t="shared" si="4"/>
        <v>3476998.8</v>
      </c>
      <c r="F90" s="4">
        <v>348476.71</v>
      </c>
      <c r="G90" s="4">
        <v>0</v>
      </c>
      <c r="H90" s="99">
        <f t="shared" si="5"/>
        <v>3128522.09</v>
      </c>
    </row>
    <row r="91" spans="2:8" ht="12.75">
      <c r="B91" s="119" t="s">
        <v>354</v>
      </c>
      <c r="C91" s="4">
        <v>3362130.28</v>
      </c>
      <c r="D91" s="4">
        <v>0</v>
      </c>
      <c r="E91" s="4">
        <f aca="true" t="shared" si="6" ref="E91:E119">C91+D91</f>
        <v>3362130.28</v>
      </c>
      <c r="F91" s="4">
        <v>339061.27</v>
      </c>
      <c r="G91" s="4">
        <v>0</v>
      </c>
      <c r="H91" s="99">
        <f aca="true" t="shared" si="7" ref="H91:H119">E91-F91</f>
        <v>3023069.01</v>
      </c>
    </row>
    <row r="92" spans="2:8" ht="12.75">
      <c r="B92" s="119" t="s">
        <v>353</v>
      </c>
      <c r="C92" s="4">
        <v>3209355.41</v>
      </c>
      <c r="D92" s="4">
        <v>0</v>
      </c>
      <c r="E92" s="4">
        <f t="shared" si="6"/>
        <v>3209355.41</v>
      </c>
      <c r="F92" s="4">
        <v>358567.69</v>
      </c>
      <c r="G92" s="4">
        <v>0</v>
      </c>
      <c r="H92" s="99">
        <f t="shared" si="7"/>
        <v>2850787.72</v>
      </c>
    </row>
    <row r="93" spans="2:8" ht="12.75">
      <c r="B93" s="119" t="s">
        <v>352</v>
      </c>
      <c r="C93" s="4">
        <v>1018643145.19</v>
      </c>
      <c r="D93" s="4">
        <v>0</v>
      </c>
      <c r="E93" s="4">
        <f t="shared" si="6"/>
        <v>1018643145.19</v>
      </c>
      <c r="F93" s="4">
        <v>67529669.64</v>
      </c>
      <c r="G93" s="4">
        <v>67522988.84</v>
      </c>
      <c r="H93" s="99">
        <f t="shared" si="7"/>
        <v>951113475.5500001</v>
      </c>
    </row>
    <row r="94" spans="2:8" ht="12.75">
      <c r="B94" s="119" t="s">
        <v>351</v>
      </c>
      <c r="C94" s="4">
        <v>171087.01</v>
      </c>
      <c r="D94" s="4">
        <v>0</v>
      </c>
      <c r="E94" s="4">
        <f t="shared" si="6"/>
        <v>171087.01</v>
      </c>
      <c r="F94" s="4">
        <v>4387.68</v>
      </c>
      <c r="G94" s="4">
        <v>1040</v>
      </c>
      <c r="H94" s="99">
        <f t="shared" si="7"/>
        <v>166699.33000000002</v>
      </c>
    </row>
    <row r="95" spans="2:8" ht="12.75">
      <c r="B95" s="119" t="s">
        <v>350</v>
      </c>
      <c r="C95" s="4">
        <v>7740.45</v>
      </c>
      <c r="D95" s="4">
        <v>0</v>
      </c>
      <c r="E95" s="4">
        <f t="shared" si="6"/>
        <v>7740.45</v>
      </c>
      <c r="F95" s="4">
        <v>0</v>
      </c>
      <c r="G95" s="4">
        <v>0</v>
      </c>
      <c r="H95" s="99">
        <f t="shared" si="7"/>
        <v>7740.45</v>
      </c>
    </row>
    <row r="96" spans="2:8" ht="12.75">
      <c r="B96" s="119" t="s">
        <v>349</v>
      </c>
      <c r="C96" s="4">
        <v>40946.7</v>
      </c>
      <c r="D96" s="4">
        <v>0</v>
      </c>
      <c r="E96" s="4">
        <f t="shared" si="6"/>
        <v>40946.7</v>
      </c>
      <c r="F96" s="4">
        <v>0</v>
      </c>
      <c r="G96" s="4">
        <v>0</v>
      </c>
      <c r="H96" s="99">
        <f t="shared" si="7"/>
        <v>40946.7</v>
      </c>
    </row>
    <row r="97" spans="2:8" ht="12.75">
      <c r="B97" s="119" t="s">
        <v>348</v>
      </c>
      <c r="C97" s="4">
        <v>8465759.37</v>
      </c>
      <c r="D97" s="4">
        <v>0</v>
      </c>
      <c r="E97" s="4">
        <f t="shared" si="6"/>
        <v>8465759.37</v>
      </c>
      <c r="F97" s="4">
        <v>500748.8</v>
      </c>
      <c r="G97" s="4">
        <v>500748.8</v>
      </c>
      <c r="H97" s="99">
        <f t="shared" si="7"/>
        <v>7965010.569999999</v>
      </c>
    </row>
    <row r="98" spans="2:8" ht="12.75">
      <c r="B98" s="119" t="s">
        <v>347</v>
      </c>
      <c r="C98" s="4">
        <v>2245628838.28</v>
      </c>
      <c r="D98" s="4">
        <v>1566</v>
      </c>
      <c r="E98" s="4">
        <f t="shared" si="6"/>
        <v>2245630404.28</v>
      </c>
      <c r="F98" s="4">
        <v>214854502.3</v>
      </c>
      <c r="G98" s="4">
        <v>214771740.12</v>
      </c>
      <c r="H98" s="99">
        <f t="shared" si="7"/>
        <v>2030775901.9800003</v>
      </c>
    </row>
    <row r="99" spans="2:8" ht="12.75">
      <c r="B99" s="119" t="s">
        <v>346</v>
      </c>
      <c r="C99" s="4">
        <v>3595894.16</v>
      </c>
      <c r="D99" s="4">
        <v>0</v>
      </c>
      <c r="E99" s="4">
        <f t="shared" si="6"/>
        <v>3595894.16</v>
      </c>
      <c r="F99" s="4">
        <v>340946.1</v>
      </c>
      <c r="G99" s="4">
        <v>47748.4</v>
      </c>
      <c r="H99" s="99">
        <f t="shared" si="7"/>
        <v>3254948.06</v>
      </c>
    </row>
    <row r="100" spans="2:8" ht="12.75">
      <c r="B100" s="119" t="s">
        <v>345</v>
      </c>
      <c r="C100" s="4">
        <v>3034628.17</v>
      </c>
      <c r="D100" s="4">
        <v>0</v>
      </c>
      <c r="E100" s="4">
        <f t="shared" si="6"/>
        <v>3034628.17</v>
      </c>
      <c r="F100" s="4">
        <v>303384.4</v>
      </c>
      <c r="G100" s="4">
        <v>39448.4</v>
      </c>
      <c r="H100" s="99">
        <f t="shared" si="7"/>
        <v>2731243.77</v>
      </c>
    </row>
    <row r="101" spans="2:8" ht="25.5">
      <c r="B101" s="119" t="s">
        <v>344</v>
      </c>
      <c r="C101" s="4">
        <v>2847724.09</v>
      </c>
      <c r="D101" s="4">
        <v>0</v>
      </c>
      <c r="E101" s="4">
        <f t="shared" si="6"/>
        <v>2847724.09</v>
      </c>
      <c r="F101" s="4">
        <v>282036.84</v>
      </c>
      <c r="G101" s="4">
        <v>26986</v>
      </c>
      <c r="H101" s="99">
        <f t="shared" si="7"/>
        <v>2565687.25</v>
      </c>
    </row>
    <row r="102" spans="2:8" ht="12.75">
      <c r="B102" s="119" t="s">
        <v>343</v>
      </c>
      <c r="C102" s="4">
        <v>3530559.8</v>
      </c>
      <c r="D102" s="4">
        <v>0</v>
      </c>
      <c r="E102" s="4">
        <f t="shared" si="6"/>
        <v>3530559.8</v>
      </c>
      <c r="F102" s="4">
        <v>334647.8</v>
      </c>
      <c r="G102" s="4">
        <v>47748.4</v>
      </c>
      <c r="H102" s="99">
        <f t="shared" si="7"/>
        <v>3195912</v>
      </c>
    </row>
    <row r="103" spans="2:8" ht="12.75">
      <c r="B103" s="119" t="s">
        <v>342</v>
      </c>
      <c r="C103" s="4">
        <v>3499832.64</v>
      </c>
      <c r="D103" s="4">
        <v>0</v>
      </c>
      <c r="E103" s="4">
        <f t="shared" si="6"/>
        <v>3499832.64</v>
      </c>
      <c r="F103" s="4">
        <v>345278.7</v>
      </c>
      <c r="G103" s="4">
        <v>47748.4</v>
      </c>
      <c r="H103" s="99">
        <f t="shared" si="7"/>
        <v>3154553.94</v>
      </c>
    </row>
    <row r="104" spans="2:8" ht="12.75">
      <c r="B104" s="119" t="s">
        <v>341</v>
      </c>
      <c r="C104" s="4">
        <v>3057621.19</v>
      </c>
      <c r="D104" s="4">
        <v>0</v>
      </c>
      <c r="E104" s="4">
        <f t="shared" si="6"/>
        <v>3057621.19</v>
      </c>
      <c r="F104" s="4">
        <v>228661.36</v>
      </c>
      <c r="G104" s="4">
        <v>23729</v>
      </c>
      <c r="H104" s="99">
        <f t="shared" si="7"/>
        <v>2828959.83</v>
      </c>
    </row>
    <row r="105" spans="2:8" ht="12.75">
      <c r="B105" s="119" t="s">
        <v>340</v>
      </c>
      <c r="C105" s="4">
        <v>7983387.27</v>
      </c>
      <c r="D105" s="4">
        <v>-1566</v>
      </c>
      <c r="E105" s="4">
        <f t="shared" si="6"/>
        <v>7981821.27</v>
      </c>
      <c r="F105" s="4">
        <v>935136.23</v>
      </c>
      <c r="G105" s="4">
        <v>129050.53</v>
      </c>
      <c r="H105" s="99">
        <f t="shared" si="7"/>
        <v>7046685.039999999</v>
      </c>
    </row>
    <row r="106" spans="2:8" ht="12.75">
      <c r="B106" s="119" t="s">
        <v>339</v>
      </c>
      <c r="C106" s="4">
        <v>654344631.55</v>
      </c>
      <c r="D106" s="4">
        <v>0</v>
      </c>
      <c r="E106" s="4">
        <f t="shared" si="6"/>
        <v>654344631.55</v>
      </c>
      <c r="F106" s="4">
        <v>84649519.06</v>
      </c>
      <c r="G106" s="4">
        <v>84645929.25</v>
      </c>
      <c r="H106" s="99">
        <f t="shared" si="7"/>
        <v>569695112.49</v>
      </c>
    </row>
    <row r="107" spans="2:8" ht="12.75">
      <c r="B107" s="119" t="s">
        <v>338</v>
      </c>
      <c r="C107" s="4">
        <v>314288601.6</v>
      </c>
      <c r="D107" s="4">
        <v>6315</v>
      </c>
      <c r="E107" s="4">
        <f t="shared" si="6"/>
        <v>314294916.6</v>
      </c>
      <c r="F107" s="4">
        <v>83682953.32</v>
      </c>
      <c r="G107" s="4">
        <v>83669476.45</v>
      </c>
      <c r="H107" s="99">
        <f t="shared" si="7"/>
        <v>230611963.28000003</v>
      </c>
    </row>
    <row r="108" spans="2:8" ht="12.75">
      <c r="B108" s="119" t="s">
        <v>337</v>
      </c>
      <c r="C108" s="4">
        <v>184923618.92</v>
      </c>
      <c r="D108" s="4">
        <v>0</v>
      </c>
      <c r="E108" s="4">
        <f t="shared" si="6"/>
        <v>184923618.92</v>
      </c>
      <c r="F108" s="4">
        <v>44655201.81</v>
      </c>
      <c r="G108" s="4">
        <v>44638735.1</v>
      </c>
      <c r="H108" s="99">
        <f t="shared" si="7"/>
        <v>140268417.10999998</v>
      </c>
    </row>
    <row r="109" spans="2:8" ht="12.75">
      <c r="B109" s="119" t="s">
        <v>336</v>
      </c>
      <c r="C109" s="4">
        <v>22989516.14</v>
      </c>
      <c r="D109" s="4">
        <v>0</v>
      </c>
      <c r="E109" s="4">
        <f t="shared" si="6"/>
        <v>22989516.14</v>
      </c>
      <c r="F109" s="4">
        <v>5695841.85</v>
      </c>
      <c r="G109" s="4">
        <v>5679250.41</v>
      </c>
      <c r="H109" s="99">
        <f t="shared" si="7"/>
        <v>17293674.29</v>
      </c>
    </row>
    <row r="110" spans="2:8" ht="12.75">
      <c r="B110" s="119" t="s">
        <v>335</v>
      </c>
      <c r="C110" s="4">
        <v>224985492.77</v>
      </c>
      <c r="D110" s="4">
        <v>0</v>
      </c>
      <c r="E110" s="4">
        <f t="shared" si="6"/>
        <v>224985492.77</v>
      </c>
      <c r="F110" s="4">
        <v>2569043.15</v>
      </c>
      <c r="G110" s="4">
        <v>2566622.27</v>
      </c>
      <c r="H110" s="99">
        <f t="shared" si="7"/>
        <v>222416449.62</v>
      </c>
    </row>
    <row r="111" spans="2:8" ht="12.75">
      <c r="B111" s="119" t="s">
        <v>334</v>
      </c>
      <c r="C111" s="4">
        <v>89732986.08</v>
      </c>
      <c r="D111" s="4">
        <v>0</v>
      </c>
      <c r="E111" s="4">
        <f t="shared" si="6"/>
        <v>89732986.08</v>
      </c>
      <c r="F111" s="4">
        <v>3379409.44</v>
      </c>
      <c r="G111" s="4">
        <v>3379409.44</v>
      </c>
      <c r="H111" s="99">
        <f t="shared" si="7"/>
        <v>86353576.64</v>
      </c>
    </row>
    <row r="112" spans="2:8" ht="12.75">
      <c r="B112" s="119" t="s">
        <v>333</v>
      </c>
      <c r="C112" s="4">
        <v>149369607.44</v>
      </c>
      <c r="D112" s="4">
        <v>0</v>
      </c>
      <c r="E112" s="4">
        <f t="shared" si="6"/>
        <v>149369607.44</v>
      </c>
      <c r="F112" s="4">
        <v>42792551.64</v>
      </c>
      <c r="G112" s="4">
        <v>42786190.41</v>
      </c>
      <c r="H112" s="99">
        <f t="shared" si="7"/>
        <v>106577055.8</v>
      </c>
    </row>
    <row r="113" spans="2:8" ht="12.75">
      <c r="B113" s="119" t="s">
        <v>332</v>
      </c>
      <c r="C113" s="4">
        <v>24196</v>
      </c>
      <c r="D113" s="4">
        <v>0</v>
      </c>
      <c r="E113" s="4">
        <f t="shared" si="6"/>
        <v>24196</v>
      </c>
      <c r="F113" s="4">
        <v>2882.49</v>
      </c>
      <c r="G113" s="4">
        <v>0</v>
      </c>
      <c r="H113" s="99">
        <f t="shared" si="7"/>
        <v>21313.510000000002</v>
      </c>
    </row>
    <row r="114" spans="2:8" ht="12.75">
      <c r="B114" s="119" t="s">
        <v>331</v>
      </c>
      <c r="C114" s="4">
        <v>66752568.11</v>
      </c>
      <c r="D114" s="4">
        <v>0</v>
      </c>
      <c r="E114" s="4">
        <f t="shared" si="6"/>
        <v>66752568.11</v>
      </c>
      <c r="F114" s="4">
        <v>12520373.58</v>
      </c>
      <c r="G114" s="4">
        <v>12474200.76</v>
      </c>
      <c r="H114" s="99">
        <f t="shared" si="7"/>
        <v>54232194.53</v>
      </c>
    </row>
    <row r="115" spans="2:8" ht="12.75">
      <c r="B115" s="119" t="s">
        <v>330</v>
      </c>
      <c r="C115" s="4">
        <v>14417</v>
      </c>
      <c r="D115" s="4">
        <v>0</v>
      </c>
      <c r="E115" s="4">
        <f t="shared" si="6"/>
        <v>14417</v>
      </c>
      <c r="F115" s="4">
        <v>1596.04</v>
      </c>
      <c r="G115" s="4">
        <v>0</v>
      </c>
      <c r="H115" s="99">
        <f t="shared" si="7"/>
        <v>12820.96</v>
      </c>
    </row>
    <row r="116" spans="2:8" ht="12.75">
      <c r="B116" s="119" t="s">
        <v>329</v>
      </c>
      <c r="C116" s="4">
        <v>20106</v>
      </c>
      <c r="D116" s="4">
        <v>0</v>
      </c>
      <c r="E116" s="4">
        <f t="shared" si="6"/>
        <v>20106</v>
      </c>
      <c r="F116" s="4">
        <v>2896.05</v>
      </c>
      <c r="G116" s="4">
        <v>0</v>
      </c>
      <c r="H116" s="99">
        <f t="shared" si="7"/>
        <v>17209.95</v>
      </c>
    </row>
    <row r="117" spans="2:8" ht="12.75">
      <c r="B117" s="119" t="s">
        <v>328</v>
      </c>
      <c r="C117" s="4">
        <v>16598061.49</v>
      </c>
      <c r="D117" s="4">
        <v>559.58</v>
      </c>
      <c r="E117" s="4">
        <f t="shared" si="6"/>
        <v>16598621.07</v>
      </c>
      <c r="F117" s="4">
        <v>2665947.25</v>
      </c>
      <c r="G117" s="4">
        <v>0</v>
      </c>
      <c r="H117" s="99">
        <f t="shared" si="7"/>
        <v>13932673.82</v>
      </c>
    </row>
    <row r="118" spans="2:8" ht="12.75">
      <c r="B118" s="119" t="s">
        <v>327</v>
      </c>
      <c r="C118" s="4">
        <v>117376</v>
      </c>
      <c r="D118" s="4">
        <v>0</v>
      </c>
      <c r="E118" s="4">
        <f t="shared" si="6"/>
        <v>117376</v>
      </c>
      <c r="F118" s="4">
        <v>5058.91</v>
      </c>
      <c r="G118" s="4">
        <v>0</v>
      </c>
      <c r="H118" s="99">
        <f t="shared" si="7"/>
        <v>112317.09</v>
      </c>
    </row>
    <row r="119" spans="2:8" ht="12.75">
      <c r="B119" s="119" t="s">
        <v>326</v>
      </c>
      <c r="C119" s="4">
        <v>0</v>
      </c>
      <c r="D119" s="4">
        <v>113707276.02</v>
      </c>
      <c r="E119" s="4">
        <f t="shared" si="6"/>
        <v>113707276.02</v>
      </c>
      <c r="F119" s="4">
        <v>0</v>
      </c>
      <c r="G119" s="4">
        <v>0</v>
      </c>
      <c r="H119" s="99">
        <f t="shared" si="7"/>
        <v>113707276.02</v>
      </c>
    </row>
    <row r="120" spans="2:8" s="118" customFormat="1" ht="12.75">
      <c r="B120" s="119"/>
      <c r="C120" s="4"/>
      <c r="D120" s="4"/>
      <c r="E120" s="4"/>
      <c r="F120" s="4"/>
      <c r="G120" s="4"/>
      <c r="H120" s="99"/>
    </row>
    <row r="121" spans="2:8" ht="12.75">
      <c r="B121" s="117" t="s">
        <v>244</v>
      </c>
      <c r="C121" s="3">
        <f aca="true" t="shared" si="8" ref="C121:H121">C9+C58</f>
        <v>5700265996</v>
      </c>
      <c r="D121" s="3">
        <f t="shared" si="8"/>
        <v>113898820.57</v>
      </c>
      <c r="E121" s="3">
        <f t="shared" si="8"/>
        <v>5814164816.570001</v>
      </c>
      <c r="F121" s="3">
        <f t="shared" si="8"/>
        <v>650642626.67</v>
      </c>
      <c r="G121" s="3">
        <f t="shared" si="8"/>
        <v>613069624.43</v>
      </c>
      <c r="H121" s="3">
        <f t="shared" si="8"/>
        <v>5163522189.900001</v>
      </c>
    </row>
    <row r="122" spans="2:8" ht="13.5" thickBot="1">
      <c r="B122" s="116"/>
      <c r="C122" s="6"/>
      <c r="D122" s="6"/>
      <c r="E122" s="6"/>
      <c r="F122" s="6"/>
      <c r="G122" s="6"/>
      <c r="H122" s="6"/>
    </row>
    <row r="1212" spans="2:8" ht="12.75">
      <c r="B1212" s="115"/>
      <c r="C1212" s="115"/>
      <c r="D1212" s="115"/>
      <c r="E1212" s="115"/>
      <c r="F1212" s="115"/>
      <c r="G1212" s="115"/>
      <c r="H1212" s="11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0" r:id="rId3"/>
  <legacyDrawing r:id="rId2"/>
  <oleObjects>
    <oleObject progId="Excel.Sheet.12" shapeId="1076892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60" zoomScalePageLayoutView="0" workbookViewId="0" topLeftCell="A1">
      <pane ySplit="9" topLeftCell="A37" activePane="bottomLeft" state="frozen"/>
      <selection pane="topLeft" activeCell="A1" sqref="A1"/>
      <selection pane="bottomLeft" activeCell="A102" sqref="A102"/>
    </sheetView>
  </sheetViews>
  <sheetFormatPr defaultColWidth="11.00390625" defaultRowHeight="15"/>
  <cols>
    <col min="1" max="1" width="52.8515625" style="1" customWidth="1"/>
    <col min="2" max="2" width="18.7109375" style="1" bestFit="1" customWidth="1"/>
    <col min="3" max="3" width="17.57421875" style="1" bestFit="1" customWidth="1"/>
    <col min="4" max="4" width="18.00390625" style="1" bestFit="1" customWidth="1"/>
    <col min="5" max="6" width="16.57421875" style="1" bestFit="1" customWidth="1"/>
    <col min="7" max="7" width="18.28125" style="1" bestFit="1" customWidth="1"/>
    <col min="8" max="16384" width="11.00390625" style="1" customWidth="1"/>
  </cols>
  <sheetData>
    <row r="1" ht="13.5" thickBot="1"/>
    <row r="2" spans="1:7" ht="12.75">
      <c r="A2" s="135" t="s">
        <v>120</v>
      </c>
      <c r="B2" s="136"/>
      <c r="C2" s="136"/>
      <c r="D2" s="136"/>
      <c r="E2" s="136"/>
      <c r="F2" s="136"/>
      <c r="G2" s="170"/>
    </row>
    <row r="3" spans="1:7" ht="12.75">
      <c r="A3" s="154" t="s">
        <v>325</v>
      </c>
      <c r="B3" s="155"/>
      <c r="C3" s="155"/>
      <c r="D3" s="155"/>
      <c r="E3" s="155"/>
      <c r="F3" s="155"/>
      <c r="G3" s="171"/>
    </row>
    <row r="4" spans="1:7" ht="12.75">
      <c r="A4" s="154" t="s">
        <v>427</v>
      </c>
      <c r="B4" s="155"/>
      <c r="C4" s="155"/>
      <c r="D4" s="155"/>
      <c r="E4" s="155"/>
      <c r="F4" s="155"/>
      <c r="G4" s="171"/>
    </row>
    <row r="5" spans="1:7" ht="12.75">
      <c r="A5" s="154" t="s">
        <v>173</v>
      </c>
      <c r="B5" s="155"/>
      <c r="C5" s="155"/>
      <c r="D5" s="155"/>
      <c r="E5" s="155"/>
      <c r="F5" s="155"/>
      <c r="G5" s="171"/>
    </row>
    <row r="6" spans="1:7" ht="13.5" thickBot="1">
      <c r="A6" s="157" t="s">
        <v>1</v>
      </c>
      <c r="B6" s="158"/>
      <c r="C6" s="158"/>
      <c r="D6" s="158"/>
      <c r="E6" s="158"/>
      <c r="F6" s="158"/>
      <c r="G6" s="172"/>
    </row>
    <row r="7" spans="1:7" ht="15.75" customHeight="1">
      <c r="A7" s="135" t="s">
        <v>2</v>
      </c>
      <c r="B7" s="181" t="s">
        <v>323</v>
      </c>
      <c r="C7" s="182"/>
      <c r="D7" s="182"/>
      <c r="E7" s="182"/>
      <c r="F7" s="183"/>
      <c r="G7" s="162" t="s">
        <v>322</v>
      </c>
    </row>
    <row r="8" spans="1:7" ht="15.75" customHeight="1" thickBot="1">
      <c r="A8" s="154"/>
      <c r="B8" s="141"/>
      <c r="C8" s="142"/>
      <c r="D8" s="142"/>
      <c r="E8" s="142"/>
      <c r="F8" s="143"/>
      <c r="G8" s="184"/>
    </row>
    <row r="9" spans="1:7" ht="26.25" thickBot="1">
      <c r="A9" s="157"/>
      <c r="B9" s="134" t="s">
        <v>242</v>
      </c>
      <c r="C9" s="8" t="s">
        <v>321</v>
      </c>
      <c r="D9" s="8" t="s">
        <v>320</v>
      </c>
      <c r="E9" s="8" t="s">
        <v>212</v>
      </c>
      <c r="F9" s="8" t="s">
        <v>210</v>
      </c>
      <c r="G9" s="163"/>
    </row>
    <row r="10" spans="1:7" ht="12.75">
      <c r="A10" s="133"/>
      <c r="B10" s="132"/>
      <c r="C10" s="132"/>
      <c r="D10" s="132"/>
      <c r="E10" s="132"/>
      <c r="F10" s="132"/>
      <c r="G10" s="132"/>
    </row>
    <row r="11" spans="1:7" ht="12.75">
      <c r="A11" s="127" t="s">
        <v>426</v>
      </c>
      <c r="B11" s="64">
        <f aca="true" t="shared" si="0" ref="B11:G11">B12+B22+B31+B42</f>
        <v>134221000</v>
      </c>
      <c r="C11" s="64">
        <f t="shared" si="0"/>
        <v>191544.55</v>
      </c>
      <c r="D11" s="64">
        <f t="shared" si="0"/>
        <v>134412544.55</v>
      </c>
      <c r="E11" s="64">
        <f t="shared" si="0"/>
        <v>19413939.51</v>
      </c>
      <c r="F11" s="64">
        <f t="shared" si="0"/>
        <v>14215111.32</v>
      </c>
      <c r="G11" s="64">
        <f t="shared" si="0"/>
        <v>114998605.04</v>
      </c>
    </row>
    <row r="12" spans="1:7" ht="12.75">
      <c r="A12" s="127" t="s">
        <v>424</v>
      </c>
      <c r="B12" s="64">
        <f>SUM(B13:B20)</f>
        <v>0</v>
      </c>
      <c r="C12" s="64">
        <f>SUM(C13:C20)</f>
        <v>0</v>
      </c>
      <c r="D12" s="64">
        <f>SUM(D13:D20)</f>
        <v>0</v>
      </c>
      <c r="E12" s="64">
        <f>SUM(E13:E20)</f>
        <v>0</v>
      </c>
      <c r="F12" s="64">
        <f>SUM(F13:F20)</f>
        <v>0</v>
      </c>
      <c r="G12" s="64">
        <f aca="true" t="shared" si="1" ref="G12:G20">D12-E12</f>
        <v>0</v>
      </c>
    </row>
    <row r="13" spans="1:7" ht="12.75">
      <c r="A13" s="129" t="s">
        <v>423</v>
      </c>
      <c r="B13" s="67"/>
      <c r="C13" s="67"/>
      <c r="D13" s="67">
        <f aca="true" t="shared" si="2" ref="D13:D20">B13+C13</f>
        <v>0</v>
      </c>
      <c r="E13" s="67"/>
      <c r="F13" s="67"/>
      <c r="G13" s="67">
        <f t="shared" si="1"/>
        <v>0</v>
      </c>
    </row>
    <row r="14" spans="1:7" ht="12.75">
      <c r="A14" s="129" t="s">
        <v>422</v>
      </c>
      <c r="B14" s="67"/>
      <c r="C14" s="67"/>
      <c r="D14" s="67">
        <f t="shared" si="2"/>
        <v>0</v>
      </c>
      <c r="E14" s="67"/>
      <c r="F14" s="67"/>
      <c r="G14" s="67">
        <f t="shared" si="1"/>
        <v>0</v>
      </c>
    </row>
    <row r="15" spans="1:7" ht="12.75">
      <c r="A15" s="129" t="s">
        <v>421</v>
      </c>
      <c r="B15" s="67"/>
      <c r="C15" s="67"/>
      <c r="D15" s="67">
        <f t="shared" si="2"/>
        <v>0</v>
      </c>
      <c r="E15" s="67"/>
      <c r="F15" s="67"/>
      <c r="G15" s="67">
        <f t="shared" si="1"/>
        <v>0</v>
      </c>
    </row>
    <row r="16" spans="1:7" ht="12.75">
      <c r="A16" s="129" t="s">
        <v>420</v>
      </c>
      <c r="B16" s="67"/>
      <c r="C16" s="67"/>
      <c r="D16" s="67">
        <f t="shared" si="2"/>
        <v>0</v>
      </c>
      <c r="E16" s="67"/>
      <c r="F16" s="67"/>
      <c r="G16" s="67">
        <f t="shared" si="1"/>
        <v>0</v>
      </c>
    </row>
    <row r="17" spans="1:7" ht="12.75">
      <c r="A17" s="129" t="s">
        <v>419</v>
      </c>
      <c r="B17" s="67"/>
      <c r="C17" s="67"/>
      <c r="D17" s="67">
        <f t="shared" si="2"/>
        <v>0</v>
      </c>
      <c r="E17" s="67"/>
      <c r="F17" s="67"/>
      <c r="G17" s="67">
        <f t="shared" si="1"/>
        <v>0</v>
      </c>
    </row>
    <row r="18" spans="1:7" ht="12.75">
      <c r="A18" s="129" t="s">
        <v>418</v>
      </c>
      <c r="B18" s="67"/>
      <c r="C18" s="67"/>
      <c r="D18" s="67">
        <f t="shared" si="2"/>
        <v>0</v>
      </c>
      <c r="E18" s="67"/>
      <c r="F18" s="67"/>
      <c r="G18" s="67">
        <f t="shared" si="1"/>
        <v>0</v>
      </c>
    </row>
    <row r="19" spans="1:7" ht="12.75">
      <c r="A19" s="129" t="s">
        <v>417</v>
      </c>
      <c r="B19" s="67"/>
      <c r="C19" s="67"/>
      <c r="D19" s="67">
        <f t="shared" si="2"/>
        <v>0</v>
      </c>
      <c r="E19" s="67"/>
      <c r="F19" s="67"/>
      <c r="G19" s="67">
        <f t="shared" si="1"/>
        <v>0</v>
      </c>
    </row>
    <row r="20" spans="1:7" ht="12.75">
      <c r="A20" s="129" t="s">
        <v>416</v>
      </c>
      <c r="B20" s="67"/>
      <c r="C20" s="67"/>
      <c r="D20" s="67">
        <f t="shared" si="2"/>
        <v>0</v>
      </c>
      <c r="E20" s="67"/>
      <c r="F20" s="67"/>
      <c r="G20" s="67">
        <f t="shared" si="1"/>
        <v>0</v>
      </c>
    </row>
    <row r="21" spans="1:7" ht="12.75">
      <c r="A21" s="128"/>
      <c r="B21" s="67"/>
      <c r="C21" s="67"/>
      <c r="D21" s="67"/>
      <c r="E21" s="67"/>
      <c r="F21" s="67"/>
      <c r="G21" s="67"/>
    </row>
    <row r="22" spans="1:7" ht="12.75">
      <c r="A22" s="127" t="s">
        <v>415</v>
      </c>
      <c r="B22" s="64">
        <f>SUM(B23:B29)</f>
        <v>134221000</v>
      </c>
      <c r="C22" s="64">
        <f>SUM(C23:C29)</f>
        <v>191544.55</v>
      </c>
      <c r="D22" s="64">
        <f>SUM(D23:D29)</f>
        <v>134412544.55</v>
      </c>
      <c r="E22" s="64">
        <f>SUM(E23:E29)</f>
        <v>19413939.51</v>
      </c>
      <c r="F22" s="64">
        <f>SUM(F23:F29)</f>
        <v>14215111.32</v>
      </c>
      <c r="G22" s="64">
        <f aca="true" t="shared" si="3" ref="G22:G29">D22-E22</f>
        <v>114998605.04</v>
      </c>
    </row>
    <row r="23" spans="1:7" ht="12.75">
      <c r="A23" s="129" t="s">
        <v>414</v>
      </c>
      <c r="B23" s="67"/>
      <c r="C23" s="67"/>
      <c r="D23" s="67">
        <f aca="true" t="shared" si="4" ref="D23:D29">B23+C23</f>
        <v>0</v>
      </c>
      <c r="E23" s="67"/>
      <c r="F23" s="67"/>
      <c r="G23" s="67">
        <f t="shared" si="3"/>
        <v>0</v>
      </c>
    </row>
    <row r="24" spans="1:7" ht="12.75">
      <c r="A24" s="129" t="s">
        <v>413</v>
      </c>
      <c r="B24" s="67"/>
      <c r="C24" s="67"/>
      <c r="D24" s="67">
        <f t="shared" si="4"/>
        <v>0</v>
      </c>
      <c r="E24" s="67"/>
      <c r="F24" s="67"/>
      <c r="G24" s="67">
        <f t="shared" si="3"/>
        <v>0</v>
      </c>
    </row>
    <row r="25" spans="1:7" ht="12.75">
      <c r="A25" s="129" t="s">
        <v>412</v>
      </c>
      <c r="B25" s="67"/>
      <c r="C25" s="67"/>
      <c r="D25" s="67">
        <f t="shared" si="4"/>
        <v>0</v>
      </c>
      <c r="E25" s="67"/>
      <c r="F25" s="67"/>
      <c r="G25" s="67">
        <f t="shared" si="3"/>
        <v>0</v>
      </c>
    </row>
    <row r="26" spans="1:7" ht="12.75">
      <c r="A26" s="129" t="s">
        <v>411</v>
      </c>
      <c r="B26" s="67"/>
      <c r="C26" s="67"/>
      <c r="D26" s="67">
        <f t="shared" si="4"/>
        <v>0</v>
      </c>
      <c r="E26" s="67"/>
      <c r="F26" s="67"/>
      <c r="G26" s="67">
        <f t="shared" si="3"/>
        <v>0</v>
      </c>
    </row>
    <row r="27" spans="1:7" ht="12.75">
      <c r="A27" s="129" t="s">
        <v>410</v>
      </c>
      <c r="B27" s="67">
        <v>134221000</v>
      </c>
      <c r="C27" s="67">
        <v>191544.55</v>
      </c>
      <c r="D27" s="67">
        <f t="shared" si="4"/>
        <v>134412544.55</v>
      </c>
      <c r="E27" s="67">
        <v>19413939.51</v>
      </c>
      <c r="F27" s="67">
        <v>14215111.32</v>
      </c>
      <c r="G27" s="67">
        <f t="shared" si="3"/>
        <v>114998605.04</v>
      </c>
    </row>
    <row r="28" spans="1:7" ht="12.75">
      <c r="A28" s="129" t="s">
        <v>409</v>
      </c>
      <c r="B28" s="67"/>
      <c r="C28" s="67"/>
      <c r="D28" s="67">
        <f t="shared" si="4"/>
        <v>0</v>
      </c>
      <c r="E28" s="67"/>
      <c r="F28" s="67"/>
      <c r="G28" s="67">
        <f t="shared" si="3"/>
        <v>0</v>
      </c>
    </row>
    <row r="29" spans="1:7" ht="12.75">
      <c r="A29" s="129" t="s">
        <v>408</v>
      </c>
      <c r="B29" s="67"/>
      <c r="C29" s="67"/>
      <c r="D29" s="67">
        <f t="shared" si="4"/>
        <v>0</v>
      </c>
      <c r="E29" s="67"/>
      <c r="F29" s="67"/>
      <c r="G29" s="67">
        <f t="shared" si="3"/>
        <v>0</v>
      </c>
    </row>
    <row r="30" spans="1:7" ht="12.75">
      <c r="A30" s="128"/>
      <c r="B30" s="67"/>
      <c r="C30" s="67"/>
      <c r="D30" s="67"/>
      <c r="E30" s="67"/>
      <c r="F30" s="67"/>
      <c r="G30" s="67"/>
    </row>
    <row r="31" spans="1:7" ht="12.75">
      <c r="A31" s="127" t="s">
        <v>407</v>
      </c>
      <c r="B31" s="64">
        <f>SUM(B32:B40)</f>
        <v>0</v>
      </c>
      <c r="C31" s="64">
        <f>SUM(C32:C40)</f>
        <v>0</v>
      </c>
      <c r="D31" s="64">
        <f>SUM(D32:D40)</f>
        <v>0</v>
      </c>
      <c r="E31" s="64">
        <f>SUM(E32:E40)</f>
        <v>0</v>
      </c>
      <c r="F31" s="64">
        <f>SUM(F32:F40)</f>
        <v>0</v>
      </c>
      <c r="G31" s="64">
        <f aca="true" t="shared" si="5" ref="G31:G40">D31-E31</f>
        <v>0</v>
      </c>
    </row>
    <row r="32" spans="1:7" ht="12.75">
      <c r="A32" s="129" t="s">
        <v>406</v>
      </c>
      <c r="B32" s="67"/>
      <c r="C32" s="67"/>
      <c r="D32" s="67">
        <f aca="true" t="shared" si="6" ref="D32:D40">B32+C32</f>
        <v>0</v>
      </c>
      <c r="E32" s="67"/>
      <c r="F32" s="67"/>
      <c r="G32" s="67">
        <f t="shared" si="5"/>
        <v>0</v>
      </c>
    </row>
    <row r="33" spans="1:7" ht="12.75">
      <c r="A33" s="129" t="s">
        <v>405</v>
      </c>
      <c r="B33" s="67"/>
      <c r="C33" s="67"/>
      <c r="D33" s="67">
        <f t="shared" si="6"/>
        <v>0</v>
      </c>
      <c r="E33" s="67"/>
      <c r="F33" s="67"/>
      <c r="G33" s="67">
        <f t="shared" si="5"/>
        <v>0</v>
      </c>
    </row>
    <row r="34" spans="1:7" ht="12.75">
      <c r="A34" s="129" t="s">
        <v>404</v>
      </c>
      <c r="B34" s="67"/>
      <c r="C34" s="67"/>
      <c r="D34" s="67">
        <f t="shared" si="6"/>
        <v>0</v>
      </c>
      <c r="E34" s="67"/>
      <c r="F34" s="67"/>
      <c r="G34" s="67">
        <f t="shared" si="5"/>
        <v>0</v>
      </c>
    </row>
    <row r="35" spans="1:7" ht="12.75">
      <c r="A35" s="129" t="s">
        <v>403</v>
      </c>
      <c r="B35" s="67"/>
      <c r="C35" s="67"/>
      <c r="D35" s="67">
        <f t="shared" si="6"/>
        <v>0</v>
      </c>
      <c r="E35" s="67"/>
      <c r="F35" s="67"/>
      <c r="G35" s="67">
        <f t="shared" si="5"/>
        <v>0</v>
      </c>
    </row>
    <row r="36" spans="1:7" ht="12.75">
      <c r="A36" s="129" t="s">
        <v>402</v>
      </c>
      <c r="B36" s="67"/>
      <c r="C36" s="67"/>
      <c r="D36" s="67">
        <f t="shared" si="6"/>
        <v>0</v>
      </c>
      <c r="E36" s="67"/>
      <c r="F36" s="67"/>
      <c r="G36" s="67">
        <f t="shared" si="5"/>
        <v>0</v>
      </c>
    </row>
    <row r="37" spans="1:7" ht="12.75">
      <c r="A37" s="129" t="s">
        <v>401</v>
      </c>
      <c r="B37" s="67"/>
      <c r="C37" s="67"/>
      <c r="D37" s="67">
        <f t="shared" si="6"/>
        <v>0</v>
      </c>
      <c r="E37" s="67"/>
      <c r="F37" s="67"/>
      <c r="G37" s="67">
        <f t="shared" si="5"/>
        <v>0</v>
      </c>
    </row>
    <row r="38" spans="1:7" ht="12.75">
      <c r="A38" s="129" t="s">
        <v>400</v>
      </c>
      <c r="B38" s="67"/>
      <c r="C38" s="67"/>
      <c r="D38" s="67">
        <f t="shared" si="6"/>
        <v>0</v>
      </c>
      <c r="E38" s="67"/>
      <c r="F38" s="67"/>
      <c r="G38" s="67">
        <f t="shared" si="5"/>
        <v>0</v>
      </c>
    </row>
    <row r="39" spans="1:7" ht="12.75">
      <c r="A39" s="129" t="s">
        <v>399</v>
      </c>
      <c r="B39" s="67"/>
      <c r="C39" s="67"/>
      <c r="D39" s="67">
        <f t="shared" si="6"/>
        <v>0</v>
      </c>
      <c r="E39" s="67"/>
      <c r="F39" s="67"/>
      <c r="G39" s="67">
        <f t="shared" si="5"/>
        <v>0</v>
      </c>
    </row>
    <row r="40" spans="1:7" ht="12.75">
      <c r="A40" s="129" t="s">
        <v>398</v>
      </c>
      <c r="B40" s="67"/>
      <c r="C40" s="67"/>
      <c r="D40" s="67">
        <f t="shared" si="6"/>
        <v>0</v>
      </c>
      <c r="E40" s="67"/>
      <c r="F40" s="67"/>
      <c r="G40" s="67">
        <f t="shared" si="5"/>
        <v>0</v>
      </c>
    </row>
    <row r="41" spans="1:7" ht="12.75">
      <c r="A41" s="128"/>
      <c r="B41" s="67"/>
      <c r="C41" s="67"/>
      <c r="D41" s="67"/>
      <c r="E41" s="67"/>
      <c r="F41" s="67"/>
      <c r="G41" s="67"/>
    </row>
    <row r="42" spans="1:7" ht="12.75">
      <c r="A42" s="127" t="s">
        <v>397</v>
      </c>
      <c r="B42" s="64">
        <f>SUM(B43:B46)</f>
        <v>0</v>
      </c>
      <c r="C42" s="64">
        <f>SUM(C43:C46)</f>
        <v>0</v>
      </c>
      <c r="D42" s="64">
        <f>SUM(D43:D46)</f>
        <v>0</v>
      </c>
      <c r="E42" s="64">
        <f>SUM(E43:E46)</f>
        <v>0</v>
      </c>
      <c r="F42" s="64">
        <f>SUM(F43:F46)</f>
        <v>0</v>
      </c>
      <c r="G42" s="64">
        <f>D42-E42</f>
        <v>0</v>
      </c>
    </row>
    <row r="43" spans="1:7" ht="12.75">
      <c r="A43" s="129" t="s">
        <v>396</v>
      </c>
      <c r="B43" s="67"/>
      <c r="C43" s="67"/>
      <c r="D43" s="67">
        <f>B43+C43</f>
        <v>0</v>
      </c>
      <c r="E43" s="67"/>
      <c r="F43" s="67"/>
      <c r="G43" s="67">
        <f>D43-E43</f>
        <v>0</v>
      </c>
    </row>
    <row r="44" spans="1:7" ht="25.5">
      <c r="A44" s="5" t="s">
        <v>395</v>
      </c>
      <c r="B44" s="67"/>
      <c r="C44" s="67"/>
      <c r="D44" s="67">
        <f>B44+C44</f>
        <v>0</v>
      </c>
      <c r="E44" s="67"/>
      <c r="F44" s="67"/>
      <c r="G44" s="67">
        <f>D44-E44</f>
        <v>0</v>
      </c>
    </row>
    <row r="45" spans="1:7" ht="12.75">
      <c r="A45" s="129" t="s">
        <v>394</v>
      </c>
      <c r="B45" s="67"/>
      <c r="C45" s="67"/>
      <c r="D45" s="67">
        <f>B45+C45</f>
        <v>0</v>
      </c>
      <c r="E45" s="67"/>
      <c r="F45" s="67"/>
      <c r="G45" s="67">
        <f>D45-E45</f>
        <v>0</v>
      </c>
    </row>
    <row r="46" spans="1:7" ht="12.75">
      <c r="A46" s="129" t="s">
        <v>393</v>
      </c>
      <c r="B46" s="67"/>
      <c r="C46" s="67"/>
      <c r="D46" s="67">
        <f>B46+C46</f>
        <v>0</v>
      </c>
      <c r="E46" s="67"/>
      <c r="F46" s="67"/>
      <c r="G46" s="67">
        <f>D46-E46</f>
        <v>0</v>
      </c>
    </row>
    <row r="47" spans="1:7" ht="12.75">
      <c r="A47" s="128"/>
      <c r="B47" s="67"/>
      <c r="C47" s="67"/>
      <c r="D47" s="67"/>
      <c r="E47" s="67"/>
      <c r="F47" s="67"/>
      <c r="G47" s="67"/>
    </row>
    <row r="48" spans="1:7" ht="12.75">
      <c r="A48" s="127" t="s">
        <v>425</v>
      </c>
      <c r="B48" s="64">
        <f>B49+B59+B68+B79</f>
        <v>5566044996</v>
      </c>
      <c r="C48" s="64">
        <f>C49+C59+C68+C79</f>
        <v>113707276.02</v>
      </c>
      <c r="D48" s="64">
        <f>D49+D59+D68+D79</f>
        <v>5679752272.02</v>
      </c>
      <c r="E48" s="64">
        <f>E49+E59+E68+E79</f>
        <v>631228687.16</v>
      </c>
      <c r="F48" s="64">
        <f>F49+F59+F68+F79</f>
        <v>598854513.11</v>
      </c>
      <c r="G48" s="64">
        <f aca="true" t="shared" si="7" ref="G48:G57">D48-E48</f>
        <v>5048523584.860001</v>
      </c>
    </row>
    <row r="49" spans="1:7" ht="12.75">
      <c r="A49" s="127" t="s">
        <v>424</v>
      </c>
      <c r="B49" s="64">
        <f>SUM(B50:B57)</f>
        <v>0</v>
      </c>
      <c r="C49" s="64">
        <f>SUM(C50:C57)</f>
        <v>0</v>
      </c>
      <c r="D49" s="64">
        <f>SUM(D50:D57)</f>
        <v>0</v>
      </c>
      <c r="E49" s="64">
        <f>SUM(E50:E57)</f>
        <v>0</v>
      </c>
      <c r="F49" s="64">
        <f>SUM(F50:F57)</f>
        <v>0</v>
      </c>
      <c r="G49" s="64">
        <f t="shared" si="7"/>
        <v>0</v>
      </c>
    </row>
    <row r="50" spans="1:7" ht="12.75">
      <c r="A50" s="129" t="s">
        <v>423</v>
      </c>
      <c r="B50" s="67"/>
      <c r="C50" s="67"/>
      <c r="D50" s="67">
        <f aca="true" t="shared" si="8" ref="D50:D57">B50+C50</f>
        <v>0</v>
      </c>
      <c r="E50" s="67"/>
      <c r="F50" s="67"/>
      <c r="G50" s="67">
        <f t="shared" si="7"/>
        <v>0</v>
      </c>
    </row>
    <row r="51" spans="1:7" ht="12.75">
      <c r="A51" s="129" t="s">
        <v>422</v>
      </c>
      <c r="B51" s="67"/>
      <c r="C51" s="67"/>
      <c r="D51" s="67">
        <f t="shared" si="8"/>
        <v>0</v>
      </c>
      <c r="E51" s="67"/>
      <c r="F51" s="67"/>
      <c r="G51" s="67">
        <f t="shared" si="7"/>
        <v>0</v>
      </c>
    </row>
    <row r="52" spans="1:7" ht="12.75">
      <c r="A52" s="129" t="s">
        <v>421</v>
      </c>
      <c r="B52" s="67"/>
      <c r="C52" s="67"/>
      <c r="D52" s="67">
        <f t="shared" si="8"/>
        <v>0</v>
      </c>
      <c r="E52" s="67"/>
      <c r="F52" s="67"/>
      <c r="G52" s="67">
        <f t="shared" si="7"/>
        <v>0</v>
      </c>
    </row>
    <row r="53" spans="1:7" ht="12.75">
      <c r="A53" s="129" t="s">
        <v>420</v>
      </c>
      <c r="B53" s="67"/>
      <c r="C53" s="67"/>
      <c r="D53" s="67">
        <f t="shared" si="8"/>
        <v>0</v>
      </c>
      <c r="E53" s="67"/>
      <c r="F53" s="67"/>
      <c r="G53" s="67">
        <f t="shared" si="7"/>
        <v>0</v>
      </c>
    </row>
    <row r="54" spans="1:7" ht="12.75">
      <c r="A54" s="129" t="s">
        <v>419</v>
      </c>
      <c r="B54" s="67"/>
      <c r="C54" s="67"/>
      <c r="D54" s="67">
        <f t="shared" si="8"/>
        <v>0</v>
      </c>
      <c r="E54" s="67"/>
      <c r="F54" s="67"/>
      <c r="G54" s="67">
        <f t="shared" si="7"/>
        <v>0</v>
      </c>
    </row>
    <row r="55" spans="1:7" ht="12.75">
      <c r="A55" s="129" t="s">
        <v>418</v>
      </c>
      <c r="B55" s="67"/>
      <c r="C55" s="67"/>
      <c r="D55" s="67">
        <f t="shared" si="8"/>
        <v>0</v>
      </c>
      <c r="E55" s="67"/>
      <c r="F55" s="67"/>
      <c r="G55" s="67">
        <f t="shared" si="7"/>
        <v>0</v>
      </c>
    </row>
    <row r="56" spans="1:7" ht="12.75">
      <c r="A56" s="129" t="s">
        <v>417</v>
      </c>
      <c r="B56" s="67"/>
      <c r="C56" s="67"/>
      <c r="D56" s="67">
        <f t="shared" si="8"/>
        <v>0</v>
      </c>
      <c r="E56" s="67"/>
      <c r="F56" s="67"/>
      <c r="G56" s="67">
        <f t="shared" si="7"/>
        <v>0</v>
      </c>
    </row>
    <row r="57" spans="1:7" ht="12.75">
      <c r="A57" s="129" t="s">
        <v>416</v>
      </c>
      <c r="B57" s="67"/>
      <c r="C57" s="67"/>
      <c r="D57" s="67">
        <f t="shared" si="8"/>
        <v>0</v>
      </c>
      <c r="E57" s="67"/>
      <c r="F57" s="67"/>
      <c r="G57" s="67">
        <f t="shared" si="7"/>
        <v>0</v>
      </c>
    </row>
    <row r="58" spans="1:7" ht="12.75">
      <c r="A58" s="128"/>
      <c r="B58" s="67"/>
      <c r="C58" s="67"/>
      <c r="D58" s="67"/>
      <c r="E58" s="67"/>
      <c r="F58" s="67"/>
      <c r="G58" s="67"/>
    </row>
    <row r="59" spans="1:7" ht="12.75">
      <c r="A59" s="127" t="s">
        <v>415</v>
      </c>
      <c r="B59" s="64">
        <f>SUM(B60:B66)</f>
        <v>5566044996</v>
      </c>
      <c r="C59" s="64">
        <f>SUM(C60:C66)</f>
        <v>113707276.02</v>
      </c>
      <c r="D59" s="64">
        <f>SUM(D60:D66)</f>
        <v>5679752272.02</v>
      </c>
      <c r="E59" s="64">
        <f>SUM(E60:E66)</f>
        <v>631228687.16</v>
      </c>
      <c r="F59" s="64">
        <f>SUM(F60:F66)</f>
        <v>598854513.11</v>
      </c>
      <c r="G59" s="64">
        <f aca="true" t="shared" si="9" ref="G59:G66">D59-E59</f>
        <v>5048523584.860001</v>
      </c>
    </row>
    <row r="60" spans="1:7" ht="12.75">
      <c r="A60" s="129" t="s">
        <v>414</v>
      </c>
      <c r="B60" s="67"/>
      <c r="C60" s="67"/>
      <c r="D60" s="67">
        <f aca="true" t="shared" si="10" ref="D60:D66">B60+C60</f>
        <v>0</v>
      </c>
      <c r="E60" s="67"/>
      <c r="F60" s="67"/>
      <c r="G60" s="67">
        <f t="shared" si="9"/>
        <v>0</v>
      </c>
    </row>
    <row r="61" spans="1:7" ht="12.75">
      <c r="A61" s="129" t="s">
        <v>413</v>
      </c>
      <c r="B61" s="67"/>
      <c r="C61" s="67"/>
      <c r="D61" s="67">
        <f t="shared" si="10"/>
        <v>0</v>
      </c>
      <c r="E61" s="67"/>
      <c r="F61" s="67"/>
      <c r="G61" s="67">
        <f t="shared" si="9"/>
        <v>0</v>
      </c>
    </row>
    <row r="62" spans="1:7" ht="12.75">
      <c r="A62" s="129" t="s">
        <v>412</v>
      </c>
      <c r="B62" s="67"/>
      <c r="C62" s="67"/>
      <c r="D62" s="67">
        <f t="shared" si="10"/>
        <v>0</v>
      </c>
      <c r="E62" s="67"/>
      <c r="F62" s="67"/>
      <c r="G62" s="67">
        <f t="shared" si="9"/>
        <v>0</v>
      </c>
    </row>
    <row r="63" spans="1:7" ht="12.75">
      <c r="A63" s="129" t="s">
        <v>411</v>
      </c>
      <c r="B63" s="67"/>
      <c r="C63" s="67"/>
      <c r="D63" s="67">
        <f t="shared" si="10"/>
        <v>0</v>
      </c>
      <c r="E63" s="67"/>
      <c r="F63" s="67"/>
      <c r="G63" s="67">
        <f t="shared" si="9"/>
        <v>0</v>
      </c>
    </row>
    <row r="64" spans="1:7" ht="12.75">
      <c r="A64" s="129" t="s">
        <v>410</v>
      </c>
      <c r="B64" s="67">
        <v>5566044996</v>
      </c>
      <c r="C64" s="67">
        <v>113707276.02</v>
      </c>
      <c r="D64" s="67">
        <f t="shared" si="10"/>
        <v>5679752272.02</v>
      </c>
      <c r="E64" s="67">
        <v>631228687.16</v>
      </c>
      <c r="F64" s="67">
        <v>598854513.11</v>
      </c>
      <c r="G64" s="67">
        <f t="shared" si="9"/>
        <v>5048523584.860001</v>
      </c>
    </row>
    <row r="65" spans="1:7" ht="12.75">
      <c r="A65" s="129" t="s">
        <v>409</v>
      </c>
      <c r="B65" s="67"/>
      <c r="C65" s="67"/>
      <c r="D65" s="67">
        <f t="shared" si="10"/>
        <v>0</v>
      </c>
      <c r="E65" s="67"/>
      <c r="F65" s="67"/>
      <c r="G65" s="67">
        <f t="shared" si="9"/>
        <v>0</v>
      </c>
    </row>
    <row r="66" spans="1:7" ht="12.75">
      <c r="A66" s="129" t="s">
        <v>408</v>
      </c>
      <c r="B66" s="67"/>
      <c r="C66" s="67"/>
      <c r="D66" s="67">
        <f t="shared" si="10"/>
        <v>0</v>
      </c>
      <c r="E66" s="67"/>
      <c r="F66" s="67"/>
      <c r="G66" s="67">
        <f t="shared" si="9"/>
        <v>0</v>
      </c>
    </row>
    <row r="67" spans="1:7" ht="12.75">
      <c r="A67" s="128"/>
      <c r="B67" s="67"/>
      <c r="C67" s="67"/>
      <c r="D67" s="67"/>
      <c r="E67" s="67"/>
      <c r="F67" s="67"/>
      <c r="G67" s="67"/>
    </row>
    <row r="68" spans="1:7" ht="12.75">
      <c r="A68" s="127" t="s">
        <v>407</v>
      </c>
      <c r="B68" s="64">
        <f>SUM(B69:B77)</f>
        <v>0</v>
      </c>
      <c r="C68" s="64">
        <f>SUM(C69:C77)</f>
        <v>0</v>
      </c>
      <c r="D68" s="64">
        <f>SUM(D69:D77)</f>
        <v>0</v>
      </c>
      <c r="E68" s="64">
        <f>SUM(E69:E77)</f>
        <v>0</v>
      </c>
      <c r="F68" s="64">
        <f>SUM(F69:F77)</f>
        <v>0</v>
      </c>
      <c r="G68" s="64">
        <f aca="true" t="shared" si="11" ref="G68:G77">D68-E68</f>
        <v>0</v>
      </c>
    </row>
    <row r="69" spans="1:7" ht="12.75">
      <c r="A69" s="129" t="s">
        <v>406</v>
      </c>
      <c r="B69" s="67"/>
      <c r="C69" s="67"/>
      <c r="D69" s="67">
        <f aca="true" t="shared" si="12" ref="D69:D77">B69+C69</f>
        <v>0</v>
      </c>
      <c r="E69" s="67"/>
      <c r="F69" s="67"/>
      <c r="G69" s="67">
        <f t="shared" si="11"/>
        <v>0</v>
      </c>
    </row>
    <row r="70" spans="1:7" ht="12.75">
      <c r="A70" s="129" t="s">
        <v>405</v>
      </c>
      <c r="B70" s="67"/>
      <c r="C70" s="67"/>
      <c r="D70" s="67">
        <f t="shared" si="12"/>
        <v>0</v>
      </c>
      <c r="E70" s="67"/>
      <c r="F70" s="67"/>
      <c r="G70" s="67">
        <f t="shared" si="11"/>
        <v>0</v>
      </c>
    </row>
    <row r="71" spans="1:7" ht="12.75">
      <c r="A71" s="129" t="s">
        <v>404</v>
      </c>
      <c r="B71" s="67"/>
      <c r="C71" s="67"/>
      <c r="D71" s="67">
        <f t="shared" si="12"/>
        <v>0</v>
      </c>
      <c r="E71" s="67"/>
      <c r="F71" s="67"/>
      <c r="G71" s="67">
        <f t="shared" si="11"/>
        <v>0</v>
      </c>
    </row>
    <row r="72" spans="1:7" ht="12.75">
      <c r="A72" s="129" t="s">
        <v>403</v>
      </c>
      <c r="B72" s="67"/>
      <c r="C72" s="67"/>
      <c r="D72" s="67">
        <f t="shared" si="12"/>
        <v>0</v>
      </c>
      <c r="E72" s="67"/>
      <c r="F72" s="67"/>
      <c r="G72" s="67">
        <f t="shared" si="11"/>
        <v>0</v>
      </c>
    </row>
    <row r="73" spans="1:7" ht="12.75">
      <c r="A73" s="129" t="s">
        <v>402</v>
      </c>
      <c r="B73" s="67"/>
      <c r="C73" s="67"/>
      <c r="D73" s="67">
        <f t="shared" si="12"/>
        <v>0</v>
      </c>
      <c r="E73" s="67"/>
      <c r="F73" s="67"/>
      <c r="G73" s="67">
        <f t="shared" si="11"/>
        <v>0</v>
      </c>
    </row>
    <row r="74" spans="1:7" ht="12.75">
      <c r="A74" s="129" t="s">
        <v>401</v>
      </c>
      <c r="B74" s="67"/>
      <c r="C74" s="67"/>
      <c r="D74" s="67">
        <f t="shared" si="12"/>
        <v>0</v>
      </c>
      <c r="E74" s="67"/>
      <c r="F74" s="67"/>
      <c r="G74" s="67">
        <f t="shared" si="11"/>
        <v>0</v>
      </c>
    </row>
    <row r="75" spans="1:7" ht="12.75">
      <c r="A75" s="129" t="s">
        <v>400</v>
      </c>
      <c r="B75" s="67"/>
      <c r="C75" s="67"/>
      <c r="D75" s="67">
        <f t="shared" si="12"/>
        <v>0</v>
      </c>
      <c r="E75" s="67"/>
      <c r="F75" s="67"/>
      <c r="G75" s="67">
        <f t="shared" si="11"/>
        <v>0</v>
      </c>
    </row>
    <row r="76" spans="1:7" ht="12.75">
      <c r="A76" s="129" t="s">
        <v>399</v>
      </c>
      <c r="B76" s="67"/>
      <c r="C76" s="67"/>
      <c r="D76" s="67">
        <f t="shared" si="12"/>
        <v>0</v>
      </c>
      <c r="E76" s="67"/>
      <c r="F76" s="67"/>
      <c r="G76" s="67">
        <f t="shared" si="11"/>
        <v>0</v>
      </c>
    </row>
    <row r="77" spans="1:7" ht="12.75">
      <c r="A77" s="131" t="s">
        <v>398</v>
      </c>
      <c r="B77" s="130"/>
      <c r="C77" s="130"/>
      <c r="D77" s="130">
        <f t="shared" si="12"/>
        <v>0</v>
      </c>
      <c r="E77" s="130"/>
      <c r="F77" s="130"/>
      <c r="G77" s="130">
        <f t="shared" si="11"/>
        <v>0</v>
      </c>
    </row>
    <row r="78" spans="1:7" ht="12.75">
      <c r="A78" s="128"/>
      <c r="B78" s="67"/>
      <c r="C78" s="67"/>
      <c r="D78" s="67"/>
      <c r="E78" s="67"/>
      <c r="F78" s="67"/>
      <c r="G78" s="67"/>
    </row>
    <row r="79" spans="1:7" ht="12.75">
      <c r="A79" s="127" t="s">
        <v>397</v>
      </c>
      <c r="B79" s="64">
        <f>SUM(B80:B83)</f>
        <v>0</v>
      </c>
      <c r="C79" s="64">
        <f>SUM(C80:C83)</f>
        <v>0</v>
      </c>
      <c r="D79" s="64">
        <f>SUM(D80:D83)</f>
        <v>0</v>
      </c>
      <c r="E79" s="64">
        <f>SUM(E80:E83)</f>
        <v>0</v>
      </c>
      <c r="F79" s="64">
        <f>SUM(F80:F83)</f>
        <v>0</v>
      </c>
      <c r="G79" s="64">
        <f>D79-E79</f>
        <v>0</v>
      </c>
    </row>
    <row r="80" spans="1:7" ht="12.75">
      <c r="A80" s="129" t="s">
        <v>396</v>
      </c>
      <c r="B80" s="67"/>
      <c r="C80" s="67"/>
      <c r="D80" s="67">
        <f>B80+C80</f>
        <v>0</v>
      </c>
      <c r="E80" s="67"/>
      <c r="F80" s="67"/>
      <c r="G80" s="67">
        <f>D80-E80</f>
        <v>0</v>
      </c>
    </row>
    <row r="81" spans="1:7" ht="25.5">
      <c r="A81" s="5" t="s">
        <v>395</v>
      </c>
      <c r="B81" s="67"/>
      <c r="C81" s="67"/>
      <c r="D81" s="67">
        <f>B81+C81</f>
        <v>0</v>
      </c>
      <c r="E81" s="67"/>
      <c r="F81" s="67"/>
      <c r="G81" s="67">
        <f>D81-E81</f>
        <v>0</v>
      </c>
    </row>
    <row r="82" spans="1:7" ht="12.75">
      <c r="A82" s="129" t="s">
        <v>394</v>
      </c>
      <c r="B82" s="67"/>
      <c r="C82" s="67"/>
      <c r="D82" s="67">
        <f>B82+C82</f>
        <v>0</v>
      </c>
      <c r="E82" s="67"/>
      <c r="F82" s="67"/>
      <c r="G82" s="67">
        <f>D82-E82</f>
        <v>0</v>
      </c>
    </row>
    <row r="83" spans="1:7" ht="12.75">
      <c r="A83" s="129" t="s">
        <v>393</v>
      </c>
      <c r="B83" s="67"/>
      <c r="C83" s="67"/>
      <c r="D83" s="67">
        <f>B83+C83</f>
        <v>0</v>
      </c>
      <c r="E83" s="67"/>
      <c r="F83" s="67"/>
      <c r="G83" s="67">
        <f>D83-E83</f>
        <v>0</v>
      </c>
    </row>
    <row r="84" spans="1:7" ht="12.75">
      <c r="A84" s="128"/>
      <c r="B84" s="67"/>
      <c r="C84" s="67"/>
      <c r="D84" s="67"/>
      <c r="E84" s="67"/>
      <c r="F84" s="67"/>
      <c r="G84" s="67"/>
    </row>
    <row r="85" spans="1:7" ht="12.75">
      <c r="A85" s="127" t="s">
        <v>244</v>
      </c>
      <c r="B85" s="64">
        <f aca="true" t="shared" si="13" ref="B85:G85">B11+B48</f>
        <v>5700265996</v>
      </c>
      <c r="C85" s="64">
        <f t="shared" si="13"/>
        <v>113898820.57</v>
      </c>
      <c r="D85" s="64">
        <f t="shared" si="13"/>
        <v>5814164816.570001</v>
      </c>
      <c r="E85" s="64">
        <f t="shared" si="13"/>
        <v>650642626.67</v>
      </c>
      <c r="F85" s="64">
        <f t="shared" si="13"/>
        <v>613069624.4300001</v>
      </c>
      <c r="G85" s="64">
        <f t="shared" si="13"/>
        <v>5163522189.900001</v>
      </c>
    </row>
    <row r="86" spans="1:7" ht="13.5" thickBot="1">
      <c r="A86" s="126"/>
      <c r="B86" s="125"/>
      <c r="C86" s="125"/>
      <c r="D86" s="125"/>
      <c r="E86" s="125"/>
      <c r="F86" s="125"/>
      <c r="G86" s="12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3"/>
  <rowBreaks count="1" manualBreakCount="1">
    <brk id="77" max="255" man="1"/>
  </rowBreaks>
  <legacyDrawing r:id="rId2"/>
  <oleObjects>
    <oleObject progId="Excel.Sheet.12" shapeId="1079528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J12" sqref="J12"/>
    </sheetView>
  </sheetViews>
  <sheetFormatPr defaultColWidth="11.421875" defaultRowHeight="15"/>
  <sheetData>
    <row r="1" spans="1:7" ht="15">
      <c r="A1" s="185" t="s">
        <v>428</v>
      </c>
      <c r="B1" s="185"/>
      <c r="C1" s="185"/>
      <c r="D1" s="185"/>
      <c r="E1" s="185"/>
      <c r="F1" s="185"/>
      <c r="G1" s="185"/>
    </row>
    <row r="2" ht="15.75" thickBot="1"/>
    <row r="3" spans="1:7" ht="15">
      <c r="A3" s="186" t="s">
        <v>429</v>
      </c>
      <c r="B3" s="187"/>
      <c r="C3" s="187"/>
      <c r="D3" s="187"/>
      <c r="E3" s="187"/>
      <c r="F3" s="187"/>
      <c r="G3" s="188"/>
    </row>
    <row r="4" spans="1:7" ht="15">
      <c r="A4" s="189" t="s">
        <v>325</v>
      </c>
      <c r="B4" s="190"/>
      <c r="C4" s="190"/>
      <c r="D4" s="190"/>
      <c r="E4" s="190"/>
      <c r="F4" s="190"/>
      <c r="G4" s="191"/>
    </row>
    <row r="5" spans="1:7" ht="15">
      <c r="A5" s="189" t="s">
        <v>430</v>
      </c>
      <c r="B5" s="190"/>
      <c r="C5" s="190"/>
      <c r="D5" s="190"/>
      <c r="E5" s="190"/>
      <c r="F5" s="190"/>
      <c r="G5" s="191"/>
    </row>
    <row r="6" spans="1:7" ht="15">
      <c r="A6" s="189" t="s">
        <v>431</v>
      </c>
      <c r="B6" s="190"/>
      <c r="C6" s="190"/>
      <c r="D6" s="190"/>
      <c r="E6" s="190"/>
      <c r="F6" s="190"/>
      <c r="G6" s="191"/>
    </row>
    <row r="7" spans="1:7" ht="15.75" thickBot="1">
      <c r="A7" s="192" t="s">
        <v>1</v>
      </c>
      <c r="B7" s="193"/>
      <c r="C7" s="193"/>
      <c r="D7" s="193"/>
      <c r="E7" s="193"/>
      <c r="F7" s="193"/>
      <c r="G7" s="194"/>
    </row>
    <row r="8" spans="1:7" ht="15.75" thickBot="1">
      <c r="A8" s="195" t="s">
        <v>2</v>
      </c>
      <c r="B8" s="196" t="s">
        <v>323</v>
      </c>
      <c r="C8" s="197"/>
      <c r="D8" s="197"/>
      <c r="E8" s="197"/>
      <c r="F8" s="198"/>
      <c r="G8" s="199" t="s">
        <v>322</v>
      </c>
    </row>
    <row r="9" spans="1:7" ht="17.25" thickBot="1">
      <c r="A9" s="200"/>
      <c r="B9" s="201" t="s">
        <v>242</v>
      </c>
      <c r="C9" s="201" t="s">
        <v>321</v>
      </c>
      <c r="D9" s="201" t="s">
        <v>320</v>
      </c>
      <c r="E9" s="201" t="s">
        <v>432</v>
      </c>
      <c r="F9" s="201" t="s">
        <v>210</v>
      </c>
      <c r="G9" s="202"/>
    </row>
    <row r="10" spans="1:7" ht="33">
      <c r="A10" s="203" t="s">
        <v>433</v>
      </c>
      <c r="B10" s="204">
        <f>B11+B12+B13+B16+B17+B20</f>
        <v>56108600</v>
      </c>
      <c r="C10" s="204">
        <f>C11+C12+C13+C16+C17+C20</f>
        <v>666639.52</v>
      </c>
      <c r="D10" s="204">
        <f>D11+D12+D13+D16+D17+D20</f>
        <v>56775239.52</v>
      </c>
      <c r="E10" s="204">
        <f>E11+E12+E13+E16+E17+E20</f>
        <v>7934362.24</v>
      </c>
      <c r="F10" s="204">
        <f>F11+F12+F13+F16+F17+F20</f>
        <v>7292475.36</v>
      </c>
      <c r="G10" s="205">
        <f>D10-E10</f>
        <v>48840877.28</v>
      </c>
    </row>
    <row r="11" spans="1:7" ht="24.75">
      <c r="A11" s="206" t="s">
        <v>434</v>
      </c>
      <c r="B11" s="207"/>
      <c r="C11" s="207"/>
      <c r="D11" s="207"/>
      <c r="E11" s="207"/>
      <c r="F11" s="207"/>
      <c r="G11" s="208">
        <f aca="true" t="shared" si="0" ref="G11:G20">D11-E11</f>
        <v>0</v>
      </c>
    </row>
    <row r="12" spans="1:7" ht="15">
      <c r="A12" s="206" t="s">
        <v>435</v>
      </c>
      <c r="B12" s="207">
        <v>56108600</v>
      </c>
      <c r="C12" s="207">
        <v>666639.52</v>
      </c>
      <c r="D12" s="207">
        <v>56775239.52</v>
      </c>
      <c r="E12" s="207">
        <v>7934362.24</v>
      </c>
      <c r="F12" s="207">
        <v>7292475.36</v>
      </c>
      <c r="G12" s="207">
        <v>48840877.28</v>
      </c>
    </row>
    <row r="13" spans="1:7" ht="16.5">
      <c r="A13" s="206" t="s">
        <v>436</v>
      </c>
      <c r="B13" s="207">
        <f>B14+B15</f>
        <v>0</v>
      </c>
      <c r="C13" s="207">
        <f>C14+C15</f>
        <v>0</v>
      </c>
      <c r="D13" s="207">
        <f>D14+D15</f>
        <v>0</v>
      </c>
      <c r="E13" s="207">
        <f>E14+E15</f>
        <v>0</v>
      </c>
      <c r="F13" s="207">
        <f>F14+F15</f>
        <v>0</v>
      </c>
      <c r="G13" s="208">
        <f t="shared" si="0"/>
        <v>0</v>
      </c>
    </row>
    <row r="14" spans="1:7" ht="16.5">
      <c r="A14" s="206" t="s">
        <v>437</v>
      </c>
      <c r="B14" s="207"/>
      <c r="C14" s="207"/>
      <c r="D14" s="207"/>
      <c r="E14" s="207"/>
      <c r="F14" s="207"/>
      <c r="G14" s="208">
        <f t="shared" si="0"/>
        <v>0</v>
      </c>
    </row>
    <row r="15" spans="1:7" ht="24.75">
      <c r="A15" s="206" t="s">
        <v>438</v>
      </c>
      <c r="B15" s="207"/>
      <c r="C15" s="207"/>
      <c r="D15" s="207"/>
      <c r="E15" s="207"/>
      <c r="F15" s="207"/>
      <c r="G15" s="208">
        <f t="shared" si="0"/>
        <v>0</v>
      </c>
    </row>
    <row r="16" spans="1:7" ht="16.5">
      <c r="A16" s="206" t="s">
        <v>439</v>
      </c>
      <c r="B16" s="207"/>
      <c r="C16" s="207"/>
      <c r="D16" s="207"/>
      <c r="E16" s="207"/>
      <c r="F16" s="207"/>
      <c r="G16" s="208">
        <f t="shared" si="0"/>
        <v>0</v>
      </c>
    </row>
    <row r="17" spans="1:7" ht="59.25">
      <c r="A17" s="209" t="s">
        <v>440</v>
      </c>
      <c r="B17" s="210">
        <f>B18+B19</f>
        <v>0</v>
      </c>
      <c r="C17" s="210">
        <f>C18+C19</f>
        <v>0</v>
      </c>
      <c r="D17" s="210">
        <f>D18+D19</f>
        <v>0</v>
      </c>
      <c r="E17" s="210">
        <f>E18+E19</f>
        <v>0</v>
      </c>
      <c r="F17" s="210">
        <f>F18+F19</f>
        <v>0</v>
      </c>
      <c r="G17" s="208">
        <f t="shared" si="0"/>
        <v>0</v>
      </c>
    </row>
    <row r="18" spans="1:7" ht="16.5">
      <c r="A18" s="211" t="s">
        <v>441</v>
      </c>
      <c r="B18" s="207"/>
      <c r="C18" s="207"/>
      <c r="D18" s="207"/>
      <c r="E18" s="207"/>
      <c r="F18" s="207"/>
      <c r="G18" s="208">
        <f t="shared" si="0"/>
        <v>0</v>
      </c>
    </row>
    <row r="19" spans="1:7" ht="16.5">
      <c r="A19" s="211" t="s">
        <v>442</v>
      </c>
      <c r="B19" s="207"/>
      <c r="C19" s="207"/>
      <c r="D19" s="207"/>
      <c r="E19" s="207"/>
      <c r="F19" s="207"/>
      <c r="G19" s="208">
        <f t="shared" si="0"/>
        <v>0</v>
      </c>
    </row>
    <row r="20" spans="1:7" ht="16.5">
      <c r="A20" s="206" t="s">
        <v>443</v>
      </c>
      <c r="B20" s="207"/>
      <c r="C20" s="207"/>
      <c r="D20" s="207"/>
      <c r="E20" s="207"/>
      <c r="F20" s="207"/>
      <c r="G20" s="208">
        <f t="shared" si="0"/>
        <v>0</v>
      </c>
    </row>
    <row r="21" spans="1:7" ht="15">
      <c r="A21" s="206"/>
      <c r="B21" s="204"/>
      <c r="C21" s="204"/>
      <c r="D21" s="204"/>
      <c r="E21" s="204"/>
      <c r="F21" s="204"/>
      <c r="G21" s="205"/>
    </row>
    <row r="22" spans="1:7" ht="33">
      <c r="A22" s="203" t="s">
        <v>444</v>
      </c>
      <c r="B22" s="204">
        <f>B23+B24+B25+B28+B29+B32</f>
        <v>5348794811</v>
      </c>
      <c r="C22" s="204">
        <f>C23+C24+C25+C28+C29+C32</f>
        <v>-32450804</v>
      </c>
      <c r="D22" s="204">
        <f>D23+D24+D25+D28+D29+D32</f>
        <v>5316344007</v>
      </c>
      <c r="E22" s="204">
        <f>E23+E24+E25+E28+E29+E32</f>
        <v>592337567.07</v>
      </c>
      <c r="F22" s="204">
        <f>F23+F24+F25+F28+F29+F32</f>
        <v>292337567.07</v>
      </c>
      <c r="G22" s="205">
        <f>D22-E22</f>
        <v>4724006439.93</v>
      </c>
    </row>
    <row r="23" spans="1:7" ht="24.75">
      <c r="A23" s="206" t="s">
        <v>434</v>
      </c>
      <c r="B23" s="204"/>
      <c r="C23" s="204"/>
      <c r="D23" s="204"/>
      <c r="E23" s="204"/>
      <c r="F23" s="204"/>
      <c r="G23" s="208">
        <f aca="true" t="shared" si="1" ref="G23:G32">D23-E23</f>
        <v>0</v>
      </c>
    </row>
    <row r="24" spans="1:7" ht="15">
      <c r="A24" s="206" t="s">
        <v>435</v>
      </c>
      <c r="B24" s="207">
        <v>5348794811</v>
      </c>
      <c r="C24" s="207">
        <v>-32450804</v>
      </c>
      <c r="D24" s="207">
        <v>5316344007</v>
      </c>
      <c r="E24" s="207">
        <v>592337567.07</v>
      </c>
      <c r="F24" s="207">
        <v>292337567.07</v>
      </c>
      <c r="G24" s="207">
        <v>4724006439.93</v>
      </c>
    </row>
    <row r="25" spans="1:7" ht="16.5">
      <c r="A25" s="206" t="s">
        <v>436</v>
      </c>
      <c r="B25" s="204">
        <f>B26+B27</f>
        <v>0</v>
      </c>
      <c r="C25" s="204">
        <f>C26+C27</f>
        <v>0</v>
      </c>
      <c r="D25" s="204">
        <f>D26+D27</f>
        <v>0</v>
      </c>
      <c r="E25" s="204">
        <f>E26+E27</f>
        <v>0</v>
      </c>
      <c r="F25" s="204">
        <f>F26+F27</f>
        <v>0</v>
      </c>
      <c r="G25" s="208">
        <f t="shared" si="1"/>
        <v>0</v>
      </c>
    </row>
    <row r="26" spans="1:7" ht="16.5">
      <c r="A26" s="206" t="s">
        <v>437</v>
      </c>
      <c r="B26" s="204"/>
      <c r="C26" s="204"/>
      <c r="D26" s="204"/>
      <c r="E26" s="204"/>
      <c r="F26" s="204"/>
      <c r="G26" s="208">
        <f t="shared" si="1"/>
        <v>0</v>
      </c>
    </row>
    <row r="27" spans="1:7" ht="24.75">
      <c r="A27" s="206" t="s">
        <v>438</v>
      </c>
      <c r="B27" s="204"/>
      <c r="C27" s="204"/>
      <c r="D27" s="204"/>
      <c r="E27" s="204"/>
      <c r="F27" s="204"/>
      <c r="G27" s="208">
        <f t="shared" si="1"/>
        <v>0</v>
      </c>
    </row>
    <row r="28" spans="1:7" ht="16.5">
      <c r="A28" s="206" t="s">
        <v>439</v>
      </c>
      <c r="B28" s="204"/>
      <c r="C28" s="204"/>
      <c r="D28" s="204"/>
      <c r="E28" s="204"/>
      <c r="F28" s="204"/>
      <c r="G28" s="208">
        <f t="shared" si="1"/>
        <v>0</v>
      </c>
    </row>
    <row r="29" spans="1:7" ht="57.75">
      <c r="A29" s="206" t="s">
        <v>440</v>
      </c>
      <c r="B29" s="204">
        <f>B30+B31</f>
        <v>0</v>
      </c>
      <c r="C29" s="204">
        <f>C30+C31</f>
        <v>0</v>
      </c>
      <c r="D29" s="204">
        <f>D30+D31</f>
        <v>0</v>
      </c>
      <c r="E29" s="204">
        <f>E30+E31</f>
        <v>0</v>
      </c>
      <c r="F29" s="204">
        <f>F30+F31</f>
        <v>0</v>
      </c>
      <c r="G29" s="208">
        <f t="shared" si="1"/>
        <v>0</v>
      </c>
    </row>
    <row r="30" spans="1:7" ht="16.5">
      <c r="A30" s="211" t="s">
        <v>441</v>
      </c>
      <c r="B30" s="204"/>
      <c r="C30" s="204"/>
      <c r="D30" s="204"/>
      <c r="E30" s="204"/>
      <c r="F30" s="204"/>
      <c r="G30" s="208">
        <f t="shared" si="1"/>
        <v>0</v>
      </c>
    </row>
    <row r="31" spans="1:7" ht="16.5">
      <c r="A31" s="211" t="s">
        <v>442</v>
      </c>
      <c r="B31" s="204"/>
      <c r="C31" s="204"/>
      <c r="D31" s="204"/>
      <c r="E31" s="204"/>
      <c r="F31" s="204"/>
      <c r="G31" s="208">
        <f t="shared" si="1"/>
        <v>0</v>
      </c>
    </row>
    <row r="32" spans="1:7" ht="16.5">
      <c r="A32" s="206" t="s">
        <v>443</v>
      </c>
      <c r="B32" s="204"/>
      <c r="C32" s="204"/>
      <c r="D32" s="204"/>
      <c r="E32" s="204"/>
      <c r="F32" s="204"/>
      <c r="G32" s="208">
        <f t="shared" si="1"/>
        <v>0</v>
      </c>
    </row>
    <row r="33" spans="1:7" ht="41.25">
      <c r="A33" s="203" t="s">
        <v>445</v>
      </c>
      <c r="B33" s="204">
        <f>B10+B22</f>
        <v>5404903411</v>
      </c>
      <c r="C33" s="204">
        <f>C10+C22</f>
        <v>-31784164.48</v>
      </c>
      <c r="D33" s="204">
        <f>D10+D22</f>
        <v>5373119246.52</v>
      </c>
      <c r="E33" s="204">
        <f>E10+E22</f>
        <v>600271929.3100001</v>
      </c>
      <c r="F33" s="204">
        <f>F10+F22</f>
        <v>299630042.43</v>
      </c>
      <c r="G33" s="205">
        <f>D33-E33</f>
        <v>4772847317.21</v>
      </c>
    </row>
    <row r="34" spans="1:7" ht="15.75" thickBot="1">
      <c r="A34" s="212"/>
      <c r="B34" s="213"/>
      <c r="C34" s="213"/>
      <c r="D34" s="213"/>
      <c r="E34" s="213"/>
      <c r="F34" s="213"/>
      <c r="G34" s="214"/>
    </row>
  </sheetData>
  <sheetProtection/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2020-04-28T19:03:26Z</dcterms:modified>
  <cp:category/>
  <cp:version/>
  <cp:contentType/>
  <cp:contentStatus/>
</cp:coreProperties>
</file>