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<sst xmlns="http://schemas.openxmlformats.org/spreadsheetml/2006/main" count="690" uniqueCount="454">
  <si>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</si>
  <si>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</si>
  <si>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</si>
  <si>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</si>
  <si>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</si>
  <si>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</si>
  <si>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</si>
  <si>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</si>
  <si>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</si>
  <si>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</si>
  <si>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</si>
  <si>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</si>
  <si>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</si>
  <si>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</si>
  <si>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</si>
  <si>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</si>
  <si>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</si>
  <si>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</si>
  <si>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</si>
  <si>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</si>
  <si>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</si>
  <si>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</si>
  <si>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</si>
  <si>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</si>
  <si>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</si>
  <si>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</si>
  <si>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</si>
  <si>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</si>
  <si>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</si>
  <si>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</si>
  <si>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</si>
  <si>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</si>
  <si>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</si>
  <si>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</si>
  <si>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</si>
  <si>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</si>
  <si>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</si>
  <si>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</si>
  <si>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</si>
  <si>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</si>
  <si>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</si>
  <si>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</si>
  <si>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</si>
  <si>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</si>
  <si>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</si>
  <si>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</si>
  <si>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</si>
  <si>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</si>
  <si>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</si>
  <si>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</si>
  <si>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</si>
  <si>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</si>
  <si>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</si>
  <si>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</si>
  <si>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</si>
  <si>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</si>
  <si>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</si>
  <si>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</si>
  <si>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</si>
  <si>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</si>
  <si>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</si>
  <si>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</si>
  <si>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</si>
  <si>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</si>
  <si>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</si>
  <si>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</si>
  <si>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</si>
  <si>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</si>
  <si>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</si>
  <si>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</si>
  <si>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</si>
  <si>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</si>
  <si>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</si>
  <si>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</si>
  <si>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</si>
  <si>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</si>
  <si>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</si>
  <si>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</si>
  <si>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</si>
  <si>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</si>
  <si>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</si>
  <si>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</si>
  <si>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</si>
  <si>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</si>
  <si>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</si>
  <si>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</si>
  <si>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</si>
  <si>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</si>
  <si>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</si>
  <si>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</si>
  <si>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</si>
  <si>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</si>
  <si>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</si>
  <si>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</si>
  <si>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</si>
  <si>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</si>
  <si>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</si>
  <si>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</si>
  <si>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</si>
  <si>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</si>
  <si>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</si>
  <si>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</si>
  <si>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</si>
  <si>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</si>
  <si>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</si>
  <si>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</si>
  <si>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</si>
  <si>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</si>
  <si>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</si>
  <si>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</si>
  <si>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</si>
  <si>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</si>
  <si>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</si>
  <si>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</si>
  <si>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</si>
  <si>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</si>
  <si>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</si>
  <si>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</si>
  <si>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</si>
  <si>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</si>
  <si>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</si>
  <si>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2019 y al 30 de Junio de 2020 (b)</t>
  </si>
  <si>
    <t>2020 (d)</t>
  </si>
  <si>
    <t>31 de diciembre de 2019 (e)</t>
  </si>
  <si>
    <t xml:space="preserve">Mtro. Mario Alberto Bojalil Bojalil </t>
  </si>
  <si>
    <t>C.P. Oscar Rugerio Flores</t>
  </si>
  <si>
    <t>Director</t>
  </si>
  <si>
    <t>Jefe del Departamento Administrativo</t>
  </si>
  <si>
    <t>Informe Analítico de la Deuda Pública y Otros Pasivos - LDF</t>
  </si>
  <si>
    <t>Del 1 de Enero al 30 de Junio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</si>
  <si>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</si>
  <si>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</si>
  <si>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</si>
  <si>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</si>
  <si>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</si>
  <si>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</si>
  <si>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</si>
  <si>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</si>
  <si>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</si>
  <si>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</si>
  <si>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</si>
  <si>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</si>
  <si>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</si>
  <si>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</si>
  <si>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</si>
  <si>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</si>
  <si>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</si>
  <si>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</si>
  <si>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</si>
  <si>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</si>
  <si>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</si>
  <si>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</si>
  <si>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</si>
  <si>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</si>
  <si>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</si>
  <si>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</si>
  <si>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</si>
  <si>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</si>
  <si>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</si>
  <si>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</si>
  <si>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</si>
  <si>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</si>
  <si>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</si>
  <si>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</si>
  <si>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</si>
  <si>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</si>
  <si>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</si>
  <si>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</si>
  <si>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</si>
  <si>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</si>
  <si>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</si>
  <si>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</si>
  <si>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</si>
  <si>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</si>
  <si>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</si>
  <si>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</si>
  <si>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</si>
  <si>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</si>
  <si>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</si>
  <si>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</si>
  <si>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</si>
  <si>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</si>
  <si>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</si>
  <si>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</si>
  <si>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</si>
  <si>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</si>
  <si>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</si>
  <si>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</si>
  <si>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</si>
  <si>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</si>
  <si>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</si>
  <si>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</si>
  <si>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</si>
  <si>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</si>
  <si>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</si>
  <si>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</si>
  <si>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</si>
  <si>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</si>
  <si>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</si>
  <si>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</si>
  <si>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</si>
  <si>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</si>
  <si>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</si>
  <si>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</si>
  <si>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</si>
  <si>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</si>
  <si>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</si>
  <si>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</si>
  <si>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</si>
  <si>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</si>
  <si>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</si>
  <si>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</si>
  <si>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</si>
  <si>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</si>
  <si>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</si>
  <si>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</si>
  <si>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</si>
  <si>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</si>
  <si>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</si>
  <si>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</si>
  <si>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</si>
  <si>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</si>
  <si>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</si>
  <si>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</si>
  <si>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</si>
  <si>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</si>
  <si>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</si>
  <si>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</si>
  <si>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</si>
  <si>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</si>
  <si>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</si>
  <si>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</si>
  <si>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</si>
  <si>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</si>
  <si>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</si>
  <si>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</si>
  <si>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</si>
  <si>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</si>
  <si>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</si>
  <si>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</si>
  <si>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</si>
  <si>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</si>
  <si>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</si>
  <si>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</si>
  <si>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</si>
  <si>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</si>
  <si>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</si>
  <si>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</si>
  <si>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</si>
  <si>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</si>
  <si>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</si>
  <si>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</si>
  <si>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</si>
  <si>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</si>
  <si>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</si>
  <si>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</si>
  <si>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</si>
  <si>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</si>
  <si>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</si>
  <si>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</si>
  <si>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</si>
  <si>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</si>
  <si>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</si>
  <si>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</si>
  <si>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</si>
  <si>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</si>
  <si>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</si>
  <si>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</si>
  <si>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</si>
  <si>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</si>
  <si>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</si>
  <si>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</si>
  <si>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</si>
  <si>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</si>
  <si>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</si>
  <si>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</si>
  <si>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</si>
  <si>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</si>
  <si>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</si>
  <si>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</si>
  <si>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</si>
  <si>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</si>
  <si>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</si>
  <si>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</si>
  <si>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</si>
  <si>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</si>
  <si>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</si>
  <si>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</si>
  <si>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</si>
  <si>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</si>
  <si>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</si>
  <si>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</si>
  <si>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</si>
  <si>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</si>
  <si>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</si>
  <si>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</si>
  <si>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</si>
  <si>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</si>
  <si>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</si>
  <si>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</si>
  <si>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</si>
  <si>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</si>
  <si>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</si>
  <si>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</si>
  <si>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</si>
  <si>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</si>
  <si>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</si>
  <si>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</si>
  <si>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</si>
  <si>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</si>
  <si>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</si>
  <si>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</si>
  <si>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</si>
  <si>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</si>
  <si>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</si>
  <si>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</si>
  <si>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</si>
  <si>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</si>
  <si>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</si>
  <si>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</si>
  <si>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</si>
  <si>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</si>
  <si>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</si>
  <si>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</si>
  <si>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</si>
  <si>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</si>
  <si>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</si>
  <si>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</si>
  <si>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</si>
  <si>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</si>
  <si>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</si>
  <si>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</si>
  <si>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</si>
  <si>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</si>
  <si>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</si>
  <si>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</si>
  <si>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</si>
  <si>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</si>
  <si>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</si>
  <si>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</si>
  <si>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</si>
  <si>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</si>
  <si>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</si>
  <si>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</si>
  <si>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</si>
  <si>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</si>
  <si>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</si>
  <si>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</si>
  <si>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</si>
  <si>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</si>
  <si>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</si>
  <si>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</si>
  <si>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</si>
  <si>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</si>
  <si>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</si>
  <si>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</si>
  <si>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</si>
  <si>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</si>
  <si>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</si>
  <si>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</si>
  <si>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</si>
  <si>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</si>
  <si>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</si>
  <si>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</si>
  <si>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</si>
  <si>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</si>
  <si>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</si>
  <si>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</si>
  <si>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</si>
  <si>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</si>
  <si>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</si>
  <si>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</si>
  <si>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</si>
  <si>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</si>
  <si>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</si>
  <si>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</si>
  <si>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</si>
  <si>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</si>
  <si>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</si>
  <si>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</si>
  <si>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</si>
  <si>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</si>
  <si>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</si>
  <si>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</si>
  <si>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</si>
  <si>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</si>
  <si>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</si>
  <si>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</si>
  <si>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</si>
  <si>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</si>
  <si>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</si>
  <si>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</si>
  <si>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</si>
  <si>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</si>
  <si>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</si>
  <si>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</si>
  <si>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</si>
  <si>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</si>
  <si>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</si>
  <si>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</si>
  <si>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</si>
  <si>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</si>
  <si>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</si>
  <si>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</si>
  <si>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</si>
  <si>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</si>
  <si>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</si>
  <si>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</si>
  <si>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</si>
  <si>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</si>
  <si>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</si>
  <si>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</si>
  <si>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</si>
  <si>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</si>
  <si>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</si>
  <si>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</si>
  <si>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</si>
  <si>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</si>
  <si>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</si>
  <si>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</si>
  <si>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</si>
  <si>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</si>
  <si>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</si>
  <si>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</si>
  <si>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</si>
  <si>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</si>
  <si>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</si>
  <si>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</si>
  <si>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</si>
  <si>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</si>
  <si>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</si>
  <si>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</si>
  <si>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</si>
  <si>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</si>
  <si>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</si>
  <si>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</si>
  <si>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</si>
  <si>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</si>
  <si>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</si>
  <si>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</si>
  <si>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</si>
  <si>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</si>
  <si>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</si>
  <si>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</si>
  <si>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</si>
  <si>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</si>
  <si>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</si>
  <si>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</si>
  <si>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</si>
  <si>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</si>
  <si>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</si>
  <si>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</si>
  <si>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</si>
  <si>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Director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</si>
</sst>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6" fillId="0" borderId="17" xfId="0" applyFont="1" applyBorder="1" applyAlignment="1">
      <alignment vertical="center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18" xfId="0" applyNumberFormat="1" applyFont="1" applyFill="1" applyBorder="1" applyAlignment="1">
      <alignment vertical="center"/>
    </xf>
    <xf numFmtId="164" fontId="47" fillId="33" borderId="19" xfId="0" applyNumberFormat="1" applyFont="1" applyFill="1" applyBorder="1" applyAlignment="1">
      <alignment horizontal="center" vertical="center" wrapText="1"/>
    </xf>
    <xf numFmtId="164" fontId="46" fillId="0" borderId="15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5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right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2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0" borderId="12" xfId="0" applyNumberFormat="1" applyFont="1" applyBorder="1" applyAlignment="1">
      <alignment horizontal="lef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2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23" xfId="0" applyNumberFormat="1" applyFont="1" applyBorder="1" applyAlignment="1">
      <alignment horizontal="left" vertical="center" indent="1"/>
    </xf>
    <xf numFmtId="164" fontId="46" fillId="0" borderId="24" xfId="0" applyNumberFormat="1" applyFont="1" applyBorder="1" applyAlignment="1">
      <alignment horizontal="right" vertical="center"/>
    </xf>
    <xf numFmtId="164" fontId="46" fillId="0" borderId="24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indent="3"/>
    </xf>
    <xf numFmtId="0" fontId="46" fillId="0" borderId="13" xfId="0" applyFont="1" applyBorder="1" applyAlignment="1">
      <alignment/>
    </xf>
    <xf numFmtId="0" fontId="46" fillId="0" borderId="25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164" fontId="47" fillId="0" borderId="28" xfId="0" applyNumberFormat="1" applyFont="1" applyBorder="1" applyAlignment="1">
      <alignment horizontal="right" vertical="center"/>
    </xf>
    <xf numFmtId="0" fontId="47" fillId="0" borderId="2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justify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indent="2"/>
    </xf>
    <xf numFmtId="164" fontId="46" fillId="0" borderId="24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7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 indent="2"/>
    </xf>
    <xf numFmtId="0" fontId="47" fillId="0" borderId="21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4" fillId="35" borderId="0" xfId="0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30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46" fillId="0" borderId="30" xfId="0" applyFont="1" applyBorder="1" applyAlignment="1">
      <alignment/>
    </xf>
    <xf numFmtId="0" fontId="0" fillId="0" borderId="0" xfId="0" applyAlignment="1">
      <alignment/>
    </xf>
    <xf numFmtId="0" fontId="46" fillId="0" borderId="30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164" fontId="46" fillId="0" borderId="0" xfId="0" applyNumberFormat="1" applyFont="1" applyBorder="1" applyAlignment="1">
      <alignment horizontal="right" vertical="center"/>
    </xf>
    <xf numFmtId="0" fontId="54" fillId="35" borderId="31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 vertical="top" wrapText="1"/>
      <protection locked="0"/>
    </xf>
    <xf numFmtId="0" fontId="47" fillId="33" borderId="14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30" xfId="0" applyFont="1" applyBorder="1" applyAlignment="1">
      <alignment horizontal="center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64" fontId="52" fillId="0" borderId="3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164" fontId="47" fillId="33" borderId="14" xfId="0" applyNumberFormat="1" applyFont="1" applyFill="1" applyBorder="1" applyAlignment="1">
      <alignment vertical="center"/>
    </xf>
    <xf numFmtId="164" fontId="47" fillId="33" borderId="21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6" fillId="0" borderId="33" xfId="0" applyNumberFormat="1" applyFont="1" applyBorder="1" applyAlignment="1">
      <alignment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center"/>
    </xf>
    <xf numFmtId="0" fontId="46" fillId="0" borderId="3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94</xdr:row>
      <xdr:rowOff>0</xdr:rowOff>
    </xdr:from>
    <xdr:to>
      <xdr:col>1</xdr:col>
      <xdr:colOff>3638550</xdr:colOff>
      <xdr:row>97</xdr:row>
      <xdr:rowOff>180975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323850" y="17354550"/>
          <a:ext cx="36385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Mario Alberto Bojalil Bojalil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</a:t>
          </a:r>
        </a:p>
      </xdr:txBody>
    </xdr:sp>
    <xdr:clientData/>
  </xdr:twoCellAnchor>
  <xdr:twoCellAnchor>
    <xdr:from>
      <xdr:col>2</xdr:col>
      <xdr:colOff>9525</xdr:colOff>
      <xdr:row>93</xdr:row>
      <xdr:rowOff>171450</xdr:rowOff>
    </xdr:from>
    <xdr:to>
      <xdr:col>4</xdr:col>
      <xdr:colOff>1266825</xdr:colOff>
      <xdr:row>97</xdr:row>
      <xdr:rowOff>152400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981575" y="17335500"/>
          <a:ext cx="36385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Oscar Rugerio Flores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6" sqref="B2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0" t="s">
        <v>120</v>
      </c>
      <c r="C2" s="171"/>
      <c r="D2" s="171"/>
      <c r="E2" s="171"/>
      <c r="F2" s="171"/>
      <c r="G2" s="172"/>
    </row>
    <row r="3" spans="2:7" ht="12.75">
      <c r="B3" s="173" t="s">
        <v>0</v>
      </c>
      <c r="C3" s="174"/>
      <c r="D3" s="174"/>
      <c r="E3" s="174"/>
      <c r="F3" s="174"/>
      <c r="G3" s="175"/>
    </row>
    <row r="4" spans="2:7" ht="12.75">
      <c r="B4" s="173" t="s">
        <v>121</v>
      </c>
      <c r="C4" s="174"/>
      <c r="D4" s="174"/>
      <c r="E4" s="174"/>
      <c r="F4" s="174"/>
      <c r="G4" s="175"/>
    </row>
    <row r="5" spans="2:7" ht="13.5" thickBot="1">
      <c r="B5" s="176" t="s">
        <v>1</v>
      </c>
      <c r="C5" s="177"/>
      <c r="D5" s="177"/>
      <c r="E5" s="177"/>
      <c r="F5" s="177"/>
      <c r="G5" s="17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4775626.11</v>
      </c>
      <c r="D9" s="9">
        <f>SUM(D10:D16)</f>
        <v>4802657.61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18480.62</v>
      </c>
      <c r="D11" s="9">
        <v>45512.12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4757145.49</v>
      </c>
      <c r="D13" s="9">
        <v>4757145.49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391809.75</v>
      </c>
      <c r="D17" s="9">
        <f>SUM(D18:D24)</f>
        <v>374809.75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391809.75</v>
      </c>
      <c r="D20" s="9">
        <v>374809.75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36113.51</v>
      </c>
      <c r="G31" s="9">
        <f>SUM(G32:G37)</f>
        <v>11046.04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36113.51</v>
      </c>
      <c r="G33" s="9">
        <v>11046.04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5167435.86</v>
      </c>
      <c r="D47" s="9">
        <f>D9+D17+D25+D31+D37+D38+D41</f>
        <v>5177467.36</v>
      </c>
      <c r="E47" s="8" t="s">
        <v>82</v>
      </c>
      <c r="F47" s="9">
        <f>F9+F19+F23+F26+F27+F31+F38+F42</f>
        <v>36113.51</v>
      </c>
      <c r="G47" s="9">
        <f>G9+G19+G23+G26+G27+G31+G38+G42</f>
        <v>11046.04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713669.33</v>
      </c>
      <c r="D53" s="9">
        <v>713669.33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8000</v>
      </c>
      <c r="D54" s="9">
        <v>8000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36113.51</v>
      </c>
      <c r="G59" s="9">
        <f>G47+G57</f>
        <v>11046.04</v>
      </c>
    </row>
    <row r="60" spans="2:7" ht="25.5">
      <c r="B60" s="6" t="s">
        <v>102</v>
      </c>
      <c r="C60" s="9">
        <f>SUM(C50:C58)</f>
        <v>721669.33</v>
      </c>
      <c r="D60" s="9">
        <f>SUM(D50:D58)</f>
        <v>721669.33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5889105.19</v>
      </c>
      <c r="D62" s="9">
        <f>D47+D60</f>
        <v>5899136.69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5852991.68</v>
      </c>
      <c r="G68" s="9">
        <f>SUM(G69:G73)</f>
        <v>5888090.649999999</v>
      </c>
    </row>
    <row r="69" spans="2:7" ht="12.75">
      <c r="B69" s="10"/>
      <c r="C69" s="9"/>
      <c r="D69" s="9"/>
      <c r="E69" s="11" t="s">
        <v>110</v>
      </c>
      <c r="F69" s="9">
        <v>-35098.97</v>
      </c>
      <c r="G69" s="9">
        <v>401226.75</v>
      </c>
    </row>
    <row r="70" spans="2:7" ht="12.75">
      <c r="B70" s="10"/>
      <c r="C70" s="9"/>
      <c r="D70" s="9"/>
      <c r="E70" s="11" t="s">
        <v>111</v>
      </c>
      <c r="F70" s="9">
        <v>612488.13</v>
      </c>
      <c r="G70" s="9">
        <v>211261.38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5275602.52</v>
      </c>
      <c r="G73" s="9">
        <v>5275602.52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5852991.68</v>
      </c>
      <c r="G79" s="9">
        <f>G63+G68+G75</f>
        <v>5888090.649999999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5889105.1899999995</v>
      </c>
      <c r="G81" s="9">
        <f>G59+G79</f>
        <v>5899136.6899999995</v>
      </c>
    </row>
    <row r="82" spans="2:7" ht="13.5" thickBot="1">
      <c r="B82" s="16"/>
      <c r="C82" s="17"/>
      <c r="D82" s="17"/>
      <c r="E82" s="18"/>
      <c r="F82" s="19"/>
      <c r="G82" s="19"/>
    </row>
    <row r="84" s="154" customFormat="1" ht="12.75" customHeight="1"/>
    <row r="85" s="154" customFormat="1" ht="12.75" customHeight="1"/>
    <row r="86" s="154" customFormat="1" ht="12.75" customHeight="1"/>
    <row r="87" s="154" customFormat="1" ht="12.75" customHeight="1"/>
    <row r="88" s="154" customFormat="1" ht="12.75" customHeight="1"/>
    <row r="89" s="154" customFormat="1" ht="12.75" customHeight="1"/>
    <row r="90" spans="2:6" s="154" customFormat="1" ht="12.75" customHeight="1">
      <c r="B90" s="1"/>
      <c r="C90" s="2"/>
      <c r="D90" s="2"/>
      <c r="E90" s="1"/>
      <c r="F90" s="2"/>
    </row>
    <row r="91" spans="2:6" s="154" customFormat="1" ht="12.75" customHeight="1">
      <c r="B91" s="1"/>
      <c r="C91" s="2"/>
      <c r="D91" s="2"/>
      <c r="E91" s="1"/>
      <c r="F91" s="2"/>
    </row>
    <row r="92" spans="2:6" ht="12.75">
      <c r="B92" s="168" t="s">
        <v>124</v>
      </c>
      <c r="C92" s="168"/>
      <c r="E92" s="168" t="s">
        <v>125</v>
      </c>
      <c r="F92" s="168"/>
    </row>
    <row r="93" spans="2:6" ht="12.75">
      <c r="B93" s="169" t="s">
        <v>126</v>
      </c>
      <c r="C93" s="169"/>
      <c r="E93" s="169" t="s">
        <v>127</v>
      </c>
      <c r="F93" s="169"/>
    </row>
  </sheetData>
  <sheetProtection/>
  <mergeCells count="8">
    <mergeCell ref="B92:C92"/>
    <mergeCell ref="E92:F92"/>
    <mergeCell ref="B93:C93"/>
    <mergeCell ref="E93:F93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1" sqref="F51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84" t="s">
        <v>120</v>
      </c>
      <c r="C2" s="185"/>
      <c r="D2" s="185"/>
      <c r="E2" s="185"/>
      <c r="F2" s="185"/>
      <c r="G2" s="185"/>
      <c r="H2" s="185"/>
      <c r="I2" s="186"/>
    </row>
    <row r="3" spans="2:9" ht="13.5" thickBot="1">
      <c r="B3" s="187" t="s">
        <v>128</v>
      </c>
      <c r="C3" s="188"/>
      <c r="D3" s="188"/>
      <c r="E3" s="188"/>
      <c r="F3" s="188"/>
      <c r="G3" s="188"/>
      <c r="H3" s="188"/>
      <c r="I3" s="189"/>
    </row>
    <row r="4" spans="2:9" ht="13.5" thickBot="1">
      <c r="B4" s="187" t="s">
        <v>129</v>
      </c>
      <c r="C4" s="188"/>
      <c r="D4" s="188"/>
      <c r="E4" s="188"/>
      <c r="F4" s="188"/>
      <c r="G4" s="188"/>
      <c r="H4" s="188"/>
      <c r="I4" s="189"/>
    </row>
    <row r="5" spans="2:9" ht="13.5" thickBot="1">
      <c r="B5" s="187" t="s">
        <v>1</v>
      </c>
      <c r="C5" s="188"/>
      <c r="D5" s="188"/>
      <c r="E5" s="188"/>
      <c r="F5" s="188"/>
      <c r="G5" s="188"/>
      <c r="H5" s="188"/>
      <c r="I5" s="189"/>
    </row>
    <row r="6" spans="2:9" ht="76.5">
      <c r="B6" s="24" t="s">
        <v>130</v>
      </c>
      <c r="C6" s="24" t="s">
        <v>131</v>
      </c>
      <c r="D6" s="24" t="s">
        <v>132</v>
      </c>
      <c r="E6" s="24" t="s">
        <v>133</v>
      </c>
      <c r="F6" s="24" t="s">
        <v>134</v>
      </c>
      <c r="G6" s="24" t="s">
        <v>135</v>
      </c>
      <c r="H6" s="24" t="s">
        <v>136</v>
      </c>
      <c r="I6" s="24" t="s">
        <v>137</v>
      </c>
    </row>
    <row r="7" spans="2:9" ht="13.5" thickBot="1">
      <c r="B7" s="25" t="s">
        <v>138</v>
      </c>
      <c r="C7" s="25" t="s">
        <v>139</v>
      </c>
      <c r="D7" s="25" t="s">
        <v>140</v>
      </c>
      <c r="E7" s="25" t="s">
        <v>141</v>
      </c>
      <c r="F7" s="25" t="s">
        <v>142</v>
      </c>
      <c r="G7" s="25" t="s">
        <v>143</v>
      </c>
      <c r="H7" s="25" t="s">
        <v>144</v>
      </c>
      <c r="I7" s="25" t="s">
        <v>145</v>
      </c>
    </row>
    <row r="8" spans="2:9" ht="12.75" customHeight="1">
      <c r="B8" s="26" t="s">
        <v>146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147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148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149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150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151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152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153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154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155</v>
      </c>
      <c r="C17" s="27">
        <v>11046.04</v>
      </c>
      <c r="D17" s="30"/>
      <c r="E17" s="30"/>
      <c r="F17" s="30"/>
      <c r="G17" s="29">
        <v>36113.51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156</v>
      </c>
      <c r="C19" s="27">
        <f>C8+C17</f>
        <v>11046.04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36113.51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157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158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159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160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161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162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163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164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90" t="s">
        <v>165</v>
      </c>
      <c r="C31" s="190"/>
      <c r="D31" s="190"/>
      <c r="E31" s="190"/>
      <c r="F31" s="190"/>
      <c r="G31" s="190"/>
      <c r="H31" s="190"/>
      <c r="I31" s="190"/>
    </row>
    <row r="32" spans="2:9" ht="12.75">
      <c r="B32" s="37" t="s">
        <v>166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82" t="s">
        <v>167</v>
      </c>
      <c r="C34" s="182" t="s">
        <v>168</v>
      </c>
      <c r="D34" s="182" t="s">
        <v>169</v>
      </c>
      <c r="E34" s="41" t="s">
        <v>170</v>
      </c>
      <c r="F34" s="182" t="s">
        <v>171</v>
      </c>
      <c r="G34" s="41" t="s">
        <v>172</v>
      </c>
      <c r="H34" s="38"/>
      <c r="I34" s="38"/>
    </row>
    <row r="35" spans="2:9" ht="15.75" customHeight="1" thickBot="1">
      <c r="B35" s="183"/>
      <c r="C35" s="183"/>
      <c r="D35" s="183"/>
      <c r="E35" s="42" t="s">
        <v>173</v>
      </c>
      <c r="F35" s="183"/>
      <c r="G35" s="42" t="s">
        <v>174</v>
      </c>
      <c r="H35" s="38"/>
      <c r="I35" s="38"/>
    </row>
    <row r="36" spans="2:9" ht="12.75">
      <c r="B36" s="43" t="s">
        <v>175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176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177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178</v>
      </c>
      <c r="C39" s="45"/>
      <c r="D39" s="45"/>
      <c r="E39" s="45"/>
      <c r="F39" s="45"/>
      <c r="G39" s="45"/>
      <c r="H39" s="38"/>
      <c r="I39" s="38"/>
    </row>
    <row r="48" spans="2:9" s="155" customFormat="1" ht="12.75" customHeight="1">
      <c r="B48" s="179"/>
      <c r="C48" s="179"/>
      <c r="D48" s="152"/>
      <c r="E48" s="2"/>
      <c r="F48" s="181"/>
      <c r="G48" s="181"/>
      <c r="H48" s="181"/>
      <c r="I48" s="181"/>
    </row>
    <row r="49" spans="2:9" s="155" customFormat="1" ht="15" customHeight="1">
      <c r="B49" s="168" t="s">
        <v>124</v>
      </c>
      <c r="C49" s="168"/>
      <c r="D49" s="153"/>
      <c r="E49" s="2"/>
      <c r="F49" s="168" t="s">
        <v>125</v>
      </c>
      <c r="G49" s="168"/>
      <c r="H49" s="168"/>
      <c r="I49" s="168"/>
    </row>
    <row r="50" spans="2:9" s="155" customFormat="1" ht="12.75" customHeight="1">
      <c r="B50" s="180" t="s">
        <v>453</v>
      </c>
      <c r="C50" s="180"/>
      <c r="E50" s="2"/>
      <c r="F50" s="169" t="s">
        <v>127</v>
      </c>
      <c r="G50" s="169"/>
      <c r="H50" s="169"/>
      <c r="I50" s="169"/>
    </row>
    <row r="51" spans="3:7" s="155" customFormat="1" ht="12.75" customHeight="1">
      <c r="C51" s="1"/>
      <c r="D51" s="2"/>
      <c r="E51" s="2"/>
      <c r="F51" s="1"/>
      <c r="G51" s="2"/>
    </row>
    <row r="52" s="155" customFormat="1" ht="12.75" customHeight="1"/>
    <row r="53" s="155" customFormat="1" ht="12.75" customHeight="1"/>
  </sheetData>
  <sheetProtection/>
  <mergeCells count="15">
    <mergeCell ref="C34:C35"/>
    <mergeCell ref="D34:D35"/>
    <mergeCell ref="F34:F35"/>
    <mergeCell ref="B2:I2"/>
    <mergeCell ref="B3:I3"/>
    <mergeCell ref="B4:I4"/>
    <mergeCell ref="B5:I5"/>
    <mergeCell ref="B31:I31"/>
    <mergeCell ref="B34:B35"/>
    <mergeCell ref="B48:C48"/>
    <mergeCell ref="B49:C49"/>
    <mergeCell ref="B50:C50"/>
    <mergeCell ref="F48:I48"/>
    <mergeCell ref="F50:I50"/>
    <mergeCell ref="F49:I49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K28" sqref="K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4" t="s">
        <v>120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15.75" thickBot="1">
      <c r="B3" s="187" t="s">
        <v>179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5.75" thickBot="1">
      <c r="B4" s="187" t="s">
        <v>129</v>
      </c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2:12" ht="15.75" thickBot="1">
      <c r="B5" s="187" t="s">
        <v>1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02">
      <c r="B6" s="46" t="s">
        <v>180</v>
      </c>
      <c r="C6" s="47" t="s">
        <v>181</v>
      </c>
      <c r="D6" s="47" t="s">
        <v>182</v>
      </c>
      <c r="E6" s="47" t="s">
        <v>183</v>
      </c>
      <c r="F6" s="47" t="s">
        <v>184</v>
      </c>
      <c r="G6" s="47" t="s">
        <v>185</v>
      </c>
      <c r="H6" s="47" t="s">
        <v>186</v>
      </c>
      <c r="I6" s="47" t="s">
        <v>187</v>
      </c>
      <c r="J6" s="47" t="s">
        <v>188</v>
      </c>
      <c r="K6" s="47" t="s">
        <v>189</v>
      </c>
      <c r="L6" s="47" t="s">
        <v>190</v>
      </c>
    </row>
    <row r="7" spans="2:12" ht="15.75" thickBot="1">
      <c r="B7" s="25" t="s">
        <v>138</v>
      </c>
      <c r="C7" s="25" t="s">
        <v>139</v>
      </c>
      <c r="D7" s="25" t="s">
        <v>140</v>
      </c>
      <c r="E7" s="25" t="s">
        <v>141</v>
      </c>
      <c r="F7" s="25" t="s">
        <v>142</v>
      </c>
      <c r="G7" s="25" t="s">
        <v>191</v>
      </c>
      <c r="H7" s="25" t="s">
        <v>144</v>
      </c>
      <c r="I7" s="25" t="s">
        <v>145</v>
      </c>
      <c r="J7" s="25" t="s">
        <v>192</v>
      </c>
      <c r="K7" s="25" t="s">
        <v>193</v>
      </c>
      <c r="L7" s="25" t="s">
        <v>194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195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197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198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199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200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201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202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203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204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205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30" spans="3:10" ht="15">
      <c r="C30" s="192"/>
      <c r="D30" s="192"/>
      <c r="E30" s="192"/>
      <c r="H30" s="157"/>
      <c r="I30" s="157"/>
      <c r="J30" s="157"/>
    </row>
    <row r="31" spans="3:10" ht="15">
      <c r="C31" s="191" t="s">
        <v>124</v>
      </c>
      <c r="D31" s="191"/>
      <c r="E31" s="191"/>
      <c r="H31" s="191" t="s">
        <v>125</v>
      </c>
      <c r="I31" s="191"/>
      <c r="J31" s="191"/>
    </row>
    <row r="32" spans="3:10" ht="15">
      <c r="C32" s="191" t="s">
        <v>126</v>
      </c>
      <c r="D32" s="191"/>
      <c r="E32" s="191"/>
      <c r="H32" s="191" t="s">
        <v>127</v>
      </c>
      <c r="I32" s="191"/>
      <c r="J32" s="191"/>
    </row>
  </sheetData>
  <sheetProtection/>
  <mergeCells count="9">
    <mergeCell ref="C32:E32"/>
    <mergeCell ref="H31:J31"/>
    <mergeCell ref="H32:J32"/>
    <mergeCell ref="B2:L2"/>
    <mergeCell ref="B3:L3"/>
    <mergeCell ref="B4:L4"/>
    <mergeCell ref="B5:L5"/>
    <mergeCell ref="C30:E30"/>
    <mergeCell ref="C31:E31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7" sqref="A87:IV8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0" t="s">
        <v>120</v>
      </c>
      <c r="C2" s="171"/>
      <c r="D2" s="171"/>
      <c r="E2" s="172"/>
    </row>
    <row r="3" spans="2:5" ht="12.75">
      <c r="B3" s="200" t="s">
        <v>206</v>
      </c>
      <c r="C3" s="201"/>
      <c r="D3" s="201"/>
      <c r="E3" s="202"/>
    </row>
    <row r="4" spans="2:5" ht="12.75">
      <c r="B4" s="200" t="s">
        <v>129</v>
      </c>
      <c r="C4" s="201"/>
      <c r="D4" s="201"/>
      <c r="E4" s="202"/>
    </row>
    <row r="5" spans="2:5" ht="13.5" thickBot="1">
      <c r="B5" s="203" t="s">
        <v>1</v>
      </c>
      <c r="C5" s="204"/>
      <c r="D5" s="204"/>
      <c r="E5" s="205"/>
    </row>
    <row r="6" spans="2:5" ht="13.5" thickBot="1">
      <c r="B6" s="55"/>
      <c r="C6" s="55"/>
      <c r="D6" s="55"/>
      <c r="E6" s="55"/>
    </row>
    <row r="7" spans="2:5" ht="12.75">
      <c r="B7" s="206" t="s">
        <v>2</v>
      </c>
      <c r="C7" s="21" t="s">
        <v>207</v>
      </c>
      <c r="D7" s="208" t="s">
        <v>208</v>
      </c>
      <c r="E7" s="21" t="s">
        <v>209</v>
      </c>
    </row>
    <row r="8" spans="2:5" ht="13.5" thickBot="1">
      <c r="B8" s="207"/>
      <c r="C8" s="22" t="s">
        <v>210</v>
      </c>
      <c r="D8" s="209"/>
      <c r="E8" s="22" t="s">
        <v>211</v>
      </c>
    </row>
    <row r="9" spans="2:5" ht="12.75">
      <c r="B9" s="56" t="s">
        <v>212</v>
      </c>
      <c r="C9" s="57">
        <f>SUM(C10:C12)</f>
        <v>2394298</v>
      </c>
      <c r="D9" s="57">
        <f>SUM(D10:D12)</f>
        <v>953516.7</v>
      </c>
      <c r="E9" s="57">
        <f>SUM(E10:E12)</f>
        <v>953516.7</v>
      </c>
    </row>
    <row r="10" spans="2:5" ht="12.75">
      <c r="B10" s="58" t="s">
        <v>213</v>
      </c>
      <c r="C10" s="59">
        <v>2394298</v>
      </c>
      <c r="D10" s="59">
        <v>953516.7</v>
      </c>
      <c r="E10" s="59">
        <v>953516.7</v>
      </c>
    </row>
    <row r="11" spans="2:5" ht="12.75">
      <c r="B11" s="58" t="s">
        <v>214</v>
      </c>
      <c r="C11" s="59"/>
      <c r="D11" s="59"/>
      <c r="E11" s="59"/>
    </row>
    <row r="12" spans="2:5" ht="12.75">
      <c r="B12" s="58" t="s">
        <v>215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216</v>
      </c>
      <c r="C14" s="57">
        <f>SUM(C15:C16)</f>
        <v>2394298</v>
      </c>
      <c r="D14" s="57">
        <f>SUM(D15:D16)</f>
        <v>988615.67</v>
      </c>
      <c r="E14" s="57">
        <f>SUM(E15:E16)</f>
        <v>988615.67</v>
      </c>
    </row>
    <row r="15" spans="2:5" ht="12.75">
      <c r="B15" s="58" t="s">
        <v>217</v>
      </c>
      <c r="C15" s="59">
        <v>2394298</v>
      </c>
      <c r="D15" s="59">
        <v>988615.67</v>
      </c>
      <c r="E15" s="59">
        <v>988615.67</v>
      </c>
    </row>
    <row r="16" spans="2:5" ht="12.75">
      <c r="B16" s="58" t="s">
        <v>218</v>
      </c>
      <c r="C16" s="59"/>
      <c r="D16" s="59"/>
      <c r="E16" s="59"/>
    </row>
    <row r="17" spans="2:5" ht="12.75">
      <c r="B17" s="60"/>
      <c r="C17" s="59"/>
      <c r="D17" s="59"/>
      <c r="E17" s="59"/>
    </row>
    <row r="18" spans="2:5" ht="12.75">
      <c r="B18" s="56" t="s">
        <v>219</v>
      </c>
      <c r="C18" s="61"/>
      <c r="D18" s="57">
        <f>SUM(D19:D20)</f>
        <v>0</v>
      </c>
      <c r="E18" s="57">
        <f>SUM(E19:E20)</f>
        <v>0</v>
      </c>
    </row>
    <row r="19" spans="2:5" ht="12.75">
      <c r="B19" s="58" t="s">
        <v>220</v>
      </c>
      <c r="C19" s="61"/>
      <c r="D19" s="59"/>
      <c r="E19" s="59"/>
    </row>
    <row r="20" spans="2:5" ht="12.75">
      <c r="B20" s="58" t="s">
        <v>221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222</v>
      </c>
      <c r="C22" s="57">
        <f>C9-C14+C18</f>
        <v>0</v>
      </c>
      <c r="D22" s="56">
        <f>D9-D14+D18</f>
        <v>-35098.97000000009</v>
      </c>
      <c r="E22" s="56">
        <f>E9-E14+E18</f>
        <v>-35098.97000000009</v>
      </c>
    </row>
    <row r="23" spans="2:5" ht="12.75">
      <c r="B23" s="56"/>
      <c r="C23" s="59"/>
      <c r="D23" s="60"/>
      <c r="E23" s="60"/>
    </row>
    <row r="24" spans="2:5" ht="12.75">
      <c r="B24" s="56" t="s">
        <v>223</v>
      </c>
      <c r="C24" s="57">
        <f>C22-C12</f>
        <v>0</v>
      </c>
      <c r="D24" s="56">
        <f>D22-D12</f>
        <v>-35098.97000000009</v>
      </c>
      <c r="E24" s="56">
        <f>E22-E12</f>
        <v>-35098.97000000009</v>
      </c>
    </row>
    <row r="25" spans="2:5" ht="12.75">
      <c r="B25" s="56"/>
      <c r="C25" s="59"/>
      <c r="D25" s="60"/>
      <c r="E25" s="60"/>
    </row>
    <row r="26" spans="2:5" ht="25.5">
      <c r="B26" s="56" t="s">
        <v>224</v>
      </c>
      <c r="C26" s="57">
        <f>C24-C18</f>
        <v>0</v>
      </c>
      <c r="D26" s="57">
        <f>D24-D18</f>
        <v>-35098.97000000009</v>
      </c>
      <c r="E26" s="57">
        <f>E24-E18</f>
        <v>-35098.97000000009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99"/>
      <c r="C28" s="199"/>
      <c r="D28" s="199"/>
      <c r="E28" s="199"/>
    </row>
    <row r="29" spans="2:5" ht="13.5" thickBot="1">
      <c r="B29" s="64" t="s">
        <v>225</v>
      </c>
      <c r="C29" s="65" t="s">
        <v>226</v>
      </c>
      <c r="D29" s="65" t="s">
        <v>208</v>
      </c>
      <c r="E29" s="65" t="s">
        <v>227</v>
      </c>
    </row>
    <row r="30" spans="2:5" ht="12.75">
      <c r="B30" s="66"/>
      <c r="C30" s="59"/>
      <c r="D30" s="59"/>
      <c r="E30" s="59"/>
    </row>
    <row r="31" spans="2:5" ht="12.75">
      <c r="B31" s="56" t="s">
        <v>228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229</v>
      </c>
      <c r="C32" s="59"/>
      <c r="D32" s="60"/>
      <c r="E32" s="60"/>
    </row>
    <row r="33" spans="2:5" ht="12.75">
      <c r="B33" s="58" t="s">
        <v>230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231</v>
      </c>
      <c r="C35" s="57">
        <f>C26-C31</f>
        <v>0</v>
      </c>
      <c r="D35" s="57">
        <f>D26-D31</f>
        <v>-35098.97000000009</v>
      </c>
      <c r="E35" s="57">
        <f>E26-E31</f>
        <v>-35098.97000000009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93" t="s">
        <v>225</v>
      </c>
      <c r="C38" s="195" t="s">
        <v>232</v>
      </c>
      <c r="D38" s="197" t="s">
        <v>208</v>
      </c>
      <c r="E38" s="70" t="s">
        <v>209</v>
      </c>
    </row>
    <row r="39" spans="2:5" ht="13.5" thickBot="1">
      <c r="B39" s="194"/>
      <c r="C39" s="196"/>
      <c r="D39" s="198"/>
      <c r="E39" s="71" t="s">
        <v>227</v>
      </c>
    </row>
    <row r="40" spans="2:5" ht="12.75">
      <c r="B40" s="72"/>
      <c r="C40" s="73"/>
      <c r="D40" s="73"/>
      <c r="E40" s="73"/>
    </row>
    <row r="41" spans="2:5" ht="12.75">
      <c r="B41" s="74" t="s">
        <v>233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234</v>
      </c>
      <c r="C42" s="73"/>
      <c r="D42" s="77"/>
      <c r="E42" s="77"/>
    </row>
    <row r="43" spans="2:5" ht="12.75">
      <c r="B43" s="76" t="s">
        <v>235</v>
      </c>
      <c r="C43" s="73"/>
      <c r="D43" s="77"/>
      <c r="E43" s="77"/>
    </row>
    <row r="44" spans="2:5" ht="12.75">
      <c r="B44" s="74" t="s">
        <v>236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237</v>
      </c>
      <c r="C45" s="73"/>
      <c r="D45" s="77"/>
      <c r="E45" s="77"/>
    </row>
    <row r="46" spans="2:5" ht="12.75">
      <c r="B46" s="76" t="s">
        <v>238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239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93" t="s">
        <v>225</v>
      </c>
      <c r="C51" s="70" t="s">
        <v>207</v>
      </c>
      <c r="D51" s="197" t="s">
        <v>208</v>
      </c>
      <c r="E51" s="70" t="s">
        <v>209</v>
      </c>
    </row>
    <row r="52" spans="2:5" ht="13.5" thickBot="1">
      <c r="B52" s="194"/>
      <c r="C52" s="71" t="s">
        <v>226</v>
      </c>
      <c r="D52" s="198"/>
      <c r="E52" s="71" t="s">
        <v>227</v>
      </c>
    </row>
    <row r="53" spans="2:5" ht="12.75">
      <c r="B53" s="72"/>
      <c r="C53" s="73"/>
      <c r="D53" s="73"/>
      <c r="E53" s="73"/>
    </row>
    <row r="54" spans="2:5" ht="12.75">
      <c r="B54" s="77" t="s">
        <v>240</v>
      </c>
      <c r="C54" s="73">
        <f>C10</f>
        <v>2394298</v>
      </c>
      <c r="D54" s="77">
        <f>D10</f>
        <v>953516.7</v>
      </c>
      <c r="E54" s="77">
        <f>E10</f>
        <v>953516.7</v>
      </c>
    </row>
    <row r="55" spans="2:5" ht="12.75">
      <c r="B55" s="77"/>
      <c r="C55" s="73"/>
      <c r="D55" s="77"/>
      <c r="E55" s="77"/>
    </row>
    <row r="56" spans="2:5" ht="12.75">
      <c r="B56" s="80" t="s">
        <v>241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234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237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217</v>
      </c>
      <c r="C60" s="73">
        <f>C15</f>
        <v>2394298</v>
      </c>
      <c r="D60" s="73">
        <f>D15</f>
        <v>988615.67</v>
      </c>
      <c r="E60" s="73">
        <f>E15</f>
        <v>988615.67</v>
      </c>
    </row>
    <row r="61" spans="2:5" ht="12.75">
      <c r="B61" s="81"/>
      <c r="C61" s="73"/>
      <c r="D61" s="73"/>
      <c r="E61" s="73"/>
    </row>
    <row r="62" spans="2:5" ht="12.75">
      <c r="B62" s="81" t="s">
        <v>220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242</v>
      </c>
      <c r="C64" s="75">
        <f>C54+C56-C60+C62</f>
        <v>0</v>
      </c>
      <c r="D64" s="74">
        <f>D54+D56-D60+D62</f>
        <v>-35098.97000000009</v>
      </c>
      <c r="E64" s="74">
        <f>E54+E56-E60+E62</f>
        <v>-35098.97000000009</v>
      </c>
    </row>
    <row r="65" spans="2:5" ht="12.75">
      <c r="B65" s="83"/>
      <c r="C65" s="75"/>
      <c r="D65" s="74"/>
      <c r="E65" s="74"/>
    </row>
    <row r="66" spans="2:5" ht="25.5">
      <c r="B66" s="84" t="s">
        <v>243</v>
      </c>
      <c r="C66" s="75">
        <f>C64-C56</f>
        <v>0</v>
      </c>
      <c r="D66" s="74">
        <f>D64-D56</f>
        <v>-35098.97000000009</v>
      </c>
      <c r="E66" s="74">
        <f>E64-E56</f>
        <v>-35098.97000000009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93" t="s">
        <v>225</v>
      </c>
      <c r="C69" s="195" t="s">
        <v>232</v>
      </c>
      <c r="D69" s="197" t="s">
        <v>208</v>
      </c>
      <c r="E69" s="70" t="s">
        <v>209</v>
      </c>
    </row>
    <row r="70" spans="2:5" ht="13.5" thickBot="1">
      <c r="B70" s="194"/>
      <c r="C70" s="196"/>
      <c r="D70" s="198"/>
      <c r="E70" s="71" t="s">
        <v>227</v>
      </c>
    </row>
    <row r="71" spans="2:5" ht="12.75">
      <c r="B71" s="72"/>
      <c r="C71" s="73"/>
      <c r="D71" s="73"/>
      <c r="E71" s="73"/>
    </row>
    <row r="72" spans="2:5" ht="12.75">
      <c r="B72" s="77" t="s">
        <v>214</v>
      </c>
      <c r="C72" s="73">
        <f>C11</f>
        <v>0</v>
      </c>
      <c r="D72" s="77">
        <f>D11</f>
        <v>0</v>
      </c>
      <c r="E72" s="77">
        <f>E11</f>
        <v>0</v>
      </c>
    </row>
    <row r="73" spans="2:5" ht="12.75">
      <c r="B73" s="77"/>
      <c r="C73" s="73"/>
      <c r="D73" s="77"/>
      <c r="E73" s="77"/>
    </row>
    <row r="74" spans="2:5" ht="25.5">
      <c r="B74" s="85" t="s">
        <v>244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235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238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245</v>
      </c>
      <c r="C78" s="73">
        <f>C16</f>
        <v>0</v>
      </c>
      <c r="D78" s="73">
        <f>D16</f>
        <v>0</v>
      </c>
      <c r="E78" s="73">
        <f>E16</f>
        <v>0</v>
      </c>
    </row>
    <row r="79" spans="2:5" ht="12.75">
      <c r="B79" s="81"/>
      <c r="C79" s="73"/>
      <c r="D79" s="73"/>
      <c r="E79" s="73"/>
    </row>
    <row r="80" spans="2:5" ht="12.75">
      <c r="B80" s="81" t="s">
        <v>221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246</v>
      </c>
      <c r="C82" s="75">
        <f>C72+C74-C78+C80</f>
        <v>0</v>
      </c>
      <c r="D82" s="74">
        <f>D72+D74-D78+D80</f>
        <v>0</v>
      </c>
      <c r="E82" s="74">
        <f>E72+E74-E78+E80</f>
        <v>0</v>
      </c>
    </row>
    <row r="83" spans="2:5" ht="12.75">
      <c r="B83" s="83"/>
      <c r="C83" s="75"/>
      <c r="D83" s="74"/>
      <c r="E83" s="74"/>
    </row>
    <row r="84" spans="2:5" ht="25.5">
      <c r="B84" s="84" t="s">
        <v>247</v>
      </c>
      <c r="C84" s="75">
        <f>C82-C74</f>
        <v>0</v>
      </c>
      <c r="D84" s="74">
        <f>D82-D74</f>
        <v>0</v>
      </c>
      <c r="E84" s="74">
        <f>E82-E74</f>
        <v>0</v>
      </c>
    </row>
    <row r="85" spans="2:5" ht="13.5" thickBot="1">
      <c r="B85" s="78"/>
      <c r="C85" s="79"/>
      <c r="D85" s="78"/>
      <c r="E85" s="78"/>
    </row>
    <row r="93" ht="12.75">
      <c r="B93" s="2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3" sqref="I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70" t="s">
        <v>120</v>
      </c>
      <c r="C2" s="171"/>
      <c r="D2" s="171"/>
      <c r="E2" s="171"/>
      <c r="F2" s="171"/>
      <c r="G2" s="171"/>
      <c r="H2" s="172"/>
    </row>
    <row r="3" spans="2:8" ht="12.75">
      <c r="B3" s="200" t="s">
        <v>248</v>
      </c>
      <c r="C3" s="201"/>
      <c r="D3" s="201"/>
      <c r="E3" s="201"/>
      <c r="F3" s="201"/>
      <c r="G3" s="201"/>
      <c r="H3" s="202"/>
    </row>
    <row r="4" spans="2:8" ht="12.75">
      <c r="B4" s="200" t="s">
        <v>129</v>
      </c>
      <c r="C4" s="201"/>
      <c r="D4" s="201"/>
      <c r="E4" s="201"/>
      <c r="F4" s="201"/>
      <c r="G4" s="201"/>
      <c r="H4" s="202"/>
    </row>
    <row r="5" spans="2:8" ht="13.5" thickBot="1">
      <c r="B5" s="203" t="s">
        <v>1</v>
      </c>
      <c r="C5" s="204"/>
      <c r="D5" s="204"/>
      <c r="E5" s="204"/>
      <c r="F5" s="204"/>
      <c r="G5" s="204"/>
      <c r="H5" s="205"/>
    </row>
    <row r="6" spans="2:8" ht="13.5" thickBot="1">
      <c r="B6" s="20"/>
      <c r="C6" s="214" t="s">
        <v>249</v>
      </c>
      <c r="D6" s="215"/>
      <c r="E6" s="215"/>
      <c r="F6" s="215"/>
      <c r="G6" s="216"/>
      <c r="H6" s="212" t="s">
        <v>250</v>
      </c>
    </row>
    <row r="7" spans="2:8" ht="12.75">
      <c r="B7" s="87" t="s">
        <v>225</v>
      </c>
      <c r="C7" s="212" t="s">
        <v>251</v>
      </c>
      <c r="D7" s="208" t="s">
        <v>252</v>
      </c>
      <c r="E7" s="212" t="s">
        <v>253</v>
      </c>
      <c r="F7" s="212" t="s">
        <v>208</v>
      </c>
      <c r="G7" s="212" t="s">
        <v>254</v>
      </c>
      <c r="H7" s="217"/>
    </row>
    <row r="8" spans="2:8" ht="13.5" thickBot="1">
      <c r="B8" s="88" t="s">
        <v>138</v>
      </c>
      <c r="C8" s="213"/>
      <c r="D8" s="209"/>
      <c r="E8" s="213"/>
      <c r="F8" s="213"/>
      <c r="G8" s="213"/>
      <c r="H8" s="213"/>
    </row>
    <row r="9" spans="2:8" ht="12.75">
      <c r="B9" s="74" t="s">
        <v>255</v>
      </c>
      <c r="C9" s="89"/>
      <c r="D9" s="90"/>
      <c r="E9" s="89"/>
      <c r="F9" s="90"/>
      <c r="G9" s="90"/>
      <c r="H9" s="89"/>
    </row>
    <row r="10" spans="2:8" ht="12.75">
      <c r="B10" s="81" t="s">
        <v>256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257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258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259</v>
      </c>
      <c r="C13" s="89">
        <v>974619</v>
      </c>
      <c r="D13" s="90">
        <v>0</v>
      </c>
      <c r="E13" s="89">
        <f t="shared" si="0"/>
        <v>974619</v>
      </c>
      <c r="F13" s="90">
        <v>228810.26</v>
      </c>
      <c r="G13" s="90">
        <v>228810.26</v>
      </c>
      <c r="H13" s="89">
        <f t="shared" si="1"/>
        <v>-745808.74</v>
      </c>
    </row>
    <row r="14" spans="2:8" ht="12.75">
      <c r="B14" s="81" t="s">
        <v>260</v>
      </c>
      <c r="C14" s="89">
        <v>253975</v>
      </c>
      <c r="D14" s="90">
        <v>0</v>
      </c>
      <c r="E14" s="89">
        <f t="shared" si="0"/>
        <v>253975</v>
      </c>
      <c r="F14" s="90">
        <v>141855.14</v>
      </c>
      <c r="G14" s="90">
        <v>141855.14</v>
      </c>
      <c r="H14" s="89">
        <f t="shared" si="1"/>
        <v>-112119.85999999999</v>
      </c>
    </row>
    <row r="15" spans="2:8" ht="12.75">
      <c r="B15" s="81" t="s">
        <v>261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ht="12.75">
      <c r="B16" s="81" t="s">
        <v>262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>
      <c r="B17" s="85" t="s">
        <v>263</v>
      </c>
      <c r="C17" s="89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264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2" t="s">
        <v>265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2" t="s">
        <v>266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2" t="s">
        <v>267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2" t="s">
        <v>268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>
      <c r="B23" s="93" t="s">
        <v>269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>
      <c r="B24" s="93" t="s">
        <v>270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271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2" t="s">
        <v>272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2" t="s">
        <v>273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93" t="s">
        <v>274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>
      <c r="B29" s="85" t="s">
        <v>275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2" t="s">
        <v>276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277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2" t="s">
        <v>278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>
      <c r="B33" s="93" t="s">
        <v>279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2" t="s">
        <v>280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281</v>
      </c>
      <c r="C35" s="89">
        <v>1165704</v>
      </c>
      <c r="D35" s="90">
        <v>0</v>
      </c>
      <c r="E35" s="89">
        <f t="shared" si="0"/>
        <v>1165704</v>
      </c>
      <c r="F35" s="90">
        <v>582851.3</v>
      </c>
      <c r="G35" s="90">
        <v>582851.3</v>
      </c>
      <c r="H35" s="89">
        <f t="shared" si="3"/>
        <v>-582852.7</v>
      </c>
    </row>
    <row r="36" spans="2:8" ht="12.75">
      <c r="B36" s="81" t="s">
        <v>282</v>
      </c>
      <c r="C36" s="89">
        <f aca="true" t="shared" si="5" ref="C36:H36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ht="12.75">
      <c r="B37" s="92" t="s">
        <v>283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ht="12.75">
      <c r="B38" s="81" t="s">
        <v>284</v>
      </c>
      <c r="C38" s="89">
        <f aca="true" t="shared" si="6" ref="C38:H38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ht="12.75">
      <c r="B39" s="92" t="s">
        <v>285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2" t="s">
        <v>286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ht="12.75">
      <c r="B41" s="94"/>
      <c r="C41" s="89"/>
      <c r="D41" s="90"/>
      <c r="E41" s="89"/>
      <c r="F41" s="90"/>
      <c r="G41" s="90"/>
      <c r="H41" s="89"/>
    </row>
    <row r="42" spans="2:8" ht="25.5">
      <c r="B42" s="56" t="s">
        <v>287</v>
      </c>
      <c r="C42" s="95">
        <f aca="true" t="shared" si="7" ref="C42:H42">C10+C11+C12+C13+C14+C15+C16+C17+C29+C35+C36+C38</f>
        <v>2394298</v>
      </c>
      <c r="D42" s="96">
        <f t="shared" si="7"/>
        <v>0</v>
      </c>
      <c r="E42" s="96">
        <f t="shared" si="7"/>
        <v>2394298</v>
      </c>
      <c r="F42" s="96">
        <f t="shared" si="7"/>
        <v>953516.7000000001</v>
      </c>
      <c r="G42" s="96">
        <f t="shared" si="7"/>
        <v>953516.7000000001</v>
      </c>
      <c r="H42" s="96">
        <f t="shared" si="7"/>
        <v>-1440781.2999999998</v>
      </c>
    </row>
    <row r="43" spans="2:8" ht="12.75">
      <c r="B43" s="77"/>
      <c r="C43" s="89"/>
      <c r="D43" s="77"/>
      <c r="E43" s="97"/>
      <c r="F43" s="77"/>
      <c r="G43" s="77"/>
      <c r="H43" s="97"/>
    </row>
    <row r="44" spans="2:8" ht="25.5">
      <c r="B44" s="56" t="s">
        <v>288</v>
      </c>
      <c r="C44" s="98"/>
      <c r="D44" s="99"/>
      <c r="E44" s="98"/>
      <c r="F44" s="99"/>
      <c r="G44" s="99"/>
      <c r="H44" s="89"/>
    </row>
    <row r="45" spans="2:8" ht="12.75">
      <c r="B45" s="94"/>
      <c r="C45" s="89"/>
      <c r="D45" s="100"/>
      <c r="E45" s="89"/>
      <c r="F45" s="100"/>
      <c r="G45" s="100"/>
      <c r="H45" s="89"/>
    </row>
    <row r="46" spans="2:8" ht="12.75">
      <c r="B46" s="74" t="s">
        <v>289</v>
      </c>
      <c r="C46" s="89"/>
      <c r="D46" s="90"/>
      <c r="E46" s="89"/>
      <c r="F46" s="90"/>
      <c r="G46" s="90"/>
      <c r="H46" s="89"/>
    </row>
    <row r="47" spans="2:8" ht="12.75">
      <c r="B47" s="81" t="s">
        <v>290</v>
      </c>
      <c r="C47" s="89">
        <f aca="true" t="shared" si="8" ref="C47:H47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>
      <c r="B48" s="93" t="s">
        <v>291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5.5">
      <c r="B49" s="93" t="s">
        <v>292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>
      <c r="B50" s="93" t="s">
        <v>293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>
      <c r="B51" s="93" t="s">
        <v>294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2.75">
      <c r="B52" s="93" t="s">
        <v>295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>
      <c r="B53" s="93" t="s">
        <v>296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3" t="s">
        <v>297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>
      <c r="B55" s="93" t="s">
        <v>298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2.75">
      <c r="B56" s="85" t="s">
        <v>299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2.75">
      <c r="B57" s="93" t="s">
        <v>300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2.75">
      <c r="B58" s="93" t="s">
        <v>301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2.75">
      <c r="B59" s="93" t="s">
        <v>302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2.75">
      <c r="B60" s="93" t="s">
        <v>303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2.75">
      <c r="B61" s="85" t="s">
        <v>304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>
      <c r="B62" s="93" t="s">
        <v>305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2.75">
      <c r="B63" s="93" t="s">
        <v>306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>
      <c r="B64" s="85" t="s">
        <v>307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ht="12.75">
      <c r="B65" s="101" t="s">
        <v>308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ht="12.75">
      <c r="B66" s="94"/>
      <c r="C66" s="89"/>
      <c r="D66" s="100"/>
      <c r="E66" s="89"/>
      <c r="F66" s="100"/>
      <c r="G66" s="100"/>
      <c r="H66" s="89"/>
    </row>
    <row r="67" spans="2:8" ht="25.5">
      <c r="B67" s="56" t="s">
        <v>309</v>
      </c>
      <c r="C67" s="95">
        <f aca="true" t="shared" si="13" ref="C67:H67">C47+C56+C61+C64+C65</f>
        <v>0</v>
      </c>
      <c r="D67" s="95">
        <f t="shared" si="13"/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</row>
    <row r="68" spans="2:8" ht="12.75">
      <c r="B68" s="104"/>
      <c r="C68" s="89"/>
      <c r="D68" s="100"/>
      <c r="E68" s="89"/>
      <c r="F68" s="100"/>
      <c r="G68" s="100"/>
      <c r="H68" s="89"/>
    </row>
    <row r="69" spans="2:8" ht="25.5">
      <c r="B69" s="56" t="s">
        <v>310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2.75">
      <c r="B70" s="104" t="s">
        <v>311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4"/>
      <c r="C71" s="89"/>
      <c r="D71" s="90"/>
      <c r="E71" s="89"/>
      <c r="F71" s="90"/>
      <c r="G71" s="90"/>
      <c r="H71" s="89"/>
    </row>
    <row r="72" spans="2:8" ht="12.75">
      <c r="B72" s="56" t="s">
        <v>312</v>
      </c>
      <c r="C72" s="95">
        <f aca="true" t="shared" si="15" ref="C72:H72">C42+C67+C69</f>
        <v>2394298</v>
      </c>
      <c r="D72" s="95">
        <f t="shared" si="15"/>
        <v>0</v>
      </c>
      <c r="E72" s="95">
        <f t="shared" si="15"/>
        <v>2394298</v>
      </c>
      <c r="F72" s="95">
        <f t="shared" si="15"/>
        <v>953516.7000000001</v>
      </c>
      <c r="G72" s="95">
        <f t="shared" si="15"/>
        <v>953516.7000000001</v>
      </c>
      <c r="H72" s="95">
        <f t="shared" si="15"/>
        <v>-1440781.2999999998</v>
      </c>
    </row>
    <row r="73" spans="2:8" ht="12.75">
      <c r="B73" s="104"/>
      <c r="C73" s="89"/>
      <c r="D73" s="90"/>
      <c r="E73" s="89"/>
      <c r="F73" s="90"/>
      <c r="G73" s="90"/>
      <c r="H73" s="89"/>
    </row>
    <row r="74" spans="2:8" ht="12.75">
      <c r="B74" s="56" t="s">
        <v>313</v>
      </c>
      <c r="C74" s="89"/>
      <c r="D74" s="90"/>
      <c r="E74" s="89"/>
      <c r="F74" s="90"/>
      <c r="G74" s="90"/>
      <c r="H74" s="89"/>
    </row>
    <row r="75" spans="2:8" ht="25.5">
      <c r="B75" s="104" t="s">
        <v>314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104" t="s">
        <v>315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>
      <c r="B77" s="56" t="s">
        <v>316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5"/>
      <c r="C78" s="106"/>
      <c r="D78" s="107"/>
      <c r="E78" s="106"/>
      <c r="F78" s="107"/>
      <c r="G78" s="107"/>
      <c r="H78" s="106"/>
    </row>
    <row r="87" spans="2:8" ht="12.75">
      <c r="B87" s="181"/>
      <c r="C87" s="181"/>
      <c r="E87" s="161"/>
      <c r="F87" s="163"/>
      <c r="G87" s="163"/>
      <c r="H87" s="163"/>
    </row>
    <row r="88" spans="2:9" ht="15">
      <c r="B88" s="210" t="s">
        <v>124</v>
      </c>
      <c r="C88" s="210"/>
      <c r="D88" s="158"/>
      <c r="E88" s="210" t="s">
        <v>125</v>
      </c>
      <c r="F88" s="210"/>
      <c r="G88" s="210"/>
      <c r="H88" s="210"/>
      <c r="I88" s="159"/>
    </row>
    <row r="89" spans="2:9" ht="15">
      <c r="B89" s="211" t="s">
        <v>126</v>
      </c>
      <c r="C89" s="211"/>
      <c r="D89" s="158"/>
      <c r="E89" s="211" t="s">
        <v>127</v>
      </c>
      <c r="F89" s="211"/>
      <c r="G89" s="211"/>
      <c r="H89" s="211"/>
      <c r="I89" s="158"/>
    </row>
    <row r="90" spans="2:9" ht="15">
      <c r="B90" s="211"/>
      <c r="C90" s="211"/>
      <c r="D90" s="211"/>
      <c r="E90" s="159"/>
      <c r="F90" s="159"/>
      <c r="G90" s="211"/>
      <c r="H90" s="211"/>
      <c r="I90" s="211"/>
    </row>
    <row r="91" spans="2:9" ht="12.75">
      <c r="B91" s="151"/>
      <c r="C91" s="160"/>
      <c r="D91" s="151"/>
      <c r="E91" s="160"/>
      <c r="F91" s="151"/>
      <c r="G91" s="151"/>
      <c r="H91" s="160"/>
      <c r="I91" s="151"/>
    </row>
  </sheetData>
  <sheetProtection/>
  <mergeCells count="18">
    <mergeCell ref="B2:H2"/>
    <mergeCell ref="B3:H3"/>
    <mergeCell ref="B4:H4"/>
    <mergeCell ref="B5:H5"/>
    <mergeCell ref="C6:G6"/>
    <mergeCell ref="H6:H8"/>
    <mergeCell ref="C7:C8"/>
    <mergeCell ref="D7:D8"/>
    <mergeCell ref="E88:H88"/>
    <mergeCell ref="E89:H89"/>
    <mergeCell ref="E7:E8"/>
    <mergeCell ref="B90:D90"/>
    <mergeCell ref="G90:I90"/>
    <mergeCell ref="B87:C87"/>
    <mergeCell ref="B88:C88"/>
    <mergeCell ref="B89:C89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62" sqref="A162:IV16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0" t="s">
        <v>120</v>
      </c>
      <c r="C2" s="171"/>
      <c r="D2" s="171"/>
      <c r="E2" s="171"/>
      <c r="F2" s="171"/>
      <c r="G2" s="171"/>
      <c r="H2" s="171"/>
      <c r="I2" s="218"/>
    </row>
    <row r="3" spans="2:9" ht="12.75">
      <c r="B3" s="200" t="s">
        <v>317</v>
      </c>
      <c r="C3" s="201"/>
      <c r="D3" s="201"/>
      <c r="E3" s="201"/>
      <c r="F3" s="201"/>
      <c r="G3" s="201"/>
      <c r="H3" s="201"/>
      <c r="I3" s="219"/>
    </row>
    <row r="4" spans="2:9" ht="12.75">
      <c r="B4" s="200" t="s">
        <v>318</v>
      </c>
      <c r="C4" s="201"/>
      <c r="D4" s="201"/>
      <c r="E4" s="201"/>
      <c r="F4" s="201"/>
      <c r="G4" s="201"/>
      <c r="H4" s="201"/>
      <c r="I4" s="219"/>
    </row>
    <row r="5" spans="2:9" ht="12.75">
      <c r="B5" s="200" t="s">
        <v>129</v>
      </c>
      <c r="C5" s="201"/>
      <c r="D5" s="201"/>
      <c r="E5" s="201"/>
      <c r="F5" s="201"/>
      <c r="G5" s="201"/>
      <c r="H5" s="201"/>
      <c r="I5" s="219"/>
    </row>
    <row r="6" spans="2:9" ht="13.5" thickBot="1">
      <c r="B6" s="203" t="s">
        <v>1</v>
      </c>
      <c r="C6" s="204"/>
      <c r="D6" s="204"/>
      <c r="E6" s="204"/>
      <c r="F6" s="204"/>
      <c r="G6" s="204"/>
      <c r="H6" s="204"/>
      <c r="I6" s="220"/>
    </row>
    <row r="7" spans="2:9" ht="15.75" customHeight="1">
      <c r="B7" s="170" t="s">
        <v>2</v>
      </c>
      <c r="C7" s="172"/>
      <c r="D7" s="170" t="s">
        <v>319</v>
      </c>
      <c r="E7" s="171"/>
      <c r="F7" s="171"/>
      <c r="G7" s="171"/>
      <c r="H7" s="172"/>
      <c r="I7" s="212" t="s">
        <v>320</v>
      </c>
    </row>
    <row r="8" spans="2:9" ht="15" customHeight="1" thickBot="1">
      <c r="B8" s="200"/>
      <c r="C8" s="202"/>
      <c r="D8" s="203"/>
      <c r="E8" s="204"/>
      <c r="F8" s="204"/>
      <c r="G8" s="204"/>
      <c r="H8" s="205"/>
      <c r="I8" s="217"/>
    </row>
    <row r="9" spans="2:9" ht="26.25" thickBot="1">
      <c r="B9" s="203"/>
      <c r="C9" s="205"/>
      <c r="D9" s="108" t="s">
        <v>210</v>
      </c>
      <c r="E9" s="22" t="s">
        <v>321</v>
      </c>
      <c r="F9" s="108" t="s">
        <v>322</v>
      </c>
      <c r="G9" s="108" t="s">
        <v>208</v>
      </c>
      <c r="H9" s="108" t="s">
        <v>211</v>
      </c>
      <c r="I9" s="213"/>
    </row>
    <row r="10" spans="2:9" ht="12.75">
      <c r="B10" s="109" t="s">
        <v>323</v>
      </c>
      <c r="C10" s="110"/>
      <c r="D10" s="111">
        <f aca="true" t="shared" si="0" ref="D10:I10">D11+D19+D29+D39+D49+D59+D72+D76+D63</f>
        <v>2394298</v>
      </c>
      <c r="E10" s="111">
        <f t="shared" si="0"/>
        <v>0</v>
      </c>
      <c r="F10" s="111">
        <f t="shared" si="0"/>
        <v>2394298</v>
      </c>
      <c r="G10" s="111">
        <f t="shared" si="0"/>
        <v>988615.67</v>
      </c>
      <c r="H10" s="111">
        <f t="shared" si="0"/>
        <v>988615.67</v>
      </c>
      <c r="I10" s="111">
        <f t="shared" si="0"/>
        <v>1405682.3299999998</v>
      </c>
    </row>
    <row r="11" spans="2:9" ht="12.75">
      <c r="B11" s="112" t="s">
        <v>324</v>
      </c>
      <c r="C11" s="113"/>
      <c r="D11" s="97">
        <f aca="true" t="shared" si="1" ref="D11:I11">SUM(D12:D18)</f>
        <v>1577185.3599999999</v>
      </c>
      <c r="E11" s="97">
        <f t="shared" si="1"/>
        <v>0</v>
      </c>
      <c r="F11" s="97">
        <f t="shared" si="1"/>
        <v>1577185.3599999999</v>
      </c>
      <c r="G11" s="97">
        <f t="shared" si="1"/>
        <v>710045.17</v>
      </c>
      <c r="H11" s="97">
        <f t="shared" si="1"/>
        <v>710045.17</v>
      </c>
      <c r="I11" s="97">
        <f t="shared" si="1"/>
        <v>867140.19</v>
      </c>
    </row>
    <row r="12" spans="2:9" ht="12.75">
      <c r="B12" s="114" t="s">
        <v>325</v>
      </c>
      <c r="C12" s="115"/>
      <c r="D12" s="97"/>
      <c r="E12" s="89"/>
      <c r="F12" s="89">
        <f>D12+E12</f>
        <v>0</v>
      </c>
      <c r="G12" s="89"/>
      <c r="H12" s="89"/>
      <c r="I12" s="89">
        <f>F12-G12</f>
        <v>0</v>
      </c>
    </row>
    <row r="13" spans="2:9" ht="12.75">
      <c r="B13" s="114" t="s">
        <v>326</v>
      </c>
      <c r="C13" s="115"/>
      <c r="D13" s="97">
        <v>1545535.41</v>
      </c>
      <c r="E13" s="89">
        <v>0</v>
      </c>
      <c r="F13" s="89">
        <f aca="true" t="shared" si="2" ref="F13:F18">D13+E13</f>
        <v>1545535.41</v>
      </c>
      <c r="G13" s="89">
        <v>697593.27</v>
      </c>
      <c r="H13" s="89">
        <v>697593.27</v>
      </c>
      <c r="I13" s="89">
        <f aca="true" t="shared" si="3" ref="I13:I18">F13-G13</f>
        <v>847942.1399999999</v>
      </c>
    </row>
    <row r="14" spans="2:9" ht="12.75">
      <c r="B14" s="114" t="s">
        <v>327</v>
      </c>
      <c r="C14" s="115"/>
      <c r="D14" s="97">
        <v>19198.05</v>
      </c>
      <c r="E14" s="89">
        <v>0</v>
      </c>
      <c r="F14" s="89">
        <f t="shared" si="2"/>
        <v>19198.05</v>
      </c>
      <c r="G14" s="89">
        <v>0</v>
      </c>
      <c r="H14" s="89">
        <v>0</v>
      </c>
      <c r="I14" s="89">
        <f t="shared" si="3"/>
        <v>19198.05</v>
      </c>
    </row>
    <row r="15" spans="2:9" ht="12.75">
      <c r="B15" s="114" t="s">
        <v>328</v>
      </c>
      <c r="C15" s="115"/>
      <c r="D15" s="97"/>
      <c r="E15" s="89"/>
      <c r="F15" s="89">
        <f t="shared" si="2"/>
        <v>0</v>
      </c>
      <c r="G15" s="89"/>
      <c r="H15" s="89"/>
      <c r="I15" s="89">
        <f t="shared" si="3"/>
        <v>0</v>
      </c>
    </row>
    <row r="16" spans="2:9" ht="12.75">
      <c r="B16" s="114" t="s">
        <v>329</v>
      </c>
      <c r="C16" s="115"/>
      <c r="D16" s="97">
        <v>12451.9</v>
      </c>
      <c r="E16" s="89">
        <v>0</v>
      </c>
      <c r="F16" s="89">
        <f t="shared" si="2"/>
        <v>12451.9</v>
      </c>
      <c r="G16" s="89">
        <v>12451.9</v>
      </c>
      <c r="H16" s="89">
        <v>12451.9</v>
      </c>
      <c r="I16" s="89">
        <f t="shared" si="3"/>
        <v>0</v>
      </c>
    </row>
    <row r="17" spans="2:9" ht="12.75">
      <c r="B17" s="114" t="s">
        <v>330</v>
      </c>
      <c r="C17" s="115"/>
      <c r="D17" s="97"/>
      <c r="E17" s="89"/>
      <c r="F17" s="89">
        <f t="shared" si="2"/>
        <v>0</v>
      </c>
      <c r="G17" s="89"/>
      <c r="H17" s="89"/>
      <c r="I17" s="89">
        <f t="shared" si="3"/>
        <v>0</v>
      </c>
    </row>
    <row r="18" spans="2:9" ht="12.75">
      <c r="B18" s="114" t="s">
        <v>331</v>
      </c>
      <c r="C18" s="115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ht="12.75">
      <c r="B19" s="112" t="s">
        <v>332</v>
      </c>
      <c r="C19" s="113"/>
      <c r="D19" s="97">
        <f aca="true" t="shared" si="4" ref="D19:I19">SUM(D20:D28)</f>
        <v>72352.55</v>
      </c>
      <c r="E19" s="97">
        <f t="shared" si="4"/>
        <v>0</v>
      </c>
      <c r="F19" s="97">
        <f t="shared" si="4"/>
        <v>72352.55</v>
      </c>
      <c r="G19" s="97">
        <f t="shared" si="4"/>
        <v>17868.73</v>
      </c>
      <c r="H19" s="97">
        <f t="shared" si="4"/>
        <v>17868.73</v>
      </c>
      <c r="I19" s="97">
        <f t="shared" si="4"/>
        <v>54483.82</v>
      </c>
    </row>
    <row r="20" spans="2:9" ht="12.75">
      <c r="B20" s="114" t="s">
        <v>333</v>
      </c>
      <c r="C20" s="115"/>
      <c r="D20" s="97">
        <v>48504.55</v>
      </c>
      <c r="E20" s="89">
        <v>0</v>
      </c>
      <c r="F20" s="97">
        <f aca="true" t="shared" si="5" ref="F20:F28">D20+E20</f>
        <v>48504.55</v>
      </c>
      <c r="G20" s="89">
        <v>14281.51</v>
      </c>
      <c r="H20" s="89">
        <v>14281.51</v>
      </c>
      <c r="I20" s="89">
        <f>F20-G20</f>
        <v>34223.04</v>
      </c>
    </row>
    <row r="21" spans="2:9" ht="12.75">
      <c r="B21" s="114" t="s">
        <v>334</v>
      </c>
      <c r="C21" s="115"/>
      <c r="D21" s="97"/>
      <c r="E21" s="89"/>
      <c r="F21" s="97">
        <f t="shared" si="5"/>
        <v>0</v>
      </c>
      <c r="G21" s="89"/>
      <c r="H21" s="89"/>
      <c r="I21" s="89">
        <f aca="true" t="shared" si="6" ref="I21:I83">F21-G21</f>
        <v>0</v>
      </c>
    </row>
    <row r="22" spans="2:9" ht="12.75">
      <c r="B22" s="114" t="s">
        <v>335</v>
      </c>
      <c r="C22" s="115"/>
      <c r="D22" s="97"/>
      <c r="E22" s="89"/>
      <c r="F22" s="97">
        <f t="shared" si="5"/>
        <v>0</v>
      </c>
      <c r="G22" s="89"/>
      <c r="H22" s="89"/>
      <c r="I22" s="89">
        <f t="shared" si="6"/>
        <v>0</v>
      </c>
    </row>
    <row r="23" spans="2:9" ht="12.75">
      <c r="B23" s="114" t="s">
        <v>336</v>
      </c>
      <c r="C23" s="115"/>
      <c r="D23" s="97">
        <v>3448</v>
      </c>
      <c r="E23" s="89">
        <v>0</v>
      </c>
      <c r="F23" s="97">
        <f t="shared" si="5"/>
        <v>3448</v>
      </c>
      <c r="G23" s="89">
        <v>98</v>
      </c>
      <c r="H23" s="89">
        <v>98</v>
      </c>
      <c r="I23" s="89">
        <f t="shared" si="6"/>
        <v>3350</v>
      </c>
    </row>
    <row r="24" spans="2:9" ht="12.75">
      <c r="B24" s="114" t="s">
        <v>337</v>
      </c>
      <c r="C24" s="115"/>
      <c r="D24" s="97"/>
      <c r="E24" s="89"/>
      <c r="F24" s="97">
        <f t="shared" si="5"/>
        <v>0</v>
      </c>
      <c r="G24" s="89"/>
      <c r="H24" s="89"/>
      <c r="I24" s="89">
        <f t="shared" si="6"/>
        <v>0</v>
      </c>
    </row>
    <row r="25" spans="2:9" ht="12.75">
      <c r="B25" s="114" t="s">
        <v>338</v>
      </c>
      <c r="C25" s="115"/>
      <c r="D25" s="97">
        <v>12200</v>
      </c>
      <c r="E25" s="89">
        <v>0</v>
      </c>
      <c r="F25" s="97">
        <f t="shared" si="5"/>
        <v>12200</v>
      </c>
      <c r="G25" s="89">
        <v>3200.22</v>
      </c>
      <c r="H25" s="89">
        <v>3200.22</v>
      </c>
      <c r="I25" s="89">
        <f t="shared" si="6"/>
        <v>8999.78</v>
      </c>
    </row>
    <row r="26" spans="2:9" ht="12.75">
      <c r="B26" s="114" t="s">
        <v>339</v>
      </c>
      <c r="C26" s="115"/>
      <c r="D26" s="97"/>
      <c r="E26" s="89"/>
      <c r="F26" s="97">
        <f t="shared" si="5"/>
        <v>0</v>
      </c>
      <c r="G26" s="89"/>
      <c r="H26" s="89"/>
      <c r="I26" s="89">
        <f t="shared" si="6"/>
        <v>0</v>
      </c>
    </row>
    <row r="27" spans="2:9" ht="12.75">
      <c r="B27" s="114" t="s">
        <v>340</v>
      </c>
      <c r="C27" s="115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ht="12.75">
      <c r="B28" s="114" t="s">
        <v>341</v>
      </c>
      <c r="C28" s="115"/>
      <c r="D28" s="97">
        <v>8200</v>
      </c>
      <c r="E28" s="89">
        <v>0</v>
      </c>
      <c r="F28" s="97">
        <f t="shared" si="5"/>
        <v>8200</v>
      </c>
      <c r="G28" s="89">
        <v>289</v>
      </c>
      <c r="H28" s="89">
        <v>289</v>
      </c>
      <c r="I28" s="89">
        <f t="shared" si="6"/>
        <v>7911</v>
      </c>
    </row>
    <row r="29" spans="2:9" ht="12.75">
      <c r="B29" s="112" t="s">
        <v>342</v>
      </c>
      <c r="C29" s="113"/>
      <c r="D29" s="97">
        <f aca="true" t="shared" si="7" ref="D29:I29">SUM(D30:D38)</f>
        <v>744760.09</v>
      </c>
      <c r="E29" s="97">
        <f t="shared" si="7"/>
        <v>0</v>
      </c>
      <c r="F29" s="97">
        <f t="shared" si="7"/>
        <v>744760.09</v>
      </c>
      <c r="G29" s="97">
        <f t="shared" si="7"/>
        <v>260701.77</v>
      </c>
      <c r="H29" s="97">
        <f t="shared" si="7"/>
        <v>260701.77</v>
      </c>
      <c r="I29" s="97">
        <f t="shared" si="7"/>
        <v>484058.32</v>
      </c>
    </row>
    <row r="30" spans="2:9" ht="12.75">
      <c r="B30" s="114" t="s">
        <v>343</v>
      </c>
      <c r="C30" s="115"/>
      <c r="D30" s="97">
        <v>48933</v>
      </c>
      <c r="E30" s="89">
        <v>0</v>
      </c>
      <c r="F30" s="97">
        <f aca="true" t="shared" si="8" ref="F30:F38">D30+E30</f>
        <v>48933</v>
      </c>
      <c r="G30" s="89">
        <v>23959.52</v>
      </c>
      <c r="H30" s="89">
        <v>23959.52</v>
      </c>
      <c r="I30" s="89">
        <f t="shared" si="6"/>
        <v>24973.48</v>
      </c>
    </row>
    <row r="31" spans="2:9" ht="12.75">
      <c r="B31" s="114" t="s">
        <v>344</v>
      </c>
      <c r="C31" s="115"/>
      <c r="D31" s="97"/>
      <c r="E31" s="89"/>
      <c r="F31" s="97">
        <f t="shared" si="8"/>
        <v>0</v>
      </c>
      <c r="G31" s="89"/>
      <c r="H31" s="89"/>
      <c r="I31" s="89">
        <f t="shared" si="6"/>
        <v>0</v>
      </c>
    </row>
    <row r="32" spans="2:9" ht="12.75">
      <c r="B32" s="114" t="s">
        <v>345</v>
      </c>
      <c r="C32" s="115"/>
      <c r="D32" s="97">
        <v>515680.18</v>
      </c>
      <c r="E32" s="89">
        <v>0</v>
      </c>
      <c r="F32" s="97">
        <f t="shared" si="8"/>
        <v>515680.18</v>
      </c>
      <c r="G32" s="89">
        <v>144926.15</v>
      </c>
      <c r="H32" s="89">
        <v>144926.15</v>
      </c>
      <c r="I32" s="89">
        <f t="shared" si="6"/>
        <v>370754.03</v>
      </c>
    </row>
    <row r="33" spans="2:9" ht="12.75">
      <c r="B33" s="114" t="s">
        <v>346</v>
      </c>
      <c r="C33" s="115"/>
      <c r="D33" s="97">
        <v>39193.62</v>
      </c>
      <c r="E33" s="89">
        <v>0</v>
      </c>
      <c r="F33" s="97">
        <f t="shared" si="8"/>
        <v>39193.62</v>
      </c>
      <c r="G33" s="89">
        <v>13937.23</v>
      </c>
      <c r="H33" s="89">
        <v>13937.23</v>
      </c>
      <c r="I33" s="89">
        <f t="shared" si="6"/>
        <v>25256.390000000003</v>
      </c>
    </row>
    <row r="34" spans="2:9" ht="12.75">
      <c r="B34" s="114" t="s">
        <v>347</v>
      </c>
      <c r="C34" s="115"/>
      <c r="D34" s="97">
        <v>60240.8</v>
      </c>
      <c r="E34" s="89">
        <v>0</v>
      </c>
      <c r="F34" s="97">
        <f t="shared" si="8"/>
        <v>60240.8</v>
      </c>
      <c r="G34" s="89">
        <v>51008.87</v>
      </c>
      <c r="H34" s="89">
        <v>51008.87</v>
      </c>
      <c r="I34" s="89">
        <f t="shared" si="6"/>
        <v>9231.93</v>
      </c>
    </row>
    <row r="35" spans="2:9" ht="12.75">
      <c r="B35" s="114" t="s">
        <v>348</v>
      </c>
      <c r="C35" s="115"/>
      <c r="D35" s="97"/>
      <c r="E35" s="89"/>
      <c r="F35" s="97">
        <f t="shared" si="8"/>
        <v>0</v>
      </c>
      <c r="G35" s="89"/>
      <c r="H35" s="89"/>
      <c r="I35" s="89">
        <f t="shared" si="6"/>
        <v>0</v>
      </c>
    </row>
    <row r="36" spans="2:9" ht="12.75">
      <c r="B36" s="114" t="s">
        <v>349</v>
      </c>
      <c r="C36" s="115"/>
      <c r="D36" s="97"/>
      <c r="E36" s="89"/>
      <c r="F36" s="97">
        <f t="shared" si="8"/>
        <v>0</v>
      </c>
      <c r="G36" s="89"/>
      <c r="H36" s="89"/>
      <c r="I36" s="89">
        <f t="shared" si="6"/>
        <v>0</v>
      </c>
    </row>
    <row r="37" spans="2:9" ht="12.75">
      <c r="B37" s="114" t="s">
        <v>350</v>
      </c>
      <c r="C37" s="115"/>
      <c r="D37" s="97">
        <v>28375</v>
      </c>
      <c r="E37" s="89">
        <v>0</v>
      </c>
      <c r="F37" s="97">
        <f t="shared" si="8"/>
        <v>28375</v>
      </c>
      <c r="G37" s="89">
        <v>15340</v>
      </c>
      <c r="H37" s="89">
        <v>15340</v>
      </c>
      <c r="I37" s="89">
        <f t="shared" si="6"/>
        <v>13035</v>
      </c>
    </row>
    <row r="38" spans="2:9" ht="12.75">
      <c r="B38" s="114" t="s">
        <v>351</v>
      </c>
      <c r="C38" s="115"/>
      <c r="D38" s="97">
        <v>52337.49</v>
      </c>
      <c r="E38" s="89">
        <v>0</v>
      </c>
      <c r="F38" s="97">
        <f t="shared" si="8"/>
        <v>52337.49</v>
      </c>
      <c r="G38" s="89">
        <v>11530</v>
      </c>
      <c r="H38" s="89">
        <v>11530</v>
      </c>
      <c r="I38" s="89">
        <f t="shared" si="6"/>
        <v>40807.49</v>
      </c>
    </row>
    <row r="39" spans="2:9" ht="25.5" customHeight="1">
      <c r="B39" s="221" t="s">
        <v>352</v>
      </c>
      <c r="C39" s="222"/>
      <c r="D39" s="97">
        <f aca="true" t="shared" si="9" ref="D39:I3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ht="12.75">
      <c r="B40" s="114" t="s">
        <v>353</v>
      </c>
      <c r="C40" s="115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ht="12.75">
      <c r="B41" s="114" t="s">
        <v>354</v>
      </c>
      <c r="C41" s="115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4" t="s">
        <v>355</v>
      </c>
      <c r="C42" s="115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ht="12.75">
      <c r="B43" s="114" t="s">
        <v>356</v>
      </c>
      <c r="C43" s="115"/>
      <c r="D43" s="97"/>
      <c r="E43" s="89"/>
      <c r="F43" s="97">
        <f t="shared" si="10"/>
        <v>0</v>
      </c>
      <c r="G43" s="89"/>
      <c r="H43" s="89"/>
      <c r="I43" s="89">
        <f t="shared" si="6"/>
        <v>0</v>
      </c>
    </row>
    <row r="44" spans="2:9" ht="12.75">
      <c r="B44" s="114" t="s">
        <v>357</v>
      </c>
      <c r="C44" s="115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ht="12.75">
      <c r="B45" s="114" t="s">
        <v>358</v>
      </c>
      <c r="C45" s="115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4" t="s">
        <v>359</v>
      </c>
      <c r="C46" s="115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4" t="s">
        <v>360</v>
      </c>
      <c r="C47" s="115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4" t="s">
        <v>361</v>
      </c>
      <c r="C48" s="115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221" t="s">
        <v>362</v>
      </c>
      <c r="C49" s="222"/>
      <c r="D49" s="97">
        <f aca="true" t="shared" si="11" ref="D49:I49">SUM(D50:D58)</f>
        <v>0</v>
      </c>
      <c r="E49" s="97">
        <f t="shared" si="11"/>
        <v>0</v>
      </c>
      <c r="F49" s="97">
        <f t="shared" si="11"/>
        <v>0</v>
      </c>
      <c r="G49" s="97">
        <f t="shared" si="11"/>
        <v>0</v>
      </c>
      <c r="H49" s="97">
        <f t="shared" si="11"/>
        <v>0</v>
      </c>
      <c r="I49" s="97">
        <f t="shared" si="11"/>
        <v>0</v>
      </c>
    </row>
    <row r="50" spans="2:9" ht="12.75">
      <c r="B50" s="114" t="s">
        <v>363</v>
      </c>
      <c r="C50" s="115"/>
      <c r="D50" s="97"/>
      <c r="E50" s="89"/>
      <c r="F50" s="97">
        <f t="shared" si="10"/>
        <v>0</v>
      </c>
      <c r="G50" s="89"/>
      <c r="H50" s="89"/>
      <c r="I50" s="89">
        <f t="shared" si="6"/>
        <v>0</v>
      </c>
    </row>
    <row r="51" spans="2:9" ht="12.75">
      <c r="B51" s="114" t="s">
        <v>364</v>
      </c>
      <c r="C51" s="115"/>
      <c r="D51" s="97"/>
      <c r="E51" s="89"/>
      <c r="F51" s="97">
        <f t="shared" si="10"/>
        <v>0</v>
      </c>
      <c r="G51" s="89"/>
      <c r="H51" s="89"/>
      <c r="I51" s="89">
        <f t="shared" si="6"/>
        <v>0</v>
      </c>
    </row>
    <row r="52" spans="2:9" ht="12.75">
      <c r="B52" s="114" t="s">
        <v>365</v>
      </c>
      <c r="C52" s="115"/>
      <c r="D52" s="97"/>
      <c r="E52" s="89"/>
      <c r="F52" s="97">
        <f t="shared" si="10"/>
        <v>0</v>
      </c>
      <c r="G52" s="89"/>
      <c r="H52" s="89"/>
      <c r="I52" s="89">
        <f t="shared" si="6"/>
        <v>0</v>
      </c>
    </row>
    <row r="53" spans="2:9" ht="12.75">
      <c r="B53" s="114" t="s">
        <v>366</v>
      </c>
      <c r="C53" s="115"/>
      <c r="D53" s="97"/>
      <c r="E53" s="89"/>
      <c r="F53" s="97">
        <f t="shared" si="10"/>
        <v>0</v>
      </c>
      <c r="G53" s="89"/>
      <c r="H53" s="89"/>
      <c r="I53" s="89">
        <f t="shared" si="6"/>
        <v>0</v>
      </c>
    </row>
    <row r="54" spans="2:9" ht="12.75">
      <c r="B54" s="114" t="s">
        <v>367</v>
      </c>
      <c r="C54" s="115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4" t="s">
        <v>368</v>
      </c>
      <c r="C55" s="115"/>
      <c r="D55" s="97"/>
      <c r="E55" s="89"/>
      <c r="F55" s="97">
        <f t="shared" si="10"/>
        <v>0</v>
      </c>
      <c r="G55" s="89"/>
      <c r="H55" s="89"/>
      <c r="I55" s="89">
        <f t="shared" si="6"/>
        <v>0</v>
      </c>
    </row>
    <row r="56" spans="2:9" ht="12.75">
      <c r="B56" s="114" t="s">
        <v>369</v>
      </c>
      <c r="C56" s="115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4" t="s">
        <v>370</v>
      </c>
      <c r="C57" s="115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4" t="s">
        <v>371</v>
      </c>
      <c r="C58" s="115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ht="12.75">
      <c r="B59" s="112" t="s">
        <v>372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ht="12.75">
      <c r="B60" s="114" t="s">
        <v>373</v>
      </c>
      <c r="C60" s="115"/>
      <c r="D60" s="97"/>
      <c r="E60" s="89"/>
      <c r="F60" s="97">
        <f t="shared" si="10"/>
        <v>0</v>
      </c>
      <c r="G60" s="89"/>
      <c r="H60" s="89"/>
      <c r="I60" s="89">
        <f t="shared" si="6"/>
        <v>0</v>
      </c>
    </row>
    <row r="61" spans="2:9" ht="12.75">
      <c r="B61" s="114" t="s">
        <v>374</v>
      </c>
      <c r="C61" s="115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ht="12.75">
      <c r="B62" s="114" t="s">
        <v>375</v>
      </c>
      <c r="C62" s="115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221" t="s">
        <v>376</v>
      </c>
      <c r="C63" s="222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4" t="s">
        <v>377</v>
      </c>
      <c r="C64" s="115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4" t="s">
        <v>378</v>
      </c>
      <c r="C65" s="115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4" t="s">
        <v>379</v>
      </c>
      <c r="C66" s="115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4" t="s">
        <v>380</v>
      </c>
      <c r="C67" s="115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4" t="s">
        <v>381</v>
      </c>
      <c r="C68" s="115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4" t="s">
        <v>382</v>
      </c>
      <c r="C69" s="115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4" t="s">
        <v>383</v>
      </c>
      <c r="C70" s="115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4" t="s">
        <v>384</v>
      </c>
      <c r="C71" s="115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2" t="s">
        <v>385</v>
      </c>
      <c r="C72" s="113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ht="12.75">
      <c r="B73" s="114" t="s">
        <v>386</v>
      </c>
      <c r="C73" s="115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4" t="s">
        <v>387</v>
      </c>
      <c r="C74" s="115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4" t="s">
        <v>388</v>
      </c>
      <c r="C75" s="115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ht="12.75">
      <c r="B76" s="112" t="s">
        <v>389</v>
      </c>
      <c r="C76" s="113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89">
        <f t="shared" si="6"/>
        <v>0</v>
      </c>
    </row>
    <row r="77" spans="2:9" ht="12.75">
      <c r="B77" s="114" t="s">
        <v>390</v>
      </c>
      <c r="C77" s="115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ht="12.75">
      <c r="B78" s="114" t="s">
        <v>391</v>
      </c>
      <c r="C78" s="115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ht="12.75">
      <c r="B79" s="114" t="s">
        <v>392</v>
      </c>
      <c r="C79" s="115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4" t="s">
        <v>393</v>
      </c>
      <c r="C80" s="115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4" t="s">
        <v>394</v>
      </c>
      <c r="C81" s="115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4" t="s">
        <v>395</v>
      </c>
      <c r="C82" s="115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4" t="s">
        <v>396</v>
      </c>
      <c r="C83" s="115"/>
      <c r="D83" s="97"/>
      <c r="E83" s="89"/>
      <c r="F83" s="97">
        <f t="shared" si="10"/>
        <v>0</v>
      </c>
      <c r="G83" s="89"/>
      <c r="H83" s="89"/>
      <c r="I83" s="89">
        <f t="shared" si="6"/>
        <v>0</v>
      </c>
    </row>
    <row r="84" spans="2:9" ht="12.75">
      <c r="B84" s="116"/>
      <c r="C84" s="117"/>
      <c r="D84" s="118"/>
      <c r="E84" s="102"/>
      <c r="F84" s="102"/>
      <c r="G84" s="102"/>
      <c r="H84" s="102"/>
      <c r="I84" s="102"/>
    </row>
    <row r="85" spans="2:9" ht="12.75">
      <c r="B85" s="119" t="s">
        <v>397</v>
      </c>
      <c r="C85" s="120"/>
      <c r="D85" s="121">
        <f aca="true" t="shared" si="12" ref="D85:I85">D86+D104+D94+D114+D124+D134+D138+D147+D151</f>
        <v>0</v>
      </c>
      <c r="E85" s="121">
        <f>E86+E104+E94+E114+E124+E134+E138+E147+E151</f>
        <v>0</v>
      </c>
      <c r="F85" s="121">
        <f t="shared" si="12"/>
        <v>0</v>
      </c>
      <c r="G85" s="121">
        <f>G86+G104+G94+G114+G124+G134+G138+G147+G151</f>
        <v>0</v>
      </c>
      <c r="H85" s="121">
        <f>H86+H104+H94+H114+H124+H134+H138+H147+H151</f>
        <v>0</v>
      </c>
      <c r="I85" s="121">
        <f t="shared" si="12"/>
        <v>0</v>
      </c>
    </row>
    <row r="86" spans="2:9" ht="12.75">
      <c r="B86" s="112" t="s">
        <v>324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aca="true" t="shared" si="13" ref="I86:I149">F86-G86</f>
        <v>0</v>
      </c>
    </row>
    <row r="87" spans="2:9" ht="12.75">
      <c r="B87" s="114" t="s">
        <v>325</v>
      </c>
      <c r="C87" s="115"/>
      <c r="D87" s="97"/>
      <c r="E87" s="89"/>
      <c r="F87" s="97">
        <f aca="true" t="shared" si="14" ref="F87:F103">D87+E87</f>
        <v>0</v>
      </c>
      <c r="G87" s="89"/>
      <c r="H87" s="89"/>
      <c r="I87" s="89">
        <f t="shared" si="13"/>
        <v>0</v>
      </c>
    </row>
    <row r="88" spans="2:9" ht="12.75">
      <c r="B88" s="114" t="s">
        <v>326</v>
      </c>
      <c r="C88" s="115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4" t="s">
        <v>327</v>
      </c>
      <c r="C89" s="115"/>
      <c r="D89" s="97"/>
      <c r="E89" s="89"/>
      <c r="F89" s="97">
        <f t="shared" si="14"/>
        <v>0</v>
      </c>
      <c r="G89" s="89"/>
      <c r="H89" s="89"/>
      <c r="I89" s="89">
        <f t="shared" si="13"/>
        <v>0</v>
      </c>
    </row>
    <row r="90" spans="2:9" ht="12.75">
      <c r="B90" s="114" t="s">
        <v>328</v>
      </c>
      <c r="C90" s="115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ht="12.75">
      <c r="B91" s="114" t="s">
        <v>329</v>
      </c>
      <c r="C91" s="115"/>
      <c r="D91" s="97"/>
      <c r="E91" s="89"/>
      <c r="F91" s="97">
        <f t="shared" si="14"/>
        <v>0</v>
      </c>
      <c r="G91" s="89"/>
      <c r="H91" s="89"/>
      <c r="I91" s="89">
        <f t="shared" si="13"/>
        <v>0</v>
      </c>
    </row>
    <row r="92" spans="2:9" ht="12.75">
      <c r="B92" s="114" t="s">
        <v>330</v>
      </c>
      <c r="C92" s="115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4" t="s">
        <v>331</v>
      </c>
      <c r="C93" s="115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2" t="s">
        <v>332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13"/>
        <v>0</v>
      </c>
    </row>
    <row r="95" spans="2:9" ht="12.75">
      <c r="B95" s="114" t="s">
        <v>333</v>
      </c>
      <c r="C95" s="115"/>
      <c r="D95" s="97"/>
      <c r="E95" s="89"/>
      <c r="F95" s="97">
        <f t="shared" si="14"/>
        <v>0</v>
      </c>
      <c r="G95" s="89"/>
      <c r="H95" s="89"/>
      <c r="I95" s="89">
        <f t="shared" si="13"/>
        <v>0</v>
      </c>
    </row>
    <row r="96" spans="2:9" ht="12.75">
      <c r="B96" s="114" t="s">
        <v>334</v>
      </c>
      <c r="C96" s="115"/>
      <c r="D96" s="97"/>
      <c r="E96" s="89"/>
      <c r="F96" s="97">
        <f t="shared" si="14"/>
        <v>0</v>
      </c>
      <c r="G96" s="89"/>
      <c r="H96" s="89"/>
      <c r="I96" s="89">
        <f t="shared" si="13"/>
        <v>0</v>
      </c>
    </row>
    <row r="97" spans="2:9" ht="12.75">
      <c r="B97" s="114" t="s">
        <v>335</v>
      </c>
      <c r="C97" s="115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ht="12.75">
      <c r="B98" s="114" t="s">
        <v>336</v>
      </c>
      <c r="C98" s="115"/>
      <c r="D98" s="97"/>
      <c r="E98" s="89"/>
      <c r="F98" s="97">
        <f t="shared" si="14"/>
        <v>0</v>
      </c>
      <c r="G98" s="89"/>
      <c r="H98" s="89"/>
      <c r="I98" s="89">
        <f t="shared" si="13"/>
        <v>0</v>
      </c>
    </row>
    <row r="99" spans="2:9" ht="12.75">
      <c r="B99" s="114" t="s">
        <v>337</v>
      </c>
      <c r="C99" s="115"/>
      <c r="D99" s="97"/>
      <c r="E99" s="89"/>
      <c r="F99" s="97">
        <f t="shared" si="14"/>
        <v>0</v>
      </c>
      <c r="G99" s="89"/>
      <c r="H99" s="89"/>
      <c r="I99" s="89">
        <f t="shared" si="13"/>
        <v>0</v>
      </c>
    </row>
    <row r="100" spans="2:9" ht="12.75">
      <c r="B100" s="114" t="s">
        <v>338</v>
      </c>
      <c r="C100" s="115"/>
      <c r="D100" s="97"/>
      <c r="E100" s="89"/>
      <c r="F100" s="97">
        <f t="shared" si="14"/>
        <v>0</v>
      </c>
      <c r="G100" s="89"/>
      <c r="H100" s="89"/>
      <c r="I100" s="89">
        <f t="shared" si="13"/>
        <v>0</v>
      </c>
    </row>
    <row r="101" spans="2:9" ht="12.75">
      <c r="B101" s="114" t="s">
        <v>339</v>
      </c>
      <c r="C101" s="115"/>
      <c r="D101" s="97"/>
      <c r="E101" s="89"/>
      <c r="F101" s="97">
        <f t="shared" si="14"/>
        <v>0</v>
      </c>
      <c r="G101" s="89"/>
      <c r="H101" s="89"/>
      <c r="I101" s="89">
        <f t="shared" si="13"/>
        <v>0</v>
      </c>
    </row>
    <row r="102" spans="2:9" ht="12.75">
      <c r="B102" s="114" t="s">
        <v>340</v>
      </c>
      <c r="C102" s="115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ht="12.75">
      <c r="B103" s="114" t="s">
        <v>341</v>
      </c>
      <c r="C103" s="115"/>
      <c r="D103" s="97"/>
      <c r="E103" s="89"/>
      <c r="F103" s="97">
        <f t="shared" si="14"/>
        <v>0</v>
      </c>
      <c r="G103" s="89"/>
      <c r="H103" s="89"/>
      <c r="I103" s="89">
        <f t="shared" si="13"/>
        <v>0</v>
      </c>
    </row>
    <row r="104" spans="2:9" ht="12.75">
      <c r="B104" s="112" t="s">
        <v>342</v>
      </c>
      <c r="C104" s="113"/>
      <c r="D104" s="97">
        <f>SUM(D105:D113)</f>
        <v>0</v>
      </c>
      <c r="E104" s="97">
        <f>SUM(E105:E113)</f>
        <v>0</v>
      </c>
      <c r="F104" s="97">
        <f>SUM(F105:F113)</f>
        <v>0</v>
      </c>
      <c r="G104" s="97">
        <f>SUM(G105:G113)</f>
        <v>0</v>
      </c>
      <c r="H104" s="97">
        <f>SUM(H105:H113)</f>
        <v>0</v>
      </c>
      <c r="I104" s="89">
        <f t="shared" si="13"/>
        <v>0</v>
      </c>
    </row>
    <row r="105" spans="2:9" ht="12.75">
      <c r="B105" s="114" t="s">
        <v>343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13"/>
        <v>0</v>
      </c>
    </row>
    <row r="106" spans="2:9" ht="12.75">
      <c r="B106" s="114" t="s">
        <v>344</v>
      </c>
      <c r="C106" s="115"/>
      <c r="D106" s="97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4" t="s">
        <v>345</v>
      </c>
      <c r="C107" s="115"/>
      <c r="D107" s="97"/>
      <c r="E107" s="89"/>
      <c r="F107" s="89">
        <f t="shared" si="15"/>
        <v>0</v>
      </c>
      <c r="G107" s="89"/>
      <c r="H107" s="89"/>
      <c r="I107" s="89">
        <f t="shared" si="13"/>
        <v>0</v>
      </c>
    </row>
    <row r="108" spans="2:9" ht="12.75">
      <c r="B108" s="114" t="s">
        <v>346</v>
      </c>
      <c r="C108" s="115"/>
      <c r="D108" s="97"/>
      <c r="E108" s="89"/>
      <c r="F108" s="89">
        <f t="shared" si="15"/>
        <v>0</v>
      </c>
      <c r="G108" s="89"/>
      <c r="H108" s="89"/>
      <c r="I108" s="89">
        <f t="shared" si="13"/>
        <v>0</v>
      </c>
    </row>
    <row r="109" spans="2:9" ht="12.75">
      <c r="B109" s="114" t="s">
        <v>347</v>
      </c>
      <c r="C109" s="115"/>
      <c r="D109" s="97"/>
      <c r="E109" s="89"/>
      <c r="F109" s="89">
        <f t="shared" si="15"/>
        <v>0</v>
      </c>
      <c r="G109" s="89"/>
      <c r="H109" s="89"/>
      <c r="I109" s="89">
        <f t="shared" si="13"/>
        <v>0</v>
      </c>
    </row>
    <row r="110" spans="2:9" ht="12.75">
      <c r="B110" s="114" t="s">
        <v>348</v>
      </c>
      <c r="C110" s="115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4" t="s">
        <v>349</v>
      </c>
      <c r="C111" s="115"/>
      <c r="D111" s="97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ht="12.75">
      <c r="B112" s="114" t="s">
        <v>350</v>
      </c>
      <c r="C112" s="115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4" t="s">
        <v>351</v>
      </c>
      <c r="C113" s="115"/>
      <c r="D113" s="97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221" t="s">
        <v>352</v>
      </c>
      <c r="C114" s="222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4" t="s">
        <v>353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4" t="s">
        <v>354</v>
      </c>
      <c r="C116" s="115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4" t="s">
        <v>355</v>
      </c>
      <c r="C117" s="115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4" t="s">
        <v>356</v>
      </c>
      <c r="C118" s="115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4" t="s">
        <v>357</v>
      </c>
      <c r="C119" s="115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4" t="s">
        <v>358</v>
      </c>
      <c r="C120" s="115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4" t="s">
        <v>359</v>
      </c>
      <c r="C121" s="115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4" t="s">
        <v>360</v>
      </c>
      <c r="C122" s="115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4" t="s">
        <v>361</v>
      </c>
      <c r="C123" s="115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2" t="s">
        <v>362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13"/>
        <v>0</v>
      </c>
    </row>
    <row r="125" spans="2:9" ht="12.75">
      <c r="B125" s="114" t="s">
        <v>363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13"/>
        <v>0</v>
      </c>
    </row>
    <row r="126" spans="2:9" ht="12.75">
      <c r="B126" s="114" t="s">
        <v>364</v>
      </c>
      <c r="C126" s="115"/>
      <c r="D126" s="97"/>
      <c r="E126" s="89"/>
      <c r="F126" s="89">
        <f aca="true" t="shared" si="17" ref="F126:F133">D126+E126</f>
        <v>0</v>
      </c>
      <c r="G126" s="89"/>
      <c r="H126" s="89"/>
      <c r="I126" s="89">
        <f t="shared" si="13"/>
        <v>0</v>
      </c>
    </row>
    <row r="127" spans="2:9" ht="12.75">
      <c r="B127" s="114" t="s">
        <v>365</v>
      </c>
      <c r="C127" s="115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4" t="s">
        <v>366</v>
      </c>
      <c r="C128" s="115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4" t="s">
        <v>367</v>
      </c>
      <c r="C129" s="115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4" t="s">
        <v>368</v>
      </c>
      <c r="C130" s="115"/>
      <c r="D130" s="97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4" t="s">
        <v>369</v>
      </c>
      <c r="C131" s="115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4" t="s">
        <v>370</v>
      </c>
      <c r="C132" s="115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4" t="s">
        <v>371</v>
      </c>
      <c r="C133" s="115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12" t="s">
        <v>372</v>
      </c>
      <c r="C134" s="113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13"/>
        <v>0</v>
      </c>
    </row>
    <row r="135" spans="2:9" ht="12.75">
      <c r="B135" s="114" t="s">
        <v>373</v>
      </c>
      <c r="C135" s="115"/>
      <c r="D135" s="97"/>
      <c r="E135" s="89"/>
      <c r="F135" s="89">
        <f>D135+E135</f>
        <v>0</v>
      </c>
      <c r="G135" s="89"/>
      <c r="H135" s="89"/>
      <c r="I135" s="89">
        <f t="shared" si="13"/>
        <v>0</v>
      </c>
    </row>
    <row r="136" spans="2:9" ht="12.75">
      <c r="B136" s="114" t="s">
        <v>374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4" t="s">
        <v>375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2" t="s">
        <v>376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4" t="s">
        <v>377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4" t="s">
        <v>378</v>
      </c>
      <c r="C140" s="115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4" t="s">
        <v>379</v>
      </c>
      <c r="C141" s="115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4" t="s">
        <v>380</v>
      </c>
      <c r="C142" s="115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4" t="s">
        <v>381</v>
      </c>
      <c r="C143" s="115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4" t="s">
        <v>382</v>
      </c>
      <c r="C144" s="115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4" t="s">
        <v>383</v>
      </c>
      <c r="C145" s="115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4" t="s">
        <v>384</v>
      </c>
      <c r="C146" s="115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2" t="s">
        <v>385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ht="12.75">
      <c r="B148" s="114" t="s">
        <v>386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4" t="s">
        <v>387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4" t="s">
        <v>388</v>
      </c>
      <c r="C150" s="115"/>
      <c r="D150" s="97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12" t="s">
        <v>389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ht="12.75">
      <c r="B152" s="114" t="s">
        <v>390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4" t="s">
        <v>391</v>
      </c>
      <c r="C153" s="115"/>
      <c r="D153" s="97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4" t="s">
        <v>392</v>
      </c>
      <c r="C154" s="115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4" t="s">
        <v>393</v>
      </c>
      <c r="C155" s="115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4" t="s">
        <v>394</v>
      </c>
      <c r="C156" s="115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4" t="s">
        <v>395</v>
      </c>
      <c r="C157" s="115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4" t="s">
        <v>396</v>
      </c>
      <c r="C158" s="115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2"/>
      <c r="C159" s="113"/>
      <c r="D159" s="97"/>
      <c r="E159" s="89"/>
      <c r="F159" s="89"/>
      <c r="G159" s="89"/>
      <c r="H159" s="89"/>
      <c r="I159" s="89"/>
    </row>
    <row r="160" spans="2:9" ht="12.75">
      <c r="B160" s="122" t="s">
        <v>398</v>
      </c>
      <c r="C160" s="123"/>
      <c r="D160" s="111">
        <f aca="true" t="shared" si="21" ref="D160:I160">D10+D85</f>
        <v>2394298</v>
      </c>
      <c r="E160" s="111">
        <f t="shared" si="21"/>
        <v>0</v>
      </c>
      <c r="F160" s="111">
        <f t="shared" si="21"/>
        <v>2394298</v>
      </c>
      <c r="G160" s="111">
        <f t="shared" si="21"/>
        <v>988615.67</v>
      </c>
      <c r="H160" s="111">
        <f t="shared" si="21"/>
        <v>988615.67</v>
      </c>
      <c r="I160" s="111">
        <f t="shared" si="21"/>
        <v>1405682.3299999998</v>
      </c>
    </row>
    <row r="161" spans="2:9" ht="13.5" thickBot="1">
      <c r="B161" s="124"/>
      <c r="C161" s="125"/>
      <c r="D161" s="126"/>
      <c r="E161" s="106"/>
      <c r="F161" s="106"/>
      <c r="G161" s="106"/>
      <c r="H161" s="106"/>
      <c r="I161" s="106"/>
    </row>
    <row r="162" spans="2:9" ht="12.75">
      <c r="B162" s="166"/>
      <c r="C162" s="166"/>
      <c r="D162" s="167"/>
      <c r="E162" s="167"/>
      <c r="F162" s="167"/>
      <c r="G162" s="167"/>
      <c r="H162" s="167"/>
      <c r="I162" s="167"/>
    </row>
    <row r="166" spans="2:9" ht="15">
      <c r="B166" s="164"/>
      <c r="C166" s="162" t="s">
        <v>124</v>
      </c>
      <c r="D166" s="158"/>
      <c r="E166"/>
      <c r="F166" s="210" t="s">
        <v>125</v>
      </c>
      <c r="G166" s="210"/>
      <c r="H166" s="210"/>
      <c r="I166" s="158"/>
    </row>
    <row r="167" spans="2:9" ht="15">
      <c r="B167" s="164"/>
      <c r="C167" s="156" t="s">
        <v>126</v>
      </c>
      <c r="D167" s="164"/>
      <c r="E167"/>
      <c r="F167" s="211" t="s">
        <v>127</v>
      </c>
      <c r="G167" s="211"/>
      <c r="H167" s="211"/>
      <c r="I167" s="158"/>
    </row>
  </sheetData>
  <sheetProtection/>
  <mergeCells count="14">
    <mergeCell ref="B39:C39"/>
    <mergeCell ref="B49:C49"/>
    <mergeCell ref="B63:C63"/>
    <mergeCell ref="B114:C114"/>
    <mergeCell ref="F167:H167"/>
    <mergeCell ref="F166:H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2" sqref="A32:IV3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6" t="s">
        <v>120</v>
      </c>
      <c r="C2" s="227"/>
      <c r="D2" s="227"/>
      <c r="E2" s="227"/>
      <c r="F2" s="227"/>
      <c r="G2" s="227"/>
      <c r="H2" s="228"/>
    </row>
    <row r="3" spans="2:8" ht="12.75">
      <c r="B3" s="173" t="s">
        <v>317</v>
      </c>
      <c r="C3" s="229"/>
      <c r="D3" s="229"/>
      <c r="E3" s="229"/>
      <c r="F3" s="229"/>
      <c r="G3" s="229"/>
      <c r="H3" s="175"/>
    </row>
    <row r="4" spans="2:8" ht="12.75">
      <c r="B4" s="173" t="s">
        <v>399</v>
      </c>
      <c r="C4" s="229"/>
      <c r="D4" s="229"/>
      <c r="E4" s="229"/>
      <c r="F4" s="229"/>
      <c r="G4" s="229"/>
      <c r="H4" s="175"/>
    </row>
    <row r="5" spans="2:8" ht="12.75">
      <c r="B5" s="173" t="s">
        <v>129</v>
      </c>
      <c r="C5" s="229"/>
      <c r="D5" s="229"/>
      <c r="E5" s="229"/>
      <c r="F5" s="229"/>
      <c r="G5" s="229"/>
      <c r="H5" s="175"/>
    </row>
    <row r="6" spans="2:8" ht="13.5" thickBot="1">
      <c r="B6" s="176" t="s">
        <v>1</v>
      </c>
      <c r="C6" s="177"/>
      <c r="D6" s="177"/>
      <c r="E6" s="177"/>
      <c r="F6" s="177"/>
      <c r="G6" s="177"/>
      <c r="H6" s="178"/>
    </row>
    <row r="7" spans="2:8" ht="13.5" thickBot="1">
      <c r="B7" s="208" t="s">
        <v>2</v>
      </c>
      <c r="C7" s="230" t="s">
        <v>319</v>
      </c>
      <c r="D7" s="231"/>
      <c r="E7" s="231"/>
      <c r="F7" s="231"/>
      <c r="G7" s="232"/>
      <c r="H7" s="208" t="s">
        <v>320</v>
      </c>
    </row>
    <row r="8" spans="2:8" ht="26.25" thickBot="1">
      <c r="B8" s="209"/>
      <c r="C8" s="22" t="s">
        <v>210</v>
      </c>
      <c r="D8" s="22" t="s">
        <v>252</v>
      </c>
      <c r="E8" s="22" t="s">
        <v>253</v>
      </c>
      <c r="F8" s="22" t="s">
        <v>208</v>
      </c>
      <c r="G8" s="22" t="s">
        <v>227</v>
      </c>
      <c r="H8" s="209"/>
    </row>
    <row r="9" spans="2:8" ht="12.75">
      <c r="B9" s="127" t="s">
        <v>400</v>
      </c>
      <c r="C9" s="128">
        <f aca="true" t="shared" si="0" ref="C9:H9">SUM(C10:C17)</f>
        <v>2394298</v>
      </c>
      <c r="D9" s="128">
        <f t="shared" si="0"/>
        <v>0</v>
      </c>
      <c r="E9" s="128">
        <f t="shared" si="0"/>
        <v>2394298</v>
      </c>
      <c r="F9" s="128">
        <f t="shared" si="0"/>
        <v>988615.67</v>
      </c>
      <c r="G9" s="128">
        <f t="shared" si="0"/>
        <v>988615.67</v>
      </c>
      <c r="H9" s="128">
        <f t="shared" si="0"/>
        <v>1405682.33</v>
      </c>
    </row>
    <row r="10" spans="2:8" ht="12.75" customHeight="1">
      <c r="B10" s="129" t="s">
        <v>401</v>
      </c>
      <c r="C10" s="130">
        <v>2394298</v>
      </c>
      <c r="D10" s="130">
        <v>0</v>
      </c>
      <c r="E10" s="130">
        <f>C10+D10</f>
        <v>2394298</v>
      </c>
      <c r="F10" s="130">
        <v>988615.67</v>
      </c>
      <c r="G10" s="130">
        <v>988615.67</v>
      </c>
      <c r="H10" s="89">
        <f>E10-F10</f>
        <v>1405682.33</v>
      </c>
    </row>
    <row r="11" spans="2:8" ht="12.75">
      <c r="B11" s="129"/>
      <c r="C11" s="9"/>
      <c r="D11" s="9"/>
      <c r="E11" s="9"/>
      <c r="F11" s="9"/>
      <c r="G11" s="9"/>
      <c r="H11" s="89">
        <f aca="true" t="shared" si="1" ref="H11:H17">E11-F11</f>
        <v>0</v>
      </c>
    </row>
    <row r="12" spans="2:8" ht="12.75">
      <c r="B12" s="129"/>
      <c r="C12" s="9"/>
      <c r="D12" s="9"/>
      <c r="E12" s="9"/>
      <c r="F12" s="9"/>
      <c r="G12" s="9"/>
      <c r="H12" s="89">
        <f t="shared" si="1"/>
        <v>0</v>
      </c>
    </row>
    <row r="13" spans="2:8" ht="12.75">
      <c r="B13" s="129"/>
      <c r="C13" s="9"/>
      <c r="D13" s="9"/>
      <c r="E13" s="9"/>
      <c r="F13" s="9"/>
      <c r="G13" s="9"/>
      <c r="H13" s="89">
        <f t="shared" si="1"/>
        <v>0</v>
      </c>
    </row>
    <row r="14" spans="2:8" ht="12.75">
      <c r="B14" s="129"/>
      <c r="C14" s="9"/>
      <c r="D14" s="9"/>
      <c r="E14" s="9"/>
      <c r="F14" s="9"/>
      <c r="G14" s="9"/>
      <c r="H14" s="89">
        <f t="shared" si="1"/>
        <v>0</v>
      </c>
    </row>
    <row r="15" spans="2:8" ht="12.75">
      <c r="B15" s="129"/>
      <c r="C15" s="9"/>
      <c r="D15" s="9"/>
      <c r="E15" s="9"/>
      <c r="F15" s="9"/>
      <c r="G15" s="9"/>
      <c r="H15" s="89">
        <f t="shared" si="1"/>
        <v>0</v>
      </c>
    </row>
    <row r="16" spans="2:8" ht="12.75">
      <c r="B16" s="129"/>
      <c r="C16" s="9"/>
      <c r="D16" s="9"/>
      <c r="E16" s="9"/>
      <c r="F16" s="9"/>
      <c r="G16" s="9"/>
      <c r="H16" s="89">
        <f t="shared" si="1"/>
        <v>0</v>
      </c>
    </row>
    <row r="17" spans="2:8" ht="12.75">
      <c r="B17" s="129"/>
      <c r="C17" s="9"/>
      <c r="D17" s="9"/>
      <c r="E17" s="9"/>
      <c r="F17" s="9"/>
      <c r="G17" s="9"/>
      <c r="H17" s="89">
        <f t="shared" si="1"/>
        <v>0</v>
      </c>
    </row>
    <row r="18" spans="2:8" ht="12.75">
      <c r="B18" s="131"/>
      <c r="C18" s="9"/>
      <c r="D18" s="9"/>
      <c r="E18" s="9"/>
      <c r="F18" s="9"/>
      <c r="G18" s="9"/>
      <c r="H18" s="9"/>
    </row>
    <row r="19" spans="2:8" ht="12.75">
      <c r="B19" s="132" t="s">
        <v>402</v>
      </c>
      <c r="C19" s="133">
        <f aca="true" t="shared" si="2" ref="C19:H19">SUM(C20:C27)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</row>
    <row r="20" spans="2:8" ht="12.75">
      <c r="B20" s="129" t="s">
        <v>401</v>
      </c>
      <c r="C20" s="130">
        <v>0</v>
      </c>
      <c r="D20" s="130">
        <v>0</v>
      </c>
      <c r="E20" s="130">
        <f>C20+D20</f>
        <v>0</v>
      </c>
      <c r="F20" s="130">
        <v>0</v>
      </c>
      <c r="G20" s="130">
        <v>0</v>
      </c>
      <c r="H20" s="89">
        <f>E20-F20</f>
        <v>0</v>
      </c>
    </row>
    <row r="21" spans="2:8" ht="12.75">
      <c r="B21" s="129"/>
      <c r="C21" s="130"/>
      <c r="D21" s="130"/>
      <c r="E21" s="130"/>
      <c r="F21" s="130"/>
      <c r="G21" s="130"/>
      <c r="H21" s="89">
        <f aca="true" t="shared" si="3" ref="H21:H28">E21-F21</f>
        <v>0</v>
      </c>
    </row>
    <row r="22" spans="2:8" ht="12.75">
      <c r="B22" s="129"/>
      <c r="C22" s="130"/>
      <c r="D22" s="130"/>
      <c r="E22" s="130"/>
      <c r="F22" s="130"/>
      <c r="G22" s="130"/>
      <c r="H22" s="89">
        <f t="shared" si="3"/>
        <v>0</v>
      </c>
    </row>
    <row r="23" spans="2:8" ht="12.75">
      <c r="B23" s="129"/>
      <c r="C23" s="130"/>
      <c r="D23" s="130"/>
      <c r="E23" s="130"/>
      <c r="F23" s="130"/>
      <c r="G23" s="130"/>
      <c r="H23" s="89">
        <f t="shared" si="3"/>
        <v>0</v>
      </c>
    </row>
    <row r="24" spans="2:8" ht="12.75">
      <c r="B24" s="129"/>
      <c r="C24" s="9"/>
      <c r="D24" s="9"/>
      <c r="E24" s="9"/>
      <c r="F24" s="9"/>
      <c r="G24" s="9"/>
      <c r="H24" s="89">
        <f t="shared" si="3"/>
        <v>0</v>
      </c>
    </row>
    <row r="25" spans="2:8" ht="12.75">
      <c r="B25" s="129"/>
      <c r="C25" s="9"/>
      <c r="D25" s="9"/>
      <c r="E25" s="9"/>
      <c r="F25" s="9"/>
      <c r="G25" s="9"/>
      <c r="H25" s="89">
        <f t="shared" si="3"/>
        <v>0</v>
      </c>
    </row>
    <row r="26" spans="2:8" ht="12.75">
      <c r="B26" s="129"/>
      <c r="C26" s="9"/>
      <c r="D26" s="9"/>
      <c r="E26" s="9"/>
      <c r="F26" s="9"/>
      <c r="G26" s="9"/>
      <c r="H26" s="89">
        <f t="shared" si="3"/>
        <v>0</v>
      </c>
    </row>
    <row r="27" spans="2:8" ht="12.75">
      <c r="B27" s="129"/>
      <c r="C27" s="9"/>
      <c r="D27" s="9"/>
      <c r="E27" s="9"/>
      <c r="F27" s="9"/>
      <c r="G27" s="9"/>
      <c r="H27" s="89">
        <f t="shared" si="3"/>
        <v>0</v>
      </c>
    </row>
    <row r="28" spans="2:8" ht="12.75">
      <c r="B28" s="131"/>
      <c r="C28" s="9"/>
      <c r="D28" s="9"/>
      <c r="E28" s="9"/>
      <c r="F28" s="9"/>
      <c r="G28" s="9"/>
      <c r="H28" s="89">
        <f t="shared" si="3"/>
        <v>0</v>
      </c>
    </row>
    <row r="29" spans="2:8" ht="12.75">
      <c r="B29" s="127" t="s">
        <v>398</v>
      </c>
      <c r="C29" s="7">
        <f aca="true" t="shared" si="4" ref="C29:H29">C9+C19</f>
        <v>2394298</v>
      </c>
      <c r="D29" s="7">
        <f t="shared" si="4"/>
        <v>0</v>
      </c>
      <c r="E29" s="7">
        <f t="shared" si="4"/>
        <v>2394298</v>
      </c>
      <c r="F29" s="7">
        <f t="shared" si="4"/>
        <v>988615.67</v>
      </c>
      <c r="G29" s="7">
        <f t="shared" si="4"/>
        <v>988615.67</v>
      </c>
      <c r="H29" s="7">
        <f t="shared" si="4"/>
        <v>1405682.33</v>
      </c>
    </row>
    <row r="30" spans="2:8" ht="13.5" thickBot="1">
      <c r="B30" s="134"/>
      <c r="C30" s="19"/>
      <c r="D30" s="19"/>
      <c r="E30" s="19"/>
      <c r="F30" s="19"/>
      <c r="G30" s="19"/>
      <c r="H30" s="19"/>
    </row>
    <row r="37" spans="2:8" ht="12.75">
      <c r="B37" s="181"/>
      <c r="C37" s="181"/>
      <c r="E37" s="165"/>
      <c r="F37" s="165"/>
      <c r="G37" s="165"/>
      <c r="H37" s="165"/>
    </row>
    <row r="38" spans="2:8" ht="12.75">
      <c r="B38" s="223" t="s">
        <v>124</v>
      </c>
      <c r="C38" s="223"/>
      <c r="E38" s="224" t="s">
        <v>125</v>
      </c>
      <c r="F38" s="224"/>
      <c r="G38" s="224"/>
      <c r="H38" s="224"/>
    </row>
    <row r="39" spans="2:8" ht="12.75">
      <c r="B39" s="225" t="s">
        <v>126</v>
      </c>
      <c r="C39" s="225"/>
      <c r="E39" s="225" t="s">
        <v>127</v>
      </c>
      <c r="F39" s="225"/>
      <c r="G39" s="225"/>
      <c r="H39" s="225"/>
    </row>
  </sheetData>
  <sheetProtection/>
  <mergeCells count="13">
    <mergeCell ref="B7:B8"/>
    <mergeCell ref="C7:G7"/>
    <mergeCell ref="H7:H8"/>
    <mergeCell ref="B37:C37"/>
    <mergeCell ref="B38:C38"/>
    <mergeCell ref="E38:H38"/>
    <mergeCell ref="B39:C39"/>
    <mergeCell ref="E39:H39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89" sqref="A89:IV8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0" t="s">
        <v>120</v>
      </c>
      <c r="B2" s="171"/>
      <c r="C2" s="171"/>
      <c r="D2" s="171"/>
      <c r="E2" s="171"/>
      <c r="F2" s="171"/>
      <c r="G2" s="218"/>
    </row>
    <row r="3" spans="1:7" ht="12.75">
      <c r="A3" s="200" t="s">
        <v>317</v>
      </c>
      <c r="B3" s="201"/>
      <c r="C3" s="201"/>
      <c r="D3" s="201"/>
      <c r="E3" s="201"/>
      <c r="F3" s="201"/>
      <c r="G3" s="219"/>
    </row>
    <row r="4" spans="1:7" ht="12.75">
      <c r="A4" s="200" t="s">
        <v>403</v>
      </c>
      <c r="B4" s="201"/>
      <c r="C4" s="201"/>
      <c r="D4" s="201"/>
      <c r="E4" s="201"/>
      <c r="F4" s="201"/>
      <c r="G4" s="219"/>
    </row>
    <row r="5" spans="1:7" ht="12.75">
      <c r="A5" s="200" t="s">
        <v>129</v>
      </c>
      <c r="B5" s="201"/>
      <c r="C5" s="201"/>
      <c r="D5" s="201"/>
      <c r="E5" s="201"/>
      <c r="F5" s="201"/>
      <c r="G5" s="219"/>
    </row>
    <row r="6" spans="1:7" ht="13.5" thickBot="1">
      <c r="A6" s="203" t="s">
        <v>1</v>
      </c>
      <c r="B6" s="204"/>
      <c r="C6" s="204"/>
      <c r="D6" s="204"/>
      <c r="E6" s="204"/>
      <c r="F6" s="204"/>
      <c r="G6" s="220"/>
    </row>
    <row r="7" spans="1:7" ht="15.75" customHeight="1">
      <c r="A7" s="170" t="s">
        <v>2</v>
      </c>
      <c r="B7" s="226" t="s">
        <v>319</v>
      </c>
      <c r="C7" s="227"/>
      <c r="D7" s="227"/>
      <c r="E7" s="227"/>
      <c r="F7" s="228"/>
      <c r="G7" s="208" t="s">
        <v>320</v>
      </c>
    </row>
    <row r="8" spans="1:7" ht="15.75" customHeight="1" thickBot="1">
      <c r="A8" s="200"/>
      <c r="B8" s="176"/>
      <c r="C8" s="177"/>
      <c r="D8" s="177"/>
      <c r="E8" s="177"/>
      <c r="F8" s="178"/>
      <c r="G8" s="233"/>
    </row>
    <row r="9" spans="1:7" ht="26.25" thickBot="1">
      <c r="A9" s="203"/>
      <c r="B9" s="135" t="s">
        <v>210</v>
      </c>
      <c r="C9" s="22" t="s">
        <v>321</v>
      </c>
      <c r="D9" s="22" t="s">
        <v>322</v>
      </c>
      <c r="E9" s="22" t="s">
        <v>208</v>
      </c>
      <c r="F9" s="22" t="s">
        <v>227</v>
      </c>
      <c r="G9" s="209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404</v>
      </c>
      <c r="B11" s="75">
        <f aca="true" t="shared" si="0" ref="B11:G11">B12+B22+B31+B42</f>
        <v>2394298</v>
      </c>
      <c r="C11" s="75">
        <f t="shared" si="0"/>
        <v>0</v>
      </c>
      <c r="D11" s="75">
        <f t="shared" si="0"/>
        <v>2394298</v>
      </c>
      <c r="E11" s="75">
        <f t="shared" si="0"/>
        <v>988615.67</v>
      </c>
      <c r="F11" s="75">
        <f t="shared" si="0"/>
        <v>988615.67</v>
      </c>
      <c r="G11" s="75">
        <f t="shared" si="0"/>
        <v>1405682.33</v>
      </c>
    </row>
    <row r="12" spans="1:7" ht="12.75">
      <c r="A12" s="138" t="s">
        <v>405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39" t="s">
        <v>406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39" t="s">
        <v>407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9" t="s">
        <v>408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9" t="s">
        <v>409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9" t="s">
        <v>410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9" t="s">
        <v>411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9" t="s">
        <v>412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9" t="s">
        <v>413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40"/>
      <c r="B21" s="73"/>
      <c r="C21" s="73"/>
      <c r="D21" s="73"/>
      <c r="E21" s="73"/>
      <c r="F21" s="73"/>
      <c r="G21" s="73"/>
    </row>
    <row r="22" spans="1:7" ht="12.75">
      <c r="A22" s="138" t="s">
        <v>414</v>
      </c>
      <c r="B22" s="75">
        <f>SUM(B23:B29)</f>
        <v>2394298</v>
      </c>
      <c r="C22" s="75">
        <f>SUM(C23:C29)</f>
        <v>0</v>
      </c>
      <c r="D22" s="75">
        <f>SUM(D23:D29)</f>
        <v>2394298</v>
      </c>
      <c r="E22" s="75">
        <f>SUM(E23:E29)</f>
        <v>988615.67</v>
      </c>
      <c r="F22" s="75">
        <f>SUM(F23:F29)</f>
        <v>988615.67</v>
      </c>
      <c r="G22" s="75">
        <f aca="true" t="shared" si="3" ref="G22:G29">D22-E22</f>
        <v>1405682.33</v>
      </c>
    </row>
    <row r="23" spans="1:7" ht="12.75">
      <c r="A23" s="139" t="s">
        <v>415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9" t="s">
        <v>416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9" t="s">
        <v>417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9" t="s">
        <v>418</v>
      </c>
      <c r="B26" s="73">
        <v>2394298</v>
      </c>
      <c r="C26" s="73">
        <v>0</v>
      </c>
      <c r="D26" s="73">
        <f t="shared" si="4"/>
        <v>2394298</v>
      </c>
      <c r="E26" s="73">
        <v>988615.67</v>
      </c>
      <c r="F26" s="73">
        <v>988615.67</v>
      </c>
      <c r="G26" s="73">
        <f t="shared" si="3"/>
        <v>1405682.33</v>
      </c>
    </row>
    <row r="27" spans="1:7" ht="12.75">
      <c r="A27" s="139" t="s">
        <v>419</v>
      </c>
      <c r="B27" s="73"/>
      <c r="C27" s="73"/>
      <c r="D27" s="73">
        <f t="shared" si="4"/>
        <v>0</v>
      </c>
      <c r="E27" s="73"/>
      <c r="F27" s="73"/>
      <c r="G27" s="73">
        <f t="shared" si="3"/>
        <v>0</v>
      </c>
    </row>
    <row r="28" spans="1:7" ht="12.75">
      <c r="A28" s="139" t="s">
        <v>420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9" t="s">
        <v>421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40"/>
      <c r="B30" s="73"/>
      <c r="C30" s="73"/>
      <c r="D30" s="73"/>
      <c r="E30" s="73"/>
      <c r="F30" s="73"/>
      <c r="G30" s="73"/>
    </row>
    <row r="31" spans="1:7" ht="12.75">
      <c r="A31" s="138" t="s">
        <v>422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9" t="s">
        <v>423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9" t="s">
        <v>424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9" t="s">
        <v>425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9" t="s">
        <v>426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9" t="s">
        <v>427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9" t="s">
        <v>428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9" t="s">
        <v>429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9" t="s">
        <v>430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9" t="s">
        <v>431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40"/>
      <c r="B41" s="73"/>
      <c r="C41" s="73"/>
      <c r="D41" s="73"/>
      <c r="E41" s="73"/>
      <c r="F41" s="73"/>
      <c r="G41" s="73"/>
    </row>
    <row r="42" spans="1:7" ht="12.75">
      <c r="A42" s="138" t="s">
        <v>432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ht="12.75">
      <c r="A43" s="139" t="s">
        <v>433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434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2.75">
      <c r="A45" s="139" t="s">
        <v>435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9" t="s">
        <v>436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40"/>
      <c r="B47" s="73"/>
      <c r="C47" s="73"/>
      <c r="D47" s="73"/>
      <c r="E47" s="73"/>
      <c r="F47" s="73"/>
      <c r="G47" s="73"/>
    </row>
    <row r="48" spans="1:7" ht="12.75">
      <c r="A48" s="138" t="s">
        <v>437</v>
      </c>
      <c r="B48" s="75">
        <f>B49+B59+B68+B79</f>
        <v>0</v>
      </c>
      <c r="C48" s="75">
        <f>C49+C59+C68+C79</f>
        <v>0</v>
      </c>
      <c r="D48" s="75">
        <f>D49+D59+D68+D79</f>
        <v>0</v>
      </c>
      <c r="E48" s="75">
        <f>E49+E59+E68+E79</f>
        <v>0</v>
      </c>
      <c r="F48" s="75">
        <f>F49+F59+F68+F79</f>
        <v>0</v>
      </c>
      <c r="G48" s="75">
        <f aca="true" t="shared" si="7" ref="G48:G83">D48-E48</f>
        <v>0</v>
      </c>
    </row>
    <row r="49" spans="1:7" ht="12.75">
      <c r="A49" s="138" t="s">
        <v>405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2.75">
      <c r="A50" s="139" t="s">
        <v>406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2.75">
      <c r="A51" s="139" t="s">
        <v>407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9" t="s">
        <v>408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9" t="s">
        <v>409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9" t="s">
        <v>410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9" t="s">
        <v>411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9" t="s">
        <v>412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9" t="s">
        <v>413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40"/>
      <c r="B58" s="73"/>
      <c r="C58" s="73"/>
      <c r="D58" s="73"/>
      <c r="E58" s="73"/>
      <c r="F58" s="73"/>
      <c r="G58" s="73"/>
    </row>
    <row r="59" spans="1:7" ht="12.75">
      <c r="A59" s="138" t="s">
        <v>414</v>
      </c>
      <c r="B59" s="75">
        <f>SUM(B60:B66)</f>
        <v>0</v>
      </c>
      <c r="C59" s="75">
        <f>SUM(C60:C66)</f>
        <v>0</v>
      </c>
      <c r="D59" s="75">
        <f>SUM(D60:D66)</f>
        <v>0</v>
      </c>
      <c r="E59" s="75">
        <f>SUM(E60:E66)</f>
        <v>0</v>
      </c>
      <c r="F59" s="75">
        <f>SUM(F60:F66)</f>
        <v>0</v>
      </c>
      <c r="G59" s="75">
        <f t="shared" si="7"/>
        <v>0</v>
      </c>
    </row>
    <row r="60" spans="1:7" ht="12.75">
      <c r="A60" s="139" t="s">
        <v>415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9" t="s">
        <v>416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9" t="s">
        <v>417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9" t="s">
        <v>418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9" t="s">
        <v>419</v>
      </c>
      <c r="B64" s="73"/>
      <c r="C64" s="73"/>
      <c r="D64" s="73">
        <f t="shared" si="9"/>
        <v>0</v>
      </c>
      <c r="E64" s="73"/>
      <c r="F64" s="73"/>
      <c r="G64" s="73">
        <f t="shared" si="7"/>
        <v>0</v>
      </c>
    </row>
    <row r="65" spans="1:7" ht="12.75">
      <c r="A65" s="139" t="s">
        <v>420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9" t="s">
        <v>421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40"/>
      <c r="B67" s="73"/>
      <c r="C67" s="73"/>
      <c r="D67" s="73"/>
      <c r="E67" s="73"/>
      <c r="F67" s="73"/>
      <c r="G67" s="73"/>
    </row>
    <row r="68" spans="1:7" ht="12.75">
      <c r="A68" s="138" t="s">
        <v>422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9" t="s">
        <v>423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9" t="s">
        <v>424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9" t="s">
        <v>425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9" t="s">
        <v>426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9" t="s">
        <v>427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9" t="s">
        <v>428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9" t="s">
        <v>429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9" t="s">
        <v>430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41" t="s">
        <v>431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73"/>
      <c r="C78" s="73"/>
      <c r="D78" s="73"/>
      <c r="E78" s="73"/>
      <c r="F78" s="73"/>
      <c r="G78" s="73"/>
    </row>
    <row r="79" spans="1:7" ht="12.75">
      <c r="A79" s="138" t="s">
        <v>432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39" t="s">
        <v>433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434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39" t="s">
        <v>435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9" t="s">
        <v>436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40"/>
      <c r="B84" s="73"/>
      <c r="C84" s="73"/>
      <c r="D84" s="73"/>
      <c r="E84" s="73"/>
      <c r="F84" s="73"/>
      <c r="G84" s="73"/>
    </row>
    <row r="85" spans="1:7" ht="12.75">
      <c r="A85" s="138" t="s">
        <v>398</v>
      </c>
      <c r="B85" s="75">
        <f aca="true" t="shared" si="11" ref="B85:G85">B11+B48</f>
        <v>2394298</v>
      </c>
      <c r="C85" s="75">
        <f t="shared" si="11"/>
        <v>0</v>
      </c>
      <c r="D85" s="75">
        <f t="shared" si="11"/>
        <v>2394298</v>
      </c>
      <c r="E85" s="75">
        <f t="shared" si="11"/>
        <v>988615.67</v>
      </c>
      <c r="F85" s="75">
        <f t="shared" si="11"/>
        <v>988615.67</v>
      </c>
      <c r="G85" s="75">
        <f t="shared" si="11"/>
        <v>1405682.33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  <row r="94" spans="1:7" ht="12.75">
      <c r="A94" s="181"/>
      <c r="B94" s="181"/>
      <c r="D94" s="181"/>
      <c r="E94" s="181"/>
      <c r="F94" s="181"/>
      <c r="G94" s="181"/>
    </row>
    <row r="95" spans="1:7" ht="12.75">
      <c r="A95" s="225" t="s">
        <v>124</v>
      </c>
      <c r="B95" s="225"/>
      <c r="D95" s="223" t="s">
        <v>125</v>
      </c>
      <c r="E95" s="223"/>
      <c r="F95" s="223"/>
      <c r="G95" s="223"/>
    </row>
    <row r="96" spans="1:7" ht="12.75">
      <c r="A96" s="225" t="s">
        <v>126</v>
      </c>
      <c r="B96" s="225"/>
      <c r="D96" s="225" t="s">
        <v>127</v>
      </c>
      <c r="E96" s="225"/>
      <c r="F96" s="225"/>
      <c r="G96" s="225"/>
    </row>
  </sheetData>
  <sheetProtection/>
  <mergeCells count="14">
    <mergeCell ref="A2:G2"/>
    <mergeCell ref="A3:G3"/>
    <mergeCell ref="A4:G4"/>
    <mergeCell ref="A5:G5"/>
    <mergeCell ref="A6:G6"/>
    <mergeCell ref="A7:A9"/>
    <mergeCell ref="B7:F8"/>
    <mergeCell ref="G7:G9"/>
    <mergeCell ref="A95:B95"/>
    <mergeCell ref="D94:G94"/>
    <mergeCell ref="A94:B94"/>
    <mergeCell ref="A96:B96"/>
    <mergeCell ref="D95:G95"/>
    <mergeCell ref="D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23" sqref="E2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70" t="s">
        <v>120</v>
      </c>
      <c r="C2" s="171"/>
      <c r="D2" s="171"/>
      <c r="E2" s="171"/>
      <c r="F2" s="171"/>
      <c r="G2" s="171"/>
      <c r="H2" s="218"/>
    </row>
    <row r="3" spans="2:8" ht="12.75">
      <c r="B3" s="200" t="s">
        <v>317</v>
      </c>
      <c r="C3" s="201"/>
      <c r="D3" s="201"/>
      <c r="E3" s="201"/>
      <c r="F3" s="201"/>
      <c r="G3" s="201"/>
      <c r="H3" s="219"/>
    </row>
    <row r="4" spans="2:8" ht="12.75">
      <c r="B4" s="200" t="s">
        <v>438</v>
      </c>
      <c r="C4" s="201"/>
      <c r="D4" s="201"/>
      <c r="E4" s="201"/>
      <c r="F4" s="201"/>
      <c r="G4" s="201"/>
      <c r="H4" s="219"/>
    </row>
    <row r="5" spans="2:8" ht="12.75">
      <c r="B5" s="200" t="s">
        <v>129</v>
      </c>
      <c r="C5" s="201"/>
      <c r="D5" s="201"/>
      <c r="E5" s="201"/>
      <c r="F5" s="201"/>
      <c r="G5" s="201"/>
      <c r="H5" s="219"/>
    </row>
    <row r="6" spans="2:8" ht="13.5" thickBot="1">
      <c r="B6" s="203" t="s">
        <v>1</v>
      </c>
      <c r="C6" s="204"/>
      <c r="D6" s="204"/>
      <c r="E6" s="204"/>
      <c r="F6" s="204"/>
      <c r="G6" s="204"/>
      <c r="H6" s="220"/>
    </row>
    <row r="7" spans="2:8" ht="13.5" thickBot="1">
      <c r="B7" s="212" t="s">
        <v>2</v>
      </c>
      <c r="C7" s="230" t="s">
        <v>319</v>
      </c>
      <c r="D7" s="231"/>
      <c r="E7" s="231"/>
      <c r="F7" s="231"/>
      <c r="G7" s="232"/>
      <c r="H7" s="208" t="s">
        <v>320</v>
      </c>
    </row>
    <row r="8" spans="2:8" ht="26.25" thickBot="1">
      <c r="B8" s="213"/>
      <c r="C8" s="22" t="s">
        <v>210</v>
      </c>
      <c r="D8" s="22" t="s">
        <v>321</v>
      </c>
      <c r="E8" s="22" t="s">
        <v>322</v>
      </c>
      <c r="F8" s="22" t="s">
        <v>439</v>
      </c>
      <c r="G8" s="22" t="s">
        <v>227</v>
      </c>
      <c r="H8" s="209"/>
    </row>
    <row r="9" spans="2:8" ht="12.75">
      <c r="B9" s="145" t="s">
        <v>440</v>
      </c>
      <c r="C9" s="133">
        <f>C10+C11+C12+C15+C16+C19</f>
        <v>1577185.36</v>
      </c>
      <c r="D9" s="133">
        <f>D10+D11+D12+D15+D16+D19</f>
        <v>0</v>
      </c>
      <c r="E9" s="133">
        <f>E10+E11+E12+E15+E16+E19</f>
        <v>1577185.36</v>
      </c>
      <c r="F9" s="133">
        <f>F10+F11+F12+F15+F16+F19</f>
        <v>710045.17</v>
      </c>
      <c r="G9" s="133">
        <f>G10+G11+G12+G15+G16+G19</f>
        <v>710045.17</v>
      </c>
      <c r="H9" s="7">
        <f>E9-F9</f>
        <v>867140.1900000001</v>
      </c>
    </row>
    <row r="10" spans="2:8" ht="20.25" customHeight="1">
      <c r="B10" s="146" t="s">
        <v>441</v>
      </c>
      <c r="C10" s="133">
        <v>1577185.36</v>
      </c>
      <c r="D10" s="7">
        <v>0</v>
      </c>
      <c r="E10" s="9">
        <f>C10+D10</f>
        <v>1577185.36</v>
      </c>
      <c r="F10" s="7">
        <v>710045.17</v>
      </c>
      <c r="G10" s="7">
        <v>710045.17</v>
      </c>
      <c r="H10" s="9">
        <f aca="true" t="shared" si="0" ref="H10:H31">E10-F10</f>
        <v>867140.1900000001</v>
      </c>
    </row>
    <row r="11" spans="2:8" ht="12.75">
      <c r="B11" s="146" t="s">
        <v>442</v>
      </c>
      <c r="C11" s="133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6" t="s">
        <v>443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9">
        <f t="shared" si="0"/>
        <v>0</v>
      </c>
    </row>
    <row r="13" spans="2:8" ht="12.75">
      <c r="B13" s="147" t="s">
        <v>444</v>
      </c>
      <c r="C13" s="133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7" t="s">
        <v>445</v>
      </c>
      <c r="C14" s="133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6" t="s">
        <v>446</v>
      </c>
      <c r="C15" s="13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6" t="s">
        <v>447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9">
        <f t="shared" si="0"/>
        <v>0</v>
      </c>
    </row>
    <row r="17" spans="2:8" ht="12.75">
      <c r="B17" s="147" t="s">
        <v>448</v>
      </c>
      <c r="C17" s="13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7" t="s">
        <v>449</v>
      </c>
      <c r="C18" s="13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6" t="s">
        <v>450</v>
      </c>
      <c r="C19" s="133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6"/>
      <c r="C20" s="133"/>
      <c r="D20" s="7"/>
      <c r="E20" s="7"/>
      <c r="F20" s="7"/>
      <c r="G20" s="7"/>
      <c r="H20" s="9"/>
    </row>
    <row r="21" spans="2:8" ht="12.75">
      <c r="B21" s="145" t="s">
        <v>451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7">
        <f t="shared" si="0"/>
        <v>0</v>
      </c>
    </row>
    <row r="22" spans="2:8" ht="18.75" customHeight="1">
      <c r="B22" s="146" t="s">
        <v>441</v>
      </c>
      <c r="C22" s="13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6" t="s">
        <v>442</v>
      </c>
      <c r="C23" s="13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6" t="s">
        <v>443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9">
        <f t="shared" si="0"/>
        <v>0</v>
      </c>
    </row>
    <row r="25" spans="2:8" ht="12.75">
      <c r="B25" s="147" t="s">
        <v>444</v>
      </c>
      <c r="C25" s="13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7" t="s">
        <v>445</v>
      </c>
      <c r="C26" s="13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6" t="s">
        <v>446</v>
      </c>
      <c r="C27" s="13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6" t="s">
        <v>447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9">
        <f t="shared" si="0"/>
        <v>0</v>
      </c>
    </row>
    <row r="29" spans="2:8" ht="12.75">
      <c r="B29" s="147" t="s">
        <v>448</v>
      </c>
      <c r="C29" s="13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7" t="s">
        <v>449</v>
      </c>
      <c r="C30" s="13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6" t="s">
        <v>450</v>
      </c>
      <c r="C31" s="13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5" t="s">
        <v>452</v>
      </c>
      <c r="C32" s="133">
        <f aca="true" t="shared" si="1" ref="C32:H32">C9+C21</f>
        <v>1577185.36</v>
      </c>
      <c r="D32" s="133">
        <f t="shared" si="1"/>
        <v>0</v>
      </c>
      <c r="E32" s="133">
        <f t="shared" si="1"/>
        <v>1577185.36</v>
      </c>
      <c r="F32" s="133">
        <f t="shared" si="1"/>
        <v>710045.17</v>
      </c>
      <c r="G32" s="133">
        <f t="shared" si="1"/>
        <v>710045.17</v>
      </c>
      <c r="H32" s="133">
        <f t="shared" si="1"/>
        <v>867140.1900000001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  <row r="40" spans="2:8" ht="12.75">
      <c r="B40" s="181"/>
      <c r="C40" s="181"/>
      <c r="E40" s="181"/>
      <c r="F40" s="181"/>
      <c r="G40" s="181"/>
      <c r="H40" s="181"/>
    </row>
    <row r="41" spans="2:8" ht="12.75">
      <c r="B41" s="225" t="s">
        <v>124</v>
      </c>
      <c r="C41" s="225"/>
      <c r="E41" s="223" t="s">
        <v>125</v>
      </c>
      <c r="F41" s="223"/>
      <c r="G41" s="223"/>
      <c r="H41" s="223"/>
    </row>
    <row r="42" spans="2:8" ht="12.75">
      <c r="B42" s="225" t="s">
        <v>126</v>
      </c>
      <c r="C42" s="225"/>
      <c r="E42" s="225" t="s">
        <v>127</v>
      </c>
      <c r="F42" s="225"/>
      <c r="G42" s="225"/>
      <c r="H42" s="225"/>
    </row>
  </sheetData>
  <sheetProtection/>
  <mergeCells count="14">
    <mergeCell ref="B2:H2"/>
    <mergeCell ref="B3:H3"/>
    <mergeCell ref="B4:H4"/>
    <mergeCell ref="B5:H5"/>
    <mergeCell ref="B6:H6"/>
    <mergeCell ref="B7:B8"/>
    <mergeCell ref="C7:G7"/>
    <mergeCell ref="H7:H8"/>
    <mergeCell ref="B41:C41"/>
    <mergeCell ref="E40:H40"/>
    <mergeCell ref="B40:C40"/>
    <mergeCell ref="E41:H41"/>
    <mergeCell ref="B42:C42"/>
    <mergeCell ref="E42:H42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2020-07-09T19:27:27Z</cp:lastPrinted>
  <dcterms:created xsi:type="dcterms:W3CDTF">2016-10-11T18:36:49Z</dcterms:created>
  <dcterms:modified xsi:type="dcterms:W3CDTF">2020-07-27T15:17:05Z</dcterms:modified>
  <cp:category/>
  <cp:version/>
  <cp:contentType/>
  <cp:contentStatus/>
</cp:coreProperties>
</file>