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5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1">'FORMATO 2'!$A$1:$I$58</definedName>
    <definedName name="_xlnm.Print_Area" localSheetId="2">'FORMATO 3'!$A$1:$L$37</definedName>
    <definedName name="_xlnm.Print_Area" localSheetId="3">'FORMATO 4'!$A$1:$E$102</definedName>
    <definedName name="_xlnm.Print_Area" localSheetId="4">'FORMATO 5'!$A$1:$H$96</definedName>
    <definedName name="_xlnm.Print_Area" localSheetId="5">'FORMATO 6A'!$A$1:$I$177</definedName>
    <definedName name="_xlnm.Print_Area" localSheetId="6">'FORMATO 6B'!$A$1:$H$201</definedName>
    <definedName name="_xlnm.Print_Area" localSheetId="7">'FORMATO 6C'!$A$1:$G$107</definedName>
    <definedName name="_xlnm.Print_Area" localSheetId="8">'FORMATO 6D'!$A$1:$G$48</definedName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<sst xmlns="http://schemas.openxmlformats.org/spreadsheetml/2006/main" count="824" uniqueCount="534">
  <si>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</si>
  <si>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</si>
  <si>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</si>
  <si>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</si>
  <si>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</si>
  <si>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</si>
  <si>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</si>
  <si>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</si>
  <si>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</si>
  <si>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</si>
  <si>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</si>
  <si>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</si>
  <si>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</si>
  <si>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</si>
  <si>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</si>
  <si>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</si>
  <si>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</si>
  <si>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</si>
  <si>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</si>
  <si>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</si>
  <si>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</si>
  <si>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</si>
  <si>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</si>
  <si>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</si>
  <si>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</si>
  <si>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</si>
  <si>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</si>
  <si>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</si>
  <si>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</si>
  <si>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</si>
  <si>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</si>
  <si>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</si>
  <si>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</si>
  <si>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</si>
  <si>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</si>
  <si>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</si>
  <si>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</si>
  <si>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</si>
  <si>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</si>
  <si>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</si>
  <si>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</si>
  <si>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</si>
  <si>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</si>
  <si>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</si>
  <si>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</si>
  <si>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</si>
  <si>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</si>
  <si>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</si>
  <si>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</si>
  <si>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</si>
  <si>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</si>
  <si>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</si>
  <si>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</si>
  <si>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</si>
  <si>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</si>
  <si>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</si>
  <si>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</si>
  <si>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</si>
  <si>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</si>
  <si>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</si>
  <si>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</si>
  <si>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</si>
  <si>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</si>
  <si>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</si>
  <si>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</si>
  <si>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</si>
  <si>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</si>
  <si>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</si>
  <si>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</si>
  <si>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</si>
  <si>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</si>
  <si>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</si>
  <si>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</si>
  <si>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</si>
  <si>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</si>
  <si>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</si>
  <si>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</si>
  <si>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</si>
  <si>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</si>
  <si>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</si>
  <si>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</si>
  <si>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</si>
  <si>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</si>
  <si>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</si>
  <si>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</si>
  <si>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</si>
  <si>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</si>
  <si>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</si>
  <si>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</si>
  <si>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</si>
  <si>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</si>
  <si>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</si>
  <si>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</si>
  <si>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</si>
  <si>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</si>
  <si>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</si>
  <si>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</si>
  <si>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</si>
  <si>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</si>
  <si>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</si>
  <si>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</si>
  <si>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</si>
  <si>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</si>
  <si>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</si>
  <si>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</si>
  <si>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</si>
  <si>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</si>
  <si>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</si>
  <si>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</si>
  <si>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</si>
  <si>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</si>
  <si>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</si>
  <si>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</si>
  <si>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</si>
  <si>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</si>
  <si>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</si>
  <si>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</si>
  <si>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</si>
  <si>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</si>
  <si>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</si>
  <si>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Unidad de Servicios Educativos del Estado de Tlaxcala (a)</t>
  </si>
  <si>
    <t>Al 31 de diciembre de 2019 y al 30 de Septiembre de 2020 (b)</t>
  </si>
  <si>
    <t>2020 (d)</t>
  </si>
  <si>
    <t>31 de diciembre de 2019 (e)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</si>
  <si>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</si>
  <si>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</si>
  <si>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</si>
  <si>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</si>
  <si>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</si>
  <si>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</si>
  <si>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</si>
  <si>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</si>
  <si>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</si>
  <si>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</si>
  <si>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</si>
  <si>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</si>
  <si>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</si>
  <si>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</si>
  <si>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</si>
  <si>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</si>
  <si>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</si>
  <si>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</si>
  <si>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</si>
  <si>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</si>
  <si>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</si>
  <si>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</si>
  <si>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</si>
  <si>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</si>
  <si>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</si>
  <si>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</si>
  <si>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</si>
  <si>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</si>
  <si>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</si>
  <si>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</si>
  <si>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</si>
  <si>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</si>
  <si>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</si>
  <si>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</si>
  <si>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</si>
  <si>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</si>
  <si>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</si>
  <si>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</si>
  <si>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</si>
  <si>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</si>
  <si>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</si>
  <si>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</si>
  <si>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</si>
  <si>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</si>
  <si>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</si>
  <si>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</si>
  <si>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</si>
  <si>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Saldo al 31 de diciembre de 2019 (d)</t>
  </si>
  <si>
    <t>Denominación de la Deuda Pública y Otros Pasivos</t>
  </si>
  <si>
    <t>Del 1 de Enero al 30 de Septiembre de 2020 (b)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</si>
  <si>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</si>
  <si>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</si>
  <si>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</si>
  <si>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</si>
  <si>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</si>
  <si>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</si>
  <si>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</si>
  <si>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</si>
  <si>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</si>
  <si>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</si>
  <si>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</si>
  <si>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</si>
  <si>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</si>
  <si>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</si>
  <si>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</si>
  <si>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</si>
  <si>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</si>
  <si>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</si>
  <si>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</si>
  <si>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</si>
  <si>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</si>
  <si>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</si>
  <si>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</si>
  <si>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</si>
  <si>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</si>
  <si>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</si>
  <si>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</si>
  <si>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</si>
  <si>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</si>
  <si>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</si>
  <si>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</si>
  <si>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</si>
  <si>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</si>
  <si>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</si>
  <si>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</si>
  <si>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</si>
  <si>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</si>
  <si>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</si>
  <si>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</si>
  <si>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</si>
  <si>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</si>
  <si>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</si>
  <si>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</si>
  <si>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</si>
  <si>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</si>
  <si>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</si>
  <si>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</si>
  <si>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</si>
  <si>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</si>
  <si>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</si>
  <si>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</si>
  <si>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</si>
  <si>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</si>
  <si>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</si>
  <si>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</si>
  <si>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</si>
  <si>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</si>
  <si>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</si>
  <si>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</si>
  <si>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</si>
  <si>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</si>
  <si>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</si>
  <si>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</si>
  <si>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</si>
  <si>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</si>
  <si>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</si>
  <si>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</si>
  <si>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</si>
  <si>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</si>
  <si>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</si>
  <si>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</si>
  <si>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</si>
  <si>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</si>
  <si>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</si>
  <si>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</si>
  <si>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</si>
  <si>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</si>
  <si>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</si>
  <si>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</si>
  <si>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</si>
  <si>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</si>
  <si>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</si>
  <si>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</si>
  <si>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</si>
  <si>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</si>
  <si>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</si>
  <si>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</si>
  <si>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</si>
  <si>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</si>
  <si>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</si>
  <si>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</si>
  <si>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</si>
  <si>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</si>
  <si>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</si>
  <si>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</si>
  <si>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</si>
  <si>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</si>
  <si>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</si>
  <si>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</si>
  <si>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</si>
  <si>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</si>
  <si>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</si>
  <si>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</si>
  <si>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</si>
  <si>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</si>
  <si>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</si>
  <si>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</si>
  <si>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</si>
  <si>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</si>
  <si>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</si>
  <si>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</si>
  <si>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</si>
  <si>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</si>
  <si>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</si>
  <si>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</si>
  <si>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</si>
  <si>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</si>
  <si>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</si>
  <si>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</si>
  <si>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</si>
  <si>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</si>
  <si>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</si>
  <si>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</si>
  <si>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</si>
  <si>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</si>
  <si>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</si>
  <si>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</si>
  <si>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</si>
  <si>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</si>
  <si>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</si>
  <si>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</si>
  <si>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</si>
  <si>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</si>
  <si>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</si>
  <si>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</si>
  <si>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</si>
  <si>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</si>
  <si>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</si>
  <si>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</si>
  <si>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</si>
  <si>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</si>
  <si>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</si>
  <si>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</si>
  <si>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</si>
  <si>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</si>
  <si>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</si>
  <si>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</si>
  <si>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</si>
  <si>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</si>
  <si>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</si>
  <si>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</si>
  <si>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</si>
  <si>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</si>
  <si>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</si>
  <si>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</si>
  <si>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</si>
  <si>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</si>
  <si>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</si>
  <si>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</si>
  <si>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</si>
  <si>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</si>
  <si>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</si>
  <si>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</si>
  <si>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</si>
  <si>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</si>
  <si>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</si>
  <si>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</si>
  <si>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</si>
  <si>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</si>
  <si>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</si>
  <si>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</si>
  <si>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</si>
  <si>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</si>
  <si>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</si>
  <si>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</si>
  <si>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</si>
  <si>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</si>
  <si>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</si>
  <si>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</si>
  <si>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</si>
  <si>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</si>
  <si>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</si>
  <si>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</si>
  <si>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</si>
  <si>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</si>
  <si>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</si>
  <si>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</si>
  <si>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</si>
  <si>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</si>
  <si>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</si>
  <si>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</si>
  <si>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</si>
  <si>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</si>
  <si>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</si>
  <si>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</si>
  <si>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</si>
  <si>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</si>
  <si>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</si>
  <si>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</si>
  <si>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</si>
  <si>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</si>
  <si>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</si>
  <si>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</si>
  <si>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</si>
  <si>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</si>
  <si>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</si>
  <si>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</si>
  <si>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</si>
  <si>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</si>
  <si>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</si>
  <si>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</si>
  <si>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</si>
  <si>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</si>
  <si>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</si>
  <si>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</si>
  <si>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</si>
  <si>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</si>
  <si>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</si>
  <si>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</si>
  <si>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</si>
  <si>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</si>
  <si>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Ingresos Estatales Por Recaudar</t>
  </si>
  <si>
    <t>.</t>
  </si>
  <si>
    <t>PROGRAMA ATENCIÓN EDUCATIVA DE LA POBLACIÓN ESCOLAR MIGRANTE</t>
  </si>
  <si>
    <t>PROGRAMA ATENCION A LA DIVERSIDAD DE LA EDUCACION INDIGENA</t>
  </si>
  <si>
    <t>Programa para el Desarrollo deAprendizajes Significativos de Educacion Basica</t>
  </si>
  <si>
    <t>Programa Fortalecimiento a los Servicios de Educacion Especial</t>
  </si>
  <si>
    <t>Programa Apoyos a Centros y Organizciones de Educacion 2019-2</t>
  </si>
  <si>
    <t>PROGRAMA S300 FORTALECIMIENTO A LA EXCELENCIA EDUCATIVA 2020</t>
  </si>
  <si>
    <t>Programa Apoyos a Centros y Organizaciones de Educacion 2019</t>
  </si>
  <si>
    <t>Programa Expancion de la Educacion Incial 2019</t>
  </si>
  <si>
    <t>Programa para el Desarrollo Profesional Docente</t>
  </si>
  <si>
    <t>Programa de Becas De Apoyo para la Practica Intensiva y Servicio Social</t>
  </si>
  <si>
    <t>Programa de la Reforma Educativa 2018-2019</t>
  </si>
  <si>
    <t>Programa para la Inclusion y la Equidad Educativa (DGDC)</t>
  </si>
  <si>
    <t>Programa Nacional de Becas</t>
  </si>
  <si>
    <t>Programa Nacional de Convivencia Escolar</t>
  </si>
  <si>
    <t>Programa para la Inclusion y la Equidad Educativa (DGEI)</t>
  </si>
  <si>
    <t>Programa Fortalecimiento de la Calidad Educativa</t>
  </si>
  <si>
    <t>Programa Nacional de Ingles</t>
  </si>
  <si>
    <t>Programa Escuelas de Tiempo Completo 2020</t>
  </si>
  <si>
    <t>Instancia Estatal de Formación Continua</t>
  </si>
  <si>
    <t>Coordinación Estatal de Actualización Educativa</t>
  </si>
  <si>
    <t>Normal Rural Lic. Benito Juárez</t>
  </si>
  <si>
    <t>Normal Preescolar Lic. Francisca Madera Martínez</t>
  </si>
  <si>
    <t>Normal Urbana Lic. Emilio Sánchez Piedras</t>
  </si>
  <si>
    <t>Área de formación docente</t>
  </si>
  <si>
    <t>Dirección de educación terminal</t>
  </si>
  <si>
    <t>Departamento de educación ecológica</t>
  </si>
  <si>
    <t>Departamento de educación especial</t>
  </si>
  <si>
    <t>Departamento de Misiones culturales</t>
  </si>
  <si>
    <t>Coordinación de educación extraescolar</t>
  </si>
  <si>
    <t>Dirección de educación física</t>
  </si>
  <si>
    <t>Departamento de telesecundarias</t>
  </si>
  <si>
    <t>Departamento de secundarias técnicas</t>
  </si>
  <si>
    <t>Departamento de secundarias generales</t>
  </si>
  <si>
    <t>Internado Amarillas</t>
  </si>
  <si>
    <t>Albergue Altzayanca (16 de Septiembre)</t>
  </si>
  <si>
    <t>Albergue Zumpango (Tlahuicole)</t>
  </si>
  <si>
    <t>Albergue Unión ejidal (Tierra y Libertad)</t>
  </si>
  <si>
    <t>Albergue Toluca de Guadalupe (Emilio Sánchez Piedras)</t>
  </si>
  <si>
    <t>Albergue San Pablo del Monte (Lázaro Cárdenas)</t>
  </si>
  <si>
    <t>Albergue Alpotzonga (Xicohtencatl Axayacatzin)</t>
  </si>
  <si>
    <t>Dirección de educación primaria</t>
  </si>
  <si>
    <t>Educación indígena en primaria</t>
  </si>
  <si>
    <t>Educación indígena preescolar</t>
  </si>
  <si>
    <t>Educación inicial indígena</t>
  </si>
  <si>
    <t>Departamento de educación indígena</t>
  </si>
  <si>
    <t>Departamento de educación preescolar</t>
  </si>
  <si>
    <t>Cendi no. 6 panotla</t>
  </si>
  <si>
    <t>Cendi no. 5 huamantla</t>
  </si>
  <si>
    <t>Cendi no. 4 Zacatelco</t>
  </si>
  <si>
    <t>Cendi no. 3 Apetatitlan</t>
  </si>
  <si>
    <t>Cendi no. 2 apizaco</t>
  </si>
  <si>
    <t>Cendi no. 1 acuitlapilco</t>
  </si>
  <si>
    <t>Coordinación de educación inicial</t>
  </si>
  <si>
    <t>Departamento de servicios culturales</t>
  </si>
  <si>
    <t>Dirección de Educación Básica</t>
  </si>
  <si>
    <t>Módulo regional de Calpulalpan</t>
  </si>
  <si>
    <t>Módulo Regional de Apizaco</t>
  </si>
  <si>
    <t>Módulo Regional de Huamantla</t>
  </si>
  <si>
    <t>Coordinación estatal de Carrera Magisterial</t>
  </si>
  <si>
    <t>Centro de Cómputo</t>
  </si>
  <si>
    <t>Departamento de Recursos Humanos</t>
  </si>
  <si>
    <t>Dirección de Relaciones laborales</t>
  </si>
  <si>
    <t>Departamento de Adquisiciones</t>
  </si>
  <si>
    <t>Departamento de Recursos materiales y servicios</t>
  </si>
  <si>
    <t>Departamento de Recursos Financieros</t>
  </si>
  <si>
    <t>Dirección de Administración de Personal y Finanzas</t>
  </si>
  <si>
    <t>Departamento de registro y certificación escolar</t>
  </si>
  <si>
    <t>Dirección de evaluación educativa</t>
  </si>
  <si>
    <t>Coordinación de libros de texto gratuitos</t>
  </si>
  <si>
    <t>Departamento de infraestructura mantenimiento</t>
  </si>
  <si>
    <t>Departamento de estadística</t>
  </si>
  <si>
    <t>Departamento de programación y presupuesto</t>
  </si>
  <si>
    <t>Dirección de Planeación Educativa</t>
  </si>
  <si>
    <t>COORDINACION DE PROGRAMAS FEDERALES</t>
  </si>
  <si>
    <t>Coordinación de tecnología educativa</t>
  </si>
  <si>
    <t>Departamento operativo</t>
  </si>
  <si>
    <t>Departamento de asuntos jurídicos</t>
  </si>
  <si>
    <t>Coordinación de atención a padres de familia</t>
  </si>
  <si>
    <t>Consejo técnico de educación</t>
  </si>
  <si>
    <t>Departamento de información y difusión</t>
  </si>
  <si>
    <t>Contraloría interna</t>
  </si>
  <si>
    <t>Despacho de Secretario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</si>
  <si>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</si>
  <si>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</si>
  <si>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</si>
  <si>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</si>
  <si>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</si>
  <si>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</si>
  <si>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</si>
  <si>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</si>
  <si>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</si>
  <si>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</si>
  <si>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</si>
  <si>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</si>
  <si>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</si>
  <si>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</si>
  <si>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</si>
  <si>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</si>
  <si>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</si>
  <si>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</si>
  <si>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</si>
  <si>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</si>
  <si>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</si>
  <si>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</si>
  <si>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</si>
  <si>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</si>
  <si>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</si>
  <si>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</si>
  <si>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</si>
  <si>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</si>
  <si>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</si>
  <si>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</si>
  <si>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</si>
  <si>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</si>
  <si>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</si>
  <si>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</si>
  <si>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</si>
  <si>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</si>
  <si>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</si>
  <si>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</si>
  <si>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</si>
  <si>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</si>
  <si>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</si>
  <si>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</si>
  <si>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</si>
  <si>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</si>
  <si>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</si>
  <si>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</si>
  <si>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</si>
  <si>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</si>
  <si>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</si>
  <si>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</si>
  <si>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</si>
  <si>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 xml:space="preserve">Devengado </t>
  </si>
  <si>
    <t xml:space="preserve"> LDF 1er TERCER TRIMESTRE 2020</t>
  </si>
  <si>
    <t>Clasificación de Servicios Personales por Categoría</t>
  </si>
  <si>
    <t>UNIDAD DE SERVICIOS EDUCATIVOS DEL ESTADO DE TLAXCALA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</si>
</sst>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b/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b/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3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164" fontId="45" fillId="0" borderId="13" xfId="0" applyNumberFormat="1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left" vertical="center" wrapText="1" indent="2"/>
    </xf>
    <xf numFmtId="0" fontId="44" fillId="0" borderId="12" xfId="0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indent="4"/>
    </xf>
    <xf numFmtId="164" fontId="46" fillId="0" borderId="13" xfId="0" applyNumberFormat="1" applyFont="1" applyBorder="1" applyAlignment="1">
      <alignment horizontal="left" vertical="center" wrapText="1" indent="2"/>
    </xf>
    <xf numFmtId="0" fontId="44" fillId="0" borderId="10" xfId="0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right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47" fillId="0" borderId="11" xfId="0" applyNumberFormat="1" applyFont="1" applyBorder="1" applyAlignment="1">
      <alignment horizontal="right" vertical="center" wrapText="1"/>
    </xf>
    <xf numFmtId="164" fontId="47" fillId="0" borderId="10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left" vertical="center" wrapText="1"/>
    </xf>
    <xf numFmtId="164" fontId="48" fillId="33" borderId="11" xfId="0" applyNumberFormat="1" applyFont="1" applyFill="1" applyBorder="1" applyAlignment="1">
      <alignment horizontal="center" vertical="center" wrapText="1"/>
    </xf>
    <xf numFmtId="164" fontId="48" fillId="33" borderId="15" xfId="0" applyNumberFormat="1" applyFont="1" applyFill="1" applyBorder="1" applyAlignment="1">
      <alignment horizontal="center" vertical="center" wrapText="1"/>
    </xf>
    <xf numFmtId="164" fontId="49" fillId="0" borderId="0" xfId="0" applyNumberFormat="1" applyFont="1" applyAlignment="1">
      <alignment vertical="center"/>
    </xf>
    <xf numFmtId="164" fontId="50" fillId="0" borderId="0" xfId="0" applyNumberFormat="1" applyFont="1" applyBorder="1" applyAlignment="1">
      <alignment horizontal="right" vertical="center" wrapText="1"/>
    </xf>
    <xf numFmtId="164" fontId="51" fillId="0" borderId="0" xfId="0" applyNumberFormat="1" applyFont="1" applyAlignment="1">
      <alignment vertical="center"/>
    </xf>
    <xf numFmtId="164" fontId="50" fillId="0" borderId="11" xfId="0" applyNumberFormat="1" applyFont="1" applyBorder="1" applyAlignment="1">
      <alignment horizontal="right" vertical="center" wrapText="1"/>
    </xf>
    <xf numFmtId="164" fontId="50" fillId="0" borderId="10" xfId="0" applyNumberFormat="1" applyFont="1" applyBorder="1" applyAlignment="1">
      <alignment horizontal="justify" vertical="center" wrapText="1"/>
    </xf>
    <xf numFmtId="164" fontId="48" fillId="0" borderId="12" xfId="0" applyNumberFormat="1" applyFont="1" applyBorder="1" applyAlignment="1">
      <alignment horizontal="justify" vertical="center"/>
    </xf>
    <xf numFmtId="164" fontId="50" fillId="0" borderId="13" xfId="0" applyNumberFormat="1" applyFont="1" applyBorder="1" applyAlignment="1">
      <alignment horizontal="right" vertical="center" wrapText="1"/>
    </xf>
    <xf numFmtId="164" fontId="50" fillId="0" borderId="12" xfId="0" applyNumberFormat="1" applyFont="1" applyBorder="1" applyAlignment="1">
      <alignment horizontal="justify" vertical="center" wrapText="1"/>
    </xf>
    <xf numFmtId="164" fontId="48" fillId="0" borderId="12" xfId="0" applyNumberFormat="1" applyFont="1" applyBorder="1" applyAlignment="1">
      <alignment horizontal="justify" vertical="center" wrapText="1"/>
    </xf>
    <xf numFmtId="164" fontId="47" fillId="33" borderId="13" xfId="0" applyNumberFormat="1" applyFont="1" applyFill="1" applyBorder="1" applyAlignment="1">
      <alignment horizontal="right" vertical="center" wrapText="1"/>
    </xf>
    <xf numFmtId="164" fontId="47" fillId="0" borderId="13" xfId="0" applyNumberFormat="1" applyFont="1" applyFill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 indent="2"/>
    </xf>
    <xf numFmtId="0" fontId="48" fillId="33" borderId="10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 wrapText="1"/>
    </xf>
    <xf numFmtId="164" fontId="48" fillId="0" borderId="11" xfId="0" applyNumberFormat="1" applyFont="1" applyBorder="1" applyAlignment="1">
      <alignment horizontal="justify" vertical="center" wrapText="1"/>
    </xf>
    <xf numFmtId="0" fontId="47" fillId="0" borderId="10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 indent="1"/>
    </xf>
    <xf numFmtId="0" fontId="50" fillId="0" borderId="13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justify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164" fontId="45" fillId="0" borderId="10" xfId="0" applyNumberFormat="1" applyFont="1" applyBorder="1" applyAlignment="1">
      <alignment vertical="center"/>
    </xf>
    <xf numFmtId="164" fontId="45" fillId="0" borderId="11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vertical="center"/>
    </xf>
    <xf numFmtId="164" fontId="45" fillId="0" borderId="13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left" vertical="center" wrapText="1" indent="1"/>
    </xf>
    <xf numFmtId="164" fontId="45" fillId="0" borderId="12" xfId="0" applyNumberFormat="1" applyFont="1" applyBorder="1" applyAlignment="1">
      <alignment horizontal="left" vertical="center" indent="1"/>
    </xf>
    <xf numFmtId="164" fontId="44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5"/>
    </xf>
    <xf numFmtId="164" fontId="44" fillId="0" borderId="12" xfId="0" applyNumberFormat="1" applyFont="1" applyBorder="1" applyAlignment="1">
      <alignment horizontal="left" vertical="center" wrapText="1" indent="1"/>
    </xf>
    <xf numFmtId="164" fontId="44" fillId="0" borderId="16" xfId="0" applyNumberFormat="1" applyFont="1" applyBorder="1" applyAlignment="1">
      <alignment vertical="center"/>
    </xf>
    <xf numFmtId="164" fontId="45" fillId="33" borderId="11" xfId="0" applyNumberFormat="1" applyFont="1" applyFill="1" applyBorder="1" applyAlignment="1">
      <alignment horizontal="center" vertical="center"/>
    </xf>
    <xf numFmtId="164" fontId="45" fillId="33" borderId="15" xfId="0" applyNumberFormat="1" applyFont="1" applyFill="1" applyBorder="1" applyAlignment="1">
      <alignment horizontal="center" vertical="center"/>
    </xf>
    <xf numFmtId="164" fontId="44" fillId="0" borderId="0" xfId="0" applyNumberFormat="1" applyFont="1" applyAlignment="1">
      <alignment/>
    </xf>
    <xf numFmtId="164" fontId="44" fillId="0" borderId="12" xfId="0" applyNumberFormat="1" applyFont="1" applyBorder="1" applyAlignment="1">
      <alignment horizontal="justify" vertical="center"/>
    </xf>
    <xf numFmtId="164" fontId="45" fillId="0" borderId="11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horizontal="left" vertical="center" wrapText="1" indent="5"/>
    </xf>
    <xf numFmtId="164" fontId="44" fillId="0" borderId="16" xfId="0" applyNumberFormat="1" applyFont="1" applyBorder="1" applyAlignment="1">
      <alignment vertical="center" wrapText="1"/>
    </xf>
    <xf numFmtId="164" fontId="45" fillId="33" borderId="17" xfId="0" applyNumberFormat="1" applyFont="1" applyFill="1" applyBorder="1" applyAlignment="1">
      <alignment horizontal="center" vertical="center" wrapText="1"/>
    </xf>
    <xf numFmtId="164" fontId="45" fillId="33" borderId="18" xfId="0" applyNumberFormat="1" applyFont="1" applyFill="1" applyBorder="1" applyAlignment="1">
      <alignment vertical="center"/>
    </xf>
    <xf numFmtId="164" fontId="44" fillId="0" borderId="11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33" borderId="13" xfId="0" applyNumberFormat="1" applyFont="1" applyFill="1" applyBorder="1" applyAlignment="1">
      <alignment vertical="center" wrapText="1"/>
    </xf>
    <xf numFmtId="0" fontId="44" fillId="0" borderId="19" xfId="0" applyFont="1" applyBorder="1" applyAlignment="1">
      <alignment vertical="center"/>
    </xf>
    <xf numFmtId="0" fontId="44" fillId="0" borderId="0" xfId="0" applyFont="1" applyAlignment="1">
      <alignment horizontal="right"/>
    </xf>
    <xf numFmtId="0" fontId="45" fillId="33" borderId="20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13" xfId="0" applyNumberFormat="1" applyFont="1" applyBorder="1" applyAlignment="1">
      <alignment horizontal="center" vertical="center"/>
    </xf>
    <xf numFmtId="164" fontId="44" fillId="0" borderId="22" xfId="0" applyNumberFormat="1" applyFont="1" applyBorder="1" applyAlignment="1">
      <alignment horizontal="right" vertical="center"/>
    </xf>
    <xf numFmtId="164" fontId="44" fillId="0" borderId="12" xfId="0" applyNumberFormat="1" applyFont="1" applyBorder="1" applyAlignment="1">
      <alignment horizontal="left" vertical="center" indent="3"/>
    </xf>
    <xf numFmtId="164" fontId="44" fillId="0" borderId="12" xfId="0" applyNumberFormat="1" applyFont="1" applyBorder="1" applyAlignment="1">
      <alignment horizontal="left" vertical="center" wrapText="1" indent="3"/>
    </xf>
    <xf numFmtId="164" fontId="44" fillId="0" borderId="12" xfId="0" applyNumberFormat="1" applyFont="1" applyBorder="1" applyAlignment="1">
      <alignment horizontal="left" vertical="center"/>
    </xf>
    <xf numFmtId="164" fontId="45" fillId="0" borderId="13" xfId="0" applyNumberFormat="1" applyFont="1" applyBorder="1" applyAlignment="1">
      <alignment horizontal="right" vertical="center"/>
    </xf>
    <xf numFmtId="164" fontId="45" fillId="0" borderId="22" xfId="0" applyNumberFormat="1" applyFont="1" applyBorder="1" applyAlignment="1">
      <alignment horizontal="right" vertical="center"/>
    </xf>
    <xf numFmtId="164" fontId="44" fillId="0" borderId="12" xfId="0" applyNumberFormat="1" applyFont="1" applyBorder="1" applyAlignment="1">
      <alignment horizontal="right" vertical="center"/>
    </xf>
    <xf numFmtId="164" fontId="44" fillId="33" borderId="13" xfId="0" applyNumberFormat="1" applyFont="1" applyFill="1" applyBorder="1" applyAlignment="1">
      <alignment horizontal="right" vertical="center"/>
    </xf>
    <xf numFmtId="164" fontId="44" fillId="33" borderId="13" xfId="0" applyNumberFormat="1" applyFont="1" applyFill="1" applyBorder="1" applyAlignment="1">
      <alignment horizontal="center" vertical="center"/>
    </xf>
    <xf numFmtId="164" fontId="44" fillId="0" borderId="13" xfId="0" applyNumberFormat="1" applyFont="1" applyBorder="1" applyAlignment="1">
      <alignment horizontal="justify" vertical="center"/>
    </xf>
    <xf numFmtId="164" fontId="44" fillId="0" borderId="23" xfId="0" applyNumberFormat="1" applyFont="1" applyBorder="1" applyAlignment="1">
      <alignment horizontal="left" vertical="center" indent="1"/>
    </xf>
    <xf numFmtId="164" fontId="44" fillId="0" borderId="24" xfId="0" applyNumberFormat="1" applyFont="1" applyBorder="1" applyAlignment="1">
      <alignment horizontal="right" vertical="center"/>
    </xf>
    <xf numFmtId="164" fontId="44" fillId="0" borderId="24" xfId="0" applyNumberFormat="1" applyFont="1" applyBorder="1" applyAlignment="1">
      <alignment horizontal="center" vertical="center"/>
    </xf>
    <xf numFmtId="164" fontId="44" fillId="0" borderId="12" xfId="0" applyNumberFormat="1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left" vertical="center" wrapText="1"/>
    </xf>
    <xf numFmtId="164" fontId="44" fillId="0" borderId="11" xfId="0" applyNumberFormat="1" applyFont="1" applyBorder="1" applyAlignment="1">
      <alignment horizontal="right" vertical="center"/>
    </xf>
    <xf numFmtId="164" fontId="44" fillId="0" borderId="11" xfId="0" applyNumberFormat="1" applyFont="1" applyBorder="1" applyAlignment="1">
      <alignment horizontal="justify" vertical="center"/>
    </xf>
    <xf numFmtId="164" fontId="44" fillId="0" borderId="10" xfId="0" applyNumberFormat="1" applyFont="1" applyBorder="1" applyAlignment="1">
      <alignment horizontal="right" vertical="center"/>
    </xf>
    <xf numFmtId="0" fontId="44" fillId="0" borderId="11" xfId="0" applyFont="1" applyBorder="1" applyAlignment="1">
      <alignment horizontal="left" vertical="center"/>
    </xf>
    <xf numFmtId="0" fontId="44" fillId="0" borderId="21" xfId="0" applyFont="1" applyBorder="1" applyAlignment="1">
      <alignment horizontal="left" vertical="center"/>
    </xf>
    <xf numFmtId="164" fontId="45" fillId="0" borderId="12" xfId="0" applyNumberFormat="1" applyFont="1" applyBorder="1" applyAlignment="1">
      <alignment horizontal="right" vertical="center"/>
    </xf>
    <xf numFmtId="0" fontId="45" fillId="0" borderId="13" xfId="0" applyFont="1" applyBorder="1" applyAlignment="1">
      <alignment horizontal="left" vertical="center"/>
    </xf>
    <xf numFmtId="0" fontId="45" fillId="0" borderId="20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20" xfId="0" applyFont="1" applyBorder="1" applyAlignment="1">
      <alignment horizontal="left" vertical="center"/>
    </xf>
    <xf numFmtId="0" fontId="44" fillId="0" borderId="13" xfId="0" applyFont="1" applyBorder="1" applyAlignment="1">
      <alignment/>
    </xf>
    <xf numFmtId="0" fontId="44" fillId="0" borderId="20" xfId="0" applyFont="1" applyBorder="1" applyAlignment="1">
      <alignment horizontal="left" vertical="center" indent="3"/>
    </xf>
    <xf numFmtId="164" fontId="45" fillId="0" borderId="25" xfId="0" applyNumberFormat="1" applyFont="1" applyBorder="1" applyAlignment="1">
      <alignment horizontal="right" vertical="center"/>
    </xf>
    <xf numFmtId="0" fontId="44" fillId="0" borderId="26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164" fontId="44" fillId="0" borderId="23" xfId="0" applyNumberFormat="1" applyFont="1" applyBorder="1" applyAlignment="1">
      <alignment horizontal="right" vertical="center"/>
    </xf>
    <xf numFmtId="0" fontId="44" fillId="0" borderId="24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45" fillId="33" borderId="11" xfId="0" applyFont="1" applyFill="1" applyBorder="1" applyAlignment="1">
      <alignment horizontal="center" vertical="center"/>
    </xf>
    <xf numFmtId="0" fontId="44" fillId="0" borderId="29" xfId="0" applyFont="1" applyBorder="1" applyAlignment="1">
      <alignment/>
    </xf>
    <xf numFmtId="0" fontId="44" fillId="0" borderId="10" xfId="0" applyFont="1" applyBorder="1" applyAlignment="1">
      <alignment horizontal="justify" vertical="center" wrapText="1"/>
    </xf>
    <xf numFmtId="0" fontId="45" fillId="0" borderId="12" xfId="0" applyFont="1" applyBorder="1" applyAlignment="1">
      <alignment horizontal="justify" vertical="center" wrapText="1"/>
    </xf>
    <xf numFmtId="0" fontId="44" fillId="0" borderId="0" xfId="0" applyFont="1" applyBorder="1" applyAlignment="1">
      <alignment/>
    </xf>
    <xf numFmtId="0" fontId="44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right" vertical="center" wrapText="1"/>
    </xf>
    <xf numFmtId="164" fontId="45" fillId="0" borderId="12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/>
    </xf>
    <xf numFmtId="164" fontId="45" fillId="0" borderId="16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 indent="2"/>
    </xf>
    <xf numFmtId="164" fontId="44" fillId="0" borderId="24" xfId="0" applyNumberFormat="1" applyFont="1" applyBorder="1" applyAlignment="1">
      <alignment vertical="center"/>
    </xf>
    <xf numFmtId="0" fontId="44" fillId="0" borderId="23" xfId="0" applyFont="1" applyBorder="1" applyAlignment="1">
      <alignment horizontal="left" vertical="center" indent="2"/>
    </xf>
    <xf numFmtId="0" fontId="44" fillId="0" borderId="13" xfId="0" applyFont="1" applyBorder="1" applyAlignment="1">
      <alignment horizontal="right" vertical="center" wrapText="1"/>
    </xf>
    <xf numFmtId="0" fontId="45" fillId="0" borderId="16" xfId="0" applyFont="1" applyBorder="1" applyAlignment="1">
      <alignment horizontal="justify" vertical="center" wrapText="1"/>
    </xf>
    <xf numFmtId="0" fontId="45" fillId="33" borderId="30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left" vertical="center" wrapText="1"/>
    </xf>
    <xf numFmtId="165" fontId="52" fillId="0" borderId="13" xfId="47" applyNumberFormat="1" applyFont="1" applyBorder="1" applyAlignment="1">
      <alignment horizontal="right" vertical="center" wrapText="1"/>
    </xf>
    <xf numFmtId="165" fontId="52" fillId="0" borderId="12" xfId="47" applyNumberFormat="1" applyFont="1" applyBorder="1" applyAlignment="1">
      <alignment horizontal="right" vertical="center" wrapText="1"/>
    </xf>
    <xf numFmtId="0" fontId="52" fillId="0" borderId="20" xfId="0" applyFont="1" applyBorder="1" applyAlignment="1">
      <alignment horizontal="left" vertical="center" wrapText="1"/>
    </xf>
    <xf numFmtId="165" fontId="49" fillId="0" borderId="13" xfId="47" applyNumberFormat="1" applyFont="1" applyBorder="1" applyAlignment="1">
      <alignment horizontal="right" vertical="center" wrapText="1"/>
    </xf>
    <xf numFmtId="0" fontId="49" fillId="0" borderId="2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 indent="1"/>
    </xf>
    <xf numFmtId="165" fontId="49" fillId="0" borderId="12" xfId="47" applyNumberFormat="1" applyFont="1" applyBorder="1" applyAlignment="1">
      <alignment horizontal="right" vertical="center" wrapText="1"/>
    </xf>
    <xf numFmtId="165" fontId="49" fillId="0" borderId="12" xfId="47" applyNumberFormat="1" applyFont="1" applyBorder="1" applyAlignment="1">
      <alignment horizontal="right" wrapText="1"/>
    </xf>
    <xf numFmtId="0" fontId="49" fillId="0" borderId="20" xfId="0" applyFont="1" applyBorder="1" applyAlignment="1">
      <alignment horizontal="left" wrapText="1"/>
    </xf>
    <xf numFmtId="0" fontId="52" fillId="33" borderId="11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164" fontId="51" fillId="0" borderId="31" xfId="0" applyNumberFormat="1" applyFont="1" applyBorder="1" applyAlignment="1">
      <alignment horizontal="left" vertical="top" wrapText="1"/>
    </xf>
    <xf numFmtId="0" fontId="48" fillId="33" borderId="18" xfId="0" applyFont="1" applyFill="1" applyBorder="1" applyAlignment="1">
      <alignment horizontal="center" vertical="center"/>
    </xf>
    <xf numFmtId="0" fontId="48" fillId="33" borderId="32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32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164" fontId="48" fillId="33" borderId="16" xfId="0" applyNumberFormat="1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164" fontId="44" fillId="0" borderId="32" xfId="0" applyNumberFormat="1" applyFont="1" applyBorder="1" applyAlignment="1">
      <alignment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vertical="center"/>
    </xf>
    <xf numFmtId="0" fontId="45" fillId="33" borderId="21" xfId="0" applyFont="1" applyFill="1" applyBorder="1" applyAlignment="1">
      <alignment vertical="center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64" fontId="45" fillId="33" borderId="14" xfId="0" applyNumberFormat="1" applyFont="1" applyFill="1" applyBorder="1" applyAlignment="1">
      <alignment vertical="center"/>
    </xf>
    <xf numFmtId="164" fontId="45" fillId="33" borderId="21" xfId="0" applyNumberFormat="1" applyFont="1" applyFill="1" applyBorder="1" applyAlignment="1">
      <alignment vertical="center"/>
    </xf>
    <xf numFmtId="164" fontId="45" fillId="33" borderId="16" xfId="0" applyNumberFormat="1" applyFont="1" applyFill="1" applyBorder="1" applyAlignment="1">
      <alignment horizontal="center" vertical="center"/>
    </xf>
    <xf numFmtId="164" fontId="45" fillId="33" borderId="10" xfId="0" applyNumberFormat="1" applyFont="1" applyFill="1" applyBorder="1" applyAlignment="1">
      <alignment horizontal="center" vertical="center"/>
    </xf>
    <xf numFmtId="164" fontId="45" fillId="33" borderId="16" xfId="0" applyNumberFormat="1" applyFont="1" applyFill="1" applyBorder="1" applyAlignment="1">
      <alignment horizontal="center" vertical="center" wrapText="1"/>
    </xf>
    <xf numFmtId="164" fontId="45" fillId="33" borderId="10" xfId="0" applyNumberFormat="1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32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33" xfId="0" applyFont="1" applyFill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/>
    </xf>
    <xf numFmtId="0" fontId="45" fillId="33" borderId="35" xfId="0" applyFont="1" applyFill="1" applyBorder="1" applyAlignment="1">
      <alignment horizontal="center" vertical="center"/>
    </xf>
    <xf numFmtId="0" fontId="44" fillId="0" borderId="20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32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31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32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/>
    </xf>
    <xf numFmtId="0" fontId="52" fillId="33" borderId="31" xfId="0" applyFont="1" applyFill="1" applyBorder="1" applyAlignment="1">
      <alignment horizontal="center" vertical="center"/>
    </xf>
    <xf numFmtId="0" fontId="52" fillId="33" borderId="33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2" fillId="33" borderId="34" xfId="0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2" fillId="33" borderId="3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23BF888.xls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23C0B2E.xls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23C1BE4.xls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2448EA6.xls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23C38D6.xls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23C5142.xls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23C7A88.xlsx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2E5BCE1.xlsx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A1">
      <pane ySplit="6" topLeftCell="A55" activePane="bottomLeft" state="frozen"/>
      <selection pane="topLeft" activeCell="A1" sqref="A1"/>
      <selection pane="bottomLeft" activeCell="B31" sqref="B3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61" t="s">
        <v>120</v>
      </c>
      <c r="C2" s="162"/>
      <c r="D2" s="162"/>
      <c r="E2" s="162"/>
      <c r="F2" s="162"/>
      <c r="G2" s="163"/>
    </row>
    <row r="3" spans="2:7" ht="12.75">
      <c r="B3" s="164" t="s">
        <v>0</v>
      </c>
      <c r="C3" s="165"/>
      <c r="D3" s="165"/>
      <c r="E3" s="165"/>
      <c r="F3" s="165"/>
      <c r="G3" s="166"/>
    </row>
    <row r="4" spans="2:7" ht="12.75">
      <c r="B4" s="164" t="s">
        <v>121</v>
      </c>
      <c r="C4" s="165"/>
      <c r="D4" s="165"/>
      <c r="E4" s="165"/>
      <c r="F4" s="165"/>
      <c r="G4" s="166"/>
    </row>
    <row r="5" spans="2:7" ht="13.5" thickBot="1">
      <c r="B5" s="167" t="s">
        <v>1</v>
      </c>
      <c r="C5" s="168"/>
      <c r="D5" s="168"/>
      <c r="E5" s="168"/>
      <c r="F5" s="168"/>
      <c r="G5" s="169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293109696.22</v>
      </c>
      <c r="D9" s="9">
        <f>SUM(D10:D16)</f>
        <v>203596161.31</v>
      </c>
      <c r="E9" s="11" t="s">
        <v>8</v>
      </c>
      <c r="F9" s="9">
        <f>SUM(F10:F18)</f>
        <v>89572522.47000001</v>
      </c>
      <c r="G9" s="9">
        <f>SUM(G10:G18)</f>
        <v>173610875.46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34268897.83</v>
      </c>
      <c r="G10" s="9">
        <v>40201102.87</v>
      </c>
    </row>
    <row r="11" spans="2:7" ht="12.75">
      <c r="B11" s="12" t="s">
        <v>11</v>
      </c>
      <c r="C11" s="9">
        <v>293109696.22</v>
      </c>
      <c r="D11" s="9">
        <v>203596161.31</v>
      </c>
      <c r="E11" s="13" t="s">
        <v>12</v>
      </c>
      <c r="F11" s="9">
        <v>36643560.38</v>
      </c>
      <c r="G11" s="9">
        <v>113732978.71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19085790</v>
      </c>
      <c r="G14" s="9">
        <v>540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-440747</v>
      </c>
      <c r="G16" s="9">
        <v>19691536.36</v>
      </c>
    </row>
    <row r="17" spans="2:7" ht="12.75">
      <c r="B17" s="10" t="s">
        <v>23</v>
      </c>
      <c r="C17" s="9">
        <f>SUM(C18:C24)</f>
        <v>784557.02</v>
      </c>
      <c r="D17" s="9">
        <f>SUM(D18:D24)</f>
        <v>256420.94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15021.26</v>
      </c>
      <c r="G18" s="9">
        <v>-15282.48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784557.02</v>
      </c>
      <c r="D20" s="9">
        <v>256420.94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293894253.24</v>
      </c>
      <c r="D47" s="9">
        <f>D9+D17+D25+D31+D37+D38+D41</f>
        <v>203852582.25</v>
      </c>
      <c r="E47" s="8" t="s">
        <v>82</v>
      </c>
      <c r="F47" s="9">
        <f>F9+F19+F23+F26+F27+F31+F38+F42</f>
        <v>89572522.47000001</v>
      </c>
      <c r="G47" s="9">
        <f>G9+G19+G23+G26+G27+G31+G38+G42</f>
        <v>173610875.46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444159846.64</v>
      </c>
      <c r="D52" s="9">
        <v>444159846.64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232258022.39</v>
      </c>
      <c r="D53" s="9">
        <v>231371568.44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732736.52</v>
      </c>
      <c r="D54" s="9">
        <v>732736.52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89572522.47000001</v>
      </c>
      <c r="G59" s="9">
        <f>G47+G57</f>
        <v>173610875.46</v>
      </c>
    </row>
    <row r="60" spans="2:7" ht="25.5">
      <c r="B60" s="6" t="s">
        <v>102</v>
      </c>
      <c r="C60" s="9">
        <f>SUM(C50:C58)</f>
        <v>677150605.55</v>
      </c>
      <c r="D60" s="9">
        <f>SUM(D50:D58)</f>
        <v>676264151.5999999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971044858.79</v>
      </c>
      <c r="D62" s="9">
        <f>D47+D60</f>
        <v>880116733.8499999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577035241.03</v>
      </c>
      <c r="G63" s="9">
        <f>SUM(G64:G66)</f>
        <v>577035241.03</v>
      </c>
    </row>
    <row r="64" spans="2:7" ht="12.75">
      <c r="B64" s="10"/>
      <c r="C64" s="9"/>
      <c r="D64" s="9"/>
      <c r="E64" s="11" t="s">
        <v>106</v>
      </c>
      <c r="F64" s="9">
        <v>577035241.03</v>
      </c>
      <c r="G64" s="9">
        <v>577035241.03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304437095.28999996</v>
      </c>
      <c r="G68" s="9">
        <f>SUM(G69:G73)</f>
        <v>129470617.36000001</v>
      </c>
    </row>
    <row r="69" spans="2:7" ht="12.75">
      <c r="B69" s="10"/>
      <c r="C69" s="9"/>
      <c r="D69" s="9"/>
      <c r="E69" s="11" t="s">
        <v>110</v>
      </c>
      <c r="F69" s="9">
        <v>194181923.97</v>
      </c>
      <c r="G69" s="9">
        <v>62835200.02</v>
      </c>
    </row>
    <row r="70" spans="2:7" ht="12.75">
      <c r="B70" s="10"/>
      <c r="C70" s="9"/>
      <c r="D70" s="9"/>
      <c r="E70" s="11" t="s">
        <v>111</v>
      </c>
      <c r="F70" s="9">
        <v>-370537251.38</v>
      </c>
      <c r="G70" s="9">
        <v>-343888469.96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480792422.7</v>
      </c>
      <c r="G73" s="9">
        <v>410523887.3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881472336.3199999</v>
      </c>
      <c r="G79" s="9">
        <f>G63+G68+G75</f>
        <v>706505858.39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971044858.79</v>
      </c>
      <c r="G81" s="9">
        <f>G59+G79</f>
        <v>880116733.85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view="pageBreakPreview" zoomScale="60" zoomScalePageLayoutView="0" workbookViewId="0" topLeftCell="A1">
      <pane xSplit="1" ySplit="7" topLeftCell="B8" activePane="bottomRight" state="frozen"/>
      <selection pane="topLeft" activeCell="E64" sqref="E64"/>
      <selection pane="topRight" activeCell="E64" sqref="E64"/>
      <selection pane="bottomLeft" activeCell="E64" sqref="E64"/>
      <selection pane="bottomRight" activeCell="E64" sqref="E64"/>
    </sheetView>
  </sheetViews>
  <sheetFormatPr defaultColWidth="11.421875" defaultRowHeight="15"/>
  <cols>
    <col min="1" max="1" width="5.00390625" style="23" customWidth="1"/>
    <col min="2" max="2" width="43.00390625" style="23" customWidth="1"/>
    <col min="3" max="3" width="15.421875" style="23" bestFit="1" customWidth="1"/>
    <col min="4" max="4" width="13.28125" style="23" customWidth="1"/>
    <col min="5" max="5" width="15.00390625" style="23" customWidth="1"/>
    <col min="6" max="6" width="16.57421875" style="23" customWidth="1"/>
    <col min="7" max="7" width="14.8515625" style="23" bestFit="1" customWidth="1"/>
    <col min="8" max="8" width="14.00390625" style="23" customWidth="1"/>
    <col min="9" max="9" width="15.00390625" style="23" customWidth="1"/>
    <col min="10" max="16384" width="11.421875" style="23" customWidth="1"/>
  </cols>
  <sheetData>
    <row r="1" ht="13.5" thickBot="1"/>
    <row r="2" spans="2:9" ht="13.5" thickBot="1">
      <c r="B2" s="171" t="s">
        <v>120</v>
      </c>
      <c r="C2" s="172"/>
      <c r="D2" s="172"/>
      <c r="E2" s="172"/>
      <c r="F2" s="172"/>
      <c r="G2" s="172"/>
      <c r="H2" s="172"/>
      <c r="I2" s="173"/>
    </row>
    <row r="3" spans="2:9" ht="13.5" thickBot="1">
      <c r="B3" s="174" t="s">
        <v>174</v>
      </c>
      <c r="C3" s="175"/>
      <c r="D3" s="175"/>
      <c r="E3" s="175"/>
      <c r="F3" s="175"/>
      <c r="G3" s="175"/>
      <c r="H3" s="175"/>
      <c r="I3" s="176"/>
    </row>
    <row r="4" spans="2:9" ht="13.5" thickBot="1">
      <c r="B4" s="174" t="s">
        <v>173</v>
      </c>
      <c r="C4" s="175"/>
      <c r="D4" s="175"/>
      <c r="E4" s="175"/>
      <c r="F4" s="175"/>
      <c r="G4" s="175"/>
      <c r="H4" s="175"/>
      <c r="I4" s="176"/>
    </row>
    <row r="5" spans="2:9" ht="13.5" thickBot="1">
      <c r="B5" s="174" t="s">
        <v>1</v>
      </c>
      <c r="C5" s="175"/>
      <c r="D5" s="175"/>
      <c r="E5" s="175"/>
      <c r="F5" s="175"/>
      <c r="G5" s="175"/>
      <c r="H5" s="175"/>
      <c r="I5" s="176"/>
    </row>
    <row r="6" spans="2:9" ht="76.5">
      <c r="B6" s="46" t="s">
        <v>172</v>
      </c>
      <c r="C6" s="46" t="s">
        <v>171</v>
      </c>
      <c r="D6" s="46" t="s">
        <v>170</v>
      </c>
      <c r="E6" s="46" t="s">
        <v>169</v>
      </c>
      <c r="F6" s="46" t="s">
        <v>168</v>
      </c>
      <c r="G6" s="46" t="s">
        <v>167</v>
      </c>
      <c r="H6" s="46" t="s">
        <v>166</v>
      </c>
      <c r="I6" s="46" t="s">
        <v>165</v>
      </c>
    </row>
    <row r="7" spans="2:9" ht="13.5" thickBot="1">
      <c r="B7" s="45" t="s">
        <v>164</v>
      </c>
      <c r="C7" s="45" t="s">
        <v>163</v>
      </c>
      <c r="D7" s="45" t="s">
        <v>162</v>
      </c>
      <c r="E7" s="45" t="s">
        <v>161</v>
      </c>
      <c r="F7" s="45" t="s">
        <v>160</v>
      </c>
      <c r="G7" s="45" t="s">
        <v>159</v>
      </c>
      <c r="H7" s="45" t="s">
        <v>158</v>
      </c>
      <c r="I7" s="45" t="s">
        <v>157</v>
      </c>
    </row>
    <row r="8" spans="2:9" ht="12.75" customHeight="1">
      <c r="B8" s="41" t="s">
        <v>156</v>
      </c>
      <c r="C8" s="29">
        <f aca="true" t="shared" si="0" ref="C8:I8">C9+C13</f>
        <v>0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29">
        <f t="shared" si="0"/>
        <v>0</v>
      </c>
    </row>
    <row r="9" spans="2:9" ht="12.75" customHeight="1">
      <c r="B9" s="41" t="s">
        <v>155</v>
      </c>
      <c r="C9" s="29">
        <f aca="true" t="shared" si="1" ref="C9:I9">SUM(C10:C12)</f>
        <v>0</v>
      </c>
      <c r="D9" s="29">
        <f t="shared" si="1"/>
        <v>0</v>
      </c>
      <c r="E9" s="29">
        <f t="shared" si="1"/>
        <v>0</v>
      </c>
      <c r="F9" s="29">
        <f t="shared" si="1"/>
        <v>0</v>
      </c>
      <c r="G9" s="29">
        <f t="shared" si="1"/>
        <v>0</v>
      </c>
      <c r="H9" s="29">
        <f t="shared" si="1"/>
        <v>0</v>
      </c>
      <c r="I9" s="29">
        <f t="shared" si="1"/>
        <v>0</v>
      </c>
    </row>
    <row r="10" spans="2:9" ht="12.75">
      <c r="B10" s="44" t="s">
        <v>154</v>
      </c>
      <c r="C10" s="29">
        <v>0</v>
      </c>
      <c r="D10" s="29">
        <v>0</v>
      </c>
      <c r="E10" s="29">
        <v>0</v>
      </c>
      <c r="F10" s="29"/>
      <c r="G10" s="27">
        <v>0</v>
      </c>
      <c r="H10" s="29">
        <v>0</v>
      </c>
      <c r="I10" s="29">
        <v>0</v>
      </c>
    </row>
    <row r="11" spans="2:9" ht="12.75">
      <c r="B11" s="44" t="s">
        <v>153</v>
      </c>
      <c r="C11" s="27">
        <v>0</v>
      </c>
      <c r="D11" s="27">
        <v>0</v>
      </c>
      <c r="E11" s="27">
        <v>0</v>
      </c>
      <c r="F11" s="27"/>
      <c r="G11" s="27">
        <v>0</v>
      </c>
      <c r="H11" s="27">
        <v>0</v>
      </c>
      <c r="I11" s="27">
        <v>0</v>
      </c>
    </row>
    <row r="12" spans="2:9" ht="12.75">
      <c r="B12" s="44" t="s">
        <v>152</v>
      </c>
      <c r="C12" s="27">
        <v>0</v>
      </c>
      <c r="D12" s="27">
        <v>0</v>
      </c>
      <c r="E12" s="27">
        <v>0</v>
      </c>
      <c r="F12" s="27"/>
      <c r="G12" s="27">
        <v>0</v>
      </c>
      <c r="H12" s="27">
        <v>0</v>
      </c>
      <c r="I12" s="27">
        <v>0</v>
      </c>
    </row>
    <row r="13" spans="2:9" ht="12.75" customHeight="1">
      <c r="B13" s="41" t="s">
        <v>151</v>
      </c>
      <c r="C13" s="29">
        <f aca="true" t="shared" si="2" ref="C13:I13">SUM(C14:C16)</f>
        <v>0</v>
      </c>
      <c r="D13" s="29">
        <f t="shared" si="2"/>
        <v>0</v>
      </c>
      <c r="E13" s="29">
        <f t="shared" si="2"/>
        <v>0</v>
      </c>
      <c r="F13" s="29">
        <f t="shared" si="2"/>
        <v>0</v>
      </c>
      <c r="G13" s="29">
        <f t="shared" si="2"/>
        <v>0</v>
      </c>
      <c r="H13" s="29">
        <f t="shared" si="2"/>
        <v>0</v>
      </c>
      <c r="I13" s="29">
        <f t="shared" si="2"/>
        <v>0</v>
      </c>
    </row>
    <row r="14" spans="2:9" ht="12.75">
      <c r="B14" s="44" t="s">
        <v>150</v>
      </c>
      <c r="C14" s="29">
        <v>0</v>
      </c>
      <c r="D14" s="29">
        <v>0</v>
      </c>
      <c r="E14" s="29">
        <v>0</v>
      </c>
      <c r="F14" s="29"/>
      <c r="G14" s="27">
        <v>0</v>
      </c>
      <c r="H14" s="29">
        <v>0</v>
      </c>
      <c r="I14" s="29">
        <v>0</v>
      </c>
    </row>
    <row r="15" spans="2:9" ht="12.75">
      <c r="B15" s="44" t="s">
        <v>149</v>
      </c>
      <c r="C15" s="27">
        <v>0</v>
      </c>
      <c r="D15" s="27">
        <v>0</v>
      </c>
      <c r="E15" s="27">
        <v>0</v>
      </c>
      <c r="F15" s="27"/>
      <c r="G15" s="27">
        <v>0</v>
      </c>
      <c r="H15" s="27">
        <v>0</v>
      </c>
      <c r="I15" s="27">
        <v>0</v>
      </c>
    </row>
    <row r="16" spans="2:9" ht="12.75">
      <c r="B16" s="44" t="s">
        <v>148</v>
      </c>
      <c r="C16" s="27">
        <v>0</v>
      </c>
      <c r="D16" s="27">
        <v>0</v>
      </c>
      <c r="E16" s="27">
        <v>0</v>
      </c>
      <c r="F16" s="27"/>
      <c r="G16" s="27">
        <v>0</v>
      </c>
      <c r="H16" s="27">
        <v>0</v>
      </c>
      <c r="I16" s="27">
        <v>0</v>
      </c>
    </row>
    <row r="17" spans="2:9" ht="12.75">
      <c r="B17" s="41" t="s">
        <v>147</v>
      </c>
      <c r="C17" s="29">
        <v>173610875.46</v>
      </c>
      <c r="D17" s="42"/>
      <c r="E17" s="42"/>
      <c r="F17" s="42"/>
      <c r="G17" s="43">
        <v>89572522.47</v>
      </c>
      <c r="H17" s="42"/>
      <c r="I17" s="42"/>
    </row>
    <row r="18" spans="2:9" ht="12.75">
      <c r="B18" s="28"/>
      <c r="C18" s="27"/>
      <c r="D18" s="27"/>
      <c r="E18" s="27"/>
      <c r="F18" s="27"/>
      <c r="G18" s="27"/>
      <c r="H18" s="27"/>
      <c r="I18" s="27"/>
    </row>
    <row r="19" spans="2:9" ht="12.75" customHeight="1">
      <c r="B19" s="38" t="s">
        <v>146</v>
      </c>
      <c r="C19" s="29">
        <f aca="true" t="shared" si="3" ref="C19:I19">C8+C17</f>
        <v>173610875.46</v>
      </c>
      <c r="D19" s="29">
        <f t="shared" si="3"/>
        <v>0</v>
      </c>
      <c r="E19" s="29">
        <f t="shared" si="3"/>
        <v>0</v>
      </c>
      <c r="F19" s="29">
        <f t="shared" si="3"/>
        <v>0</v>
      </c>
      <c r="G19" s="29">
        <f t="shared" si="3"/>
        <v>89572522.47</v>
      </c>
      <c r="H19" s="29">
        <f t="shared" si="3"/>
        <v>0</v>
      </c>
      <c r="I19" s="29">
        <f t="shared" si="3"/>
        <v>0</v>
      </c>
    </row>
    <row r="20" spans="2:9" ht="12.75">
      <c r="B20" s="41"/>
      <c r="C20" s="29"/>
      <c r="D20" s="29"/>
      <c r="E20" s="29"/>
      <c r="F20" s="29"/>
      <c r="G20" s="29"/>
      <c r="H20" s="29"/>
      <c r="I20" s="29"/>
    </row>
    <row r="21" spans="2:9" ht="12.75" customHeight="1">
      <c r="B21" s="41" t="s">
        <v>145</v>
      </c>
      <c r="C21" s="29">
        <f aca="true" t="shared" si="4" ref="C21:I21">SUM(C22:C24)</f>
        <v>0</v>
      </c>
      <c r="D21" s="29">
        <f t="shared" si="4"/>
        <v>0</v>
      </c>
      <c r="E21" s="29">
        <f t="shared" si="4"/>
        <v>0</v>
      </c>
      <c r="F21" s="29">
        <f t="shared" si="4"/>
        <v>0</v>
      </c>
      <c r="G21" s="29">
        <f t="shared" si="4"/>
        <v>0</v>
      </c>
      <c r="H21" s="29">
        <f t="shared" si="4"/>
        <v>0</v>
      </c>
      <c r="I21" s="29">
        <f t="shared" si="4"/>
        <v>0</v>
      </c>
    </row>
    <row r="22" spans="2:9" ht="12.75" customHeight="1">
      <c r="B22" s="28" t="s">
        <v>144</v>
      </c>
      <c r="C22" s="27"/>
      <c r="D22" s="27"/>
      <c r="E22" s="27"/>
      <c r="F22" s="27"/>
      <c r="G22" s="27">
        <f>C22+D22-E22+F22</f>
        <v>0</v>
      </c>
      <c r="H22" s="27"/>
      <c r="I22" s="27"/>
    </row>
    <row r="23" spans="2:9" ht="12.75" customHeight="1">
      <c r="B23" s="28" t="s">
        <v>143</v>
      </c>
      <c r="C23" s="27"/>
      <c r="D23" s="27"/>
      <c r="E23" s="27"/>
      <c r="F23" s="27"/>
      <c r="G23" s="27">
        <f>C23+D23-E23+F23</f>
        <v>0</v>
      </c>
      <c r="H23" s="27"/>
      <c r="I23" s="27"/>
    </row>
    <row r="24" spans="2:9" ht="12.75" customHeight="1">
      <c r="B24" s="28" t="s">
        <v>142</v>
      </c>
      <c r="C24" s="27"/>
      <c r="D24" s="27"/>
      <c r="E24" s="27"/>
      <c r="F24" s="27"/>
      <c r="G24" s="27">
        <f>C24+D24-E24+F24</f>
        <v>0</v>
      </c>
      <c r="H24" s="27"/>
      <c r="I24" s="27"/>
    </row>
    <row r="25" spans="2:9" ht="12.75">
      <c r="B25" s="40"/>
      <c r="C25" s="39"/>
      <c r="D25" s="39"/>
      <c r="E25" s="39"/>
      <c r="F25" s="39"/>
      <c r="G25" s="39"/>
      <c r="H25" s="39"/>
      <c r="I25" s="39"/>
    </row>
    <row r="26" spans="2:9" ht="25.5">
      <c r="B26" s="38" t="s">
        <v>141</v>
      </c>
      <c r="C26" s="29">
        <f aca="true" t="shared" si="5" ref="C26:I26">SUM(C27:C29)</f>
        <v>0</v>
      </c>
      <c r="D26" s="29">
        <f t="shared" si="5"/>
        <v>0</v>
      </c>
      <c r="E26" s="29">
        <f t="shared" si="5"/>
        <v>0</v>
      </c>
      <c r="F26" s="29">
        <f t="shared" si="5"/>
        <v>0</v>
      </c>
      <c r="G26" s="29">
        <f t="shared" si="5"/>
        <v>0</v>
      </c>
      <c r="H26" s="29">
        <f t="shared" si="5"/>
        <v>0</v>
      </c>
      <c r="I26" s="29">
        <f t="shared" si="5"/>
        <v>0</v>
      </c>
    </row>
    <row r="27" spans="2:9" ht="12.75" customHeight="1">
      <c r="B27" s="28" t="s">
        <v>140</v>
      </c>
      <c r="C27" s="27"/>
      <c r="D27" s="27"/>
      <c r="E27" s="27"/>
      <c r="F27" s="27"/>
      <c r="G27" s="27">
        <f>C27+D27-E27+F27</f>
        <v>0</v>
      </c>
      <c r="H27" s="27"/>
      <c r="I27" s="27"/>
    </row>
    <row r="28" spans="2:9" ht="12.75" customHeight="1">
      <c r="B28" s="28" t="s">
        <v>139</v>
      </c>
      <c r="C28" s="27"/>
      <c r="D28" s="27"/>
      <c r="E28" s="27"/>
      <c r="F28" s="27"/>
      <c r="G28" s="27">
        <f>C28+D28-E28+F28</f>
        <v>0</v>
      </c>
      <c r="H28" s="27"/>
      <c r="I28" s="27"/>
    </row>
    <row r="29" spans="2:9" ht="12.75" customHeight="1">
      <c r="B29" s="28" t="s">
        <v>138</v>
      </c>
      <c r="C29" s="27"/>
      <c r="D29" s="27"/>
      <c r="E29" s="27"/>
      <c r="F29" s="27"/>
      <c r="G29" s="27">
        <f>C29+D29-E29+F29</f>
        <v>0</v>
      </c>
      <c r="H29" s="27"/>
      <c r="I29" s="27"/>
    </row>
    <row r="30" spans="2:9" ht="13.5" thickBot="1">
      <c r="B30" s="37"/>
      <c r="C30" s="36"/>
      <c r="D30" s="36"/>
      <c r="E30" s="36"/>
      <c r="F30" s="36"/>
      <c r="G30" s="36"/>
      <c r="H30" s="36"/>
      <c r="I30" s="36"/>
    </row>
    <row r="31" spans="2:9" ht="18.75" customHeight="1">
      <c r="B31" s="170" t="s">
        <v>137</v>
      </c>
      <c r="C31" s="170"/>
      <c r="D31" s="170"/>
      <c r="E31" s="170"/>
      <c r="F31" s="170"/>
      <c r="G31" s="170"/>
      <c r="H31" s="170"/>
      <c r="I31" s="170"/>
    </row>
    <row r="32" spans="2:9" ht="12.75">
      <c r="B32" s="35" t="s">
        <v>136</v>
      </c>
      <c r="C32" s="24"/>
      <c r="D32" s="34"/>
      <c r="E32" s="34"/>
      <c r="F32" s="34"/>
      <c r="G32" s="34"/>
      <c r="H32" s="34"/>
      <c r="I32" s="34"/>
    </row>
    <row r="33" spans="2:9" ht="13.5" thickBot="1">
      <c r="B33" s="33"/>
      <c r="C33" s="24"/>
      <c r="D33" s="24"/>
      <c r="E33" s="24"/>
      <c r="F33" s="24"/>
      <c r="G33" s="24"/>
      <c r="H33" s="24"/>
      <c r="I33" s="24"/>
    </row>
    <row r="34" spans="2:9" ht="38.25" customHeight="1">
      <c r="B34" s="177" t="s">
        <v>135</v>
      </c>
      <c r="C34" s="177" t="s">
        <v>134</v>
      </c>
      <c r="D34" s="177" t="s">
        <v>133</v>
      </c>
      <c r="E34" s="32" t="s">
        <v>132</v>
      </c>
      <c r="F34" s="177" t="s">
        <v>131</v>
      </c>
      <c r="G34" s="32" t="s">
        <v>130</v>
      </c>
      <c r="H34" s="24"/>
      <c r="I34" s="24"/>
    </row>
    <row r="35" spans="2:9" ht="15.75" customHeight="1" thickBot="1">
      <c r="B35" s="178"/>
      <c r="C35" s="178"/>
      <c r="D35" s="178"/>
      <c r="E35" s="31" t="s">
        <v>129</v>
      </c>
      <c r="F35" s="178"/>
      <c r="G35" s="31" t="s">
        <v>128</v>
      </c>
      <c r="H35" s="24"/>
      <c r="I35" s="24"/>
    </row>
    <row r="36" spans="2:9" ht="12.75">
      <c r="B36" s="30" t="s">
        <v>127</v>
      </c>
      <c r="C36" s="29">
        <f>SUM(C37:C39)</f>
        <v>0</v>
      </c>
      <c r="D36" s="29">
        <f>SUM(D37:D39)</f>
        <v>0</v>
      </c>
      <c r="E36" s="29">
        <f>SUM(E37:E39)</f>
        <v>0</v>
      </c>
      <c r="F36" s="29">
        <f>SUM(F37:F39)</f>
        <v>0</v>
      </c>
      <c r="G36" s="29">
        <f>SUM(G37:G39)</f>
        <v>0</v>
      </c>
      <c r="H36" s="24"/>
      <c r="I36" s="24"/>
    </row>
    <row r="37" spans="2:9" ht="12.75">
      <c r="B37" s="28" t="s">
        <v>126</v>
      </c>
      <c r="C37" s="27"/>
      <c r="D37" s="27"/>
      <c r="E37" s="27"/>
      <c r="F37" s="27"/>
      <c r="G37" s="27"/>
      <c r="H37" s="24"/>
      <c r="I37" s="24"/>
    </row>
    <row r="38" spans="2:9" ht="12.75">
      <c r="B38" s="28" t="s">
        <v>125</v>
      </c>
      <c r="C38" s="27"/>
      <c r="D38" s="27"/>
      <c r="E38" s="27"/>
      <c r="F38" s="27"/>
      <c r="G38" s="27"/>
      <c r="H38" s="24"/>
      <c r="I38" s="24"/>
    </row>
    <row r="39" spans="2:9" ht="13.5" thickBot="1">
      <c r="B39" s="26" t="s">
        <v>124</v>
      </c>
      <c r="C39" s="25"/>
      <c r="D39" s="25"/>
      <c r="E39" s="25"/>
      <c r="F39" s="25"/>
      <c r="G39" s="25"/>
      <c r="H39" s="24"/>
      <c r="I39" s="2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59" r:id="rId3"/>
  <legacyDrawing r:id="rId2"/>
  <oleObjects>
    <oleObject progId="Excel.Sheet.12" shapeId="3748468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view="pageBreakPreview" zoomScale="60" zoomScalePageLayoutView="0" workbookViewId="0" topLeftCell="A1">
      <selection activeCell="E64" sqref="E6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71" t="s">
        <v>120</v>
      </c>
      <c r="C2" s="172"/>
      <c r="D2" s="172"/>
      <c r="E2" s="172"/>
      <c r="F2" s="172"/>
      <c r="G2" s="172"/>
      <c r="H2" s="172"/>
      <c r="I2" s="172"/>
      <c r="J2" s="172"/>
      <c r="K2" s="172"/>
      <c r="L2" s="173"/>
    </row>
    <row r="3" spans="2:12" ht="15.75" thickBot="1">
      <c r="B3" s="174" t="s">
        <v>201</v>
      </c>
      <c r="C3" s="175"/>
      <c r="D3" s="175"/>
      <c r="E3" s="175"/>
      <c r="F3" s="175"/>
      <c r="G3" s="175"/>
      <c r="H3" s="175"/>
      <c r="I3" s="175"/>
      <c r="J3" s="175"/>
      <c r="K3" s="175"/>
      <c r="L3" s="176"/>
    </row>
    <row r="4" spans="2:12" ht="15.75" thickBot="1">
      <c r="B4" s="174" t="s">
        <v>173</v>
      </c>
      <c r="C4" s="175"/>
      <c r="D4" s="175"/>
      <c r="E4" s="175"/>
      <c r="F4" s="175"/>
      <c r="G4" s="175"/>
      <c r="H4" s="175"/>
      <c r="I4" s="175"/>
      <c r="J4" s="175"/>
      <c r="K4" s="175"/>
      <c r="L4" s="176"/>
    </row>
    <row r="5" spans="2:12" ht="15.75" thickBot="1">
      <c r="B5" s="174" t="s">
        <v>1</v>
      </c>
      <c r="C5" s="175"/>
      <c r="D5" s="175"/>
      <c r="E5" s="175"/>
      <c r="F5" s="175"/>
      <c r="G5" s="175"/>
      <c r="H5" s="175"/>
      <c r="I5" s="175"/>
      <c r="J5" s="175"/>
      <c r="K5" s="175"/>
      <c r="L5" s="176"/>
    </row>
    <row r="6" spans="2:12" ht="102">
      <c r="B6" s="55" t="s">
        <v>200</v>
      </c>
      <c r="C6" s="54" t="s">
        <v>199</v>
      </c>
      <c r="D6" s="54" t="s">
        <v>198</v>
      </c>
      <c r="E6" s="54" t="s">
        <v>197</v>
      </c>
      <c r="F6" s="54" t="s">
        <v>196</v>
      </c>
      <c r="G6" s="54" t="s">
        <v>195</v>
      </c>
      <c r="H6" s="54" t="s">
        <v>194</v>
      </c>
      <c r="I6" s="54" t="s">
        <v>193</v>
      </c>
      <c r="J6" s="54" t="s">
        <v>192</v>
      </c>
      <c r="K6" s="54" t="s">
        <v>191</v>
      </c>
      <c r="L6" s="54" t="s">
        <v>190</v>
      </c>
    </row>
    <row r="7" spans="2:12" ht="15.75" thickBot="1">
      <c r="B7" s="45" t="s">
        <v>164</v>
      </c>
      <c r="C7" s="45" t="s">
        <v>163</v>
      </c>
      <c r="D7" s="45" t="s">
        <v>162</v>
      </c>
      <c r="E7" s="45" t="s">
        <v>161</v>
      </c>
      <c r="F7" s="45" t="s">
        <v>160</v>
      </c>
      <c r="G7" s="45" t="s">
        <v>189</v>
      </c>
      <c r="H7" s="45" t="s">
        <v>158</v>
      </c>
      <c r="I7" s="45" t="s">
        <v>157</v>
      </c>
      <c r="J7" s="45" t="s">
        <v>188</v>
      </c>
      <c r="K7" s="45" t="s">
        <v>187</v>
      </c>
      <c r="L7" s="45" t="s">
        <v>186</v>
      </c>
    </row>
    <row r="8" spans="2:12" ht="15">
      <c r="B8" s="53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2:12" ht="25.5">
      <c r="B9" s="49" t="s">
        <v>185</v>
      </c>
      <c r="C9" s="29">
        <f aca="true" t="shared" si="0" ref="C9:L9">SUM(C10:C13)</f>
        <v>0</v>
      </c>
      <c r="D9" s="29">
        <f t="shared" si="0"/>
        <v>0</v>
      </c>
      <c r="E9" s="29">
        <f t="shared" si="0"/>
        <v>0</v>
      </c>
      <c r="F9" s="29">
        <f t="shared" si="0"/>
        <v>0</v>
      </c>
      <c r="G9" s="29">
        <f t="shared" si="0"/>
        <v>0</v>
      </c>
      <c r="H9" s="29">
        <f t="shared" si="0"/>
        <v>0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</row>
    <row r="10" spans="2:12" ht="15">
      <c r="B10" s="51" t="s">
        <v>184</v>
      </c>
      <c r="C10" s="27"/>
      <c r="D10" s="27"/>
      <c r="E10" s="27"/>
      <c r="F10" s="27"/>
      <c r="G10" s="27"/>
      <c r="H10" s="27"/>
      <c r="I10" s="27"/>
      <c r="J10" s="27"/>
      <c r="K10" s="27"/>
      <c r="L10" s="27">
        <f>F10-K10</f>
        <v>0</v>
      </c>
    </row>
    <row r="11" spans="2:12" ht="15">
      <c r="B11" s="51" t="s">
        <v>183</v>
      </c>
      <c r="C11" s="27"/>
      <c r="D11" s="27"/>
      <c r="E11" s="27"/>
      <c r="F11" s="27"/>
      <c r="G11" s="27"/>
      <c r="H11" s="27"/>
      <c r="I11" s="27"/>
      <c r="J11" s="27"/>
      <c r="K11" s="27"/>
      <c r="L11" s="27">
        <f>F11-K11</f>
        <v>0</v>
      </c>
    </row>
    <row r="12" spans="2:12" ht="15">
      <c r="B12" s="51" t="s">
        <v>182</v>
      </c>
      <c r="C12" s="27"/>
      <c r="D12" s="27"/>
      <c r="E12" s="27"/>
      <c r="F12" s="27"/>
      <c r="G12" s="27"/>
      <c r="H12" s="27"/>
      <c r="I12" s="27"/>
      <c r="J12" s="27"/>
      <c r="K12" s="27"/>
      <c r="L12" s="27">
        <f>F12-K12</f>
        <v>0</v>
      </c>
    </row>
    <row r="13" spans="2:12" ht="15">
      <c r="B13" s="51" t="s">
        <v>181</v>
      </c>
      <c r="C13" s="27"/>
      <c r="D13" s="27"/>
      <c r="E13" s="27"/>
      <c r="F13" s="27"/>
      <c r="G13" s="27"/>
      <c r="H13" s="27"/>
      <c r="I13" s="27"/>
      <c r="J13" s="27"/>
      <c r="K13" s="27"/>
      <c r="L13" s="27">
        <f>F13-K13</f>
        <v>0</v>
      </c>
    </row>
    <row r="14" spans="2:12" ht="15">
      <c r="B14" s="50"/>
      <c r="C14" s="27"/>
      <c r="D14" s="27"/>
      <c r="E14" s="27"/>
      <c r="F14" s="27"/>
      <c r="G14" s="27"/>
      <c r="H14" s="27"/>
      <c r="I14" s="27"/>
      <c r="J14" s="27"/>
      <c r="K14" s="27"/>
      <c r="L14" s="27">
        <f>F14-K14</f>
        <v>0</v>
      </c>
    </row>
    <row r="15" spans="2:12" ht="15">
      <c r="B15" s="49" t="s">
        <v>180</v>
      </c>
      <c r="C15" s="29">
        <f aca="true" t="shared" si="1" ref="C15:L15">SUM(C16:C19)</f>
        <v>0</v>
      </c>
      <c r="D15" s="29">
        <f t="shared" si="1"/>
        <v>0</v>
      </c>
      <c r="E15" s="29">
        <f t="shared" si="1"/>
        <v>0</v>
      </c>
      <c r="F15" s="29">
        <f t="shared" si="1"/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29">
        <f t="shared" si="1"/>
        <v>0</v>
      </c>
      <c r="K15" s="29">
        <f t="shared" si="1"/>
        <v>0</v>
      </c>
      <c r="L15" s="29">
        <f t="shared" si="1"/>
        <v>0</v>
      </c>
    </row>
    <row r="16" spans="2:12" ht="15">
      <c r="B16" s="51" t="s">
        <v>179</v>
      </c>
      <c r="C16" s="27"/>
      <c r="D16" s="27"/>
      <c r="E16" s="27"/>
      <c r="F16" s="27"/>
      <c r="G16" s="27"/>
      <c r="H16" s="27"/>
      <c r="I16" s="27"/>
      <c r="J16" s="27"/>
      <c r="K16" s="27"/>
      <c r="L16" s="27">
        <f>F16-K16</f>
        <v>0</v>
      </c>
    </row>
    <row r="17" spans="2:12" ht="15">
      <c r="B17" s="51" t="s">
        <v>178</v>
      </c>
      <c r="C17" s="27"/>
      <c r="D17" s="27"/>
      <c r="E17" s="27"/>
      <c r="F17" s="27"/>
      <c r="G17" s="27"/>
      <c r="H17" s="27"/>
      <c r="I17" s="27"/>
      <c r="J17" s="27"/>
      <c r="K17" s="27"/>
      <c r="L17" s="27">
        <f>F17-K17</f>
        <v>0</v>
      </c>
    </row>
    <row r="18" spans="2:12" ht="15">
      <c r="B18" s="51" t="s">
        <v>177</v>
      </c>
      <c r="C18" s="27"/>
      <c r="D18" s="27"/>
      <c r="E18" s="27"/>
      <c r="F18" s="27"/>
      <c r="G18" s="27"/>
      <c r="H18" s="27"/>
      <c r="I18" s="27"/>
      <c r="J18" s="27"/>
      <c r="K18" s="27"/>
      <c r="L18" s="27">
        <f>F18-K18</f>
        <v>0</v>
      </c>
    </row>
    <row r="19" spans="2:12" ht="15">
      <c r="B19" s="51" t="s">
        <v>176</v>
      </c>
      <c r="C19" s="27"/>
      <c r="D19" s="27"/>
      <c r="E19" s="27"/>
      <c r="F19" s="27"/>
      <c r="G19" s="27"/>
      <c r="H19" s="27"/>
      <c r="I19" s="27"/>
      <c r="J19" s="27"/>
      <c r="K19" s="27"/>
      <c r="L19" s="27">
        <f>F19-K19</f>
        <v>0</v>
      </c>
    </row>
    <row r="20" spans="2:12" ht="15">
      <c r="B20" s="50"/>
      <c r="C20" s="27"/>
      <c r="D20" s="27"/>
      <c r="E20" s="27"/>
      <c r="F20" s="27"/>
      <c r="G20" s="27"/>
      <c r="H20" s="27"/>
      <c r="I20" s="27"/>
      <c r="J20" s="27"/>
      <c r="K20" s="27"/>
      <c r="L20" s="27">
        <f>F20-K20</f>
        <v>0</v>
      </c>
    </row>
    <row r="21" spans="2:12" ht="38.25">
      <c r="B21" s="49" t="s">
        <v>175</v>
      </c>
      <c r="C21" s="29">
        <f aca="true" t="shared" si="2" ref="C21:L21">C9+C15</f>
        <v>0</v>
      </c>
      <c r="D21" s="29">
        <f t="shared" si="2"/>
        <v>0</v>
      </c>
      <c r="E21" s="29">
        <f t="shared" si="2"/>
        <v>0</v>
      </c>
      <c r="F21" s="29">
        <f t="shared" si="2"/>
        <v>0</v>
      </c>
      <c r="G21" s="29">
        <f t="shared" si="2"/>
        <v>0</v>
      </c>
      <c r="H21" s="29">
        <f t="shared" si="2"/>
        <v>0</v>
      </c>
      <c r="I21" s="29">
        <f t="shared" si="2"/>
        <v>0</v>
      </c>
      <c r="J21" s="29">
        <f t="shared" si="2"/>
        <v>0</v>
      </c>
      <c r="K21" s="29">
        <f t="shared" si="2"/>
        <v>0</v>
      </c>
      <c r="L21" s="29">
        <f t="shared" si="2"/>
        <v>0</v>
      </c>
    </row>
    <row r="22" spans="2:12" ht="15.75" thickBot="1">
      <c r="B22" s="48"/>
      <c r="C22" s="47"/>
      <c r="D22" s="47"/>
      <c r="E22" s="47"/>
      <c r="F22" s="47"/>
      <c r="G22" s="47"/>
      <c r="H22" s="47"/>
      <c r="I22" s="47"/>
      <c r="J22" s="47"/>
      <c r="K22" s="47"/>
      <c r="L22" s="47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3"/>
  <legacyDrawing r:id="rId2"/>
  <oleObjects>
    <oleObject progId="Excel.Sheet.12" shapeId="3748945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view="pageBreakPreview" zoomScale="60" zoomScalePageLayoutView="0" workbookViewId="0" topLeftCell="A1">
      <pane ySplit="8" topLeftCell="A60" activePane="bottomLeft" state="frozen"/>
      <selection pane="topLeft" activeCell="E64" sqref="E64"/>
      <selection pane="bottomLeft" activeCell="E64" sqref="E6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33.00390625" style="1" customWidth="1"/>
    <col min="4" max="4" width="24.00390625" style="1" customWidth="1"/>
    <col min="5" max="5" width="27.00390625" style="1" customWidth="1"/>
    <col min="6" max="16384" width="11.421875" style="1" customWidth="1"/>
  </cols>
  <sheetData>
    <row r="1" ht="13.5" thickBot="1"/>
    <row r="2" spans="2:5" ht="12.75">
      <c r="B2" s="161" t="s">
        <v>120</v>
      </c>
      <c r="C2" s="162"/>
      <c r="D2" s="162"/>
      <c r="E2" s="163"/>
    </row>
    <row r="3" spans="2:5" ht="12.75">
      <c r="B3" s="180" t="s">
        <v>243</v>
      </c>
      <c r="C3" s="181"/>
      <c r="D3" s="181"/>
      <c r="E3" s="182"/>
    </row>
    <row r="4" spans="2:5" ht="12.75">
      <c r="B4" s="180" t="s">
        <v>173</v>
      </c>
      <c r="C4" s="181"/>
      <c r="D4" s="181"/>
      <c r="E4" s="182"/>
    </row>
    <row r="5" spans="2:5" ht="13.5" thickBot="1">
      <c r="B5" s="183" t="s">
        <v>1</v>
      </c>
      <c r="C5" s="184"/>
      <c r="D5" s="184"/>
      <c r="E5" s="185"/>
    </row>
    <row r="6" spans="2:5" ht="13.5" thickBot="1">
      <c r="B6" s="86"/>
      <c r="C6" s="86"/>
      <c r="D6" s="86"/>
      <c r="E6" s="86"/>
    </row>
    <row r="7" spans="2:5" ht="12.75">
      <c r="B7" s="186" t="s">
        <v>2</v>
      </c>
      <c r="C7" s="20" t="s">
        <v>224</v>
      </c>
      <c r="D7" s="188" t="s">
        <v>212</v>
      </c>
      <c r="E7" s="20" t="s">
        <v>211</v>
      </c>
    </row>
    <row r="8" spans="2:5" ht="13.5" thickBot="1">
      <c r="B8" s="187"/>
      <c r="C8" s="21" t="s">
        <v>242</v>
      </c>
      <c r="D8" s="189"/>
      <c r="E8" s="21" t="s">
        <v>241</v>
      </c>
    </row>
    <row r="9" spans="2:5" ht="12.75">
      <c r="B9" s="76" t="s">
        <v>240</v>
      </c>
      <c r="C9" s="75">
        <f>SUM(C10:C12)</f>
        <v>5700265996</v>
      </c>
      <c r="D9" s="75">
        <f>SUM(D10:D12)</f>
        <v>3341009918.77</v>
      </c>
      <c r="E9" s="75">
        <f>SUM(E10:E12)</f>
        <v>3341009918.77</v>
      </c>
    </row>
    <row r="10" spans="2:5" ht="12.75">
      <c r="B10" s="79" t="s">
        <v>239</v>
      </c>
      <c r="C10" s="77">
        <v>134221000</v>
      </c>
      <c r="D10" s="77">
        <v>0</v>
      </c>
      <c r="E10" s="77">
        <v>0</v>
      </c>
    </row>
    <row r="11" spans="2:5" ht="12.75">
      <c r="B11" s="79" t="s">
        <v>209</v>
      </c>
      <c r="C11" s="77">
        <v>5566044996</v>
      </c>
      <c r="D11" s="77">
        <v>3341009918.77</v>
      </c>
      <c r="E11" s="77">
        <v>3341009918.77</v>
      </c>
    </row>
    <row r="12" spans="2:5" ht="12.75">
      <c r="B12" s="79" t="s">
        <v>238</v>
      </c>
      <c r="C12" s="77">
        <f>C48</f>
        <v>0</v>
      </c>
      <c r="D12" s="77">
        <f>D48</f>
        <v>0</v>
      </c>
      <c r="E12" s="77">
        <f>E48</f>
        <v>0</v>
      </c>
    </row>
    <row r="13" spans="2:5" ht="12.75">
      <c r="B13" s="76"/>
      <c r="C13" s="77"/>
      <c r="D13" s="77"/>
      <c r="E13" s="77"/>
    </row>
    <row r="14" spans="2:5" ht="15">
      <c r="B14" s="76" t="s">
        <v>237</v>
      </c>
      <c r="C14" s="75">
        <f>SUM(C15:C16)</f>
        <v>5700265996</v>
      </c>
      <c r="D14" s="75">
        <f>SUM(D15:D16)</f>
        <v>3147974605.4100003</v>
      </c>
      <c r="E14" s="75">
        <f>SUM(E15:E16)</f>
        <v>3109163944.9900002</v>
      </c>
    </row>
    <row r="15" spans="2:5" ht="12.75">
      <c r="B15" s="79" t="s">
        <v>218</v>
      </c>
      <c r="C15" s="77">
        <v>134221000</v>
      </c>
      <c r="D15" s="77">
        <v>56620369.86</v>
      </c>
      <c r="E15" s="77">
        <v>55298366.84</v>
      </c>
    </row>
    <row r="16" spans="2:5" ht="12.75">
      <c r="B16" s="79" t="s">
        <v>236</v>
      </c>
      <c r="C16" s="77">
        <v>5566044996</v>
      </c>
      <c r="D16" s="77">
        <v>3091354235.55</v>
      </c>
      <c r="E16" s="77">
        <v>3053865578.15</v>
      </c>
    </row>
    <row r="17" spans="2:5" ht="12.75">
      <c r="B17" s="78"/>
      <c r="C17" s="77"/>
      <c r="D17" s="77"/>
      <c r="E17" s="77"/>
    </row>
    <row r="18" spans="2:5" ht="12.75">
      <c r="B18" s="76" t="s">
        <v>235</v>
      </c>
      <c r="C18" s="85"/>
      <c r="D18" s="75">
        <f>SUM(D19:D20)</f>
        <v>0</v>
      </c>
      <c r="E18" s="75">
        <f>SUM(E19:E20)</f>
        <v>0</v>
      </c>
    </row>
    <row r="19" spans="2:5" ht="12.75">
      <c r="B19" s="79" t="s">
        <v>217</v>
      </c>
      <c r="C19" s="85"/>
      <c r="D19" s="77"/>
      <c r="E19" s="77"/>
    </row>
    <row r="20" spans="2:5" ht="12.75">
      <c r="B20" s="79" t="s">
        <v>204</v>
      </c>
      <c r="C20" s="85"/>
      <c r="D20" s="77"/>
      <c r="E20" s="77"/>
    </row>
    <row r="21" spans="2:5" ht="12.75">
      <c r="B21" s="78"/>
      <c r="C21" s="77"/>
      <c r="D21" s="77"/>
      <c r="E21" s="77"/>
    </row>
    <row r="22" spans="2:5" ht="12.75">
      <c r="B22" s="76" t="s">
        <v>234</v>
      </c>
      <c r="C22" s="75">
        <f>C9-C14+C18</f>
        <v>0</v>
      </c>
      <c r="D22" s="76">
        <f>D9-D14+D18</f>
        <v>193035313.35999966</v>
      </c>
      <c r="E22" s="76">
        <f>E9-E14+E18</f>
        <v>231845973.77999973</v>
      </c>
    </row>
    <row r="23" spans="2:5" ht="12.75">
      <c r="B23" s="76"/>
      <c r="C23" s="77"/>
      <c r="D23" s="78"/>
      <c r="E23" s="78"/>
    </row>
    <row r="24" spans="2:5" ht="12.75">
      <c r="B24" s="76" t="s">
        <v>233</v>
      </c>
      <c r="C24" s="75">
        <f>C22-C12</f>
        <v>0</v>
      </c>
      <c r="D24" s="76">
        <f>D22-D12</f>
        <v>193035313.35999966</v>
      </c>
      <c r="E24" s="76">
        <f>E22-E12</f>
        <v>231845973.77999973</v>
      </c>
    </row>
    <row r="25" spans="2:5" ht="12.75">
      <c r="B25" s="76"/>
      <c r="C25" s="77"/>
      <c r="D25" s="78"/>
      <c r="E25" s="78"/>
    </row>
    <row r="26" spans="2:5" ht="25.5">
      <c r="B26" s="76" t="s">
        <v>232</v>
      </c>
      <c r="C26" s="75">
        <f>C24-C18</f>
        <v>0</v>
      </c>
      <c r="D26" s="75">
        <f>D24-D18</f>
        <v>193035313.35999966</v>
      </c>
      <c r="E26" s="75">
        <f>E24-E18</f>
        <v>231845973.77999973</v>
      </c>
    </row>
    <row r="27" spans="2:5" ht="13.5" thickBot="1">
      <c r="B27" s="84"/>
      <c r="C27" s="83"/>
      <c r="D27" s="83"/>
      <c r="E27" s="83"/>
    </row>
    <row r="28" spans="2:5" ht="34.5" customHeight="1" thickBot="1">
      <c r="B28" s="179"/>
      <c r="C28" s="179"/>
      <c r="D28" s="179"/>
      <c r="E28" s="179"/>
    </row>
    <row r="29" spans="2:5" ht="13.5" thickBot="1">
      <c r="B29" s="82" t="s">
        <v>214</v>
      </c>
      <c r="C29" s="81" t="s">
        <v>223</v>
      </c>
      <c r="D29" s="81" t="s">
        <v>212</v>
      </c>
      <c r="E29" s="81" t="s">
        <v>210</v>
      </c>
    </row>
    <row r="30" spans="2:5" ht="12.75">
      <c r="B30" s="80"/>
      <c r="C30" s="77"/>
      <c r="D30" s="77"/>
      <c r="E30" s="77"/>
    </row>
    <row r="31" spans="2:5" ht="12.75">
      <c r="B31" s="76" t="s">
        <v>231</v>
      </c>
      <c r="C31" s="75">
        <f>SUM(C32:C33)</f>
        <v>0</v>
      </c>
      <c r="D31" s="76">
        <f>SUM(D32:D33)</f>
        <v>0</v>
      </c>
      <c r="E31" s="76">
        <f>SUM(E32:E33)</f>
        <v>0</v>
      </c>
    </row>
    <row r="32" spans="2:5" ht="12.75">
      <c r="B32" s="79" t="s">
        <v>230</v>
      </c>
      <c r="C32" s="77"/>
      <c r="D32" s="78"/>
      <c r="E32" s="78"/>
    </row>
    <row r="33" spans="2:5" ht="12.75">
      <c r="B33" s="79" t="s">
        <v>229</v>
      </c>
      <c r="C33" s="77"/>
      <c r="D33" s="78"/>
      <c r="E33" s="78"/>
    </row>
    <row r="34" spans="2:5" ht="12.75">
      <c r="B34" s="76"/>
      <c r="C34" s="77"/>
      <c r="D34" s="77"/>
      <c r="E34" s="77"/>
    </row>
    <row r="35" spans="2:5" ht="12.75">
      <c r="B35" s="76" t="s">
        <v>228</v>
      </c>
      <c r="C35" s="75">
        <f>C26-C31</f>
        <v>0</v>
      </c>
      <c r="D35" s="75">
        <f>D26-D31</f>
        <v>193035313.35999966</v>
      </c>
      <c r="E35" s="75">
        <f>E26-E31</f>
        <v>231845973.77999973</v>
      </c>
    </row>
    <row r="36" spans="2:5" ht="13.5" thickBot="1">
      <c r="B36" s="74"/>
      <c r="C36" s="73"/>
      <c r="D36" s="73"/>
      <c r="E36" s="73"/>
    </row>
    <row r="37" spans="2:5" ht="34.5" customHeight="1" thickBot="1">
      <c r="B37" s="71"/>
      <c r="C37" s="71"/>
      <c r="D37" s="71"/>
      <c r="E37" s="71"/>
    </row>
    <row r="38" spans="2:5" ht="12.75">
      <c r="B38" s="190" t="s">
        <v>214</v>
      </c>
      <c r="C38" s="194" t="s">
        <v>213</v>
      </c>
      <c r="D38" s="192" t="s">
        <v>212</v>
      </c>
      <c r="E38" s="70" t="s">
        <v>211</v>
      </c>
    </row>
    <row r="39" spans="2:5" ht="13.5" thickBot="1">
      <c r="B39" s="191"/>
      <c r="C39" s="195"/>
      <c r="D39" s="193"/>
      <c r="E39" s="69" t="s">
        <v>210</v>
      </c>
    </row>
    <row r="40" spans="2:5" ht="12.75">
      <c r="B40" s="68"/>
      <c r="C40" s="62"/>
      <c r="D40" s="62"/>
      <c r="E40" s="62"/>
    </row>
    <row r="41" spans="2:5" ht="12.75">
      <c r="B41" s="58" t="s">
        <v>227</v>
      </c>
      <c r="C41" s="59">
        <f>SUM(C42:C43)</f>
        <v>0</v>
      </c>
      <c r="D41" s="59">
        <f>SUM(D42:D43)</f>
        <v>0</v>
      </c>
      <c r="E41" s="59">
        <f>SUM(E42:E43)</f>
        <v>0</v>
      </c>
    </row>
    <row r="42" spans="2:5" ht="12.75">
      <c r="B42" s="66" t="s">
        <v>220</v>
      </c>
      <c r="C42" s="62"/>
      <c r="D42" s="65"/>
      <c r="E42" s="65"/>
    </row>
    <row r="43" spans="2:5" ht="12.75">
      <c r="B43" s="66" t="s">
        <v>207</v>
      </c>
      <c r="C43" s="62"/>
      <c r="D43" s="65"/>
      <c r="E43" s="65"/>
    </row>
    <row r="44" spans="2:5" ht="12.75">
      <c r="B44" s="58" t="s">
        <v>226</v>
      </c>
      <c r="C44" s="59">
        <f>SUM(C45:C46)</f>
        <v>0</v>
      </c>
      <c r="D44" s="59">
        <f>SUM(D45:D46)</f>
        <v>0</v>
      </c>
      <c r="E44" s="59">
        <f>SUM(E45:E46)</f>
        <v>0</v>
      </c>
    </row>
    <row r="45" spans="2:5" ht="12.75">
      <c r="B45" s="66" t="s">
        <v>219</v>
      </c>
      <c r="C45" s="62"/>
      <c r="D45" s="65"/>
      <c r="E45" s="65"/>
    </row>
    <row r="46" spans="2:5" ht="12.75">
      <c r="B46" s="66" t="s">
        <v>206</v>
      </c>
      <c r="C46" s="62"/>
      <c r="D46" s="65"/>
      <c r="E46" s="65"/>
    </row>
    <row r="47" spans="2:5" ht="12.75">
      <c r="B47" s="58"/>
      <c r="C47" s="62"/>
      <c r="D47" s="62"/>
      <c r="E47" s="62"/>
    </row>
    <row r="48" spans="2:5" ht="12.75">
      <c r="B48" s="58" t="s">
        <v>225</v>
      </c>
      <c r="C48" s="59">
        <f>C41-C44</f>
        <v>0</v>
      </c>
      <c r="D48" s="58">
        <f>D41-D44</f>
        <v>0</v>
      </c>
      <c r="E48" s="58">
        <f>E41-E44</f>
        <v>0</v>
      </c>
    </row>
    <row r="49" spans="2:5" ht="13.5" thickBot="1">
      <c r="B49" s="56"/>
      <c r="C49" s="57"/>
      <c r="D49" s="56"/>
      <c r="E49" s="56"/>
    </row>
    <row r="50" spans="2:5" ht="34.5" customHeight="1" thickBot="1">
      <c r="B50" s="71"/>
      <c r="C50" s="71"/>
      <c r="D50" s="71"/>
      <c r="E50" s="71"/>
    </row>
    <row r="51" spans="2:5" ht="12.75">
      <c r="B51" s="190" t="s">
        <v>214</v>
      </c>
      <c r="C51" s="70" t="s">
        <v>224</v>
      </c>
      <c r="D51" s="192" t="s">
        <v>212</v>
      </c>
      <c r="E51" s="70" t="s">
        <v>211</v>
      </c>
    </row>
    <row r="52" spans="2:5" ht="13.5" thickBot="1">
      <c r="B52" s="191"/>
      <c r="C52" s="69" t="s">
        <v>223</v>
      </c>
      <c r="D52" s="193"/>
      <c r="E52" s="69" t="s">
        <v>210</v>
      </c>
    </row>
    <row r="53" spans="2:5" ht="12.75">
      <c r="B53" s="68"/>
      <c r="C53" s="62"/>
      <c r="D53" s="62"/>
      <c r="E53" s="62"/>
    </row>
    <row r="54" spans="2:5" ht="12.75">
      <c r="B54" s="65" t="s">
        <v>222</v>
      </c>
      <c r="C54" s="62">
        <f>C10</f>
        <v>134221000</v>
      </c>
      <c r="D54" s="65">
        <f>D10</f>
        <v>0</v>
      </c>
      <c r="E54" s="65">
        <f>E10</f>
        <v>0</v>
      </c>
    </row>
    <row r="55" spans="2:5" ht="12.75">
      <c r="B55" s="65"/>
      <c r="C55" s="62"/>
      <c r="D55" s="65"/>
      <c r="E55" s="65"/>
    </row>
    <row r="56" spans="2:5" ht="12.75">
      <c r="B56" s="72" t="s">
        <v>221</v>
      </c>
      <c r="C56" s="62">
        <f>C42-C45</f>
        <v>0</v>
      </c>
      <c r="D56" s="65">
        <f>D42-D45</f>
        <v>0</v>
      </c>
      <c r="E56" s="65">
        <f>E42-E45</f>
        <v>0</v>
      </c>
    </row>
    <row r="57" spans="2:5" ht="12.75">
      <c r="B57" s="66" t="s">
        <v>220</v>
      </c>
      <c r="C57" s="62">
        <f>C42</f>
        <v>0</v>
      </c>
      <c r="D57" s="65">
        <f>D42</f>
        <v>0</v>
      </c>
      <c r="E57" s="65">
        <f>E42</f>
        <v>0</v>
      </c>
    </row>
    <row r="58" spans="2:5" ht="12.75">
      <c r="B58" s="66" t="s">
        <v>219</v>
      </c>
      <c r="C58" s="62">
        <f>C45</f>
        <v>0</v>
      </c>
      <c r="D58" s="65">
        <f>D45</f>
        <v>0</v>
      </c>
      <c r="E58" s="65">
        <f>E45</f>
        <v>0</v>
      </c>
    </row>
    <row r="59" spans="2:5" ht="12.75">
      <c r="B59" s="63"/>
      <c r="C59" s="62"/>
      <c r="D59" s="65"/>
      <c r="E59" s="65"/>
    </row>
    <row r="60" spans="2:5" ht="12.75">
      <c r="B60" s="63" t="s">
        <v>218</v>
      </c>
      <c r="C60" s="62">
        <f>C15</f>
        <v>134221000</v>
      </c>
      <c r="D60" s="62">
        <f>D15</f>
        <v>56620369.86</v>
      </c>
      <c r="E60" s="62">
        <f>E15</f>
        <v>55298366.84</v>
      </c>
    </row>
    <row r="61" spans="2:5" ht="12.75">
      <c r="B61" s="63"/>
      <c r="C61" s="62"/>
      <c r="D61" s="62"/>
      <c r="E61" s="62"/>
    </row>
    <row r="62" spans="2:5" ht="12.75">
      <c r="B62" s="63" t="s">
        <v>217</v>
      </c>
      <c r="C62" s="64"/>
      <c r="D62" s="62">
        <f>D19</f>
        <v>0</v>
      </c>
      <c r="E62" s="62">
        <f>E19</f>
        <v>0</v>
      </c>
    </row>
    <row r="63" spans="2:5" ht="12.75">
      <c r="B63" s="63"/>
      <c r="C63" s="62"/>
      <c r="D63" s="62"/>
      <c r="E63" s="62"/>
    </row>
    <row r="64" spans="2:5" ht="12.75">
      <c r="B64" s="61" t="s">
        <v>216</v>
      </c>
      <c r="C64" s="59">
        <f>C54+C56-C60+C62</f>
        <v>0</v>
      </c>
      <c r="D64" s="58">
        <f>D54+D56-D60+D62</f>
        <v>-56620369.86</v>
      </c>
      <c r="E64" s="58">
        <f>E54+E56-E60+E62</f>
        <v>-55298366.84</v>
      </c>
    </row>
    <row r="65" spans="2:5" ht="12.75">
      <c r="B65" s="61"/>
      <c r="C65" s="59"/>
      <c r="D65" s="58"/>
      <c r="E65" s="58"/>
    </row>
    <row r="66" spans="2:5" ht="25.5">
      <c r="B66" s="60" t="s">
        <v>215</v>
      </c>
      <c r="C66" s="59">
        <f>C64-C56</f>
        <v>0</v>
      </c>
      <c r="D66" s="58">
        <f>D64-D56</f>
        <v>-56620369.86</v>
      </c>
      <c r="E66" s="58">
        <f>E64-E56</f>
        <v>-55298366.84</v>
      </c>
    </row>
    <row r="67" spans="2:5" ht="13.5" thickBot="1">
      <c r="B67" s="56"/>
      <c r="C67" s="57"/>
      <c r="D67" s="56"/>
      <c r="E67" s="56"/>
    </row>
    <row r="68" spans="2:5" ht="34.5" customHeight="1" thickBot="1">
      <c r="B68" s="71"/>
      <c r="C68" s="71"/>
      <c r="D68" s="71"/>
      <c r="E68" s="71"/>
    </row>
    <row r="69" spans="2:5" ht="12.75">
      <c r="B69" s="190" t="s">
        <v>214</v>
      </c>
      <c r="C69" s="194" t="s">
        <v>213</v>
      </c>
      <c r="D69" s="192" t="s">
        <v>212</v>
      </c>
      <c r="E69" s="70" t="s">
        <v>211</v>
      </c>
    </row>
    <row r="70" spans="2:5" ht="13.5" thickBot="1">
      <c r="B70" s="191"/>
      <c r="C70" s="195"/>
      <c r="D70" s="193"/>
      <c r="E70" s="69" t="s">
        <v>210</v>
      </c>
    </row>
    <row r="71" spans="2:5" ht="12.75">
      <c r="B71" s="68"/>
      <c r="C71" s="62"/>
      <c r="D71" s="62"/>
      <c r="E71" s="62"/>
    </row>
    <row r="72" spans="2:5" ht="12.75">
      <c r="B72" s="65" t="s">
        <v>209</v>
      </c>
      <c r="C72" s="62">
        <f>C11</f>
        <v>5566044996</v>
      </c>
      <c r="D72" s="65">
        <f>D11</f>
        <v>3341009918.77</v>
      </c>
      <c r="E72" s="65">
        <f>E11</f>
        <v>3341009918.77</v>
      </c>
    </row>
    <row r="73" spans="2:5" ht="12.75">
      <c r="B73" s="65"/>
      <c r="C73" s="62"/>
      <c r="D73" s="65"/>
      <c r="E73" s="65"/>
    </row>
    <row r="74" spans="2:5" ht="25.5">
      <c r="B74" s="67" t="s">
        <v>208</v>
      </c>
      <c r="C74" s="62">
        <f>C75-C76</f>
        <v>0</v>
      </c>
      <c r="D74" s="65">
        <f>D75-D76</f>
        <v>0</v>
      </c>
      <c r="E74" s="65">
        <f>E75-E76</f>
        <v>0</v>
      </c>
    </row>
    <row r="75" spans="2:5" ht="12.75">
      <c r="B75" s="66" t="s">
        <v>207</v>
      </c>
      <c r="C75" s="62">
        <f>C43</f>
        <v>0</v>
      </c>
      <c r="D75" s="65">
        <f>D43</f>
        <v>0</v>
      </c>
      <c r="E75" s="65">
        <f>E43</f>
        <v>0</v>
      </c>
    </row>
    <row r="76" spans="2:5" ht="12.75">
      <c r="B76" s="66" t="s">
        <v>206</v>
      </c>
      <c r="C76" s="62">
        <f>C46</f>
        <v>0</v>
      </c>
      <c r="D76" s="65">
        <f>D46</f>
        <v>0</v>
      </c>
      <c r="E76" s="65">
        <f>E46</f>
        <v>0</v>
      </c>
    </row>
    <row r="77" spans="2:5" ht="12.75">
      <c r="B77" s="63"/>
      <c r="C77" s="62"/>
      <c r="D77" s="65"/>
      <c r="E77" s="65"/>
    </row>
    <row r="78" spans="2:5" ht="12.75">
      <c r="B78" s="63" t="s">
        <v>205</v>
      </c>
      <c r="C78" s="62">
        <f>C16</f>
        <v>5566044996</v>
      </c>
      <c r="D78" s="62">
        <f>D16</f>
        <v>3091354235.55</v>
      </c>
      <c r="E78" s="62">
        <f>E16</f>
        <v>3053865578.15</v>
      </c>
    </row>
    <row r="79" spans="2:5" ht="12.75">
      <c r="B79" s="63"/>
      <c r="C79" s="62"/>
      <c r="D79" s="62"/>
      <c r="E79" s="62"/>
    </row>
    <row r="80" spans="2:5" ht="12.75">
      <c r="B80" s="63" t="s">
        <v>204</v>
      </c>
      <c r="C80" s="64"/>
      <c r="D80" s="62">
        <f>D20</f>
        <v>0</v>
      </c>
      <c r="E80" s="62">
        <f>E20</f>
        <v>0</v>
      </c>
    </row>
    <row r="81" spans="2:5" ht="12.75">
      <c r="B81" s="63"/>
      <c r="C81" s="62"/>
      <c r="D81" s="62"/>
      <c r="E81" s="62"/>
    </row>
    <row r="82" spans="2:5" ht="12.75">
      <c r="B82" s="61" t="s">
        <v>203</v>
      </c>
      <c r="C82" s="59">
        <f>C72+C74-C78+C80</f>
        <v>0</v>
      </c>
      <c r="D82" s="58">
        <f>D72+D74-D78+D80</f>
        <v>249655683.2199998</v>
      </c>
      <c r="E82" s="58">
        <f>E72+E74-E78+E80</f>
        <v>287144340.6199999</v>
      </c>
    </row>
    <row r="83" spans="2:5" ht="12.75">
      <c r="B83" s="61"/>
      <c r="C83" s="59"/>
      <c r="D83" s="58"/>
      <c r="E83" s="58"/>
    </row>
    <row r="84" spans="2:5" ht="25.5">
      <c r="B84" s="60" t="s">
        <v>202</v>
      </c>
      <c r="C84" s="59">
        <f>C82-C74</f>
        <v>0</v>
      </c>
      <c r="D84" s="58">
        <f>D82-D74</f>
        <v>249655683.2199998</v>
      </c>
      <c r="E84" s="58">
        <f>E82-E74</f>
        <v>287144340.6199999</v>
      </c>
    </row>
    <row r="85" spans="2:5" ht="13.5" thickBot="1">
      <c r="B85" s="56"/>
      <c r="C85" s="57"/>
      <c r="D85" s="56"/>
      <c r="E85" s="56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57" r:id="rId3"/>
  <rowBreaks count="1" manualBreakCount="1">
    <brk id="67" max="255" man="1"/>
  </rowBreaks>
  <colBreaks count="1" manualBreakCount="1">
    <brk id="1" max="65535" man="1"/>
  </colBreaks>
  <legacyDrawing r:id="rId2"/>
  <oleObjects>
    <oleObject progId="Excel.Sheet.12" shapeId="3749373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view="pageBreakPreview" zoomScale="60" zoomScalePageLayoutView="0" workbookViewId="0" topLeftCell="A1">
      <pane ySplit="8" topLeftCell="A42" activePane="bottomLeft" state="frozen"/>
      <selection pane="topLeft" activeCell="E64" sqref="E64"/>
      <selection pane="bottomLeft" activeCell="E64" sqref="E6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7" customWidth="1"/>
    <col min="4" max="4" width="34.140625" style="1" bestFit="1" customWidth="1"/>
    <col min="5" max="5" width="17.28125" style="87" bestFit="1" customWidth="1"/>
    <col min="6" max="7" width="18.28125" style="1" bestFit="1" customWidth="1"/>
    <col min="8" max="8" width="19.140625" style="87" bestFit="1" customWidth="1"/>
    <col min="9" max="16384" width="11.00390625" style="1" customWidth="1"/>
  </cols>
  <sheetData>
    <row r="1" ht="13.5" thickBot="1"/>
    <row r="2" spans="2:8" ht="12.75">
      <c r="B2" s="161" t="s">
        <v>120</v>
      </c>
      <c r="C2" s="162"/>
      <c r="D2" s="162"/>
      <c r="E2" s="162"/>
      <c r="F2" s="162"/>
      <c r="G2" s="162"/>
      <c r="H2" s="163"/>
    </row>
    <row r="3" spans="2:8" ht="12.75">
      <c r="B3" s="180" t="s">
        <v>244</v>
      </c>
      <c r="C3" s="198"/>
      <c r="D3" s="198"/>
      <c r="E3" s="198"/>
      <c r="F3" s="198"/>
      <c r="G3" s="198"/>
      <c r="H3" s="182"/>
    </row>
    <row r="4" spans="2:8" ht="12.75">
      <c r="B4" s="180" t="s">
        <v>173</v>
      </c>
      <c r="C4" s="198"/>
      <c r="D4" s="198"/>
      <c r="E4" s="198"/>
      <c r="F4" s="198"/>
      <c r="G4" s="198"/>
      <c r="H4" s="182"/>
    </row>
    <row r="5" spans="2:8" ht="13.5" thickBot="1">
      <c r="B5" s="183" t="s">
        <v>1</v>
      </c>
      <c r="C5" s="184"/>
      <c r="D5" s="184"/>
      <c r="E5" s="184"/>
      <c r="F5" s="184"/>
      <c r="G5" s="184"/>
      <c r="H5" s="185"/>
    </row>
    <row r="6" spans="2:8" ht="13.5" thickBot="1">
      <c r="B6" s="22"/>
      <c r="C6" s="199" t="s">
        <v>245</v>
      </c>
      <c r="D6" s="200"/>
      <c r="E6" s="200"/>
      <c r="F6" s="200"/>
      <c r="G6" s="201"/>
      <c r="H6" s="196" t="s">
        <v>246</v>
      </c>
    </row>
    <row r="7" spans="2:8" ht="12.75">
      <c r="B7" s="88" t="s">
        <v>214</v>
      </c>
      <c r="C7" s="196" t="s">
        <v>247</v>
      </c>
      <c r="D7" s="188" t="s">
        <v>248</v>
      </c>
      <c r="E7" s="196" t="s">
        <v>249</v>
      </c>
      <c r="F7" s="196" t="s">
        <v>212</v>
      </c>
      <c r="G7" s="196" t="s">
        <v>250</v>
      </c>
      <c r="H7" s="202"/>
    </row>
    <row r="8" spans="2:8" ht="13.5" thickBot="1">
      <c r="B8" s="89" t="s">
        <v>164</v>
      </c>
      <c r="C8" s="197"/>
      <c r="D8" s="189"/>
      <c r="E8" s="197"/>
      <c r="F8" s="197"/>
      <c r="G8" s="197"/>
      <c r="H8" s="197"/>
    </row>
    <row r="9" spans="2:8" ht="12.75">
      <c r="B9" s="58" t="s">
        <v>251</v>
      </c>
      <c r="C9" s="90"/>
      <c r="D9" s="91"/>
      <c r="E9" s="90"/>
      <c r="F9" s="91"/>
      <c r="G9" s="91"/>
      <c r="H9" s="90"/>
    </row>
    <row r="10" spans="2:8" ht="12.75">
      <c r="B10" s="63" t="s">
        <v>252</v>
      </c>
      <c r="C10" s="90"/>
      <c r="D10" s="91"/>
      <c r="E10" s="90">
        <f>C10+D10</f>
        <v>0</v>
      </c>
      <c r="F10" s="91"/>
      <c r="G10" s="91"/>
      <c r="H10" s="90">
        <f>G10-C10</f>
        <v>0</v>
      </c>
    </row>
    <row r="11" spans="2:8" ht="12.75">
      <c r="B11" s="63" t="s">
        <v>253</v>
      </c>
      <c r="C11" s="90"/>
      <c r="D11" s="91"/>
      <c r="E11" s="90">
        <f aca="true" t="shared" si="0" ref="E11:E40">C11+D11</f>
        <v>0</v>
      </c>
      <c r="F11" s="91"/>
      <c r="G11" s="91"/>
      <c r="H11" s="90">
        <f aca="true" t="shared" si="1" ref="H11:H16">G11-C11</f>
        <v>0</v>
      </c>
    </row>
    <row r="12" spans="2:8" ht="12.75">
      <c r="B12" s="63" t="s">
        <v>254</v>
      </c>
      <c r="C12" s="90"/>
      <c r="D12" s="91"/>
      <c r="E12" s="90">
        <f t="shared" si="0"/>
        <v>0</v>
      </c>
      <c r="F12" s="91"/>
      <c r="G12" s="91"/>
      <c r="H12" s="90">
        <f t="shared" si="1"/>
        <v>0</v>
      </c>
    </row>
    <row r="13" spans="2:8" ht="12.75">
      <c r="B13" s="63" t="s">
        <v>255</v>
      </c>
      <c r="C13" s="90"/>
      <c r="D13" s="91"/>
      <c r="E13" s="90">
        <f t="shared" si="0"/>
        <v>0</v>
      </c>
      <c r="F13" s="91"/>
      <c r="G13" s="91"/>
      <c r="H13" s="90">
        <f t="shared" si="1"/>
        <v>0</v>
      </c>
    </row>
    <row r="14" spans="2:8" ht="12.75">
      <c r="B14" s="63" t="s">
        <v>256</v>
      </c>
      <c r="C14" s="90"/>
      <c r="D14" s="91"/>
      <c r="E14" s="90">
        <f t="shared" si="0"/>
        <v>0</v>
      </c>
      <c r="F14" s="91"/>
      <c r="G14" s="91"/>
      <c r="H14" s="90">
        <f t="shared" si="1"/>
        <v>0</v>
      </c>
    </row>
    <row r="15" spans="2:8" ht="12.75">
      <c r="B15" s="63" t="s">
        <v>257</v>
      </c>
      <c r="C15" s="90"/>
      <c r="D15" s="91"/>
      <c r="E15" s="90">
        <f t="shared" si="0"/>
        <v>0</v>
      </c>
      <c r="F15" s="91"/>
      <c r="G15" s="91"/>
      <c r="H15" s="90">
        <f t="shared" si="1"/>
        <v>0</v>
      </c>
    </row>
    <row r="16" spans="2:8" ht="12.75">
      <c r="B16" s="63" t="s">
        <v>258</v>
      </c>
      <c r="C16" s="90"/>
      <c r="D16" s="91"/>
      <c r="E16" s="90">
        <f t="shared" si="0"/>
        <v>0</v>
      </c>
      <c r="F16" s="91"/>
      <c r="G16" s="91"/>
      <c r="H16" s="90">
        <f t="shared" si="1"/>
        <v>0</v>
      </c>
    </row>
    <row r="17" spans="2:8" ht="25.5">
      <c r="B17" s="67" t="s">
        <v>259</v>
      </c>
      <c r="C17" s="90">
        <f aca="true" t="shared" si="2" ref="C17:H17">SUM(C18:C28)</f>
        <v>134221000</v>
      </c>
      <c r="D17" s="92">
        <f t="shared" si="2"/>
        <v>-134221000</v>
      </c>
      <c r="E17" s="92">
        <f t="shared" si="2"/>
        <v>0</v>
      </c>
      <c r="F17" s="92">
        <f t="shared" si="2"/>
        <v>0</v>
      </c>
      <c r="G17" s="92">
        <f t="shared" si="2"/>
        <v>0</v>
      </c>
      <c r="H17" s="92">
        <f t="shared" si="2"/>
        <v>-134221000</v>
      </c>
    </row>
    <row r="18" spans="2:8" ht="12.75">
      <c r="B18" s="93" t="s">
        <v>260</v>
      </c>
      <c r="C18" s="90">
        <v>134221000</v>
      </c>
      <c r="D18" s="91">
        <v>-134221000</v>
      </c>
      <c r="E18" s="90">
        <f t="shared" si="0"/>
        <v>0</v>
      </c>
      <c r="F18" s="91">
        <v>0</v>
      </c>
      <c r="G18" s="91">
        <v>0</v>
      </c>
      <c r="H18" s="90">
        <f>G18-C18</f>
        <v>-134221000</v>
      </c>
    </row>
    <row r="19" spans="2:8" ht="12.75">
      <c r="B19" s="93" t="s">
        <v>261</v>
      </c>
      <c r="C19" s="90"/>
      <c r="D19" s="91"/>
      <c r="E19" s="90">
        <f t="shared" si="0"/>
        <v>0</v>
      </c>
      <c r="F19" s="91"/>
      <c r="G19" s="91"/>
      <c r="H19" s="90">
        <f aca="true" t="shared" si="3" ref="H19:H40">G19-C19</f>
        <v>0</v>
      </c>
    </row>
    <row r="20" spans="2:8" ht="12.75">
      <c r="B20" s="93" t="s">
        <v>262</v>
      </c>
      <c r="C20" s="90"/>
      <c r="D20" s="91"/>
      <c r="E20" s="90">
        <f t="shared" si="0"/>
        <v>0</v>
      </c>
      <c r="F20" s="91"/>
      <c r="G20" s="91"/>
      <c r="H20" s="90">
        <f t="shared" si="3"/>
        <v>0</v>
      </c>
    </row>
    <row r="21" spans="2:8" ht="12.75">
      <c r="B21" s="93" t="s">
        <v>263</v>
      </c>
      <c r="C21" s="90"/>
      <c r="D21" s="91"/>
      <c r="E21" s="90">
        <f t="shared" si="0"/>
        <v>0</v>
      </c>
      <c r="F21" s="91"/>
      <c r="G21" s="91"/>
      <c r="H21" s="90">
        <f t="shared" si="3"/>
        <v>0</v>
      </c>
    </row>
    <row r="22" spans="2:8" ht="12.75">
      <c r="B22" s="93" t="s">
        <v>264</v>
      </c>
      <c r="C22" s="90"/>
      <c r="D22" s="91"/>
      <c r="E22" s="90">
        <f t="shared" si="0"/>
        <v>0</v>
      </c>
      <c r="F22" s="91"/>
      <c r="G22" s="91"/>
      <c r="H22" s="90">
        <f t="shared" si="3"/>
        <v>0</v>
      </c>
    </row>
    <row r="23" spans="2:8" ht="25.5">
      <c r="B23" s="94" t="s">
        <v>265</v>
      </c>
      <c r="C23" s="90"/>
      <c r="D23" s="91"/>
      <c r="E23" s="90">
        <f t="shared" si="0"/>
        <v>0</v>
      </c>
      <c r="F23" s="91"/>
      <c r="G23" s="91"/>
      <c r="H23" s="90">
        <f t="shared" si="3"/>
        <v>0</v>
      </c>
    </row>
    <row r="24" spans="2:8" ht="25.5">
      <c r="B24" s="94" t="s">
        <v>266</v>
      </c>
      <c r="C24" s="90"/>
      <c r="D24" s="91"/>
      <c r="E24" s="90">
        <f t="shared" si="0"/>
        <v>0</v>
      </c>
      <c r="F24" s="91"/>
      <c r="G24" s="91"/>
      <c r="H24" s="90">
        <f t="shared" si="3"/>
        <v>0</v>
      </c>
    </row>
    <row r="25" spans="2:8" ht="12.75">
      <c r="B25" s="93" t="s">
        <v>267</v>
      </c>
      <c r="C25" s="90"/>
      <c r="D25" s="91"/>
      <c r="E25" s="90">
        <f t="shared" si="0"/>
        <v>0</v>
      </c>
      <c r="F25" s="91"/>
      <c r="G25" s="91"/>
      <c r="H25" s="90">
        <f t="shared" si="3"/>
        <v>0</v>
      </c>
    </row>
    <row r="26" spans="2:8" ht="12.75">
      <c r="B26" s="93" t="s">
        <v>268</v>
      </c>
      <c r="C26" s="90"/>
      <c r="D26" s="91"/>
      <c r="E26" s="90">
        <f t="shared" si="0"/>
        <v>0</v>
      </c>
      <c r="F26" s="91"/>
      <c r="G26" s="91"/>
      <c r="H26" s="90">
        <f t="shared" si="3"/>
        <v>0</v>
      </c>
    </row>
    <row r="27" spans="2:8" ht="12.75">
      <c r="B27" s="93" t="s">
        <v>269</v>
      </c>
      <c r="C27" s="90"/>
      <c r="D27" s="91"/>
      <c r="E27" s="90">
        <f t="shared" si="0"/>
        <v>0</v>
      </c>
      <c r="F27" s="91"/>
      <c r="G27" s="91"/>
      <c r="H27" s="90">
        <f t="shared" si="3"/>
        <v>0</v>
      </c>
    </row>
    <row r="28" spans="2:8" ht="25.5">
      <c r="B28" s="94" t="s">
        <v>270</v>
      </c>
      <c r="C28" s="90"/>
      <c r="D28" s="91"/>
      <c r="E28" s="90">
        <f t="shared" si="0"/>
        <v>0</v>
      </c>
      <c r="F28" s="91"/>
      <c r="G28" s="91"/>
      <c r="H28" s="90">
        <f t="shared" si="3"/>
        <v>0</v>
      </c>
    </row>
    <row r="29" spans="2:8" ht="25.5">
      <c r="B29" s="67" t="s">
        <v>271</v>
      </c>
      <c r="C29" s="90">
        <f aca="true" t="shared" si="4" ref="C29:H29">SUM(C30:C34)</f>
        <v>0</v>
      </c>
      <c r="D29" s="90">
        <f t="shared" si="4"/>
        <v>0</v>
      </c>
      <c r="E29" s="90">
        <f t="shared" si="4"/>
        <v>0</v>
      </c>
      <c r="F29" s="90">
        <f t="shared" si="4"/>
        <v>0</v>
      </c>
      <c r="G29" s="90">
        <f t="shared" si="4"/>
        <v>0</v>
      </c>
      <c r="H29" s="90">
        <f t="shared" si="4"/>
        <v>0</v>
      </c>
    </row>
    <row r="30" spans="2:8" ht="12.75">
      <c r="B30" s="93" t="s">
        <v>272</v>
      </c>
      <c r="C30" s="90"/>
      <c r="D30" s="91"/>
      <c r="E30" s="90">
        <f t="shared" si="0"/>
        <v>0</v>
      </c>
      <c r="F30" s="91"/>
      <c r="G30" s="91"/>
      <c r="H30" s="90">
        <f t="shared" si="3"/>
        <v>0</v>
      </c>
    </row>
    <row r="31" spans="2:8" ht="12.75">
      <c r="B31" s="93" t="s">
        <v>273</v>
      </c>
      <c r="C31" s="90"/>
      <c r="D31" s="91"/>
      <c r="E31" s="90">
        <f t="shared" si="0"/>
        <v>0</v>
      </c>
      <c r="F31" s="91"/>
      <c r="G31" s="91"/>
      <c r="H31" s="90">
        <f t="shared" si="3"/>
        <v>0</v>
      </c>
    </row>
    <row r="32" spans="2:8" ht="12.75">
      <c r="B32" s="93" t="s">
        <v>274</v>
      </c>
      <c r="C32" s="90"/>
      <c r="D32" s="91"/>
      <c r="E32" s="90">
        <f t="shared" si="0"/>
        <v>0</v>
      </c>
      <c r="F32" s="91"/>
      <c r="G32" s="91"/>
      <c r="H32" s="90">
        <f t="shared" si="3"/>
        <v>0</v>
      </c>
    </row>
    <row r="33" spans="2:8" ht="25.5">
      <c r="B33" s="94" t="s">
        <v>275</v>
      </c>
      <c r="C33" s="90"/>
      <c r="D33" s="91"/>
      <c r="E33" s="90">
        <f t="shared" si="0"/>
        <v>0</v>
      </c>
      <c r="F33" s="91"/>
      <c r="G33" s="91"/>
      <c r="H33" s="90">
        <f t="shared" si="3"/>
        <v>0</v>
      </c>
    </row>
    <row r="34" spans="2:8" ht="12.75">
      <c r="B34" s="93" t="s">
        <v>276</v>
      </c>
      <c r="C34" s="90"/>
      <c r="D34" s="91"/>
      <c r="E34" s="90">
        <f t="shared" si="0"/>
        <v>0</v>
      </c>
      <c r="F34" s="91"/>
      <c r="G34" s="91"/>
      <c r="H34" s="90">
        <f t="shared" si="3"/>
        <v>0</v>
      </c>
    </row>
    <row r="35" spans="2:8" ht="12.75">
      <c r="B35" s="63" t="s">
        <v>277</v>
      </c>
      <c r="C35" s="90"/>
      <c r="D35" s="91"/>
      <c r="E35" s="90">
        <f t="shared" si="0"/>
        <v>0</v>
      </c>
      <c r="F35" s="91"/>
      <c r="G35" s="91"/>
      <c r="H35" s="90">
        <f t="shared" si="3"/>
        <v>0</v>
      </c>
    </row>
    <row r="36" spans="2:8" ht="12.75">
      <c r="B36" s="63" t="s">
        <v>278</v>
      </c>
      <c r="C36" s="90">
        <f aca="true" t="shared" si="5" ref="C36:H36">C37</f>
        <v>0</v>
      </c>
      <c r="D36" s="90">
        <f t="shared" si="5"/>
        <v>0</v>
      </c>
      <c r="E36" s="90">
        <f t="shared" si="5"/>
        <v>0</v>
      </c>
      <c r="F36" s="90">
        <f t="shared" si="5"/>
        <v>0</v>
      </c>
      <c r="G36" s="90">
        <f t="shared" si="5"/>
        <v>0</v>
      </c>
      <c r="H36" s="90">
        <f t="shared" si="5"/>
        <v>0</v>
      </c>
    </row>
    <row r="37" spans="2:8" ht="12.75">
      <c r="B37" s="93" t="s">
        <v>279</v>
      </c>
      <c r="C37" s="90"/>
      <c r="D37" s="91"/>
      <c r="E37" s="90">
        <f t="shared" si="0"/>
        <v>0</v>
      </c>
      <c r="F37" s="91"/>
      <c r="G37" s="91"/>
      <c r="H37" s="90">
        <f t="shared" si="3"/>
        <v>0</v>
      </c>
    </row>
    <row r="38" spans="2:8" ht="12.75">
      <c r="B38" s="63" t="s">
        <v>280</v>
      </c>
      <c r="C38" s="90">
        <f aca="true" t="shared" si="6" ref="C38:H38">C39+C40</f>
        <v>0</v>
      </c>
      <c r="D38" s="90">
        <f t="shared" si="6"/>
        <v>0</v>
      </c>
      <c r="E38" s="90">
        <f t="shared" si="6"/>
        <v>0</v>
      </c>
      <c r="F38" s="90">
        <f t="shared" si="6"/>
        <v>0</v>
      </c>
      <c r="G38" s="90">
        <f t="shared" si="6"/>
        <v>0</v>
      </c>
      <c r="H38" s="90">
        <f t="shared" si="6"/>
        <v>0</v>
      </c>
    </row>
    <row r="39" spans="2:8" ht="12.75">
      <c r="B39" s="93" t="s">
        <v>281</v>
      </c>
      <c r="C39" s="90"/>
      <c r="D39" s="91"/>
      <c r="E39" s="90">
        <f t="shared" si="0"/>
        <v>0</v>
      </c>
      <c r="F39" s="91"/>
      <c r="G39" s="91"/>
      <c r="H39" s="90">
        <f t="shared" si="3"/>
        <v>0</v>
      </c>
    </row>
    <row r="40" spans="2:8" ht="12.75">
      <c r="B40" s="93" t="s">
        <v>282</v>
      </c>
      <c r="C40" s="90"/>
      <c r="D40" s="91"/>
      <c r="E40" s="90">
        <f t="shared" si="0"/>
        <v>0</v>
      </c>
      <c r="F40" s="91"/>
      <c r="G40" s="91"/>
      <c r="H40" s="90">
        <f t="shared" si="3"/>
        <v>0</v>
      </c>
    </row>
    <row r="41" spans="2:8" ht="12.75">
      <c r="B41" s="95"/>
      <c r="C41" s="90"/>
      <c r="D41" s="91"/>
      <c r="E41" s="90"/>
      <c r="F41" s="91"/>
      <c r="G41" s="91"/>
      <c r="H41" s="90"/>
    </row>
    <row r="42" spans="2:8" ht="25.5">
      <c r="B42" s="76" t="s">
        <v>283</v>
      </c>
      <c r="C42" s="96">
        <f aca="true" t="shared" si="7" ref="C42:H42">C10+C11+C12+C13+C14+C15+C16+C17+C29+C35+C36+C38</f>
        <v>134221000</v>
      </c>
      <c r="D42" s="97">
        <f>D10+D11+D12+D13+D14+D15+D16+D17+D29+D35+D36+D38</f>
        <v>-134221000</v>
      </c>
      <c r="E42" s="97">
        <f t="shared" si="7"/>
        <v>0</v>
      </c>
      <c r="F42" s="97">
        <f t="shared" si="7"/>
        <v>0</v>
      </c>
      <c r="G42" s="97">
        <f t="shared" si="7"/>
        <v>0</v>
      </c>
      <c r="H42" s="97">
        <f t="shared" si="7"/>
        <v>-134221000</v>
      </c>
    </row>
    <row r="43" spans="2:8" ht="12.75">
      <c r="B43" s="65"/>
      <c r="C43" s="90"/>
      <c r="D43" s="65"/>
      <c r="E43" s="98"/>
      <c r="F43" s="65"/>
      <c r="G43" s="65"/>
      <c r="H43" s="98"/>
    </row>
    <row r="44" spans="2:8" ht="25.5">
      <c r="B44" s="76" t="s">
        <v>284</v>
      </c>
      <c r="C44" s="99"/>
      <c r="D44" s="100"/>
      <c r="E44" s="99"/>
      <c r="F44" s="100"/>
      <c r="G44" s="100"/>
      <c r="H44" s="90"/>
    </row>
    <row r="45" spans="2:8" ht="12.75">
      <c r="B45" s="95"/>
      <c r="C45" s="90"/>
      <c r="D45" s="101"/>
      <c r="E45" s="90"/>
      <c r="F45" s="101"/>
      <c r="G45" s="101"/>
      <c r="H45" s="90"/>
    </row>
    <row r="46" spans="2:8" ht="12.75">
      <c r="B46" s="58" t="s">
        <v>285</v>
      </c>
      <c r="C46" s="90"/>
      <c r="D46" s="91"/>
      <c r="E46" s="90"/>
      <c r="F46" s="91"/>
      <c r="G46" s="91"/>
      <c r="H46" s="90"/>
    </row>
    <row r="47" spans="2:8" ht="12.75">
      <c r="B47" s="63" t="s">
        <v>286</v>
      </c>
      <c r="C47" s="90">
        <f aca="true" t="shared" si="8" ref="C47:H47">SUM(C48:C55)</f>
        <v>5566044996</v>
      </c>
      <c r="D47" s="90">
        <f t="shared" si="8"/>
        <v>-5566044996</v>
      </c>
      <c r="E47" s="90">
        <f t="shared" si="8"/>
        <v>0</v>
      </c>
      <c r="F47" s="90">
        <f t="shared" si="8"/>
        <v>0</v>
      </c>
      <c r="G47" s="90">
        <f t="shared" si="8"/>
        <v>0</v>
      </c>
      <c r="H47" s="90">
        <f t="shared" si="8"/>
        <v>-5566044996</v>
      </c>
    </row>
    <row r="48" spans="2:8" ht="25.5">
      <c r="B48" s="94" t="s">
        <v>287</v>
      </c>
      <c r="C48" s="90">
        <v>5566044996</v>
      </c>
      <c r="D48" s="91">
        <v>-5566044996</v>
      </c>
      <c r="E48" s="90">
        <f aca="true" t="shared" si="9" ref="E48:E65">C48+D48</f>
        <v>0</v>
      </c>
      <c r="F48" s="91">
        <v>0</v>
      </c>
      <c r="G48" s="91">
        <v>0</v>
      </c>
      <c r="H48" s="90">
        <f aca="true" t="shared" si="10" ref="H48:H65">G48-C48</f>
        <v>-5566044996</v>
      </c>
    </row>
    <row r="49" spans="2:8" ht="25.5">
      <c r="B49" s="94" t="s">
        <v>288</v>
      </c>
      <c r="C49" s="90"/>
      <c r="D49" s="91"/>
      <c r="E49" s="90">
        <f t="shared" si="9"/>
        <v>0</v>
      </c>
      <c r="F49" s="91"/>
      <c r="G49" s="91"/>
      <c r="H49" s="90">
        <f t="shared" si="10"/>
        <v>0</v>
      </c>
    </row>
    <row r="50" spans="2:8" ht="25.5">
      <c r="B50" s="94" t="s">
        <v>289</v>
      </c>
      <c r="C50" s="90"/>
      <c r="D50" s="91"/>
      <c r="E50" s="90">
        <f t="shared" si="9"/>
        <v>0</v>
      </c>
      <c r="F50" s="91"/>
      <c r="G50" s="91"/>
      <c r="H50" s="90">
        <f t="shared" si="10"/>
        <v>0</v>
      </c>
    </row>
    <row r="51" spans="2:8" ht="38.25">
      <c r="B51" s="94" t="s">
        <v>290</v>
      </c>
      <c r="C51" s="90"/>
      <c r="D51" s="91"/>
      <c r="E51" s="90">
        <f t="shared" si="9"/>
        <v>0</v>
      </c>
      <c r="F51" s="91"/>
      <c r="G51" s="91"/>
      <c r="H51" s="90">
        <f t="shared" si="10"/>
        <v>0</v>
      </c>
    </row>
    <row r="52" spans="2:8" ht="12.75">
      <c r="B52" s="94" t="s">
        <v>291</v>
      </c>
      <c r="C52" s="90"/>
      <c r="D52" s="91"/>
      <c r="E52" s="90">
        <f t="shared" si="9"/>
        <v>0</v>
      </c>
      <c r="F52" s="91"/>
      <c r="G52" s="91"/>
      <c r="H52" s="90">
        <f t="shared" si="10"/>
        <v>0</v>
      </c>
    </row>
    <row r="53" spans="2:8" ht="25.5">
      <c r="B53" s="94" t="s">
        <v>292</v>
      </c>
      <c r="C53" s="90"/>
      <c r="D53" s="91"/>
      <c r="E53" s="90">
        <f t="shared" si="9"/>
        <v>0</v>
      </c>
      <c r="F53" s="91"/>
      <c r="G53" s="91"/>
      <c r="H53" s="90">
        <f t="shared" si="10"/>
        <v>0</v>
      </c>
    </row>
    <row r="54" spans="2:8" ht="25.5">
      <c r="B54" s="94" t="s">
        <v>293</v>
      </c>
      <c r="C54" s="90"/>
      <c r="D54" s="91"/>
      <c r="E54" s="90">
        <f t="shared" si="9"/>
        <v>0</v>
      </c>
      <c r="F54" s="91"/>
      <c r="G54" s="91"/>
      <c r="H54" s="90">
        <f t="shared" si="10"/>
        <v>0</v>
      </c>
    </row>
    <row r="55" spans="2:8" ht="25.5">
      <c r="B55" s="94" t="s">
        <v>294</v>
      </c>
      <c r="C55" s="90"/>
      <c r="D55" s="91"/>
      <c r="E55" s="90">
        <f t="shared" si="9"/>
        <v>0</v>
      </c>
      <c r="F55" s="91"/>
      <c r="G55" s="91"/>
      <c r="H55" s="90">
        <f t="shared" si="10"/>
        <v>0</v>
      </c>
    </row>
    <row r="56" spans="2:8" ht="12.75">
      <c r="B56" s="67" t="s">
        <v>295</v>
      </c>
      <c r="C56" s="90">
        <f aca="true" t="shared" si="11" ref="C56:H56">SUM(C57:C60)</f>
        <v>0</v>
      </c>
      <c r="D56" s="90">
        <f t="shared" si="11"/>
        <v>0</v>
      </c>
      <c r="E56" s="90">
        <f t="shared" si="11"/>
        <v>0</v>
      </c>
      <c r="F56" s="90">
        <f t="shared" si="11"/>
        <v>0</v>
      </c>
      <c r="G56" s="90">
        <f t="shared" si="11"/>
        <v>0</v>
      </c>
      <c r="H56" s="90">
        <f t="shared" si="11"/>
        <v>0</v>
      </c>
    </row>
    <row r="57" spans="2:8" ht="12.75">
      <c r="B57" s="94" t="s">
        <v>296</v>
      </c>
      <c r="C57" s="90"/>
      <c r="D57" s="91"/>
      <c r="E57" s="90">
        <f t="shared" si="9"/>
        <v>0</v>
      </c>
      <c r="F57" s="91"/>
      <c r="G57" s="91"/>
      <c r="H57" s="90">
        <f t="shared" si="10"/>
        <v>0</v>
      </c>
    </row>
    <row r="58" spans="2:8" ht="12.75">
      <c r="B58" s="94" t="s">
        <v>297</v>
      </c>
      <c r="C58" s="90"/>
      <c r="D58" s="91"/>
      <c r="E58" s="90">
        <f t="shared" si="9"/>
        <v>0</v>
      </c>
      <c r="F58" s="91"/>
      <c r="G58" s="91"/>
      <c r="H58" s="90">
        <f t="shared" si="10"/>
        <v>0</v>
      </c>
    </row>
    <row r="59" spans="2:8" ht="12.75">
      <c r="B59" s="94" t="s">
        <v>298</v>
      </c>
      <c r="C59" s="90"/>
      <c r="D59" s="91"/>
      <c r="E59" s="90">
        <f t="shared" si="9"/>
        <v>0</v>
      </c>
      <c r="F59" s="91"/>
      <c r="G59" s="91"/>
      <c r="H59" s="90">
        <f t="shared" si="10"/>
        <v>0</v>
      </c>
    </row>
    <row r="60" spans="2:8" ht="12.75">
      <c r="B60" s="94" t="s">
        <v>299</v>
      </c>
      <c r="C60" s="90"/>
      <c r="D60" s="91"/>
      <c r="E60" s="90">
        <f t="shared" si="9"/>
        <v>0</v>
      </c>
      <c r="F60" s="91"/>
      <c r="G60" s="91"/>
      <c r="H60" s="90">
        <f t="shared" si="10"/>
        <v>0</v>
      </c>
    </row>
    <row r="61" spans="2:8" ht="12.75">
      <c r="B61" s="67" t="s">
        <v>300</v>
      </c>
      <c r="C61" s="90">
        <f aca="true" t="shared" si="12" ref="C61:H61">C62+C63</f>
        <v>0</v>
      </c>
      <c r="D61" s="90">
        <f t="shared" si="12"/>
        <v>0</v>
      </c>
      <c r="E61" s="90">
        <f t="shared" si="12"/>
        <v>0</v>
      </c>
      <c r="F61" s="90">
        <f t="shared" si="12"/>
        <v>0</v>
      </c>
      <c r="G61" s="90">
        <f t="shared" si="12"/>
        <v>0</v>
      </c>
      <c r="H61" s="90">
        <f t="shared" si="12"/>
        <v>0</v>
      </c>
    </row>
    <row r="62" spans="2:8" ht="25.5">
      <c r="B62" s="94" t="s">
        <v>301</v>
      </c>
      <c r="C62" s="90"/>
      <c r="D62" s="91"/>
      <c r="E62" s="90">
        <f t="shared" si="9"/>
        <v>0</v>
      </c>
      <c r="F62" s="91"/>
      <c r="G62" s="91"/>
      <c r="H62" s="90">
        <f t="shared" si="10"/>
        <v>0</v>
      </c>
    </row>
    <row r="63" spans="2:8" ht="12.75">
      <c r="B63" s="94" t="s">
        <v>302</v>
      </c>
      <c r="C63" s="90"/>
      <c r="D63" s="91"/>
      <c r="E63" s="90">
        <f t="shared" si="9"/>
        <v>0</v>
      </c>
      <c r="F63" s="91"/>
      <c r="G63" s="91"/>
      <c r="H63" s="90">
        <f t="shared" si="10"/>
        <v>0</v>
      </c>
    </row>
    <row r="64" spans="2:8" ht="38.25">
      <c r="B64" s="67" t="s">
        <v>303</v>
      </c>
      <c r="C64" s="90">
        <v>0</v>
      </c>
      <c r="D64" s="91">
        <v>5848754115</v>
      </c>
      <c r="E64" s="90">
        <f>C64+D64</f>
        <v>5848754115</v>
      </c>
      <c r="F64" s="91">
        <v>3341009919</v>
      </c>
      <c r="G64" s="91">
        <v>3341009919</v>
      </c>
      <c r="H64" s="90">
        <f t="shared" si="10"/>
        <v>3341009919</v>
      </c>
    </row>
    <row r="65" spans="2:8" ht="12.75">
      <c r="B65" s="102" t="s">
        <v>304</v>
      </c>
      <c r="C65" s="103"/>
      <c r="D65" s="104"/>
      <c r="E65" s="103">
        <f t="shared" si="9"/>
        <v>0</v>
      </c>
      <c r="F65" s="104"/>
      <c r="G65" s="104"/>
      <c r="H65" s="103">
        <f t="shared" si="10"/>
        <v>0</v>
      </c>
    </row>
    <row r="66" spans="2:8" ht="12.75">
      <c r="B66" s="95"/>
      <c r="C66" s="90"/>
      <c r="D66" s="101"/>
      <c r="E66" s="90"/>
      <c r="F66" s="101"/>
      <c r="G66" s="101"/>
      <c r="H66" s="90"/>
    </row>
    <row r="67" spans="2:8" ht="25.5">
      <c r="B67" s="76" t="s">
        <v>305</v>
      </c>
      <c r="C67" s="96">
        <f aca="true" t="shared" si="13" ref="C67:H67">C47+C56+C61+C64+C65</f>
        <v>5566044996</v>
      </c>
      <c r="D67" s="96">
        <f>+D47+D56+D61+D64+D65</f>
        <v>282709119</v>
      </c>
      <c r="E67" s="96">
        <f t="shared" si="13"/>
        <v>5848754115</v>
      </c>
      <c r="F67" s="96">
        <f t="shared" si="13"/>
        <v>3341009919</v>
      </c>
      <c r="G67" s="96">
        <f t="shared" si="13"/>
        <v>3341009919</v>
      </c>
      <c r="H67" s="96">
        <f t="shared" si="13"/>
        <v>-2225035077</v>
      </c>
    </row>
    <row r="68" spans="2:8" ht="12.75">
      <c r="B68" s="105"/>
      <c r="C68" s="90"/>
      <c r="D68" s="101"/>
      <c r="E68" s="90"/>
      <c r="F68" s="101"/>
      <c r="G68" s="101"/>
      <c r="H68" s="90"/>
    </row>
    <row r="69" spans="2:8" ht="25.5">
      <c r="B69" s="76" t="s">
        <v>306</v>
      </c>
      <c r="C69" s="96">
        <f aca="true" t="shared" si="14" ref="C69:H69">C70</f>
        <v>0</v>
      </c>
      <c r="D69" s="96">
        <f t="shared" si="14"/>
        <v>0</v>
      </c>
      <c r="E69" s="96">
        <f t="shared" si="14"/>
        <v>0</v>
      </c>
      <c r="F69" s="96">
        <f t="shared" si="14"/>
        <v>0</v>
      </c>
      <c r="G69" s="96">
        <f t="shared" si="14"/>
        <v>0</v>
      </c>
      <c r="H69" s="96">
        <f t="shared" si="14"/>
        <v>0</v>
      </c>
    </row>
    <row r="70" spans="2:8" ht="12.75">
      <c r="B70" s="105" t="s">
        <v>307</v>
      </c>
      <c r="C70" s="90"/>
      <c r="D70" s="91"/>
      <c r="E70" s="90">
        <f>C70+D70</f>
        <v>0</v>
      </c>
      <c r="F70" s="91"/>
      <c r="G70" s="91"/>
      <c r="H70" s="90">
        <f>G70-C70</f>
        <v>0</v>
      </c>
    </row>
    <row r="71" spans="2:8" ht="12.75">
      <c r="B71" s="105"/>
      <c r="C71" s="90"/>
      <c r="D71" s="91"/>
      <c r="E71" s="90"/>
      <c r="F71" s="91"/>
      <c r="G71" s="91"/>
      <c r="H71" s="90"/>
    </row>
    <row r="72" spans="2:8" ht="12.75">
      <c r="B72" s="76" t="s">
        <v>308</v>
      </c>
      <c r="C72" s="96">
        <f aca="true" t="shared" si="15" ref="C72:H72">C42+C67+C69</f>
        <v>5700265996</v>
      </c>
      <c r="D72" s="96">
        <f>D42+D67+D69</f>
        <v>148488119</v>
      </c>
      <c r="E72" s="96">
        <f t="shared" si="15"/>
        <v>5848754115</v>
      </c>
      <c r="F72" s="96">
        <f t="shared" si="15"/>
        <v>3341009919</v>
      </c>
      <c r="G72" s="96">
        <f t="shared" si="15"/>
        <v>3341009919</v>
      </c>
      <c r="H72" s="96">
        <f t="shared" si="15"/>
        <v>-2359256077</v>
      </c>
    </row>
    <row r="73" spans="2:8" ht="12.75">
      <c r="B73" s="105"/>
      <c r="C73" s="90"/>
      <c r="D73" s="91"/>
      <c r="E73" s="90"/>
      <c r="F73" s="91"/>
      <c r="G73" s="91"/>
      <c r="H73" s="90"/>
    </row>
    <row r="74" spans="2:8" ht="12.75">
      <c r="B74" s="76" t="s">
        <v>309</v>
      </c>
      <c r="C74" s="90"/>
      <c r="D74" s="91"/>
      <c r="E74" s="90"/>
      <c r="F74" s="91"/>
      <c r="G74" s="91"/>
      <c r="H74" s="90"/>
    </row>
    <row r="75" spans="2:8" ht="25.5">
      <c r="B75" s="105" t="s">
        <v>310</v>
      </c>
      <c r="C75" s="90"/>
      <c r="D75" s="91"/>
      <c r="E75" s="90">
        <f>C75+D75</f>
        <v>0</v>
      </c>
      <c r="F75" s="91"/>
      <c r="G75" s="91"/>
      <c r="H75" s="90">
        <f>G75-C75</f>
        <v>0</v>
      </c>
    </row>
    <row r="76" spans="2:8" ht="25.5">
      <c r="B76" s="105" t="s">
        <v>311</v>
      </c>
      <c r="C76" s="90"/>
      <c r="D76" s="91"/>
      <c r="E76" s="90">
        <f>C76+D76</f>
        <v>0</v>
      </c>
      <c r="F76" s="91"/>
      <c r="G76" s="91"/>
      <c r="H76" s="90">
        <f>G76-C76</f>
        <v>0</v>
      </c>
    </row>
    <row r="77" spans="2:8" ht="25.5">
      <c r="B77" s="76" t="s">
        <v>312</v>
      </c>
      <c r="C77" s="96">
        <f aca="true" t="shared" si="16" ref="C77:H77">SUM(C75:C76)</f>
        <v>0</v>
      </c>
      <c r="D77" s="96">
        <f t="shared" si="16"/>
        <v>0</v>
      </c>
      <c r="E77" s="96">
        <f t="shared" si="16"/>
        <v>0</v>
      </c>
      <c r="F77" s="96">
        <f t="shared" si="16"/>
        <v>0</v>
      </c>
      <c r="G77" s="96">
        <f t="shared" si="16"/>
        <v>0</v>
      </c>
      <c r="H77" s="96">
        <f t="shared" si="16"/>
        <v>0</v>
      </c>
    </row>
    <row r="78" spans="2:8" ht="13.5" thickBot="1">
      <c r="B78" s="106"/>
      <c r="C78" s="107"/>
      <c r="D78" s="108"/>
      <c r="E78" s="107"/>
      <c r="F78" s="108"/>
      <c r="G78" s="108"/>
      <c r="H78" s="107"/>
    </row>
  </sheetData>
  <sheetProtection/>
  <mergeCells count="11"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4" r:id="rId3"/>
  <legacyDrawing r:id="rId2"/>
  <oleObjects>
    <oleObject progId="Excel.Sheet.12" shapeId="3804739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view="pageBreakPreview" zoomScale="60" zoomScalePageLayoutView="0" workbookViewId="0" topLeftCell="A1">
      <pane ySplit="9" topLeftCell="A118" activePane="bottomLeft" state="frozen"/>
      <selection pane="topLeft" activeCell="E64" sqref="E64"/>
      <selection pane="bottomLeft" activeCell="E64" sqref="E64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8.7109375" style="1" bestFit="1" customWidth="1"/>
    <col min="5" max="5" width="19.140625" style="1" customWidth="1"/>
    <col min="6" max="6" width="18.00390625" style="1" bestFit="1" customWidth="1"/>
    <col min="7" max="7" width="18.421875" style="1" bestFit="1" customWidth="1"/>
    <col min="8" max="8" width="18.28125" style="1" bestFit="1" customWidth="1"/>
    <col min="9" max="9" width="19.140625" style="1" bestFit="1" customWidth="1"/>
    <col min="10" max="16384" width="11.00390625" style="1" customWidth="1"/>
  </cols>
  <sheetData>
    <row r="1" ht="13.5" thickBot="1"/>
    <row r="2" spans="2:9" ht="12.75">
      <c r="B2" s="161" t="s">
        <v>120</v>
      </c>
      <c r="C2" s="162"/>
      <c r="D2" s="162"/>
      <c r="E2" s="162"/>
      <c r="F2" s="162"/>
      <c r="G2" s="162"/>
      <c r="H2" s="162"/>
      <c r="I2" s="203"/>
    </row>
    <row r="3" spans="2:9" ht="12.75">
      <c r="B3" s="180" t="s">
        <v>394</v>
      </c>
      <c r="C3" s="181"/>
      <c r="D3" s="181"/>
      <c r="E3" s="181"/>
      <c r="F3" s="181"/>
      <c r="G3" s="181"/>
      <c r="H3" s="181"/>
      <c r="I3" s="204"/>
    </row>
    <row r="4" spans="2:9" ht="12.75">
      <c r="B4" s="180" t="s">
        <v>393</v>
      </c>
      <c r="C4" s="181"/>
      <c r="D4" s="181"/>
      <c r="E4" s="181"/>
      <c r="F4" s="181"/>
      <c r="G4" s="181"/>
      <c r="H4" s="181"/>
      <c r="I4" s="204"/>
    </row>
    <row r="5" spans="2:9" ht="12.75">
      <c r="B5" s="180" t="s">
        <v>173</v>
      </c>
      <c r="C5" s="181"/>
      <c r="D5" s="181"/>
      <c r="E5" s="181"/>
      <c r="F5" s="181"/>
      <c r="G5" s="181"/>
      <c r="H5" s="181"/>
      <c r="I5" s="204"/>
    </row>
    <row r="6" spans="2:9" ht="13.5" thickBot="1">
      <c r="B6" s="183" t="s">
        <v>1</v>
      </c>
      <c r="C6" s="184"/>
      <c r="D6" s="184"/>
      <c r="E6" s="184"/>
      <c r="F6" s="184"/>
      <c r="G6" s="184"/>
      <c r="H6" s="184"/>
      <c r="I6" s="205"/>
    </row>
    <row r="7" spans="2:9" ht="15.75" customHeight="1">
      <c r="B7" s="161" t="s">
        <v>2</v>
      </c>
      <c r="C7" s="163"/>
      <c r="D7" s="161" t="s">
        <v>392</v>
      </c>
      <c r="E7" s="162"/>
      <c r="F7" s="162"/>
      <c r="G7" s="162"/>
      <c r="H7" s="163"/>
      <c r="I7" s="196" t="s">
        <v>391</v>
      </c>
    </row>
    <row r="8" spans="2:9" ht="15" customHeight="1" thickBot="1">
      <c r="B8" s="180"/>
      <c r="C8" s="182"/>
      <c r="D8" s="183"/>
      <c r="E8" s="184"/>
      <c r="F8" s="184"/>
      <c r="G8" s="184"/>
      <c r="H8" s="185"/>
      <c r="I8" s="202"/>
    </row>
    <row r="9" spans="2:9" ht="26.25" thickBot="1">
      <c r="B9" s="183"/>
      <c r="C9" s="185"/>
      <c r="D9" s="127" t="s">
        <v>242</v>
      </c>
      <c r="E9" s="21" t="s">
        <v>390</v>
      </c>
      <c r="F9" s="127" t="s">
        <v>389</v>
      </c>
      <c r="G9" s="127" t="s">
        <v>212</v>
      </c>
      <c r="H9" s="127" t="s">
        <v>241</v>
      </c>
      <c r="I9" s="197"/>
    </row>
    <row r="10" spans="2:9" ht="12.75">
      <c r="B10" s="126" t="s">
        <v>388</v>
      </c>
      <c r="C10" s="125"/>
      <c r="D10" s="112">
        <f aca="true" t="shared" si="0" ref="D10:I10">D11+D19+D29+D39+D49+D59+D72+D76+D63</f>
        <v>134221000</v>
      </c>
      <c r="E10" s="112">
        <f t="shared" si="0"/>
        <v>7720349.1</v>
      </c>
      <c r="F10" s="112">
        <f t="shared" si="0"/>
        <v>141941349.1</v>
      </c>
      <c r="G10" s="112">
        <f t="shared" si="0"/>
        <v>56620369.860000014</v>
      </c>
      <c r="H10" s="112">
        <f t="shared" si="0"/>
        <v>55298366.84000001</v>
      </c>
      <c r="I10" s="112">
        <f t="shared" si="0"/>
        <v>85320979.24</v>
      </c>
    </row>
    <row r="11" spans="2:9" ht="12.75">
      <c r="B11" s="116" t="s">
        <v>386</v>
      </c>
      <c r="C11" s="115"/>
      <c r="D11" s="98">
        <f aca="true" t="shared" si="1" ref="D11:I11">SUM(D12:D18)</f>
        <v>56108600</v>
      </c>
      <c r="E11" s="98">
        <f t="shared" si="1"/>
        <v>2717828.0399999996</v>
      </c>
      <c r="F11" s="98">
        <f t="shared" si="1"/>
        <v>58826428.04</v>
      </c>
      <c r="G11" s="98">
        <f t="shared" si="1"/>
        <v>22299761.720000003</v>
      </c>
      <c r="H11" s="98">
        <f t="shared" si="1"/>
        <v>22146904.150000002</v>
      </c>
      <c r="I11" s="98">
        <f t="shared" si="1"/>
        <v>36526666.31999999</v>
      </c>
    </row>
    <row r="12" spans="2:9" ht="12.75">
      <c r="B12" s="118" t="s">
        <v>385</v>
      </c>
      <c r="C12" s="117"/>
      <c r="D12" s="98">
        <v>0</v>
      </c>
      <c r="E12" s="90">
        <v>1124201.05</v>
      </c>
      <c r="F12" s="90">
        <f aca="true" t="shared" si="2" ref="F12:F18">D12+E12</f>
        <v>1124201.05</v>
      </c>
      <c r="G12" s="90">
        <v>726282.12</v>
      </c>
      <c r="H12" s="90">
        <v>726282.12</v>
      </c>
      <c r="I12" s="90">
        <f aca="true" t="shared" si="3" ref="I12:I18">F12-G12</f>
        <v>397918.93000000005</v>
      </c>
    </row>
    <row r="13" spans="2:9" ht="12.75">
      <c r="B13" s="118" t="s">
        <v>384</v>
      </c>
      <c r="C13" s="117"/>
      <c r="D13" s="98">
        <v>16178400</v>
      </c>
      <c r="E13" s="90">
        <v>4396859.93</v>
      </c>
      <c r="F13" s="90">
        <f t="shared" si="2"/>
        <v>20575259.93</v>
      </c>
      <c r="G13" s="90">
        <v>18054308.78</v>
      </c>
      <c r="H13" s="90">
        <v>18054308.78</v>
      </c>
      <c r="I13" s="90">
        <f t="shared" si="3"/>
        <v>2520951.1499999985</v>
      </c>
    </row>
    <row r="14" spans="2:9" ht="12.75">
      <c r="B14" s="118" t="s">
        <v>383</v>
      </c>
      <c r="C14" s="117"/>
      <c r="D14" s="98">
        <v>5000000</v>
      </c>
      <c r="E14" s="90">
        <v>1062860.39</v>
      </c>
      <c r="F14" s="90">
        <f t="shared" si="2"/>
        <v>6062860.39</v>
      </c>
      <c r="G14" s="90">
        <v>1456599.81</v>
      </c>
      <c r="H14" s="90">
        <v>1365399.81</v>
      </c>
      <c r="I14" s="90">
        <f t="shared" si="3"/>
        <v>4606260.58</v>
      </c>
    </row>
    <row r="15" spans="2:9" ht="12.75">
      <c r="B15" s="118" t="s">
        <v>382</v>
      </c>
      <c r="C15" s="117"/>
      <c r="D15" s="98"/>
      <c r="E15" s="90"/>
      <c r="F15" s="90">
        <f t="shared" si="2"/>
        <v>0</v>
      </c>
      <c r="G15" s="90"/>
      <c r="H15" s="90"/>
      <c r="I15" s="90">
        <f t="shared" si="3"/>
        <v>0</v>
      </c>
    </row>
    <row r="16" spans="2:9" ht="12.75">
      <c r="B16" s="118" t="s">
        <v>381</v>
      </c>
      <c r="C16" s="117"/>
      <c r="D16" s="98">
        <v>34930200</v>
      </c>
      <c r="E16" s="90">
        <v>-4122688.55</v>
      </c>
      <c r="F16" s="90">
        <f t="shared" si="2"/>
        <v>30807511.45</v>
      </c>
      <c r="G16" s="90">
        <v>1961087.69</v>
      </c>
      <c r="H16" s="90">
        <v>1899430.12</v>
      </c>
      <c r="I16" s="90">
        <f t="shared" si="3"/>
        <v>28846423.759999998</v>
      </c>
    </row>
    <row r="17" spans="2:9" ht="12.75">
      <c r="B17" s="118" t="s">
        <v>380</v>
      </c>
      <c r="C17" s="117"/>
      <c r="D17" s="98"/>
      <c r="E17" s="90"/>
      <c r="F17" s="90">
        <f t="shared" si="2"/>
        <v>0</v>
      </c>
      <c r="G17" s="90"/>
      <c r="H17" s="90"/>
      <c r="I17" s="90">
        <f t="shared" si="3"/>
        <v>0</v>
      </c>
    </row>
    <row r="18" spans="2:9" ht="12.75">
      <c r="B18" s="118" t="s">
        <v>379</v>
      </c>
      <c r="C18" s="117"/>
      <c r="D18" s="98">
        <v>0</v>
      </c>
      <c r="E18" s="90">
        <v>256595.22</v>
      </c>
      <c r="F18" s="90">
        <f t="shared" si="2"/>
        <v>256595.22</v>
      </c>
      <c r="G18" s="90">
        <v>101483.32</v>
      </c>
      <c r="H18" s="90">
        <v>101483.32</v>
      </c>
      <c r="I18" s="90">
        <f t="shared" si="3"/>
        <v>155111.9</v>
      </c>
    </row>
    <row r="19" spans="2:9" ht="12.75">
      <c r="B19" s="116" t="s">
        <v>378</v>
      </c>
      <c r="C19" s="115"/>
      <c r="D19" s="98">
        <f aca="true" t="shared" si="4" ref="D19:I19">SUM(D20:D28)</f>
        <v>14139807.92</v>
      </c>
      <c r="E19" s="98">
        <f t="shared" si="4"/>
        <v>890634.2799999998</v>
      </c>
      <c r="F19" s="98">
        <f t="shared" si="4"/>
        <v>15030442.200000001</v>
      </c>
      <c r="G19" s="98">
        <f t="shared" si="4"/>
        <v>4008418.07</v>
      </c>
      <c r="H19" s="98">
        <f t="shared" si="4"/>
        <v>3344373.1599999997</v>
      </c>
      <c r="I19" s="98">
        <f t="shared" si="4"/>
        <v>11022024.129999997</v>
      </c>
    </row>
    <row r="20" spans="2:9" ht="12.75">
      <c r="B20" s="118" t="s">
        <v>377</v>
      </c>
      <c r="C20" s="117"/>
      <c r="D20" s="98">
        <v>6367719.63</v>
      </c>
      <c r="E20" s="90">
        <v>-536781.26</v>
      </c>
      <c r="F20" s="98">
        <f aca="true" t="shared" si="5" ref="F20:F28">D20+E20</f>
        <v>5830938.37</v>
      </c>
      <c r="G20" s="90">
        <v>687004.95</v>
      </c>
      <c r="H20" s="90">
        <v>304670.82</v>
      </c>
      <c r="I20" s="90">
        <f aca="true" t="shared" si="6" ref="I20:I28">F20-G20</f>
        <v>5143933.42</v>
      </c>
    </row>
    <row r="21" spans="2:9" ht="12.75">
      <c r="B21" s="118" t="s">
        <v>376</v>
      </c>
      <c r="C21" s="117"/>
      <c r="D21" s="98">
        <v>4003732.52</v>
      </c>
      <c r="E21" s="90">
        <v>229227.43</v>
      </c>
      <c r="F21" s="98">
        <f t="shared" si="5"/>
        <v>4232959.95</v>
      </c>
      <c r="G21" s="90">
        <v>1806548.45</v>
      </c>
      <c r="H21" s="90">
        <v>1536098.65</v>
      </c>
      <c r="I21" s="90">
        <f t="shared" si="6"/>
        <v>2426411.5</v>
      </c>
    </row>
    <row r="22" spans="2:9" ht="12.75">
      <c r="B22" s="118" t="s">
        <v>375</v>
      </c>
      <c r="C22" s="117"/>
      <c r="D22" s="98">
        <v>2700</v>
      </c>
      <c r="E22" s="90">
        <v>0</v>
      </c>
      <c r="F22" s="98">
        <f t="shared" si="5"/>
        <v>2700</v>
      </c>
      <c r="G22" s="90">
        <v>0</v>
      </c>
      <c r="H22" s="90">
        <v>0</v>
      </c>
      <c r="I22" s="90">
        <f t="shared" si="6"/>
        <v>2700</v>
      </c>
    </row>
    <row r="23" spans="2:9" ht="12.75">
      <c r="B23" s="118" t="s">
        <v>374</v>
      </c>
      <c r="C23" s="117"/>
      <c r="D23" s="98">
        <v>228700</v>
      </c>
      <c r="E23" s="90">
        <v>1319363.22</v>
      </c>
      <c r="F23" s="98">
        <f t="shared" si="5"/>
        <v>1548063.22</v>
      </c>
      <c r="G23" s="90">
        <v>839832.58</v>
      </c>
      <c r="H23" s="90">
        <v>839832.58</v>
      </c>
      <c r="I23" s="90">
        <f t="shared" si="6"/>
        <v>708230.64</v>
      </c>
    </row>
    <row r="24" spans="2:9" ht="12.75">
      <c r="B24" s="118" t="s">
        <v>373</v>
      </c>
      <c r="C24" s="117"/>
      <c r="D24" s="98">
        <v>54200</v>
      </c>
      <c r="E24" s="90">
        <v>16093.62</v>
      </c>
      <c r="F24" s="98">
        <f t="shared" si="5"/>
        <v>70293.62</v>
      </c>
      <c r="G24" s="90">
        <v>17293.62</v>
      </c>
      <c r="H24" s="90">
        <v>13333.64</v>
      </c>
      <c r="I24" s="90">
        <f t="shared" si="6"/>
        <v>53000</v>
      </c>
    </row>
    <row r="25" spans="2:9" ht="12.75">
      <c r="B25" s="118" t="s">
        <v>372</v>
      </c>
      <c r="C25" s="117"/>
      <c r="D25" s="98">
        <v>571700</v>
      </c>
      <c r="E25" s="90">
        <v>291226</v>
      </c>
      <c r="F25" s="98">
        <f t="shared" si="5"/>
        <v>862926</v>
      </c>
      <c r="G25" s="90">
        <v>584396</v>
      </c>
      <c r="H25" s="90">
        <v>577530</v>
      </c>
      <c r="I25" s="90">
        <f t="shared" si="6"/>
        <v>278530</v>
      </c>
    </row>
    <row r="26" spans="2:9" ht="12.75">
      <c r="B26" s="118" t="s">
        <v>371</v>
      </c>
      <c r="C26" s="117"/>
      <c r="D26" s="98">
        <v>2809800</v>
      </c>
      <c r="E26" s="90">
        <v>-472280.69</v>
      </c>
      <c r="F26" s="98">
        <f t="shared" si="5"/>
        <v>2337519.31</v>
      </c>
      <c r="G26" s="90">
        <v>25792.11</v>
      </c>
      <c r="H26" s="90">
        <v>25357.11</v>
      </c>
      <c r="I26" s="90">
        <f t="shared" si="6"/>
        <v>2311727.2</v>
      </c>
    </row>
    <row r="27" spans="2:9" ht="12.75">
      <c r="B27" s="118" t="s">
        <v>370</v>
      </c>
      <c r="C27" s="117"/>
      <c r="D27" s="98">
        <v>0</v>
      </c>
      <c r="E27" s="90">
        <v>450</v>
      </c>
      <c r="F27" s="98">
        <f t="shared" si="5"/>
        <v>450</v>
      </c>
      <c r="G27" s="90">
        <v>450</v>
      </c>
      <c r="H27" s="90">
        <v>450</v>
      </c>
      <c r="I27" s="90">
        <f t="shared" si="6"/>
        <v>0</v>
      </c>
    </row>
    <row r="28" spans="2:9" ht="12.75">
      <c r="B28" s="118" t="s">
        <v>369</v>
      </c>
      <c r="C28" s="117"/>
      <c r="D28" s="98">
        <v>101255.77</v>
      </c>
      <c r="E28" s="90">
        <v>43335.96</v>
      </c>
      <c r="F28" s="98">
        <f t="shared" si="5"/>
        <v>144591.73</v>
      </c>
      <c r="G28" s="90">
        <v>47100.36</v>
      </c>
      <c r="H28" s="90">
        <v>47100.36</v>
      </c>
      <c r="I28" s="90">
        <f t="shared" si="6"/>
        <v>97491.37000000001</v>
      </c>
    </row>
    <row r="29" spans="2:9" ht="12.75">
      <c r="B29" s="116" t="s">
        <v>368</v>
      </c>
      <c r="C29" s="115"/>
      <c r="D29" s="98">
        <f aca="true" t="shared" si="7" ref="D29:I29">SUM(D30:D38)</f>
        <v>55340792.08</v>
      </c>
      <c r="E29" s="98">
        <f t="shared" si="7"/>
        <v>-3897670.72</v>
      </c>
      <c r="F29" s="98">
        <f t="shared" si="7"/>
        <v>51443121.36</v>
      </c>
      <c r="G29" s="98">
        <f t="shared" si="7"/>
        <v>27635606.92</v>
      </c>
      <c r="H29" s="98">
        <f t="shared" si="7"/>
        <v>27372405.73</v>
      </c>
      <c r="I29" s="98">
        <f t="shared" si="7"/>
        <v>23807514.439999998</v>
      </c>
    </row>
    <row r="30" spans="2:9" ht="12.75">
      <c r="B30" s="118" t="s">
        <v>367</v>
      </c>
      <c r="C30" s="117"/>
      <c r="D30" s="98">
        <v>395300</v>
      </c>
      <c r="E30" s="90">
        <v>0</v>
      </c>
      <c r="F30" s="98">
        <f aca="true" t="shared" si="8" ref="F30:F38">D30+E30</f>
        <v>395300</v>
      </c>
      <c r="G30" s="90">
        <v>0</v>
      </c>
      <c r="H30" s="90">
        <v>0</v>
      </c>
      <c r="I30" s="90">
        <f aca="true" t="shared" si="9" ref="I30:I38">F30-G30</f>
        <v>395300</v>
      </c>
    </row>
    <row r="31" spans="2:9" ht="12.75">
      <c r="B31" s="118" t="s">
        <v>366</v>
      </c>
      <c r="C31" s="117"/>
      <c r="D31" s="98">
        <v>14568200</v>
      </c>
      <c r="E31" s="90">
        <v>-795269.41</v>
      </c>
      <c r="F31" s="98">
        <f t="shared" si="8"/>
        <v>13772930.59</v>
      </c>
      <c r="G31" s="90">
        <v>3762681.56</v>
      </c>
      <c r="H31" s="90">
        <v>3762681.56</v>
      </c>
      <c r="I31" s="90">
        <f t="shared" si="9"/>
        <v>10010249.03</v>
      </c>
    </row>
    <row r="32" spans="2:9" ht="12.75">
      <c r="B32" s="118" t="s">
        <v>365</v>
      </c>
      <c r="C32" s="117"/>
      <c r="D32" s="98">
        <v>998892.08</v>
      </c>
      <c r="E32" s="90">
        <v>104266.32</v>
      </c>
      <c r="F32" s="98">
        <f t="shared" si="8"/>
        <v>1103158.4</v>
      </c>
      <c r="G32" s="90">
        <v>344075.92</v>
      </c>
      <c r="H32" s="90">
        <v>318967.92</v>
      </c>
      <c r="I32" s="90">
        <f t="shared" si="9"/>
        <v>759082.48</v>
      </c>
    </row>
    <row r="33" spans="2:9" ht="12.75">
      <c r="B33" s="118" t="s">
        <v>364</v>
      </c>
      <c r="C33" s="117"/>
      <c r="D33" s="98">
        <v>1000000</v>
      </c>
      <c r="E33" s="90">
        <v>2955.85</v>
      </c>
      <c r="F33" s="98">
        <f t="shared" si="8"/>
        <v>1002955.85</v>
      </c>
      <c r="G33" s="90">
        <v>6099.84</v>
      </c>
      <c r="H33" s="90">
        <v>6029.37</v>
      </c>
      <c r="I33" s="90">
        <f t="shared" si="9"/>
        <v>996856.01</v>
      </c>
    </row>
    <row r="34" spans="2:9" ht="12.75">
      <c r="B34" s="118" t="s">
        <v>363</v>
      </c>
      <c r="C34" s="117"/>
      <c r="D34" s="98">
        <v>2220000</v>
      </c>
      <c r="E34" s="90">
        <v>514348.61</v>
      </c>
      <c r="F34" s="98">
        <f t="shared" si="8"/>
        <v>2734348.61</v>
      </c>
      <c r="G34" s="90">
        <v>893472.48</v>
      </c>
      <c r="H34" s="90">
        <v>751172.96</v>
      </c>
      <c r="I34" s="90">
        <f t="shared" si="9"/>
        <v>1840876.13</v>
      </c>
    </row>
    <row r="35" spans="2:9" ht="12.75">
      <c r="B35" s="118" t="s">
        <v>362</v>
      </c>
      <c r="C35" s="117"/>
      <c r="D35" s="98">
        <v>199800</v>
      </c>
      <c r="E35" s="90">
        <v>366594.61</v>
      </c>
      <c r="F35" s="98">
        <f t="shared" si="8"/>
        <v>566394.61</v>
      </c>
      <c r="G35" s="90">
        <v>516106.88</v>
      </c>
      <c r="H35" s="90">
        <v>425858.88</v>
      </c>
      <c r="I35" s="90">
        <f t="shared" si="9"/>
        <v>50287.72999999998</v>
      </c>
    </row>
    <row r="36" spans="2:9" ht="12.75">
      <c r="B36" s="118" t="s">
        <v>361</v>
      </c>
      <c r="C36" s="117"/>
      <c r="D36" s="98">
        <v>497000</v>
      </c>
      <c r="E36" s="90">
        <v>13633.5</v>
      </c>
      <c r="F36" s="98">
        <f t="shared" si="8"/>
        <v>510633.5</v>
      </c>
      <c r="G36" s="90">
        <v>46451.92</v>
      </c>
      <c r="H36" s="90">
        <v>46451.92</v>
      </c>
      <c r="I36" s="90">
        <f t="shared" si="9"/>
        <v>464181.58</v>
      </c>
    </row>
    <row r="37" spans="2:9" ht="12.75">
      <c r="B37" s="118" t="s">
        <v>360</v>
      </c>
      <c r="C37" s="117"/>
      <c r="D37" s="98">
        <v>4750000</v>
      </c>
      <c r="E37" s="90">
        <v>-2756939.91</v>
      </c>
      <c r="F37" s="98">
        <f t="shared" si="8"/>
        <v>1993060.0899999999</v>
      </c>
      <c r="G37" s="90">
        <v>131612.32</v>
      </c>
      <c r="H37" s="90">
        <v>126137.12</v>
      </c>
      <c r="I37" s="90">
        <f t="shared" si="9"/>
        <v>1861447.7699999998</v>
      </c>
    </row>
    <row r="38" spans="2:9" ht="12.75">
      <c r="B38" s="118" t="s">
        <v>359</v>
      </c>
      <c r="C38" s="117"/>
      <c r="D38" s="98">
        <v>30711600</v>
      </c>
      <c r="E38" s="90">
        <v>-1347260.29</v>
      </c>
      <c r="F38" s="98">
        <f t="shared" si="8"/>
        <v>29364339.71</v>
      </c>
      <c r="G38" s="90">
        <v>21935106</v>
      </c>
      <c r="H38" s="90">
        <v>21935106</v>
      </c>
      <c r="I38" s="90">
        <f t="shared" si="9"/>
        <v>7429233.710000001</v>
      </c>
    </row>
    <row r="39" spans="2:9" ht="25.5" customHeight="1">
      <c r="B39" s="206" t="s">
        <v>358</v>
      </c>
      <c r="C39" s="207"/>
      <c r="D39" s="98">
        <f aca="true" t="shared" si="10" ref="D39:I39">SUM(D40:D48)</f>
        <v>5070400</v>
      </c>
      <c r="E39" s="98">
        <f t="shared" si="10"/>
        <v>7270183.100000001</v>
      </c>
      <c r="F39" s="98">
        <f t="shared" si="10"/>
        <v>12340583.100000001</v>
      </c>
      <c r="G39" s="98">
        <f t="shared" si="10"/>
        <v>1790129.2</v>
      </c>
      <c r="H39" s="98">
        <f t="shared" si="10"/>
        <v>1789544.2</v>
      </c>
      <c r="I39" s="98">
        <f t="shared" si="10"/>
        <v>10550453.9</v>
      </c>
    </row>
    <row r="40" spans="2:9" ht="12.75">
      <c r="B40" s="118" t="s">
        <v>357</v>
      </c>
      <c r="C40" s="117"/>
      <c r="D40" s="98">
        <v>0</v>
      </c>
      <c r="E40" s="90">
        <v>7263926.28</v>
      </c>
      <c r="F40" s="98">
        <f aca="true" t="shared" si="11" ref="F40:F48">D40+E40</f>
        <v>7263926.28</v>
      </c>
      <c r="G40" s="90">
        <v>0</v>
      </c>
      <c r="H40" s="90">
        <v>0</v>
      </c>
      <c r="I40" s="90">
        <f aca="true" t="shared" si="12" ref="I40:I48">F40-G40</f>
        <v>7263926.28</v>
      </c>
    </row>
    <row r="41" spans="2:9" ht="12.75">
      <c r="B41" s="118" t="s">
        <v>356</v>
      </c>
      <c r="C41" s="117"/>
      <c r="D41" s="98"/>
      <c r="E41" s="90"/>
      <c r="F41" s="98">
        <f t="shared" si="11"/>
        <v>0</v>
      </c>
      <c r="G41" s="90"/>
      <c r="H41" s="90"/>
      <c r="I41" s="90">
        <f t="shared" si="12"/>
        <v>0</v>
      </c>
    </row>
    <row r="42" spans="2:9" ht="12.75">
      <c r="B42" s="118" t="s">
        <v>355</v>
      </c>
      <c r="C42" s="117"/>
      <c r="D42" s="98"/>
      <c r="E42" s="90"/>
      <c r="F42" s="98">
        <f t="shared" si="11"/>
        <v>0</v>
      </c>
      <c r="G42" s="90"/>
      <c r="H42" s="90"/>
      <c r="I42" s="90">
        <f t="shared" si="12"/>
        <v>0</v>
      </c>
    </row>
    <row r="43" spans="2:9" ht="12.75">
      <c r="B43" s="118" t="s">
        <v>354</v>
      </c>
      <c r="C43" s="117"/>
      <c r="D43" s="98">
        <v>5070400</v>
      </c>
      <c r="E43" s="90">
        <v>6256.82</v>
      </c>
      <c r="F43" s="98">
        <f t="shared" si="11"/>
        <v>5076656.82</v>
      </c>
      <c r="G43" s="90">
        <v>1790129.2</v>
      </c>
      <c r="H43" s="90">
        <v>1789544.2</v>
      </c>
      <c r="I43" s="90">
        <f t="shared" si="12"/>
        <v>3286527.62</v>
      </c>
    </row>
    <row r="44" spans="2:9" ht="12.75">
      <c r="B44" s="118" t="s">
        <v>353</v>
      </c>
      <c r="C44" s="117"/>
      <c r="D44" s="98"/>
      <c r="E44" s="90"/>
      <c r="F44" s="98">
        <f t="shared" si="11"/>
        <v>0</v>
      </c>
      <c r="G44" s="90"/>
      <c r="H44" s="90"/>
      <c r="I44" s="90">
        <f t="shared" si="12"/>
        <v>0</v>
      </c>
    </row>
    <row r="45" spans="2:9" ht="12.75">
      <c r="B45" s="118" t="s">
        <v>352</v>
      </c>
      <c r="C45" s="117"/>
      <c r="D45" s="98"/>
      <c r="E45" s="90"/>
      <c r="F45" s="98">
        <f t="shared" si="11"/>
        <v>0</v>
      </c>
      <c r="G45" s="90"/>
      <c r="H45" s="90"/>
      <c r="I45" s="90">
        <f t="shared" si="12"/>
        <v>0</v>
      </c>
    </row>
    <row r="46" spans="2:9" ht="12.75">
      <c r="B46" s="118" t="s">
        <v>351</v>
      </c>
      <c r="C46" s="117"/>
      <c r="D46" s="98"/>
      <c r="E46" s="90"/>
      <c r="F46" s="98">
        <f t="shared" si="11"/>
        <v>0</v>
      </c>
      <c r="G46" s="90"/>
      <c r="H46" s="90"/>
      <c r="I46" s="90">
        <f t="shared" si="12"/>
        <v>0</v>
      </c>
    </row>
    <row r="47" spans="2:9" ht="12.75">
      <c r="B47" s="118" t="s">
        <v>350</v>
      </c>
      <c r="C47" s="117"/>
      <c r="D47" s="98"/>
      <c r="E47" s="90"/>
      <c r="F47" s="98">
        <f t="shared" si="11"/>
        <v>0</v>
      </c>
      <c r="G47" s="90"/>
      <c r="H47" s="90"/>
      <c r="I47" s="90">
        <f t="shared" si="12"/>
        <v>0</v>
      </c>
    </row>
    <row r="48" spans="2:9" ht="12.75">
      <c r="B48" s="118" t="s">
        <v>349</v>
      </c>
      <c r="C48" s="117"/>
      <c r="D48" s="98"/>
      <c r="E48" s="90"/>
      <c r="F48" s="98">
        <f t="shared" si="11"/>
        <v>0</v>
      </c>
      <c r="G48" s="90"/>
      <c r="H48" s="90"/>
      <c r="I48" s="90">
        <f t="shared" si="12"/>
        <v>0</v>
      </c>
    </row>
    <row r="49" spans="2:9" ht="12.75">
      <c r="B49" s="206" t="s">
        <v>348</v>
      </c>
      <c r="C49" s="207"/>
      <c r="D49" s="98">
        <f aca="true" t="shared" si="13" ref="D49:I49">SUM(D50:D58)</f>
        <v>3561400</v>
      </c>
      <c r="E49" s="98">
        <f t="shared" si="13"/>
        <v>739374.4</v>
      </c>
      <c r="F49" s="98">
        <f t="shared" si="13"/>
        <v>4300774.4</v>
      </c>
      <c r="G49" s="98">
        <f t="shared" si="13"/>
        <v>886453.95</v>
      </c>
      <c r="H49" s="98">
        <f t="shared" si="13"/>
        <v>645139.6</v>
      </c>
      <c r="I49" s="98">
        <f t="shared" si="13"/>
        <v>3414320.4499999997</v>
      </c>
    </row>
    <row r="50" spans="2:9" ht="12.75">
      <c r="B50" s="118" t="s">
        <v>347</v>
      </c>
      <c r="C50" s="117"/>
      <c r="D50" s="98">
        <v>2332000</v>
      </c>
      <c r="E50" s="90">
        <v>152821.44</v>
      </c>
      <c r="F50" s="98">
        <f aca="true" t="shared" si="14" ref="F50:F58">D50+E50</f>
        <v>2484821.44</v>
      </c>
      <c r="G50" s="90">
        <v>282563.95</v>
      </c>
      <c r="H50" s="90">
        <v>41249.6</v>
      </c>
      <c r="I50" s="90">
        <f aca="true" t="shared" si="15" ref="I50:I83">F50-G50</f>
        <v>2202257.4899999998</v>
      </c>
    </row>
    <row r="51" spans="2:9" ht="12.75">
      <c r="B51" s="118" t="s">
        <v>346</v>
      </c>
      <c r="C51" s="117"/>
      <c r="D51" s="98">
        <v>150700</v>
      </c>
      <c r="E51" s="90">
        <v>6152.96</v>
      </c>
      <c r="F51" s="98">
        <f t="shared" si="14"/>
        <v>156852.96</v>
      </c>
      <c r="G51" s="90">
        <v>23490</v>
      </c>
      <c r="H51" s="90">
        <v>23490</v>
      </c>
      <c r="I51" s="90">
        <f t="shared" si="15"/>
        <v>133362.96</v>
      </c>
    </row>
    <row r="52" spans="2:9" ht="12.75">
      <c r="B52" s="118" t="s">
        <v>345</v>
      </c>
      <c r="C52" s="117"/>
      <c r="D52" s="98"/>
      <c r="E52" s="90"/>
      <c r="F52" s="98">
        <f t="shared" si="14"/>
        <v>0</v>
      </c>
      <c r="G52" s="90"/>
      <c r="H52" s="90"/>
      <c r="I52" s="90">
        <f t="shared" si="15"/>
        <v>0</v>
      </c>
    </row>
    <row r="53" spans="2:9" ht="12.75">
      <c r="B53" s="118" t="s">
        <v>344</v>
      </c>
      <c r="C53" s="117"/>
      <c r="D53" s="98">
        <v>869900</v>
      </c>
      <c r="E53" s="90">
        <v>580400</v>
      </c>
      <c r="F53" s="98">
        <f t="shared" si="14"/>
        <v>1450300</v>
      </c>
      <c r="G53" s="90">
        <v>580400</v>
      </c>
      <c r="H53" s="90">
        <v>580400</v>
      </c>
      <c r="I53" s="90">
        <f t="shared" si="15"/>
        <v>869900</v>
      </c>
    </row>
    <row r="54" spans="2:9" ht="12.75">
      <c r="B54" s="118" t="s">
        <v>343</v>
      </c>
      <c r="C54" s="117"/>
      <c r="D54" s="98"/>
      <c r="E54" s="90"/>
      <c r="F54" s="98">
        <f t="shared" si="14"/>
        <v>0</v>
      </c>
      <c r="G54" s="90"/>
      <c r="H54" s="90"/>
      <c r="I54" s="90">
        <f t="shared" si="15"/>
        <v>0</v>
      </c>
    </row>
    <row r="55" spans="2:9" ht="12.75">
      <c r="B55" s="118" t="s">
        <v>342</v>
      </c>
      <c r="C55" s="117"/>
      <c r="D55" s="98">
        <v>8800</v>
      </c>
      <c r="E55" s="90">
        <v>0</v>
      </c>
      <c r="F55" s="98">
        <f t="shared" si="14"/>
        <v>8800</v>
      </c>
      <c r="G55" s="90">
        <v>0</v>
      </c>
      <c r="H55" s="90">
        <v>0</v>
      </c>
      <c r="I55" s="90">
        <f t="shared" si="15"/>
        <v>8800</v>
      </c>
    </row>
    <row r="56" spans="2:9" ht="12.75">
      <c r="B56" s="118" t="s">
        <v>341</v>
      </c>
      <c r="C56" s="117"/>
      <c r="D56" s="98"/>
      <c r="E56" s="90"/>
      <c r="F56" s="98">
        <f t="shared" si="14"/>
        <v>0</v>
      </c>
      <c r="G56" s="90"/>
      <c r="H56" s="90"/>
      <c r="I56" s="90">
        <f t="shared" si="15"/>
        <v>0</v>
      </c>
    </row>
    <row r="57" spans="2:9" ht="12.75">
      <c r="B57" s="118" t="s">
        <v>340</v>
      </c>
      <c r="C57" s="117"/>
      <c r="D57" s="98"/>
      <c r="E57" s="90"/>
      <c r="F57" s="98">
        <f t="shared" si="14"/>
        <v>0</v>
      </c>
      <c r="G57" s="90"/>
      <c r="H57" s="90"/>
      <c r="I57" s="90">
        <f t="shared" si="15"/>
        <v>0</v>
      </c>
    </row>
    <row r="58" spans="2:9" ht="12.75">
      <c r="B58" s="118" t="s">
        <v>339</v>
      </c>
      <c r="C58" s="117"/>
      <c r="D58" s="98">
        <v>200000</v>
      </c>
      <c r="E58" s="90">
        <v>0</v>
      </c>
      <c r="F58" s="98">
        <f t="shared" si="14"/>
        <v>200000</v>
      </c>
      <c r="G58" s="90">
        <v>0</v>
      </c>
      <c r="H58" s="90">
        <v>0</v>
      </c>
      <c r="I58" s="90">
        <f t="shared" si="15"/>
        <v>200000</v>
      </c>
    </row>
    <row r="59" spans="2:9" ht="12.75">
      <c r="B59" s="116" t="s">
        <v>338</v>
      </c>
      <c r="C59" s="115"/>
      <c r="D59" s="98">
        <f>SUM(D60:D62)</f>
        <v>0</v>
      </c>
      <c r="E59" s="98">
        <f>SUM(E60:E62)</f>
        <v>0</v>
      </c>
      <c r="F59" s="98">
        <f>SUM(F60:F62)</f>
        <v>0</v>
      </c>
      <c r="G59" s="98">
        <f>SUM(G60:G62)</f>
        <v>0</v>
      </c>
      <c r="H59" s="98">
        <f>SUM(H60:H62)</f>
        <v>0</v>
      </c>
      <c r="I59" s="90">
        <f t="shared" si="15"/>
        <v>0</v>
      </c>
    </row>
    <row r="60" spans="2:9" ht="12.75">
      <c r="B60" s="118" t="s">
        <v>337</v>
      </c>
      <c r="C60" s="117"/>
      <c r="D60" s="98"/>
      <c r="E60" s="90"/>
      <c r="F60" s="98">
        <f>D60+E60</f>
        <v>0</v>
      </c>
      <c r="G60" s="90"/>
      <c r="H60" s="90"/>
      <c r="I60" s="90">
        <f t="shared" si="15"/>
        <v>0</v>
      </c>
    </row>
    <row r="61" spans="2:9" ht="12.75">
      <c r="B61" s="118" t="s">
        <v>336</v>
      </c>
      <c r="C61" s="117"/>
      <c r="D61" s="98"/>
      <c r="E61" s="90"/>
      <c r="F61" s="98">
        <f>D61+E61</f>
        <v>0</v>
      </c>
      <c r="G61" s="90"/>
      <c r="H61" s="90"/>
      <c r="I61" s="90">
        <f t="shared" si="15"/>
        <v>0</v>
      </c>
    </row>
    <row r="62" spans="2:9" ht="12.75">
      <c r="B62" s="118" t="s">
        <v>335</v>
      </c>
      <c r="C62" s="117"/>
      <c r="D62" s="98"/>
      <c r="E62" s="90"/>
      <c r="F62" s="98">
        <f>D62+E62</f>
        <v>0</v>
      </c>
      <c r="G62" s="90"/>
      <c r="H62" s="90"/>
      <c r="I62" s="90">
        <f t="shared" si="15"/>
        <v>0</v>
      </c>
    </row>
    <row r="63" spans="2:9" ht="12.75">
      <c r="B63" s="206" t="s">
        <v>334</v>
      </c>
      <c r="C63" s="207"/>
      <c r="D63" s="98">
        <f>SUM(D64:D71)</f>
        <v>0</v>
      </c>
      <c r="E63" s="98">
        <f>SUM(E64:E71)</f>
        <v>0</v>
      </c>
      <c r="F63" s="98">
        <f>F64+F65+F66+F67+F68+F70+F71</f>
        <v>0</v>
      </c>
      <c r="G63" s="98">
        <f>SUM(G64:G71)</f>
        <v>0</v>
      </c>
      <c r="H63" s="98">
        <f>SUM(H64:H71)</f>
        <v>0</v>
      </c>
      <c r="I63" s="90">
        <f t="shared" si="15"/>
        <v>0</v>
      </c>
    </row>
    <row r="64" spans="2:9" ht="12.75">
      <c r="B64" s="118" t="s">
        <v>333</v>
      </c>
      <c r="C64" s="117"/>
      <c r="D64" s="98"/>
      <c r="E64" s="90"/>
      <c r="F64" s="98">
        <f aca="true" t="shared" si="16" ref="F64:F71">D64+E64</f>
        <v>0</v>
      </c>
      <c r="G64" s="90"/>
      <c r="H64" s="90"/>
      <c r="I64" s="90">
        <f t="shared" si="15"/>
        <v>0</v>
      </c>
    </row>
    <row r="65" spans="2:9" ht="12.75">
      <c r="B65" s="118" t="s">
        <v>332</v>
      </c>
      <c r="C65" s="117"/>
      <c r="D65" s="98"/>
      <c r="E65" s="90"/>
      <c r="F65" s="98">
        <f t="shared" si="16"/>
        <v>0</v>
      </c>
      <c r="G65" s="90"/>
      <c r="H65" s="90"/>
      <c r="I65" s="90">
        <f t="shared" si="15"/>
        <v>0</v>
      </c>
    </row>
    <row r="66" spans="2:9" ht="12.75">
      <c r="B66" s="118" t="s">
        <v>331</v>
      </c>
      <c r="C66" s="117"/>
      <c r="D66" s="98"/>
      <c r="E66" s="90"/>
      <c r="F66" s="98">
        <f t="shared" si="16"/>
        <v>0</v>
      </c>
      <c r="G66" s="90"/>
      <c r="H66" s="90"/>
      <c r="I66" s="90">
        <f t="shared" si="15"/>
        <v>0</v>
      </c>
    </row>
    <row r="67" spans="2:9" ht="12.75">
      <c r="B67" s="118" t="s">
        <v>330</v>
      </c>
      <c r="C67" s="117"/>
      <c r="D67" s="98"/>
      <c r="E67" s="90"/>
      <c r="F67" s="98">
        <f t="shared" si="16"/>
        <v>0</v>
      </c>
      <c r="G67" s="90"/>
      <c r="H67" s="90"/>
      <c r="I67" s="90">
        <f t="shared" si="15"/>
        <v>0</v>
      </c>
    </row>
    <row r="68" spans="2:9" ht="12.75">
      <c r="B68" s="118" t="s">
        <v>329</v>
      </c>
      <c r="C68" s="117"/>
      <c r="D68" s="98"/>
      <c r="E68" s="90"/>
      <c r="F68" s="98">
        <f t="shared" si="16"/>
        <v>0</v>
      </c>
      <c r="G68" s="90"/>
      <c r="H68" s="90"/>
      <c r="I68" s="90">
        <f t="shared" si="15"/>
        <v>0</v>
      </c>
    </row>
    <row r="69" spans="2:9" ht="12.75">
      <c r="B69" s="118" t="s">
        <v>328</v>
      </c>
      <c r="C69" s="117"/>
      <c r="D69" s="98"/>
      <c r="E69" s="90"/>
      <c r="F69" s="98">
        <f t="shared" si="16"/>
        <v>0</v>
      </c>
      <c r="G69" s="90"/>
      <c r="H69" s="90"/>
      <c r="I69" s="90">
        <f t="shared" si="15"/>
        <v>0</v>
      </c>
    </row>
    <row r="70" spans="2:9" ht="12.75">
      <c r="B70" s="118" t="s">
        <v>327</v>
      </c>
      <c r="C70" s="117"/>
      <c r="D70" s="98"/>
      <c r="E70" s="90"/>
      <c r="F70" s="98">
        <f t="shared" si="16"/>
        <v>0</v>
      </c>
      <c r="G70" s="90"/>
      <c r="H70" s="90"/>
      <c r="I70" s="90">
        <f t="shared" si="15"/>
        <v>0</v>
      </c>
    </row>
    <row r="71" spans="2:9" ht="12.75">
      <c r="B71" s="118" t="s">
        <v>326</v>
      </c>
      <c r="C71" s="117"/>
      <c r="D71" s="98"/>
      <c r="E71" s="90"/>
      <c r="F71" s="98">
        <f t="shared" si="16"/>
        <v>0</v>
      </c>
      <c r="G71" s="90"/>
      <c r="H71" s="90"/>
      <c r="I71" s="90">
        <f t="shared" si="15"/>
        <v>0</v>
      </c>
    </row>
    <row r="72" spans="2:9" ht="12.75">
      <c r="B72" s="116" t="s">
        <v>325</v>
      </c>
      <c r="C72" s="115"/>
      <c r="D72" s="98">
        <f>SUM(D73:D75)</f>
        <v>0</v>
      </c>
      <c r="E72" s="98">
        <f>SUM(E73:E75)</f>
        <v>0</v>
      </c>
      <c r="F72" s="98">
        <f>SUM(F73:F75)</f>
        <v>0</v>
      </c>
      <c r="G72" s="98">
        <f>SUM(G73:G75)</f>
        <v>0</v>
      </c>
      <c r="H72" s="98">
        <f>SUM(H73:H75)</f>
        <v>0</v>
      </c>
      <c r="I72" s="90">
        <f t="shared" si="15"/>
        <v>0</v>
      </c>
    </row>
    <row r="73" spans="2:9" ht="12.75">
      <c r="B73" s="118" t="s">
        <v>324</v>
      </c>
      <c r="C73" s="117"/>
      <c r="D73" s="98"/>
      <c r="E73" s="90"/>
      <c r="F73" s="98">
        <f>D73+E73</f>
        <v>0</v>
      </c>
      <c r="G73" s="90"/>
      <c r="H73" s="90"/>
      <c r="I73" s="90">
        <f t="shared" si="15"/>
        <v>0</v>
      </c>
    </row>
    <row r="74" spans="2:9" ht="12.75">
      <c r="B74" s="118" t="s">
        <v>323</v>
      </c>
      <c r="C74" s="117"/>
      <c r="D74" s="98"/>
      <c r="E74" s="90"/>
      <c r="F74" s="98">
        <f>D74+E74</f>
        <v>0</v>
      </c>
      <c r="G74" s="90"/>
      <c r="H74" s="90"/>
      <c r="I74" s="90">
        <f t="shared" si="15"/>
        <v>0</v>
      </c>
    </row>
    <row r="75" spans="2:9" ht="12.75">
      <c r="B75" s="118" t="s">
        <v>322</v>
      </c>
      <c r="C75" s="117"/>
      <c r="D75" s="98"/>
      <c r="E75" s="90"/>
      <c r="F75" s="98">
        <f>D75+E75</f>
        <v>0</v>
      </c>
      <c r="G75" s="90"/>
      <c r="H75" s="90"/>
      <c r="I75" s="90">
        <f t="shared" si="15"/>
        <v>0</v>
      </c>
    </row>
    <row r="76" spans="2:9" ht="12.75">
      <c r="B76" s="116" t="s">
        <v>321</v>
      </c>
      <c r="C76" s="115"/>
      <c r="D76" s="98">
        <f>SUM(D77:D83)</f>
        <v>0</v>
      </c>
      <c r="E76" s="98">
        <f>SUM(E77:E83)</f>
        <v>0</v>
      </c>
      <c r="F76" s="98">
        <f>SUM(F77:F83)</f>
        <v>0</v>
      </c>
      <c r="G76" s="98">
        <f>SUM(G77:G83)</f>
        <v>0</v>
      </c>
      <c r="H76" s="98">
        <f>SUM(H77:H83)</f>
        <v>0</v>
      </c>
      <c r="I76" s="90">
        <f t="shared" si="15"/>
        <v>0</v>
      </c>
    </row>
    <row r="77" spans="2:9" ht="12.75">
      <c r="B77" s="118" t="s">
        <v>320</v>
      </c>
      <c r="C77" s="117"/>
      <c r="D77" s="98"/>
      <c r="E77" s="90"/>
      <c r="F77" s="98">
        <f aca="true" t="shared" si="17" ref="F77:F83">D77+E77</f>
        <v>0</v>
      </c>
      <c r="G77" s="90"/>
      <c r="H77" s="90"/>
      <c r="I77" s="90">
        <f t="shared" si="15"/>
        <v>0</v>
      </c>
    </row>
    <row r="78" spans="2:9" ht="12.75">
      <c r="B78" s="118" t="s">
        <v>319</v>
      </c>
      <c r="C78" s="117"/>
      <c r="D78" s="98"/>
      <c r="E78" s="90"/>
      <c r="F78" s="98">
        <f t="shared" si="17"/>
        <v>0</v>
      </c>
      <c r="G78" s="90"/>
      <c r="H78" s="90"/>
      <c r="I78" s="90">
        <f t="shared" si="15"/>
        <v>0</v>
      </c>
    </row>
    <row r="79" spans="2:9" ht="12.75">
      <c r="B79" s="118" t="s">
        <v>318</v>
      </c>
      <c r="C79" s="117"/>
      <c r="D79" s="98"/>
      <c r="E79" s="90"/>
      <c r="F79" s="98">
        <f t="shared" si="17"/>
        <v>0</v>
      </c>
      <c r="G79" s="90"/>
      <c r="H79" s="90"/>
      <c r="I79" s="90">
        <f t="shared" si="15"/>
        <v>0</v>
      </c>
    </row>
    <row r="80" spans="2:9" ht="12.75">
      <c r="B80" s="118" t="s">
        <v>317</v>
      </c>
      <c r="C80" s="117"/>
      <c r="D80" s="98"/>
      <c r="E80" s="90"/>
      <c r="F80" s="98">
        <f t="shared" si="17"/>
        <v>0</v>
      </c>
      <c r="G80" s="90"/>
      <c r="H80" s="90"/>
      <c r="I80" s="90">
        <f t="shared" si="15"/>
        <v>0</v>
      </c>
    </row>
    <row r="81" spans="2:9" ht="12.75">
      <c r="B81" s="118" t="s">
        <v>316</v>
      </c>
      <c r="C81" s="117"/>
      <c r="D81" s="98"/>
      <c r="E81" s="90"/>
      <c r="F81" s="98">
        <f t="shared" si="17"/>
        <v>0</v>
      </c>
      <c r="G81" s="90"/>
      <c r="H81" s="90"/>
      <c r="I81" s="90">
        <f t="shared" si="15"/>
        <v>0</v>
      </c>
    </row>
    <row r="82" spans="2:9" ht="12.75">
      <c r="B82" s="118" t="s">
        <v>315</v>
      </c>
      <c r="C82" s="117"/>
      <c r="D82" s="98"/>
      <c r="E82" s="90"/>
      <c r="F82" s="98">
        <f t="shared" si="17"/>
        <v>0</v>
      </c>
      <c r="G82" s="90"/>
      <c r="H82" s="90"/>
      <c r="I82" s="90">
        <f t="shared" si="15"/>
        <v>0</v>
      </c>
    </row>
    <row r="83" spans="2:9" ht="12.75">
      <c r="B83" s="118" t="s">
        <v>314</v>
      </c>
      <c r="C83" s="117"/>
      <c r="D83" s="98"/>
      <c r="E83" s="90"/>
      <c r="F83" s="98">
        <f t="shared" si="17"/>
        <v>0</v>
      </c>
      <c r="G83" s="90"/>
      <c r="H83" s="90"/>
      <c r="I83" s="90">
        <f t="shared" si="15"/>
        <v>0</v>
      </c>
    </row>
    <row r="84" spans="2:9" ht="12.75">
      <c r="B84" s="124"/>
      <c r="C84" s="123"/>
      <c r="D84" s="122"/>
      <c r="E84" s="103"/>
      <c r="F84" s="103"/>
      <c r="G84" s="103"/>
      <c r="H84" s="103"/>
      <c r="I84" s="103"/>
    </row>
    <row r="85" spans="2:9" ht="12.75">
      <c r="B85" s="121" t="s">
        <v>387</v>
      </c>
      <c r="C85" s="120"/>
      <c r="D85" s="119">
        <f aca="true" t="shared" si="18" ref="D85:I85">D86+D104+D94+D114+D124+D134+D138+D147+D151</f>
        <v>5566044996</v>
      </c>
      <c r="E85" s="119">
        <f t="shared" si="18"/>
        <v>140767769.62000003</v>
      </c>
      <c r="F85" s="119">
        <f t="shared" si="18"/>
        <v>5706812765.620002</v>
      </c>
      <c r="G85" s="119">
        <f t="shared" si="18"/>
        <v>3091354235.55</v>
      </c>
      <c r="H85" s="119">
        <f t="shared" si="18"/>
        <v>3053865578.1500006</v>
      </c>
      <c r="I85" s="119">
        <f t="shared" si="18"/>
        <v>2615458530.0700006</v>
      </c>
    </row>
    <row r="86" spans="2:9" ht="12.75">
      <c r="B86" s="116" t="s">
        <v>386</v>
      </c>
      <c r="C86" s="115"/>
      <c r="D86" s="98">
        <f>SUM(D87:D93)</f>
        <v>5348794811</v>
      </c>
      <c r="E86" s="98">
        <f>SUM(E87:E93)</f>
        <v>45544912.39000004</v>
      </c>
      <c r="F86" s="98">
        <f>SUM(F87:F93)</f>
        <v>5394339723.390001</v>
      </c>
      <c r="G86" s="98">
        <f>SUM(G87:G93)</f>
        <v>3007473228.4</v>
      </c>
      <c r="H86" s="98">
        <f>SUM(H87:H93)</f>
        <v>2991644593.6200004</v>
      </c>
      <c r="I86" s="90">
        <f aca="true" t="shared" si="19" ref="I86:I117">F86-G86</f>
        <v>2386866494.990001</v>
      </c>
    </row>
    <row r="87" spans="2:9" ht="12.75">
      <c r="B87" s="118" t="s">
        <v>385</v>
      </c>
      <c r="C87" s="117"/>
      <c r="D87" s="98">
        <v>3000520980.05</v>
      </c>
      <c r="E87" s="90">
        <v>296463765.67</v>
      </c>
      <c r="F87" s="98">
        <f aca="true" t="shared" si="20" ref="F87:F93">D87+E87</f>
        <v>3296984745.7200003</v>
      </c>
      <c r="G87" s="90">
        <v>1858519588.49</v>
      </c>
      <c r="H87" s="90">
        <v>1858519588.49</v>
      </c>
      <c r="I87" s="90">
        <f t="shared" si="19"/>
        <v>1438465157.2300003</v>
      </c>
    </row>
    <row r="88" spans="2:9" ht="12.75">
      <c r="B88" s="118" t="s">
        <v>384</v>
      </c>
      <c r="C88" s="117"/>
      <c r="D88" s="98">
        <v>13884435</v>
      </c>
      <c r="E88" s="90">
        <v>-3576488.08</v>
      </c>
      <c r="F88" s="98">
        <f t="shared" si="20"/>
        <v>10307946.92</v>
      </c>
      <c r="G88" s="90">
        <v>1939075.09</v>
      </c>
      <c r="H88" s="90">
        <v>1416706</v>
      </c>
      <c r="I88" s="90">
        <f t="shared" si="19"/>
        <v>8368871.83</v>
      </c>
    </row>
    <row r="89" spans="2:9" ht="12.75">
      <c r="B89" s="118" t="s">
        <v>383</v>
      </c>
      <c r="C89" s="117"/>
      <c r="D89" s="98">
        <v>1187937392.68</v>
      </c>
      <c r="E89" s="90">
        <v>-81193498.37</v>
      </c>
      <c r="F89" s="98">
        <f t="shared" si="20"/>
        <v>1106743894.31</v>
      </c>
      <c r="G89" s="90">
        <v>663952910.24</v>
      </c>
      <c r="H89" s="90">
        <v>648646644.55</v>
      </c>
      <c r="I89" s="90">
        <f t="shared" si="19"/>
        <v>442790984.06999993</v>
      </c>
    </row>
    <row r="90" spans="2:9" ht="12.75">
      <c r="B90" s="118" t="s">
        <v>382</v>
      </c>
      <c r="C90" s="117"/>
      <c r="D90" s="98"/>
      <c r="E90" s="90"/>
      <c r="F90" s="98">
        <f t="shared" si="20"/>
        <v>0</v>
      </c>
      <c r="G90" s="90"/>
      <c r="H90" s="90"/>
      <c r="I90" s="90">
        <f t="shared" si="19"/>
        <v>0</v>
      </c>
    </row>
    <row r="91" spans="2:9" ht="12.75">
      <c r="B91" s="118" t="s">
        <v>381</v>
      </c>
      <c r="C91" s="117"/>
      <c r="D91" s="98">
        <v>1082510003.28</v>
      </c>
      <c r="E91" s="90">
        <v>-158890298.73</v>
      </c>
      <c r="F91" s="98">
        <f t="shared" si="20"/>
        <v>923619704.55</v>
      </c>
      <c r="G91" s="90">
        <v>447695976.47</v>
      </c>
      <c r="H91" s="90">
        <v>447695976.47</v>
      </c>
      <c r="I91" s="90">
        <f t="shared" si="19"/>
        <v>475923728.0799999</v>
      </c>
    </row>
    <row r="92" spans="2:9" ht="12.75">
      <c r="B92" s="118" t="s">
        <v>380</v>
      </c>
      <c r="C92" s="117"/>
      <c r="D92" s="98"/>
      <c r="E92" s="90"/>
      <c r="F92" s="98">
        <f t="shared" si="20"/>
        <v>0</v>
      </c>
      <c r="G92" s="90"/>
      <c r="H92" s="90"/>
      <c r="I92" s="90">
        <f t="shared" si="19"/>
        <v>0</v>
      </c>
    </row>
    <row r="93" spans="2:9" ht="12.75">
      <c r="B93" s="118" t="s">
        <v>379</v>
      </c>
      <c r="C93" s="117"/>
      <c r="D93" s="98">
        <v>63941999.99</v>
      </c>
      <c r="E93" s="90">
        <v>-7258568.1</v>
      </c>
      <c r="F93" s="98">
        <f t="shared" si="20"/>
        <v>56683431.89</v>
      </c>
      <c r="G93" s="90">
        <v>35365678.11</v>
      </c>
      <c r="H93" s="90">
        <v>35365678.11</v>
      </c>
      <c r="I93" s="90">
        <f t="shared" si="19"/>
        <v>21317753.78</v>
      </c>
    </row>
    <row r="94" spans="2:9" ht="12.75">
      <c r="B94" s="116" t="s">
        <v>378</v>
      </c>
      <c r="C94" s="115"/>
      <c r="D94" s="98">
        <f>SUM(D95:D103)</f>
        <v>76051200</v>
      </c>
      <c r="E94" s="98">
        <f>SUM(E95:E103)</f>
        <v>12429734.01</v>
      </c>
      <c r="F94" s="98">
        <f>SUM(F95:F103)</f>
        <v>88480934.01</v>
      </c>
      <c r="G94" s="98">
        <f>SUM(G95:G103)</f>
        <v>13517389.799999997</v>
      </c>
      <c r="H94" s="98">
        <f>SUM(H95:H103)</f>
        <v>11437941.319999998</v>
      </c>
      <c r="I94" s="90">
        <f t="shared" si="19"/>
        <v>74963544.21000001</v>
      </c>
    </row>
    <row r="95" spans="2:9" ht="12.75">
      <c r="B95" s="118" t="s">
        <v>377</v>
      </c>
      <c r="C95" s="117"/>
      <c r="D95" s="98">
        <v>15101178.7</v>
      </c>
      <c r="E95" s="90">
        <v>11731583.23</v>
      </c>
      <c r="F95" s="98">
        <f aca="true" t="shared" si="21" ref="F95:F103">D95+E95</f>
        <v>26832761.93</v>
      </c>
      <c r="G95" s="90">
        <v>2019960</v>
      </c>
      <c r="H95" s="90">
        <v>1914706.97</v>
      </c>
      <c r="I95" s="90">
        <f t="shared" si="19"/>
        <v>24812801.93</v>
      </c>
    </row>
    <row r="96" spans="2:9" ht="12.75">
      <c r="B96" s="118" t="s">
        <v>376</v>
      </c>
      <c r="C96" s="117"/>
      <c r="D96" s="98">
        <v>56538105</v>
      </c>
      <c r="E96" s="90">
        <v>857765.34</v>
      </c>
      <c r="F96" s="98">
        <f t="shared" si="21"/>
        <v>57395870.34</v>
      </c>
      <c r="G96" s="90">
        <v>10715328.26</v>
      </c>
      <c r="H96" s="90">
        <v>8766635.41</v>
      </c>
      <c r="I96" s="90">
        <f t="shared" si="19"/>
        <v>46680542.080000006</v>
      </c>
    </row>
    <row r="97" spans="2:9" ht="12.75">
      <c r="B97" s="118" t="s">
        <v>375</v>
      </c>
      <c r="C97" s="117"/>
      <c r="D97" s="98">
        <v>0</v>
      </c>
      <c r="E97" s="90">
        <v>298159.2</v>
      </c>
      <c r="F97" s="98">
        <f t="shared" si="21"/>
        <v>298159.2</v>
      </c>
      <c r="G97" s="90">
        <v>0</v>
      </c>
      <c r="H97" s="90">
        <v>0</v>
      </c>
      <c r="I97" s="90">
        <f t="shared" si="19"/>
        <v>298159.2</v>
      </c>
    </row>
    <row r="98" spans="2:9" ht="12.75">
      <c r="B98" s="118" t="s">
        <v>374</v>
      </c>
      <c r="C98" s="117"/>
      <c r="D98" s="98">
        <v>492513.36</v>
      </c>
      <c r="E98" s="90">
        <v>11678.88</v>
      </c>
      <c r="F98" s="98">
        <f t="shared" si="21"/>
        <v>504192.24</v>
      </c>
      <c r="G98" s="90">
        <v>30809.6</v>
      </c>
      <c r="H98" s="90">
        <v>30809.6</v>
      </c>
      <c r="I98" s="90">
        <f t="shared" si="19"/>
        <v>473382.64</v>
      </c>
    </row>
    <row r="99" spans="2:9" ht="12.75">
      <c r="B99" s="118" t="s">
        <v>373</v>
      </c>
      <c r="C99" s="117"/>
      <c r="D99" s="98">
        <v>1759300</v>
      </c>
      <c r="E99" s="90">
        <v>-415718.34</v>
      </c>
      <c r="F99" s="98">
        <f t="shared" si="21"/>
        <v>1343581.66</v>
      </c>
      <c r="G99" s="90">
        <v>187212.62</v>
      </c>
      <c r="H99" s="90">
        <v>187212.62</v>
      </c>
      <c r="I99" s="90">
        <f t="shared" si="19"/>
        <v>1156369.04</v>
      </c>
    </row>
    <row r="100" spans="2:9" ht="12.75">
      <c r="B100" s="118" t="s">
        <v>372</v>
      </c>
      <c r="C100" s="117"/>
      <c r="D100" s="98">
        <v>774300</v>
      </c>
      <c r="E100" s="90">
        <v>37740</v>
      </c>
      <c r="F100" s="98">
        <f t="shared" si="21"/>
        <v>812040</v>
      </c>
      <c r="G100" s="90">
        <v>505968.54</v>
      </c>
      <c r="H100" s="90">
        <v>505968.54</v>
      </c>
      <c r="I100" s="90">
        <f t="shared" si="19"/>
        <v>306071.46</v>
      </c>
    </row>
    <row r="101" spans="2:9" ht="12.75">
      <c r="B101" s="118" t="s">
        <v>371</v>
      </c>
      <c r="C101" s="117"/>
      <c r="D101" s="98">
        <v>1130302.94</v>
      </c>
      <c r="E101" s="90">
        <v>-73657</v>
      </c>
      <c r="F101" s="98">
        <f t="shared" si="21"/>
        <v>1056645.94</v>
      </c>
      <c r="G101" s="90">
        <v>56739.08</v>
      </c>
      <c r="H101" s="90">
        <v>31236.48</v>
      </c>
      <c r="I101" s="90">
        <f t="shared" si="19"/>
        <v>999906.86</v>
      </c>
    </row>
    <row r="102" spans="2:9" ht="12.75">
      <c r="B102" s="118" t="s">
        <v>370</v>
      </c>
      <c r="C102" s="117"/>
      <c r="D102" s="98"/>
      <c r="E102" s="90"/>
      <c r="F102" s="98">
        <f t="shared" si="21"/>
        <v>0</v>
      </c>
      <c r="G102" s="90"/>
      <c r="H102" s="90"/>
      <c r="I102" s="90">
        <f t="shared" si="19"/>
        <v>0</v>
      </c>
    </row>
    <row r="103" spans="2:9" ht="12.75">
      <c r="B103" s="118" t="s">
        <v>369</v>
      </c>
      <c r="C103" s="117"/>
      <c r="D103" s="98">
        <v>255500</v>
      </c>
      <c r="E103" s="90">
        <v>-17817.3</v>
      </c>
      <c r="F103" s="98">
        <f t="shared" si="21"/>
        <v>237682.7</v>
      </c>
      <c r="G103" s="90">
        <v>1371.7</v>
      </c>
      <c r="H103" s="90">
        <v>1371.7</v>
      </c>
      <c r="I103" s="90">
        <f t="shared" si="19"/>
        <v>236311</v>
      </c>
    </row>
    <row r="104" spans="2:9" ht="12.75">
      <c r="B104" s="116" t="s">
        <v>368</v>
      </c>
      <c r="C104" s="115"/>
      <c r="D104" s="98">
        <f>SUM(D105:D113)</f>
        <v>141198985</v>
      </c>
      <c r="E104" s="98">
        <f>SUM(E105:E113)</f>
        <v>-24211946.91</v>
      </c>
      <c r="F104" s="98">
        <f>SUM(F105:F113)</f>
        <v>116987038.09</v>
      </c>
      <c r="G104" s="98">
        <f>SUM(G105:G113)</f>
        <v>51278412.35</v>
      </c>
      <c r="H104" s="98">
        <f>SUM(H105:H113)</f>
        <v>50783043.21</v>
      </c>
      <c r="I104" s="90">
        <f t="shared" si="19"/>
        <v>65708625.74</v>
      </c>
    </row>
    <row r="105" spans="2:9" ht="12.75">
      <c r="B105" s="118" t="s">
        <v>367</v>
      </c>
      <c r="C105" s="117"/>
      <c r="D105" s="98">
        <v>57184119</v>
      </c>
      <c r="E105" s="90">
        <v>-4269149.6</v>
      </c>
      <c r="F105" s="90">
        <f aca="true" t="shared" si="22" ref="F105:F113">D105+E105</f>
        <v>52914969.4</v>
      </c>
      <c r="G105" s="90">
        <v>10157674.41</v>
      </c>
      <c r="H105" s="90">
        <v>9753795.27</v>
      </c>
      <c r="I105" s="90">
        <f t="shared" si="19"/>
        <v>42757294.989999995</v>
      </c>
    </row>
    <row r="106" spans="2:9" ht="12.75">
      <c r="B106" s="118" t="s">
        <v>366</v>
      </c>
      <c r="C106" s="117"/>
      <c r="D106" s="98">
        <v>2088400</v>
      </c>
      <c r="E106" s="90">
        <v>439096.38</v>
      </c>
      <c r="F106" s="90">
        <f t="shared" si="22"/>
        <v>2527496.38</v>
      </c>
      <c r="G106" s="90">
        <v>1468026.08</v>
      </c>
      <c r="H106" s="90">
        <v>1444826.08</v>
      </c>
      <c r="I106" s="90">
        <f t="shared" si="19"/>
        <v>1059470.2999999998</v>
      </c>
    </row>
    <row r="107" spans="2:9" ht="12.75">
      <c r="B107" s="118" t="s">
        <v>365</v>
      </c>
      <c r="C107" s="117"/>
      <c r="D107" s="98">
        <v>865400</v>
      </c>
      <c r="E107" s="90">
        <v>10471813.73</v>
      </c>
      <c r="F107" s="90">
        <f t="shared" si="22"/>
        <v>11337213.73</v>
      </c>
      <c r="G107" s="90">
        <v>69511.84</v>
      </c>
      <c r="H107" s="90">
        <v>69511.84</v>
      </c>
      <c r="I107" s="90">
        <f t="shared" si="19"/>
        <v>11267701.89</v>
      </c>
    </row>
    <row r="108" spans="2:9" ht="12.75">
      <c r="B108" s="118" t="s">
        <v>364</v>
      </c>
      <c r="C108" s="117"/>
      <c r="D108" s="98">
        <v>970000</v>
      </c>
      <c r="E108" s="90">
        <v>10839.99</v>
      </c>
      <c r="F108" s="90">
        <f t="shared" si="22"/>
        <v>980839.99</v>
      </c>
      <c r="G108" s="90">
        <v>2508.5</v>
      </c>
      <c r="H108" s="90">
        <v>2508.5</v>
      </c>
      <c r="I108" s="90">
        <f t="shared" si="19"/>
        <v>978331.49</v>
      </c>
    </row>
    <row r="109" spans="2:9" ht="12.75">
      <c r="B109" s="118" t="s">
        <v>363</v>
      </c>
      <c r="C109" s="117"/>
      <c r="D109" s="98">
        <v>3141900</v>
      </c>
      <c r="E109" s="90">
        <v>3628561.07</v>
      </c>
      <c r="F109" s="90">
        <f t="shared" si="22"/>
        <v>6770461.07</v>
      </c>
      <c r="G109" s="90">
        <v>578736.62</v>
      </c>
      <c r="H109" s="90">
        <v>533646.62</v>
      </c>
      <c r="I109" s="90">
        <f t="shared" si="19"/>
        <v>6191724.45</v>
      </c>
    </row>
    <row r="110" spans="2:9" ht="12.75">
      <c r="B110" s="118" t="s">
        <v>362</v>
      </c>
      <c r="C110" s="117"/>
      <c r="D110" s="98">
        <v>200000</v>
      </c>
      <c r="E110" s="90">
        <v>-4500</v>
      </c>
      <c r="F110" s="90">
        <f t="shared" si="22"/>
        <v>195500</v>
      </c>
      <c r="G110" s="90">
        <v>23200</v>
      </c>
      <c r="H110" s="90">
        <v>0</v>
      </c>
      <c r="I110" s="90">
        <f t="shared" si="19"/>
        <v>172300</v>
      </c>
    </row>
    <row r="111" spans="2:9" ht="12.75">
      <c r="B111" s="118" t="s">
        <v>361</v>
      </c>
      <c r="C111" s="117"/>
      <c r="D111" s="98">
        <v>400100</v>
      </c>
      <c r="E111" s="90">
        <v>693603.84</v>
      </c>
      <c r="F111" s="90">
        <f t="shared" si="22"/>
        <v>1093703.8399999999</v>
      </c>
      <c r="G111" s="90">
        <v>48098.9</v>
      </c>
      <c r="H111" s="90">
        <v>48098.9</v>
      </c>
      <c r="I111" s="90">
        <f t="shared" si="19"/>
        <v>1045604.9399999998</v>
      </c>
    </row>
    <row r="112" spans="2:9" ht="12.75">
      <c r="B112" s="118" t="s">
        <v>360</v>
      </c>
      <c r="C112" s="117"/>
      <c r="D112" s="98">
        <v>900000</v>
      </c>
      <c r="E112" s="90">
        <v>1140541.68</v>
      </c>
      <c r="F112" s="90">
        <f t="shared" si="22"/>
        <v>2040541.68</v>
      </c>
      <c r="G112" s="90">
        <v>0</v>
      </c>
      <c r="H112" s="90">
        <v>0</v>
      </c>
      <c r="I112" s="90">
        <f t="shared" si="19"/>
        <v>2040541.68</v>
      </c>
    </row>
    <row r="113" spans="2:9" ht="12.75">
      <c r="B113" s="118" t="s">
        <v>359</v>
      </c>
      <c r="C113" s="117"/>
      <c r="D113" s="98">
        <v>75449066</v>
      </c>
      <c r="E113" s="90">
        <v>-36322754</v>
      </c>
      <c r="F113" s="90">
        <f t="shared" si="22"/>
        <v>39126312</v>
      </c>
      <c r="G113" s="90">
        <v>38930656</v>
      </c>
      <c r="H113" s="90">
        <v>38930656</v>
      </c>
      <c r="I113" s="90">
        <f t="shared" si="19"/>
        <v>195656</v>
      </c>
    </row>
    <row r="114" spans="2:9" ht="25.5" customHeight="1">
      <c r="B114" s="206" t="s">
        <v>358</v>
      </c>
      <c r="C114" s="207"/>
      <c r="D114" s="98">
        <f>SUM(D115:D123)</f>
        <v>0</v>
      </c>
      <c r="E114" s="98">
        <f>SUM(E115:E123)</f>
        <v>98332972.72</v>
      </c>
      <c r="F114" s="98">
        <f>SUM(F115:F123)</f>
        <v>98332972.72</v>
      </c>
      <c r="G114" s="98">
        <f>SUM(G115:G123)</f>
        <v>19085205</v>
      </c>
      <c r="H114" s="98">
        <f>SUM(H115:H123)</f>
        <v>0</v>
      </c>
      <c r="I114" s="90">
        <f t="shared" si="19"/>
        <v>79247767.72</v>
      </c>
    </row>
    <row r="115" spans="2:9" ht="12.75">
      <c r="B115" s="118" t="s">
        <v>357</v>
      </c>
      <c r="C115" s="117"/>
      <c r="D115" s="98">
        <v>0</v>
      </c>
      <c r="E115" s="90">
        <v>98227156.83</v>
      </c>
      <c r="F115" s="90">
        <f aca="true" t="shared" si="23" ref="F115:F123">D115+E115</f>
        <v>98227156.83</v>
      </c>
      <c r="G115" s="90">
        <v>19085205</v>
      </c>
      <c r="H115" s="90">
        <v>0</v>
      </c>
      <c r="I115" s="90">
        <f t="shared" si="19"/>
        <v>79141951.83</v>
      </c>
    </row>
    <row r="116" spans="2:9" ht="12.75">
      <c r="B116" s="118" t="s">
        <v>356</v>
      </c>
      <c r="C116" s="117"/>
      <c r="D116" s="98"/>
      <c r="E116" s="90"/>
      <c r="F116" s="90">
        <f t="shared" si="23"/>
        <v>0</v>
      </c>
      <c r="G116" s="90"/>
      <c r="H116" s="90"/>
      <c r="I116" s="90">
        <f t="shared" si="19"/>
        <v>0</v>
      </c>
    </row>
    <row r="117" spans="2:9" ht="12.75">
      <c r="B117" s="118" t="s">
        <v>355</v>
      </c>
      <c r="C117" s="117"/>
      <c r="D117" s="98"/>
      <c r="E117" s="90"/>
      <c r="F117" s="90">
        <f t="shared" si="23"/>
        <v>0</v>
      </c>
      <c r="G117" s="90"/>
      <c r="H117" s="90"/>
      <c r="I117" s="90">
        <f t="shared" si="19"/>
        <v>0</v>
      </c>
    </row>
    <row r="118" spans="2:9" ht="12.75">
      <c r="B118" s="118" t="s">
        <v>354</v>
      </c>
      <c r="C118" s="117"/>
      <c r="D118" s="98">
        <v>0</v>
      </c>
      <c r="E118" s="90">
        <v>105815.89</v>
      </c>
      <c r="F118" s="90">
        <f t="shared" si="23"/>
        <v>105815.89</v>
      </c>
      <c r="G118" s="90">
        <v>0</v>
      </c>
      <c r="H118" s="90">
        <v>0</v>
      </c>
      <c r="I118" s="90">
        <f aca="true" t="shared" si="24" ref="I118:I149">F118-G118</f>
        <v>105815.89</v>
      </c>
    </row>
    <row r="119" spans="2:9" ht="12.75">
      <c r="B119" s="118" t="s">
        <v>353</v>
      </c>
      <c r="C119" s="117"/>
      <c r="D119" s="98"/>
      <c r="E119" s="90"/>
      <c r="F119" s="90">
        <f t="shared" si="23"/>
        <v>0</v>
      </c>
      <c r="G119" s="90"/>
      <c r="H119" s="90"/>
      <c r="I119" s="90">
        <f t="shared" si="24"/>
        <v>0</v>
      </c>
    </row>
    <row r="120" spans="2:9" ht="12.75">
      <c r="B120" s="118" t="s">
        <v>352</v>
      </c>
      <c r="C120" s="117"/>
      <c r="D120" s="98"/>
      <c r="E120" s="90"/>
      <c r="F120" s="90">
        <f t="shared" si="23"/>
        <v>0</v>
      </c>
      <c r="G120" s="90"/>
      <c r="H120" s="90"/>
      <c r="I120" s="90">
        <f t="shared" si="24"/>
        <v>0</v>
      </c>
    </row>
    <row r="121" spans="2:9" ht="12.75">
      <c r="B121" s="118" t="s">
        <v>351</v>
      </c>
      <c r="C121" s="117"/>
      <c r="D121" s="98"/>
      <c r="E121" s="90"/>
      <c r="F121" s="90">
        <f t="shared" si="23"/>
        <v>0</v>
      </c>
      <c r="G121" s="90"/>
      <c r="H121" s="90"/>
      <c r="I121" s="90">
        <f t="shared" si="24"/>
        <v>0</v>
      </c>
    </row>
    <row r="122" spans="2:9" ht="12.75">
      <c r="B122" s="118" t="s">
        <v>350</v>
      </c>
      <c r="C122" s="117"/>
      <c r="D122" s="98"/>
      <c r="E122" s="90"/>
      <c r="F122" s="90">
        <f t="shared" si="23"/>
        <v>0</v>
      </c>
      <c r="G122" s="90"/>
      <c r="H122" s="90"/>
      <c r="I122" s="90">
        <f t="shared" si="24"/>
        <v>0</v>
      </c>
    </row>
    <row r="123" spans="2:9" ht="12.75">
      <c r="B123" s="118" t="s">
        <v>349</v>
      </c>
      <c r="C123" s="117"/>
      <c r="D123" s="98"/>
      <c r="E123" s="90"/>
      <c r="F123" s="90">
        <f t="shared" si="23"/>
        <v>0</v>
      </c>
      <c r="G123" s="90"/>
      <c r="H123" s="90"/>
      <c r="I123" s="90">
        <f t="shared" si="24"/>
        <v>0</v>
      </c>
    </row>
    <row r="124" spans="2:9" ht="12.75">
      <c r="B124" s="116" t="s">
        <v>348</v>
      </c>
      <c r="C124" s="115"/>
      <c r="D124" s="98">
        <f>SUM(D125:D133)</f>
        <v>0</v>
      </c>
      <c r="E124" s="98">
        <f>SUM(E125:E133)</f>
        <v>8672097.41</v>
      </c>
      <c r="F124" s="98">
        <f>SUM(F125:F133)</f>
        <v>8672097.41</v>
      </c>
      <c r="G124" s="98">
        <f>SUM(G125:G133)</f>
        <v>0</v>
      </c>
      <c r="H124" s="98">
        <f>SUM(H125:H133)</f>
        <v>0</v>
      </c>
      <c r="I124" s="90">
        <f t="shared" si="24"/>
        <v>8672097.41</v>
      </c>
    </row>
    <row r="125" spans="2:9" ht="12.75">
      <c r="B125" s="118" t="s">
        <v>347</v>
      </c>
      <c r="C125" s="117"/>
      <c r="D125" s="98">
        <v>0</v>
      </c>
      <c r="E125" s="90">
        <v>8422397.41</v>
      </c>
      <c r="F125" s="90">
        <f aca="true" t="shared" si="25" ref="F125:F133">D125+E125</f>
        <v>8422397.41</v>
      </c>
      <c r="G125" s="90">
        <v>0</v>
      </c>
      <c r="H125" s="90">
        <v>0</v>
      </c>
      <c r="I125" s="90">
        <f t="shared" si="24"/>
        <v>8422397.41</v>
      </c>
    </row>
    <row r="126" spans="2:9" ht="12.75">
      <c r="B126" s="118" t="s">
        <v>346</v>
      </c>
      <c r="C126" s="117"/>
      <c r="D126" s="98"/>
      <c r="E126" s="90"/>
      <c r="F126" s="90">
        <f t="shared" si="25"/>
        <v>0</v>
      </c>
      <c r="G126" s="90"/>
      <c r="H126" s="90"/>
      <c r="I126" s="90">
        <f t="shared" si="24"/>
        <v>0</v>
      </c>
    </row>
    <row r="127" spans="2:9" ht="12.75">
      <c r="B127" s="118" t="s">
        <v>345</v>
      </c>
      <c r="C127" s="117"/>
      <c r="D127" s="98"/>
      <c r="E127" s="90"/>
      <c r="F127" s="90">
        <f t="shared" si="25"/>
        <v>0</v>
      </c>
      <c r="G127" s="90"/>
      <c r="H127" s="90"/>
      <c r="I127" s="90">
        <f t="shared" si="24"/>
        <v>0</v>
      </c>
    </row>
    <row r="128" spans="2:9" ht="12.75">
      <c r="B128" s="118" t="s">
        <v>344</v>
      </c>
      <c r="C128" s="117"/>
      <c r="D128" s="98"/>
      <c r="E128" s="90"/>
      <c r="F128" s="90">
        <f t="shared" si="25"/>
        <v>0</v>
      </c>
      <c r="G128" s="90"/>
      <c r="H128" s="90"/>
      <c r="I128" s="90">
        <f t="shared" si="24"/>
        <v>0</v>
      </c>
    </row>
    <row r="129" spans="2:9" ht="12.75">
      <c r="B129" s="118" t="s">
        <v>343</v>
      </c>
      <c r="C129" s="117"/>
      <c r="D129" s="98"/>
      <c r="E129" s="90"/>
      <c r="F129" s="90">
        <f t="shared" si="25"/>
        <v>0</v>
      </c>
      <c r="G129" s="90"/>
      <c r="H129" s="90"/>
      <c r="I129" s="90">
        <f t="shared" si="24"/>
        <v>0</v>
      </c>
    </row>
    <row r="130" spans="2:9" ht="12.75">
      <c r="B130" s="118" t="s">
        <v>342</v>
      </c>
      <c r="C130" s="117"/>
      <c r="D130" s="98">
        <v>0</v>
      </c>
      <c r="E130" s="90">
        <v>149700</v>
      </c>
      <c r="F130" s="90">
        <f t="shared" si="25"/>
        <v>149700</v>
      </c>
      <c r="G130" s="90">
        <v>0</v>
      </c>
      <c r="H130" s="90">
        <v>0</v>
      </c>
      <c r="I130" s="90">
        <f t="shared" si="24"/>
        <v>149700</v>
      </c>
    </row>
    <row r="131" spans="2:9" ht="12.75">
      <c r="B131" s="118" t="s">
        <v>341</v>
      </c>
      <c r="C131" s="117"/>
      <c r="D131" s="98"/>
      <c r="E131" s="90"/>
      <c r="F131" s="90">
        <f t="shared" si="25"/>
        <v>0</v>
      </c>
      <c r="G131" s="90"/>
      <c r="H131" s="90"/>
      <c r="I131" s="90">
        <f t="shared" si="24"/>
        <v>0</v>
      </c>
    </row>
    <row r="132" spans="2:9" ht="12.75">
      <c r="B132" s="118" t="s">
        <v>340</v>
      </c>
      <c r="C132" s="117"/>
      <c r="D132" s="98"/>
      <c r="E132" s="90"/>
      <c r="F132" s="90">
        <f t="shared" si="25"/>
        <v>0</v>
      </c>
      <c r="G132" s="90"/>
      <c r="H132" s="90"/>
      <c r="I132" s="90">
        <f t="shared" si="24"/>
        <v>0</v>
      </c>
    </row>
    <row r="133" spans="2:9" ht="12.75">
      <c r="B133" s="118" t="s">
        <v>339</v>
      </c>
      <c r="C133" s="117"/>
      <c r="D133" s="98">
        <v>0</v>
      </c>
      <c r="E133" s="90">
        <v>100000</v>
      </c>
      <c r="F133" s="90">
        <f t="shared" si="25"/>
        <v>100000</v>
      </c>
      <c r="G133" s="90">
        <v>0</v>
      </c>
      <c r="H133" s="90">
        <v>0</v>
      </c>
      <c r="I133" s="90">
        <f t="shared" si="24"/>
        <v>100000</v>
      </c>
    </row>
    <row r="134" spans="2:9" ht="12.75">
      <c r="B134" s="116" t="s">
        <v>338</v>
      </c>
      <c r="C134" s="115"/>
      <c r="D134" s="98">
        <f>SUM(D135:D137)</f>
        <v>0</v>
      </c>
      <c r="E134" s="98">
        <f>SUM(E135:E137)</f>
        <v>0</v>
      </c>
      <c r="F134" s="98">
        <f>SUM(F135:F137)</f>
        <v>0</v>
      </c>
      <c r="G134" s="98">
        <f>SUM(G135:G137)</f>
        <v>0</v>
      </c>
      <c r="H134" s="98">
        <f>SUM(H135:H137)</f>
        <v>0</v>
      </c>
      <c r="I134" s="90">
        <f t="shared" si="24"/>
        <v>0</v>
      </c>
    </row>
    <row r="135" spans="2:9" ht="12.75">
      <c r="B135" s="118" t="s">
        <v>337</v>
      </c>
      <c r="C135" s="117"/>
      <c r="D135" s="98"/>
      <c r="E135" s="90"/>
      <c r="F135" s="90">
        <f>D135+E135</f>
        <v>0</v>
      </c>
      <c r="G135" s="90"/>
      <c r="H135" s="90"/>
      <c r="I135" s="90">
        <f t="shared" si="24"/>
        <v>0</v>
      </c>
    </row>
    <row r="136" spans="2:9" ht="12.75">
      <c r="B136" s="118" t="s">
        <v>336</v>
      </c>
      <c r="C136" s="117"/>
      <c r="D136" s="98"/>
      <c r="E136" s="90"/>
      <c r="F136" s="90">
        <f>D136+E136</f>
        <v>0</v>
      </c>
      <c r="G136" s="90"/>
      <c r="H136" s="90"/>
      <c r="I136" s="90">
        <f t="shared" si="24"/>
        <v>0</v>
      </c>
    </row>
    <row r="137" spans="2:9" ht="12.75">
      <c r="B137" s="118" t="s">
        <v>335</v>
      </c>
      <c r="C137" s="117"/>
      <c r="D137" s="98"/>
      <c r="E137" s="90"/>
      <c r="F137" s="90">
        <f>D137+E137</f>
        <v>0</v>
      </c>
      <c r="G137" s="90"/>
      <c r="H137" s="90"/>
      <c r="I137" s="90">
        <f t="shared" si="24"/>
        <v>0</v>
      </c>
    </row>
    <row r="138" spans="2:9" ht="12.75">
      <c r="B138" s="116" t="s">
        <v>334</v>
      </c>
      <c r="C138" s="115"/>
      <c r="D138" s="98">
        <f>SUM(D139:D146)</f>
        <v>0</v>
      </c>
      <c r="E138" s="98">
        <f>SUM(E139:E146)</f>
        <v>0</v>
      </c>
      <c r="F138" s="98">
        <f>F139+F140+F141+F142+F143+F145+F146</f>
        <v>0</v>
      </c>
      <c r="G138" s="98">
        <f>SUM(G139:G146)</f>
        <v>0</v>
      </c>
      <c r="H138" s="98">
        <f>SUM(H139:H146)</f>
        <v>0</v>
      </c>
      <c r="I138" s="90">
        <f t="shared" si="24"/>
        <v>0</v>
      </c>
    </row>
    <row r="139" spans="2:9" ht="12.75">
      <c r="B139" s="118" t="s">
        <v>333</v>
      </c>
      <c r="C139" s="117"/>
      <c r="D139" s="98"/>
      <c r="E139" s="90"/>
      <c r="F139" s="90">
        <f aca="true" t="shared" si="26" ref="F139:F146">D139+E139</f>
        <v>0</v>
      </c>
      <c r="G139" s="90"/>
      <c r="H139" s="90"/>
      <c r="I139" s="90">
        <f t="shared" si="24"/>
        <v>0</v>
      </c>
    </row>
    <row r="140" spans="2:9" ht="12.75">
      <c r="B140" s="118" t="s">
        <v>332</v>
      </c>
      <c r="C140" s="117"/>
      <c r="D140" s="98"/>
      <c r="E140" s="90"/>
      <c r="F140" s="90">
        <f t="shared" si="26"/>
        <v>0</v>
      </c>
      <c r="G140" s="90"/>
      <c r="H140" s="90"/>
      <c r="I140" s="90">
        <f t="shared" si="24"/>
        <v>0</v>
      </c>
    </row>
    <row r="141" spans="2:9" ht="12.75">
      <c r="B141" s="118" t="s">
        <v>331</v>
      </c>
      <c r="C141" s="117"/>
      <c r="D141" s="98"/>
      <c r="E141" s="90"/>
      <c r="F141" s="90">
        <f t="shared" si="26"/>
        <v>0</v>
      </c>
      <c r="G141" s="90"/>
      <c r="H141" s="90"/>
      <c r="I141" s="90">
        <f t="shared" si="24"/>
        <v>0</v>
      </c>
    </row>
    <row r="142" spans="2:9" ht="12.75">
      <c r="B142" s="118" t="s">
        <v>330</v>
      </c>
      <c r="C142" s="117"/>
      <c r="D142" s="98"/>
      <c r="E142" s="90"/>
      <c r="F142" s="90">
        <f t="shared" si="26"/>
        <v>0</v>
      </c>
      <c r="G142" s="90"/>
      <c r="H142" s="90"/>
      <c r="I142" s="90">
        <f t="shared" si="24"/>
        <v>0</v>
      </c>
    </row>
    <row r="143" spans="2:9" ht="12.75">
      <c r="B143" s="118" t="s">
        <v>329</v>
      </c>
      <c r="C143" s="117"/>
      <c r="D143" s="98"/>
      <c r="E143" s="90"/>
      <c r="F143" s="90">
        <f t="shared" si="26"/>
        <v>0</v>
      </c>
      <c r="G143" s="90"/>
      <c r="H143" s="90"/>
      <c r="I143" s="90">
        <f t="shared" si="24"/>
        <v>0</v>
      </c>
    </row>
    <row r="144" spans="2:9" ht="12.75">
      <c r="B144" s="118" t="s">
        <v>328</v>
      </c>
      <c r="C144" s="117"/>
      <c r="D144" s="98"/>
      <c r="E144" s="90"/>
      <c r="F144" s="90">
        <f t="shared" si="26"/>
        <v>0</v>
      </c>
      <c r="G144" s="90"/>
      <c r="H144" s="90"/>
      <c r="I144" s="90">
        <f t="shared" si="24"/>
        <v>0</v>
      </c>
    </row>
    <row r="145" spans="2:9" ht="12.75">
      <c r="B145" s="118" t="s">
        <v>327</v>
      </c>
      <c r="C145" s="117"/>
      <c r="D145" s="98"/>
      <c r="E145" s="90"/>
      <c r="F145" s="90">
        <f t="shared" si="26"/>
        <v>0</v>
      </c>
      <c r="G145" s="90"/>
      <c r="H145" s="90"/>
      <c r="I145" s="90">
        <f t="shared" si="24"/>
        <v>0</v>
      </c>
    </row>
    <row r="146" spans="2:9" ht="12.75">
      <c r="B146" s="118" t="s">
        <v>326</v>
      </c>
      <c r="C146" s="117"/>
      <c r="D146" s="98"/>
      <c r="E146" s="90"/>
      <c r="F146" s="90">
        <f t="shared" si="26"/>
        <v>0</v>
      </c>
      <c r="G146" s="90"/>
      <c r="H146" s="90"/>
      <c r="I146" s="90">
        <f t="shared" si="24"/>
        <v>0</v>
      </c>
    </row>
    <row r="147" spans="2:9" ht="12.75">
      <c r="B147" s="116" t="s">
        <v>325</v>
      </c>
      <c r="C147" s="115"/>
      <c r="D147" s="98">
        <f>SUM(D148:D150)</f>
        <v>0</v>
      </c>
      <c r="E147" s="98">
        <f>SUM(E148:E150)</f>
        <v>0</v>
      </c>
      <c r="F147" s="98">
        <f>SUM(F148:F150)</f>
        <v>0</v>
      </c>
      <c r="G147" s="98">
        <f>SUM(G148:G150)</f>
        <v>0</v>
      </c>
      <c r="H147" s="98">
        <f>SUM(H148:H150)</f>
        <v>0</v>
      </c>
      <c r="I147" s="90">
        <f t="shared" si="24"/>
        <v>0</v>
      </c>
    </row>
    <row r="148" spans="2:9" ht="12.75">
      <c r="B148" s="118" t="s">
        <v>324</v>
      </c>
      <c r="C148" s="117"/>
      <c r="D148" s="98"/>
      <c r="E148" s="90"/>
      <c r="F148" s="90">
        <f>D148+E148</f>
        <v>0</v>
      </c>
      <c r="G148" s="90"/>
      <c r="H148" s="90"/>
      <c r="I148" s="90">
        <f t="shared" si="24"/>
        <v>0</v>
      </c>
    </row>
    <row r="149" spans="2:9" ht="12.75">
      <c r="B149" s="118" t="s">
        <v>323</v>
      </c>
      <c r="C149" s="117"/>
      <c r="D149" s="98"/>
      <c r="E149" s="90"/>
      <c r="F149" s="90">
        <f>D149+E149</f>
        <v>0</v>
      </c>
      <c r="G149" s="90"/>
      <c r="H149" s="90"/>
      <c r="I149" s="90">
        <f t="shared" si="24"/>
        <v>0</v>
      </c>
    </row>
    <row r="150" spans="2:9" ht="12.75">
      <c r="B150" s="118" t="s">
        <v>322</v>
      </c>
      <c r="C150" s="117"/>
      <c r="D150" s="98"/>
      <c r="E150" s="90"/>
      <c r="F150" s="90">
        <f>D150+E150</f>
        <v>0</v>
      </c>
      <c r="G150" s="90"/>
      <c r="H150" s="90"/>
      <c r="I150" s="90">
        <f aca="true" t="shared" si="27" ref="I150:I158">F150-G150</f>
        <v>0</v>
      </c>
    </row>
    <row r="151" spans="2:9" ht="12.75">
      <c r="B151" s="116" t="s">
        <v>321</v>
      </c>
      <c r="C151" s="115"/>
      <c r="D151" s="98">
        <f>SUM(D152:D158)</f>
        <v>0</v>
      </c>
      <c r="E151" s="98">
        <f>SUM(E152:E158)</f>
        <v>0</v>
      </c>
      <c r="F151" s="98">
        <f>SUM(F152:F158)</f>
        <v>0</v>
      </c>
      <c r="G151" s="98">
        <f>SUM(G152:G158)</f>
        <v>0</v>
      </c>
      <c r="H151" s="98">
        <f>SUM(H152:H158)</f>
        <v>0</v>
      </c>
      <c r="I151" s="90">
        <f t="shared" si="27"/>
        <v>0</v>
      </c>
    </row>
    <row r="152" spans="2:9" ht="12.75">
      <c r="B152" s="118" t="s">
        <v>320</v>
      </c>
      <c r="C152" s="117"/>
      <c r="D152" s="98"/>
      <c r="E152" s="90"/>
      <c r="F152" s="90">
        <f aca="true" t="shared" si="28" ref="F152:F158">D152+E152</f>
        <v>0</v>
      </c>
      <c r="G152" s="90"/>
      <c r="H152" s="90"/>
      <c r="I152" s="90">
        <f t="shared" si="27"/>
        <v>0</v>
      </c>
    </row>
    <row r="153" spans="2:9" ht="12.75">
      <c r="B153" s="118" t="s">
        <v>319</v>
      </c>
      <c r="C153" s="117"/>
      <c r="D153" s="98"/>
      <c r="E153" s="90"/>
      <c r="F153" s="90">
        <f t="shared" si="28"/>
        <v>0</v>
      </c>
      <c r="G153" s="90"/>
      <c r="H153" s="90"/>
      <c r="I153" s="90">
        <f t="shared" si="27"/>
        <v>0</v>
      </c>
    </row>
    <row r="154" spans="2:9" ht="12.75">
      <c r="B154" s="118" t="s">
        <v>318</v>
      </c>
      <c r="C154" s="117"/>
      <c r="D154" s="98"/>
      <c r="E154" s="90"/>
      <c r="F154" s="90">
        <f t="shared" si="28"/>
        <v>0</v>
      </c>
      <c r="G154" s="90"/>
      <c r="H154" s="90"/>
      <c r="I154" s="90">
        <f t="shared" si="27"/>
        <v>0</v>
      </c>
    </row>
    <row r="155" spans="2:9" ht="12.75">
      <c r="B155" s="118" t="s">
        <v>317</v>
      </c>
      <c r="C155" s="117"/>
      <c r="D155" s="98"/>
      <c r="E155" s="90"/>
      <c r="F155" s="90">
        <f t="shared" si="28"/>
        <v>0</v>
      </c>
      <c r="G155" s="90"/>
      <c r="H155" s="90"/>
      <c r="I155" s="90">
        <f t="shared" si="27"/>
        <v>0</v>
      </c>
    </row>
    <row r="156" spans="2:9" ht="12.75">
      <c r="B156" s="118" t="s">
        <v>316</v>
      </c>
      <c r="C156" s="117"/>
      <c r="D156" s="98"/>
      <c r="E156" s="90"/>
      <c r="F156" s="90">
        <f t="shared" si="28"/>
        <v>0</v>
      </c>
      <c r="G156" s="90"/>
      <c r="H156" s="90"/>
      <c r="I156" s="90">
        <f t="shared" si="27"/>
        <v>0</v>
      </c>
    </row>
    <row r="157" spans="2:9" ht="12.75">
      <c r="B157" s="118" t="s">
        <v>315</v>
      </c>
      <c r="C157" s="117"/>
      <c r="D157" s="98"/>
      <c r="E157" s="90"/>
      <c r="F157" s="90">
        <f t="shared" si="28"/>
        <v>0</v>
      </c>
      <c r="G157" s="90"/>
      <c r="H157" s="90"/>
      <c r="I157" s="90">
        <f t="shared" si="27"/>
        <v>0</v>
      </c>
    </row>
    <row r="158" spans="2:9" ht="12.75">
      <c r="B158" s="118" t="s">
        <v>314</v>
      </c>
      <c r="C158" s="117"/>
      <c r="D158" s="98"/>
      <c r="E158" s="90"/>
      <c r="F158" s="90">
        <f t="shared" si="28"/>
        <v>0</v>
      </c>
      <c r="G158" s="90"/>
      <c r="H158" s="90"/>
      <c r="I158" s="90">
        <f t="shared" si="27"/>
        <v>0</v>
      </c>
    </row>
    <row r="159" spans="2:9" ht="12.75">
      <c r="B159" s="116"/>
      <c r="C159" s="115"/>
      <c r="D159" s="98"/>
      <c r="E159" s="90"/>
      <c r="F159" s="90"/>
      <c r="G159" s="90"/>
      <c r="H159" s="90"/>
      <c r="I159" s="90"/>
    </row>
    <row r="160" spans="2:9" ht="12.75">
      <c r="B160" s="114" t="s">
        <v>313</v>
      </c>
      <c r="C160" s="113"/>
      <c r="D160" s="112">
        <f aca="true" t="shared" si="29" ref="D160:I160">D10+D85</f>
        <v>5700265996</v>
      </c>
      <c r="E160" s="112">
        <f t="shared" si="29"/>
        <v>148488118.72000003</v>
      </c>
      <c r="F160" s="112">
        <f t="shared" si="29"/>
        <v>5848754114.720002</v>
      </c>
      <c r="G160" s="112">
        <f t="shared" si="29"/>
        <v>3147974605.4100003</v>
      </c>
      <c r="H160" s="112">
        <f t="shared" si="29"/>
        <v>3109163944.9900007</v>
      </c>
      <c r="I160" s="112">
        <f t="shared" si="29"/>
        <v>2700779509.3100004</v>
      </c>
    </row>
    <row r="161" spans="2:9" ht="13.5" thickBot="1">
      <c r="B161" s="111"/>
      <c r="C161" s="110"/>
      <c r="D161" s="109"/>
      <c r="E161" s="107"/>
      <c r="F161" s="107"/>
      <c r="G161" s="107"/>
      <c r="H161" s="107"/>
      <c r="I161" s="107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2" r:id="rId3"/>
  <rowBreaks count="1" manualBreakCount="1">
    <brk id="84" max="255" man="1"/>
  </rowBreaks>
  <legacyDrawing r:id="rId2"/>
  <oleObjects>
    <oleObject progId="Excel.Sheet.12" shapeId="37501142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802"/>
  <sheetViews>
    <sheetView view="pageBreakPreview" zoomScale="60" zoomScalePageLayoutView="0" workbookViewId="0" topLeftCell="A1">
      <pane ySplit="8" topLeftCell="A138" activePane="bottomLeft" state="frozen"/>
      <selection pane="topLeft" activeCell="E64" sqref="E64"/>
      <selection pane="bottomLeft" activeCell="E64" sqref="E64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8.7109375" style="1" bestFit="1" customWidth="1"/>
    <col min="4" max="4" width="17.57421875" style="1" bestFit="1" customWidth="1"/>
    <col min="5" max="5" width="18.00390625" style="1" bestFit="1" customWidth="1"/>
    <col min="6" max="6" width="18.421875" style="1" bestFit="1" customWidth="1"/>
    <col min="7" max="7" width="18.28125" style="1" bestFit="1" customWidth="1"/>
    <col min="8" max="8" width="19.140625" style="1" bestFit="1" customWidth="1"/>
    <col min="9" max="16384" width="11.00390625" style="1" customWidth="1"/>
  </cols>
  <sheetData>
    <row r="1" ht="13.5" thickBot="1"/>
    <row r="2" spans="2:8" ht="12.75">
      <c r="B2" s="211" t="s">
        <v>120</v>
      </c>
      <c r="C2" s="212"/>
      <c r="D2" s="212"/>
      <c r="E2" s="212"/>
      <c r="F2" s="212"/>
      <c r="G2" s="212"/>
      <c r="H2" s="213"/>
    </row>
    <row r="3" spans="2:8" ht="12.75">
      <c r="B3" s="164" t="s">
        <v>394</v>
      </c>
      <c r="C3" s="165"/>
      <c r="D3" s="165"/>
      <c r="E3" s="165"/>
      <c r="F3" s="165"/>
      <c r="G3" s="165"/>
      <c r="H3" s="166"/>
    </row>
    <row r="4" spans="2:8" ht="12.75">
      <c r="B4" s="164" t="s">
        <v>481</v>
      </c>
      <c r="C4" s="165"/>
      <c r="D4" s="165"/>
      <c r="E4" s="165"/>
      <c r="F4" s="165"/>
      <c r="G4" s="165"/>
      <c r="H4" s="166"/>
    </row>
    <row r="5" spans="2:8" ht="12.75">
      <c r="B5" s="164" t="s">
        <v>173</v>
      </c>
      <c r="C5" s="165"/>
      <c r="D5" s="165"/>
      <c r="E5" s="165"/>
      <c r="F5" s="165"/>
      <c r="G5" s="165"/>
      <c r="H5" s="166"/>
    </row>
    <row r="6" spans="2:8" ht="13.5" thickBot="1">
      <c r="B6" s="167" t="s">
        <v>1</v>
      </c>
      <c r="C6" s="168"/>
      <c r="D6" s="168"/>
      <c r="E6" s="168"/>
      <c r="F6" s="168"/>
      <c r="G6" s="168"/>
      <c r="H6" s="169"/>
    </row>
    <row r="7" spans="2:8" ht="13.5" thickBot="1">
      <c r="B7" s="188" t="s">
        <v>2</v>
      </c>
      <c r="C7" s="208" t="s">
        <v>392</v>
      </c>
      <c r="D7" s="209"/>
      <c r="E7" s="209"/>
      <c r="F7" s="209"/>
      <c r="G7" s="210"/>
      <c r="H7" s="188" t="s">
        <v>391</v>
      </c>
    </row>
    <row r="8" spans="2:8" ht="26.25" thickBot="1">
      <c r="B8" s="189"/>
      <c r="C8" s="21" t="s">
        <v>242</v>
      </c>
      <c r="D8" s="21" t="s">
        <v>248</v>
      </c>
      <c r="E8" s="21" t="s">
        <v>249</v>
      </c>
      <c r="F8" s="21" t="s">
        <v>212</v>
      </c>
      <c r="G8" s="21" t="s">
        <v>210</v>
      </c>
      <c r="H8" s="189"/>
    </row>
    <row r="9" spans="2:8" ht="12.75">
      <c r="B9" s="130" t="s">
        <v>480</v>
      </c>
      <c r="C9" s="137">
        <f aca="true" t="shared" si="0" ref="C9:H9">SUM(C10:C93)</f>
        <v>134221000</v>
      </c>
      <c r="D9" s="137">
        <f t="shared" si="0"/>
        <v>7720349.100000001</v>
      </c>
      <c r="E9" s="137">
        <f t="shared" si="0"/>
        <v>141941349.1</v>
      </c>
      <c r="F9" s="137">
        <f t="shared" si="0"/>
        <v>56620369.85999999</v>
      </c>
      <c r="G9" s="137">
        <f t="shared" si="0"/>
        <v>55298366.83999999</v>
      </c>
      <c r="H9" s="137">
        <f t="shared" si="0"/>
        <v>85320979.24000001</v>
      </c>
    </row>
    <row r="10" spans="2:8" ht="12.75" customHeight="1">
      <c r="B10" s="133" t="s">
        <v>478</v>
      </c>
      <c r="C10" s="134">
        <v>4617608.2</v>
      </c>
      <c r="D10" s="134">
        <v>-652508.42</v>
      </c>
      <c r="E10" s="134">
        <f aca="true" t="shared" si="1" ref="E10:E41">C10+D10</f>
        <v>3965099.7800000003</v>
      </c>
      <c r="F10" s="134">
        <v>1112438.04</v>
      </c>
      <c r="G10" s="134">
        <v>1013206.85</v>
      </c>
      <c r="H10" s="90">
        <f aca="true" t="shared" si="2" ref="H10:H41">E10-F10</f>
        <v>2852661.74</v>
      </c>
    </row>
    <row r="11" spans="2:8" ht="12.75">
      <c r="B11" s="133" t="s">
        <v>477</v>
      </c>
      <c r="C11" s="9">
        <v>0</v>
      </c>
      <c r="D11" s="9">
        <v>18111.08</v>
      </c>
      <c r="E11" s="9">
        <f t="shared" si="1"/>
        <v>18111.08</v>
      </c>
      <c r="F11" s="9">
        <v>18111.08</v>
      </c>
      <c r="G11" s="9">
        <v>0</v>
      </c>
      <c r="H11" s="90">
        <f t="shared" si="2"/>
        <v>0</v>
      </c>
    </row>
    <row r="12" spans="2:8" ht="12.75">
      <c r="B12" s="133" t="s">
        <v>476</v>
      </c>
      <c r="C12" s="9">
        <v>313000</v>
      </c>
      <c r="D12" s="9">
        <v>286532</v>
      </c>
      <c r="E12" s="9">
        <f t="shared" si="1"/>
        <v>599532</v>
      </c>
      <c r="F12" s="9">
        <v>550921.43</v>
      </c>
      <c r="G12" s="9">
        <v>460673.43</v>
      </c>
      <c r="H12" s="90">
        <f t="shared" si="2"/>
        <v>48610.56999999995</v>
      </c>
    </row>
    <row r="13" spans="2:8" ht="12.75">
      <c r="B13" s="133" t="s">
        <v>475</v>
      </c>
      <c r="C13" s="9">
        <v>0</v>
      </c>
      <c r="D13" s="9">
        <v>0</v>
      </c>
      <c r="E13" s="9">
        <f t="shared" si="1"/>
        <v>0</v>
      </c>
      <c r="F13" s="9">
        <v>0</v>
      </c>
      <c r="G13" s="9">
        <v>0</v>
      </c>
      <c r="H13" s="90">
        <f t="shared" si="2"/>
        <v>0</v>
      </c>
    </row>
    <row r="14" spans="2:8" ht="12.75">
      <c r="B14" s="133" t="s">
        <v>474</v>
      </c>
      <c r="C14" s="9">
        <v>0</v>
      </c>
      <c r="D14" s="9">
        <v>0</v>
      </c>
      <c r="E14" s="9">
        <f t="shared" si="1"/>
        <v>0</v>
      </c>
      <c r="F14" s="9">
        <v>0</v>
      </c>
      <c r="G14" s="9">
        <v>0</v>
      </c>
      <c r="H14" s="90">
        <f t="shared" si="2"/>
        <v>0</v>
      </c>
    </row>
    <row r="15" spans="2:8" ht="12.75">
      <c r="B15" s="133" t="s">
        <v>473</v>
      </c>
      <c r="C15" s="9">
        <v>108531.12</v>
      </c>
      <c r="D15" s="9">
        <v>70532.52</v>
      </c>
      <c r="E15" s="9">
        <f t="shared" si="1"/>
        <v>179063.64</v>
      </c>
      <c r="F15" s="9">
        <v>165762.84</v>
      </c>
      <c r="G15" s="9">
        <v>6636.36</v>
      </c>
      <c r="H15" s="90">
        <f t="shared" si="2"/>
        <v>13300.800000000017</v>
      </c>
    </row>
    <row r="16" spans="2:8" ht="12.75">
      <c r="B16" s="133" t="s">
        <v>472</v>
      </c>
      <c r="C16" s="9">
        <v>0</v>
      </c>
      <c r="D16" s="9">
        <v>0</v>
      </c>
      <c r="E16" s="9">
        <f t="shared" si="1"/>
        <v>0</v>
      </c>
      <c r="F16" s="9">
        <v>0</v>
      </c>
      <c r="G16" s="9">
        <v>0</v>
      </c>
      <c r="H16" s="90">
        <f t="shared" si="2"/>
        <v>0</v>
      </c>
    </row>
    <row r="17" spans="2:8" ht="12.75">
      <c r="B17" s="133" t="s">
        <v>471</v>
      </c>
      <c r="C17" s="9">
        <v>173172.4</v>
      </c>
      <c r="D17" s="9">
        <v>0</v>
      </c>
      <c r="E17" s="9">
        <f t="shared" si="1"/>
        <v>173172.4</v>
      </c>
      <c r="F17" s="9">
        <v>46400</v>
      </c>
      <c r="G17" s="9">
        <v>46400</v>
      </c>
      <c r="H17" s="90">
        <f t="shared" si="2"/>
        <v>126772.4</v>
      </c>
    </row>
    <row r="18" spans="2:8" ht="12.75">
      <c r="B18" s="132" t="s">
        <v>470</v>
      </c>
      <c r="C18" s="9">
        <v>250000</v>
      </c>
      <c r="D18" s="9">
        <v>-103356.35</v>
      </c>
      <c r="E18" s="9">
        <f t="shared" si="1"/>
        <v>146643.65</v>
      </c>
      <c r="F18" s="9">
        <v>137462</v>
      </c>
      <c r="G18" s="9">
        <v>137462</v>
      </c>
      <c r="H18" s="9">
        <f t="shared" si="2"/>
        <v>9181.649999999994</v>
      </c>
    </row>
    <row r="19" spans="2:8" ht="12.75">
      <c r="B19" s="132" t="s">
        <v>469</v>
      </c>
      <c r="C19" s="9">
        <v>4602</v>
      </c>
      <c r="D19" s="9">
        <v>0</v>
      </c>
      <c r="E19" s="9">
        <f t="shared" si="1"/>
        <v>4602</v>
      </c>
      <c r="F19" s="9">
        <v>0</v>
      </c>
      <c r="G19" s="9">
        <v>0</v>
      </c>
      <c r="H19" s="9">
        <f t="shared" si="2"/>
        <v>4602</v>
      </c>
    </row>
    <row r="20" spans="2:8" ht="12.75">
      <c r="B20" s="132" t="s">
        <v>468</v>
      </c>
      <c r="C20" s="9">
        <v>1474851.6</v>
      </c>
      <c r="D20" s="9">
        <v>0</v>
      </c>
      <c r="E20" s="9">
        <f t="shared" si="1"/>
        <v>1474851.6</v>
      </c>
      <c r="F20" s="9">
        <v>872745</v>
      </c>
      <c r="G20" s="9">
        <v>872160</v>
      </c>
      <c r="H20" s="9">
        <f t="shared" si="2"/>
        <v>602106.6000000001</v>
      </c>
    </row>
    <row r="21" spans="2:8" ht="12.75">
      <c r="B21" s="132" t="s">
        <v>467</v>
      </c>
      <c r="C21" s="9">
        <v>125340.32</v>
      </c>
      <c r="D21" s="9">
        <v>0</v>
      </c>
      <c r="E21" s="9">
        <f t="shared" si="1"/>
        <v>125340.32</v>
      </c>
      <c r="F21" s="9">
        <v>0</v>
      </c>
      <c r="G21" s="9">
        <v>0</v>
      </c>
      <c r="H21" s="9">
        <f t="shared" si="2"/>
        <v>125340.32</v>
      </c>
    </row>
    <row r="22" spans="2:8" ht="12.75">
      <c r="B22" s="132" t="s">
        <v>466</v>
      </c>
      <c r="C22" s="9">
        <v>1029359.44</v>
      </c>
      <c r="D22" s="9">
        <v>0</v>
      </c>
      <c r="E22" s="9">
        <f t="shared" si="1"/>
        <v>1029359.44</v>
      </c>
      <c r="F22" s="9">
        <v>259248.57</v>
      </c>
      <c r="G22" s="9">
        <v>259248.57</v>
      </c>
      <c r="H22" s="9">
        <f t="shared" si="2"/>
        <v>770110.8699999999</v>
      </c>
    </row>
    <row r="23" spans="2:8" ht="12.75">
      <c r="B23" s="132" t="s">
        <v>465</v>
      </c>
      <c r="C23" s="9">
        <v>1702673.7</v>
      </c>
      <c r="D23" s="9">
        <v>0</v>
      </c>
      <c r="E23" s="9">
        <f t="shared" si="1"/>
        <v>1702673.7</v>
      </c>
      <c r="F23" s="9">
        <v>31939.18</v>
      </c>
      <c r="G23" s="9">
        <v>0</v>
      </c>
      <c r="H23" s="9">
        <f t="shared" si="2"/>
        <v>1670734.52</v>
      </c>
    </row>
    <row r="24" spans="2:8" ht="12.75">
      <c r="B24" s="132" t="s">
        <v>464</v>
      </c>
      <c r="C24" s="9">
        <v>157703.05</v>
      </c>
      <c r="D24" s="9">
        <v>0</v>
      </c>
      <c r="E24" s="9">
        <f t="shared" si="1"/>
        <v>157703.05</v>
      </c>
      <c r="F24" s="9">
        <v>0</v>
      </c>
      <c r="G24" s="9">
        <v>0</v>
      </c>
      <c r="H24" s="9">
        <f t="shared" si="2"/>
        <v>157703.05</v>
      </c>
    </row>
    <row r="25" spans="2:8" ht="12.75">
      <c r="B25" s="132" t="s">
        <v>463</v>
      </c>
      <c r="C25" s="9">
        <v>0</v>
      </c>
      <c r="D25" s="9">
        <v>0</v>
      </c>
      <c r="E25" s="9">
        <f t="shared" si="1"/>
        <v>0</v>
      </c>
      <c r="F25" s="9">
        <v>0</v>
      </c>
      <c r="G25" s="9">
        <v>0</v>
      </c>
      <c r="H25" s="9">
        <f t="shared" si="2"/>
        <v>0</v>
      </c>
    </row>
    <row r="26" spans="2:8" ht="12.75">
      <c r="B26" s="132" t="s">
        <v>462</v>
      </c>
      <c r="C26" s="9">
        <v>82012846.76</v>
      </c>
      <c r="D26" s="9">
        <v>-2204897</v>
      </c>
      <c r="E26" s="9">
        <f t="shared" si="1"/>
        <v>79807949.76</v>
      </c>
      <c r="F26" s="9">
        <v>40628653.44</v>
      </c>
      <c r="G26" s="9">
        <v>40223916.76</v>
      </c>
      <c r="H26" s="9">
        <f t="shared" si="2"/>
        <v>39179296.32000001</v>
      </c>
    </row>
    <row r="27" spans="2:8" ht="12.75">
      <c r="B27" s="132" t="s">
        <v>461</v>
      </c>
      <c r="C27" s="9">
        <v>688881.3</v>
      </c>
      <c r="D27" s="9">
        <v>0</v>
      </c>
      <c r="E27" s="9">
        <f t="shared" si="1"/>
        <v>688881.3</v>
      </c>
      <c r="F27" s="9">
        <v>29069.6</v>
      </c>
      <c r="G27" s="9">
        <v>29069.6</v>
      </c>
      <c r="H27" s="9">
        <f t="shared" si="2"/>
        <v>659811.7000000001</v>
      </c>
    </row>
    <row r="28" spans="2:8" ht="12.75">
      <c r="B28" s="132" t="s">
        <v>460</v>
      </c>
      <c r="C28" s="9">
        <v>14007999.37</v>
      </c>
      <c r="D28" s="9">
        <v>882353.43</v>
      </c>
      <c r="E28" s="9">
        <f t="shared" si="1"/>
        <v>14890352.799999999</v>
      </c>
      <c r="F28" s="9">
        <v>4638299.19</v>
      </c>
      <c r="G28" s="9">
        <v>4404010.19</v>
      </c>
      <c r="H28" s="9">
        <f t="shared" si="2"/>
        <v>10252053.61</v>
      </c>
    </row>
    <row r="29" spans="2:8" ht="12.75">
      <c r="B29" s="132" t="s">
        <v>459</v>
      </c>
      <c r="C29" s="9">
        <v>29965.1</v>
      </c>
      <c r="D29" s="9">
        <v>139200</v>
      </c>
      <c r="E29" s="9">
        <f t="shared" si="1"/>
        <v>169165.1</v>
      </c>
      <c r="F29" s="9">
        <v>145000</v>
      </c>
      <c r="G29" s="9">
        <v>139200</v>
      </c>
      <c r="H29" s="9">
        <f t="shared" si="2"/>
        <v>24165.100000000006</v>
      </c>
    </row>
    <row r="30" spans="2:8" ht="12.75">
      <c r="B30" s="132" t="s">
        <v>458</v>
      </c>
      <c r="C30" s="9">
        <v>1645625.61</v>
      </c>
      <c r="D30" s="9">
        <v>-347000</v>
      </c>
      <c r="E30" s="9">
        <f t="shared" si="1"/>
        <v>1298625.61</v>
      </c>
      <c r="F30" s="9">
        <v>662017.77</v>
      </c>
      <c r="G30" s="9">
        <v>638397.45</v>
      </c>
      <c r="H30" s="9">
        <f t="shared" si="2"/>
        <v>636607.8400000001</v>
      </c>
    </row>
    <row r="31" spans="2:8" ht="12.75">
      <c r="B31" s="132" t="s">
        <v>457</v>
      </c>
      <c r="C31" s="9">
        <v>114647.35</v>
      </c>
      <c r="D31" s="9">
        <v>385966.72</v>
      </c>
      <c r="E31" s="9">
        <f t="shared" si="1"/>
        <v>500614.06999999995</v>
      </c>
      <c r="F31" s="9">
        <v>441476.28</v>
      </c>
      <c r="G31" s="9">
        <v>441476.28</v>
      </c>
      <c r="H31" s="9">
        <f t="shared" si="2"/>
        <v>59137.78999999992</v>
      </c>
    </row>
    <row r="32" spans="2:8" ht="12.75">
      <c r="B32" s="132" t="s">
        <v>456</v>
      </c>
      <c r="C32" s="9">
        <v>21815.7</v>
      </c>
      <c r="D32" s="9">
        <v>10106.34</v>
      </c>
      <c r="E32" s="9">
        <f t="shared" si="1"/>
        <v>31922.04</v>
      </c>
      <c r="F32" s="9">
        <v>31922.04</v>
      </c>
      <c r="G32" s="9">
        <v>31922.04</v>
      </c>
      <c r="H32" s="9">
        <f t="shared" si="2"/>
        <v>0</v>
      </c>
    </row>
    <row r="33" spans="2:8" ht="12.75">
      <c r="B33" s="132" t="s">
        <v>455</v>
      </c>
      <c r="C33" s="9">
        <v>0</v>
      </c>
      <c r="D33" s="9">
        <v>0</v>
      </c>
      <c r="E33" s="9">
        <f t="shared" si="1"/>
        <v>0</v>
      </c>
      <c r="F33" s="9">
        <v>0</v>
      </c>
      <c r="G33" s="9">
        <v>0</v>
      </c>
      <c r="H33" s="9">
        <f t="shared" si="2"/>
        <v>0</v>
      </c>
    </row>
    <row r="34" spans="2:8" ht="12.75">
      <c r="B34" s="132" t="s">
        <v>454</v>
      </c>
      <c r="C34" s="9">
        <v>20609.36</v>
      </c>
      <c r="D34" s="9">
        <v>0</v>
      </c>
      <c r="E34" s="9">
        <f t="shared" si="1"/>
        <v>20609.36</v>
      </c>
      <c r="F34" s="9">
        <v>0</v>
      </c>
      <c r="G34" s="9">
        <v>0</v>
      </c>
      <c r="H34" s="9">
        <f t="shared" si="2"/>
        <v>20609.36</v>
      </c>
    </row>
    <row r="35" spans="2:8" ht="12.75">
      <c r="B35" s="132" t="s">
        <v>453</v>
      </c>
      <c r="C35" s="9">
        <v>0</v>
      </c>
      <c r="D35" s="9">
        <v>0</v>
      </c>
      <c r="E35" s="9">
        <f t="shared" si="1"/>
        <v>0</v>
      </c>
      <c r="F35" s="9">
        <v>0</v>
      </c>
      <c r="G35" s="9">
        <v>0</v>
      </c>
      <c r="H35" s="9">
        <f t="shared" si="2"/>
        <v>0</v>
      </c>
    </row>
    <row r="36" spans="2:8" ht="12.75">
      <c r="B36" s="132" t="s">
        <v>452</v>
      </c>
      <c r="C36" s="9">
        <v>0</v>
      </c>
      <c r="D36" s="9">
        <v>0</v>
      </c>
      <c r="E36" s="9">
        <f t="shared" si="1"/>
        <v>0</v>
      </c>
      <c r="F36" s="9">
        <v>0</v>
      </c>
      <c r="G36" s="9">
        <v>0</v>
      </c>
      <c r="H36" s="9">
        <f t="shared" si="2"/>
        <v>0</v>
      </c>
    </row>
    <row r="37" spans="2:8" ht="12.75">
      <c r="B37" s="132" t="s">
        <v>451</v>
      </c>
      <c r="C37" s="9">
        <v>3084400.25</v>
      </c>
      <c r="D37" s="9">
        <v>-58500</v>
      </c>
      <c r="E37" s="9">
        <f t="shared" si="1"/>
        <v>3025900.25</v>
      </c>
      <c r="F37" s="9">
        <v>78221.12</v>
      </c>
      <c r="G37" s="9">
        <v>77293.12</v>
      </c>
      <c r="H37" s="9">
        <f t="shared" si="2"/>
        <v>2947679.13</v>
      </c>
    </row>
    <row r="38" spans="2:8" ht="12.75">
      <c r="B38" s="132" t="s">
        <v>450</v>
      </c>
      <c r="C38" s="9">
        <v>0</v>
      </c>
      <c r="D38" s="9">
        <v>0</v>
      </c>
      <c r="E38" s="9">
        <f t="shared" si="1"/>
        <v>0</v>
      </c>
      <c r="F38" s="9">
        <v>0</v>
      </c>
      <c r="G38" s="9">
        <v>0</v>
      </c>
      <c r="H38" s="9">
        <f t="shared" si="2"/>
        <v>0</v>
      </c>
    </row>
    <row r="39" spans="2:8" ht="12.75">
      <c r="B39" s="132" t="s">
        <v>449</v>
      </c>
      <c r="C39" s="9">
        <v>864276.82</v>
      </c>
      <c r="D39" s="9">
        <v>753404.62</v>
      </c>
      <c r="E39" s="9">
        <f t="shared" si="1"/>
        <v>1617681.44</v>
      </c>
      <c r="F39" s="9">
        <v>796180.53</v>
      </c>
      <c r="G39" s="9">
        <v>794580.53</v>
      </c>
      <c r="H39" s="9">
        <f t="shared" si="2"/>
        <v>821500.9099999999</v>
      </c>
    </row>
    <row r="40" spans="2:8" ht="12.75">
      <c r="B40" s="132" t="s">
        <v>448</v>
      </c>
      <c r="C40" s="9">
        <v>155249.98</v>
      </c>
      <c r="D40" s="9">
        <v>0</v>
      </c>
      <c r="E40" s="9">
        <f t="shared" si="1"/>
        <v>155249.98</v>
      </c>
      <c r="F40" s="9">
        <v>6720</v>
      </c>
      <c r="G40" s="9">
        <v>6720</v>
      </c>
      <c r="H40" s="9">
        <f t="shared" si="2"/>
        <v>148529.98</v>
      </c>
    </row>
    <row r="41" spans="2:8" ht="12.75">
      <c r="B41" s="132" t="s">
        <v>447</v>
      </c>
      <c r="C41" s="9">
        <v>178611.34</v>
      </c>
      <c r="D41" s="9">
        <v>0</v>
      </c>
      <c r="E41" s="9">
        <f t="shared" si="1"/>
        <v>178611.34</v>
      </c>
      <c r="F41" s="9">
        <v>5280</v>
      </c>
      <c r="G41" s="9">
        <v>5280</v>
      </c>
      <c r="H41" s="9">
        <f t="shared" si="2"/>
        <v>173331.34</v>
      </c>
    </row>
    <row r="42" spans="2:8" ht="12.75">
      <c r="B42" s="132" t="s">
        <v>446</v>
      </c>
      <c r="C42" s="9">
        <v>171506.62</v>
      </c>
      <c r="D42" s="9">
        <v>0</v>
      </c>
      <c r="E42" s="9">
        <f aca="true" t="shared" si="3" ref="E42:E73">C42+D42</f>
        <v>171506.62</v>
      </c>
      <c r="F42" s="9">
        <v>5760</v>
      </c>
      <c r="G42" s="9">
        <v>5760</v>
      </c>
      <c r="H42" s="9">
        <f aca="true" t="shared" si="4" ref="H42:H73">E42-F42</f>
        <v>165746.62</v>
      </c>
    </row>
    <row r="43" spans="2:8" ht="12.75">
      <c r="B43" s="132" t="s">
        <v>445</v>
      </c>
      <c r="C43" s="9">
        <v>150857.57</v>
      </c>
      <c r="D43" s="9">
        <v>0</v>
      </c>
      <c r="E43" s="9">
        <f t="shared" si="3"/>
        <v>150857.57</v>
      </c>
      <c r="F43" s="9">
        <v>6870</v>
      </c>
      <c r="G43" s="9">
        <v>6870</v>
      </c>
      <c r="H43" s="9">
        <f t="shared" si="4"/>
        <v>143987.57</v>
      </c>
    </row>
    <row r="44" spans="2:8" ht="12.75">
      <c r="B44" s="132" t="s">
        <v>444</v>
      </c>
      <c r="C44" s="9">
        <v>255721.46</v>
      </c>
      <c r="D44" s="9">
        <v>0</v>
      </c>
      <c r="E44" s="9">
        <f t="shared" si="3"/>
        <v>255721.46</v>
      </c>
      <c r="F44" s="9">
        <v>4320</v>
      </c>
      <c r="G44" s="9">
        <v>4320</v>
      </c>
      <c r="H44" s="9">
        <f t="shared" si="4"/>
        <v>251401.46</v>
      </c>
    </row>
    <row r="45" spans="2:8" ht="12.75">
      <c r="B45" s="132" t="s">
        <v>443</v>
      </c>
      <c r="C45" s="9">
        <v>158470.08</v>
      </c>
      <c r="D45" s="9">
        <v>0</v>
      </c>
      <c r="E45" s="9">
        <f t="shared" si="3"/>
        <v>158470.08</v>
      </c>
      <c r="F45" s="9">
        <v>5760</v>
      </c>
      <c r="G45" s="9">
        <v>5760</v>
      </c>
      <c r="H45" s="9">
        <f t="shared" si="4"/>
        <v>152710.08</v>
      </c>
    </row>
    <row r="46" spans="2:8" ht="12.75">
      <c r="B46" s="132" t="s">
        <v>442</v>
      </c>
      <c r="C46" s="9">
        <v>1188731.73</v>
      </c>
      <c r="D46" s="9">
        <v>0</v>
      </c>
      <c r="E46" s="9">
        <f t="shared" si="3"/>
        <v>1188731.73</v>
      </c>
      <c r="F46" s="9">
        <v>403062.04</v>
      </c>
      <c r="G46" s="9">
        <v>403062.04</v>
      </c>
      <c r="H46" s="9">
        <f t="shared" si="4"/>
        <v>785669.69</v>
      </c>
    </row>
    <row r="47" spans="2:8" ht="12.75">
      <c r="B47" s="132" t="s">
        <v>441</v>
      </c>
      <c r="C47" s="9">
        <v>22794</v>
      </c>
      <c r="D47" s="9">
        <v>0</v>
      </c>
      <c r="E47" s="9">
        <f t="shared" si="3"/>
        <v>22794</v>
      </c>
      <c r="F47" s="9">
        <v>6640</v>
      </c>
      <c r="G47" s="9">
        <v>6640</v>
      </c>
      <c r="H47" s="9">
        <f t="shared" si="4"/>
        <v>16154</v>
      </c>
    </row>
    <row r="48" spans="2:8" ht="12.75">
      <c r="B48" s="132" t="s">
        <v>440</v>
      </c>
      <c r="C48" s="9">
        <v>0</v>
      </c>
      <c r="D48" s="9">
        <v>0</v>
      </c>
      <c r="E48" s="9">
        <f t="shared" si="3"/>
        <v>0</v>
      </c>
      <c r="F48" s="9">
        <v>0</v>
      </c>
      <c r="G48" s="9">
        <v>0</v>
      </c>
      <c r="H48" s="9">
        <f t="shared" si="4"/>
        <v>0</v>
      </c>
    </row>
    <row r="49" spans="2:8" ht="12.75">
      <c r="B49" s="132" t="s">
        <v>439</v>
      </c>
      <c r="C49" s="9">
        <v>0</v>
      </c>
      <c r="D49" s="9">
        <v>0</v>
      </c>
      <c r="E49" s="9">
        <f t="shared" si="3"/>
        <v>0</v>
      </c>
      <c r="F49" s="9">
        <v>0</v>
      </c>
      <c r="G49" s="9">
        <v>0</v>
      </c>
      <c r="H49" s="9">
        <f t="shared" si="4"/>
        <v>0</v>
      </c>
    </row>
    <row r="50" spans="2:8" ht="12.75">
      <c r="B50" s="132" t="s">
        <v>438</v>
      </c>
      <c r="C50" s="9">
        <v>0</v>
      </c>
      <c r="D50" s="9">
        <v>0</v>
      </c>
      <c r="E50" s="9">
        <f t="shared" si="3"/>
        <v>0</v>
      </c>
      <c r="F50" s="9">
        <v>0</v>
      </c>
      <c r="G50" s="9">
        <v>0</v>
      </c>
      <c r="H50" s="9">
        <f t="shared" si="4"/>
        <v>0</v>
      </c>
    </row>
    <row r="51" spans="2:8" ht="12.75">
      <c r="B51" s="132" t="s">
        <v>437</v>
      </c>
      <c r="C51" s="9">
        <v>1650079.1</v>
      </c>
      <c r="D51" s="9">
        <v>0</v>
      </c>
      <c r="E51" s="9">
        <f t="shared" si="3"/>
        <v>1650079.1</v>
      </c>
      <c r="F51" s="9">
        <v>644999.71</v>
      </c>
      <c r="G51" s="9">
        <v>644999.71</v>
      </c>
      <c r="H51" s="9">
        <f t="shared" si="4"/>
        <v>1005079.3900000001</v>
      </c>
    </row>
    <row r="52" spans="2:8" ht="12.75">
      <c r="B52" s="132" t="s">
        <v>436</v>
      </c>
      <c r="C52" s="9">
        <v>358659.65</v>
      </c>
      <c r="D52" s="9">
        <v>0</v>
      </c>
      <c r="E52" s="9">
        <f t="shared" si="3"/>
        <v>358659.65</v>
      </c>
      <c r="F52" s="9">
        <v>43169.6</v>
      </c>
      <c r="G52" s="9">
        <v>43169.6</v>
      </c>
      <c r="H52" s="9">
        <f t="shared" si="4"/>
        <v>315490.05000000005</v>
      </c>
    </row>
    <row r="53" spans="2:8" ht="12.75">
      <c r="B53" s="132" t="s">
        <v>435</v>
      </c>
      <c r="C53" s="9">
        <v>392474.63</v>
      </c>
      <c r="D53" s="9">
        <v>0</v>
      </c>
      <c r="E53" s="9">
        <f t="shared" si="3"/>
        <v>392474.63</v>
      </c>
      <c r="F53" s="9">
        <v>1920</v>
      </c>
      <c r="G53" s="9">
        <v>1920</v>
      </c>
      <c r="H53" s="9">
        <f t="shared" si="4"/>
        <v>390554.63</v>
      </c>
    </row>
    <row r="54" spans="2:8" ht="25.5">
      <c r="B54" s="132" t="s">
        <v>434</v>
      </c>
      <c r="C54" s="9">
        <v>338637.13</v>
      </c>
      <c r="D54" s="9">
        <v>0</v>
      </c>
      <c r="E54" s="9">
        <f t="shared" si="3"/>
        <v>338637.13</v>
      </c>
      <c r="F54" s="9">
        <v>1920</v>
      </c>
      <c r="G54" s="9">
        <v>1920</v>
      </c>
      <c r="H54" s="9">
        <f t="shared" si="4"/>
        <v>336717.13</v>
      </c>
    </row>
    <row r="55" spans="2:8" ht="12.75">
      <c r="B55" s="132" t="s">
        <v>433</v>
      </c>
      <c r="C55" s="9">
        <v>326045.23</v>
      </c>
      <c r="D55" s="9">
        <v>0</v>
      </c>
      <c r="E55" s="9">
        <f t="shared" si="3"/>
        <v>326045.23</v>
      </c>
      <c r="F55" s="9">
        <v>9410.41</v>
      </c>
      <c r="G55" s="9">
        <v>9410.41</v>
      </c>
      <c r="H55" s="9">
        <f t="shared" si="4"/>
        <v>316634.82</v>
      </c>
    </row>
    <row r="56" spans="2:8" ht="12.75">
      <c r="B56" s="132" t="s">
        <v>432</v>
      </c>
      <c r="C56" s="9">
        <v>326045.23</v>
      </c>
      <c r="D56" s="9">
        <v>0</v>
      </c>
      <c r="E56" s="9">
        <f t="shared" si="3"/>
        <v>326045.23</v>
      </c>
      <c r="F56" s="9">
        <v>1920</v>
      </c>
      <c r="G56" s="9">
        <v>1920</v>
      </c>
      <c r="H56" s="9">
        <f t="shared" si="4"/>
        <v>324125.23</v>
      </c>
    </row>
    <row r="57" spans="2:8" ht="12.75">
      <c r="B57" s="132" t="s">
        <v>431</v>
      </c>
      <c r="C57" s="9">
        <v>187296.6</v>
      </c>
      <c r="D57" s="9">
        <v>0</v>
      </c>
      <c r="E57" s="9">
        <f t="shared" si="3"/>
        <v>187296.6</v>
      </c>
      <c r="F57" s="9">
        <v>1440</v>
      </c>
      <c r="G57" s="9">
        <v>1440</v>
      </c>
      <c r="H57" s="9">
        <f t="shared" si="4"/>
        <v>185856.6</v>
      </c>
    </row>
    <row r="58" spans="2:8" ht="12.75">
      <c r="B58" s="132" t="s">
        <v>430</v>
      </c>
      <c r="C58" s="9">
        <v>502207.32</v>
      </c>
      <c r="D58" s="9">
        <v>0</v>
      </c>
      <c r="E58" s="9">
        <f t="shared" si="3"/>
        <v>502207.32</v>
      </c>
      <c r="F58" s="9">
        <v>12000</v>
      </c>
      <c r="G58" s="9">
        <v>12000</v>
      </c>
      <c r="H58" s="9">
        <f t="shared" si="4"/>
        <v>490207.32</v>
      </c>
    </row>
    <row r="59" spans="2:8" ht="12.75">
      <c r="B59" s="132" t="s">
        <v>429</v>
      </c>
      <c r="C59" s="9">
        <v>905496.62</v>
      </c>
      <c r="D59" s="9">
        <v>0</v>
      </c>
      <c r="E59" s="9">
        <f t="shared" si="3"/>
        <v>905496.62</v>
      </c>
      <c r="F59" s="9">
        <v>334751.9</v>
      </c>
      <c r="G59" s="9">
        <v>334751.9</v>
      </c>
      <c r="H59" s="9">
        <f t="shared" si="4"/>
        <v>570744.72</v>
      </c>
    </row>
    <row r="60" spans="2:8" ht="12.75">
      <c r="B60" s="132" t="s">
        <v>428</v>
      </c>
      <c r="C60" s="9">
        <v>392795.66</v>
      </c>
      <c r="D60" s="9">
        <v>38696.19</v>
      </c>
      <c r="E60" s="9">
        <f t="shared" si="3"/>
        <v>431491.85</v>
      </c>
      <c r="F60" s="9">
        <v>50795.91</v>
      </c>
      <c r="G60" s="9">
        <v>50795.91</v>
      </c>
      <c r="H60" s="9">
        <f t="shared" si="4"/>
        <v>380695.93999999994</v>
      </c>
    </row>
    <row r="61" spans="2:8" ht="12.75">
      <c r="B61" s="132" t="s">
        <v>427</v>
      </c>
      <c r="C61" s="9">
        <v>2868351.29</v>
      </c>
      <c r="D61" s="9">
        <v>0</v>
      </c>
      <c r="E61" s="9">
        <f t="shared" si="3"/>
        <v>2868351.29</v>
      </c>
      <c r="F61" s="9">
        <v>1221893.55</v>
      </c>
      <c r="G61" s="9">
        <v>1221893.55</v>
      </c>
      <c r="H61" s="9">
        <f t="shared" si="4"/>
        <v>1646457.74</v>
      </c>
    </row>
    <row r="62" spans="2:8" ht="12.75">
      <c r="B62" s="132" t="s">
        <v>426</v>
      </c>
      <c r="C62" s="9">
        <v>2014084.38</v>
      </c>
      <c r="D62" s="9">
        <v>0</v>
      </c>
      <c r="E62" s="9">
        <f t="shared" si="3"/>
        <v>2014084.38</v>
      </c>
      <c r="F62" s="9">
        <v>85852.88</v>
      </c>
      <c r="G62" s="9">
        <v>81718.64</v>
      </c>
      <c r="H62" s="9">
        <f t="shared" si="4"/>
        <v>1928231.5</v>
      </c>
    </row>
    <row r="63" spans="2:8" ht="12.75">
      <c r="B63" s="132" t="s">
        <v>425</v>
      </c>
      <c r="C63" s="9">
        <v>73552.79</v>
      </c>
      <c r="D63" s="9">
        <v>0</v>
      </c>
      <c r="E63" s="9">
        <f t="shared" si="3"/>
        <v>73552.79</v>
      </c>
      <c r="F63" s="9">
        <v>0</v>
      </c>
      <c r="G63" s="9">
        <v>0</v>
      </c>
      <c r="H63" s="9">
        <f t="shared" si="4"/>
        <v>73552.79</v>
      </c>
    </row>
    <row r="64" spans="2:8" ht="12.75">
      <c r="B64" s="132" t="s">
        <v>424</v>
      </c>
      <c r="C64" s="9">
        <v>252704.12</v>
      </c>
      <c r="D64" s="9">
        <v>0</v>
      </c>
      <c r="E64" s="9">
        <f t="shared" si="3"/>
        <v>252704.12</v>
      </c>
      <c r="F64" s="9">
        <v>0</v>
      </c>
      <c r="G64" s="9">
        <v>0</v>
      </c>
      <c r="H64" s="9">
        <f t="shared" si="4"/>
        <v>252704.12</v>
      </c>
    </row>
    <row r="65" spans="2:8" ht="12.75">
      <c r="B65" s="132" t="s">
        <v>423</v>
      </c>
      <c r="C65" s="9">
        <v>2069802.12</v>
      </c>
      <c r="D65" s="9">
        <v>0</v>
      </c>
      <c r="E65" s="9">
        <f t="shared" si="3"/>
        <v>2069802.12</v>
      </c>
      <c r="F65" s="9">
        <v>1063354.6</v>
      </c>
      <c r="G65" s="9">
        <v>1060781.72</v>
      </c>
      <c r="H65" s="9">
        <f t="shared" si="4"/>
        <v>1006447.52</v>
      </c>
    </row>
    <row r="66" spans="2:8" ht="12.75">
      <c r="B66" s="132" t="s">
        <v>422</v>
      </c>
      <c r="C66" s="9">
        <v>10700</v>
      </c>
      <c r="D66" s="9">
        <v>0</v>
      </c>
      <c r="E66" s="9">
        <f t="shared" si="3"/>
        <v>10700</v>
      </c>
      <c r="F66" s="9">
        <v>0</v>
      </c>
      <c r="G66" s="9">
        <v>0</v>
      </c>
      <c r="H66" s="9">
        <f t="shared" si="4"/>
        <v>10700</v>
      </c>
    </row>
    <row r="67" spans="2:8" ht="12.75">
      <c r="B67" s="132" t="s">
        <v>421</v>
      </c>
      <c r="C67" s="9">
        <v>116612.76</v>
      </c>
      <c r="D67" s="9">
        <v>1237781.69</v>
      </c>
      <c r="E67" s="9">
        <f t="shared" si="3"/>
        <v>1354394.45</v>
      </c>
      <c r="F67" s="9">
        <v>1022780.57</v>
      </c>
      <c r="G67" s="9">
        <v>1022780.57</v>
      </c>
      <c r="H67" s="9">
        <f t="shared" si="4"/>
        <v>331613.88</v>
      </c>
    </row>
    <row r="68" spans="2:8" ht="12.75">
      <c r="B68" s="132" t="s">
        <v>420</v>
      </c>
      <c r="C68" s="9">
        <v>0</v>
      </c>
      <c r="D68" s="9">
        <v>0</v>
      </c>
      <c r="E68" s="9">
        <f t="shared" si="3"/>
        <v>0</v>
      </c>
      <c r="F68" s="9">
        <v>0</v>
      </c>
      <c r="G68" s="9">
        <v>0</v>
      </c>
      <c r="H68" s="9">
        <f t="shared" si="4"/>
        <v>0</v>
      </c>
    </row>
    <row r="69" spans="2:8" ht="12.75">
      <c r="B69" s="132" t="s">
        <v>419</v>
      </c>
      <c r="C69" s="9">
        <v>0</v>
      </c>
      <c r="D69" s="9">
        <v>0</v>
      </c>
      <c r="E69" s="9">
        <f t="shared" si="3"/>
        <v>0</v>
      </c>
      <c r="F69" s="9">
        <v>0</v>
      </c>
      <c r="G69" s="9">
        <v>0</v>
      </c>
      <c r="H69" s="9">
        <f t="shared" si="4"/>
        <v>0</v>
      </c>
    </row>
    <row r="70" spans="2:8" ht="12.75">
      <c r="B70" s="132" t="s">
        <v>418</v>
      </c>
      <c r="C70" s="9">
        <v>0</v>
      </c>
      <c r="D70" s="9">
        <v>0</v>
      </c>
      <c r="E70" s="9">
        <f t="shared" si="3"/>
        <v>0</v>
      </c>
      <c r="F70" s="9">
        <v>0</v>
      </c>
      <c r="G70" s="9">
        <v>0</v>
      </c>
      <c r="H70" s="9">
        <f t="shared" si="4"/>
        <v>0</v>
      </c>
    </row>
    <row r="71" spans="2:8" ht="12.75">
      <c r="B71" s="132" t="s">
        <v>417</v>
      </c>
      <c r="C71" s="9">
        <v>1505603.14</v>
      </c>
      <c r="D71" s="9">
        <v>0</v>
      </c>
      <c r="E71" s="9">
        <f t="shared" si="3"/>
        <v>1505603.14</v>
      </c>
      <c r="F71" s="9">
        <v>849092.5</v>
      </c>
      <c r="G71" s="9">
        <v>631962.54</v>
      </c>
      <c r="H71" s="9">
        <f t="shared" si="4"/>
        <v>656510.6399999999</v>
      </c>
    </row>
    <row r="72" spans="2:8" ht="12.75">
      <c r="B72" s="132" t="s">
        <v>416</v>
      </c>
      <c r="C72" s="9">
        <v>0</v>
      </c>
      <c r="D72" s="9">
        <v>0</v>
      </c>
      <c r="E72" s="9">
        <f t="shared" si="3"/>
        <v>0</v>
      </c>
      <c r="F72" s="9">
        <v>0</v>
      </c>
      <c r="G72" s="9">
        <v>0</v>
      </c>
      <c r="H72" s="9">
        <f t="shared" si="4"/>
        <v>0</v>
      </c>
    </row>
    <row r="73" spans="2:8" ht="12.75">
      <c r="B73" s="132" t="s">
        <v>415</v>
      </c>
      <c r="C73" s="9">
        <v>0</v>
      </c>
      <c r="D73" s="9">
        <v>0</v>
      </c>
      <c r="E73" s="9">
        <f t="shared" si="3"/>
        <v>0</v>
      </c>
      <c r="F73" s="9">
        <v>0</v>
      </c>
      <c r="G73" s="9">
        <v>0</v>
      </c>
      <c r="H73" s="9">
        <f t="shared" si="4"/>
        <v>0</v>
      </c>
    </row>
    <row r="74" spans="2:8" ht="12.75">
      <c r="B74" s="132" t="s">
        <v>414</v>
      </c>
      <c r="C74" s="9">
        <v>0</v>
      </c>
      <c r="D74" s="9">
        <v>0</v>
      </c>
      <c r="E74" s="9">
        <f aca="true" t="shared" si="5" ref="E74:E93">C74+D74</f>
        <v>0</v>
      </c>
      <c r="F74" s="9">
        <v>0</v>
      </c>
      <c r="G74" s="9">
        <v>0</v>
      </c>
      <c r="H74" s="9">
        <f aca="true" t="shared" si="6" ref="H74:H93">E74-F74</f>
        <v>0</v>
      </c>
    </row>
    <row r="75" spans="2:8" ht="12.75">
      <c r="B75" s="132" t="s">
        <v>413</v>
      </c>
      <c r="C75" s="9">
        <v>0</v>
      </c>
      <c r="D75" s="9">
        <v>0</v>
      </c>
      <c r="E75" s="9">
        <f t="shared" si="5"/>
        <v>0</v>
      </c>
      <c r="F75" s="9">
        <v>0</v>
      </c>
      <c r="G75" s="9">
        <v>0</v>
      </c>
      <c r="H75" s="9">
        <f t="shared" si="6"/>
        <v>0</v>
      </c>
    </row>
    <row r="76" spans="2:8" ht="12.75">
      <c r="B76" s="132" t="s">
        <v>412</v>
      </c>
      <c r="C76" s="9">
        <v>0</v>
      </c>
      <c r="D76" s="9">
        <v>0</v>
      </c>
      <c r="E76" s="9">
        <f t="shared" si="5"/>
        <v>0</v>
      </c>
      <c r="F76" s="9">
        <v>0</v>
      </c>
      <c r="G76" s="9">
        <v>0</v>
      </c>
      <c r="H76" s="9">
        <f t="shared" si="6"/>
        <v>0</v>
      </c>
    </row>
    <row r="77" spans="2:8" ht="25.5">
      <c r="B77" s="132" t="s">
        <v>411</v>
      </c>
      <c r="C77" s="9">
        <v>0</v>
      </c>
      <c r="D77" s="9">
        <v>0</v>
      </c>
      <c r="E77" s="9">
        <f t="shared" si="5"/>
        <v>0</v>
      </c>
      <c r="F77" s="9">
        <v>0</v>
      </c>
      <c r="G77" s="9">
        <v>0</v>
      </c>
      <c r="H77" s="9">
        <f t="shared" si="6"/>
        <v>0</v>
      </c>
    </row>
    <row r="78" spans="2:8" ht="12.75">
      <c r="B78" s="132" t="s">
        <v>410</v>
      </c>
      <c r="C78" s="9">
        <v>0</v>
      </c>
      <c r="D78" s="9">
        <v>0</v>
      </c>
      <c r="E78" s="9">
        <f t="shared" si="5"/>
        <v>0</v>
      </c>
      <c r="F78" s="9">
        <v>0</v>
      </c>
      <c r="G78" s="9">
        <v>0</v>
      </c>
      <c r="H78" s="9">
        <f t="shared" si="6"/>
        <v>0</v>
      </c>
    </row>
    <row r="79" spans="2:8" ht="12.75">
      <c r="B79" s="132" t="s">
        <v>409</v>
      </c>
      <c r="C79" s="9">
        <v>0</v>
      </c>
      <c r="D79" s="9">
        <v>0</v>
      </c>
      <c r="E79" s="9">
        <f t="shared" si="5"/>
        <v>0</v>
      </c>
      <c r="F79" s="9">
        <v>0</v>
      </c>
      <c r="G79" s="9">
        <v>0</v>
      </c>
      <c r="H79" s="9">
        <f t="shared" si="6"/>
        <v>0</v>
      </c>
    </row>
    <row r="80" spans="2:8" ht="25.5">
      <c r="B80" s="132" t="s">
        <v>408</v>
      </c>
      <c r="C80" s="9">
        <v>0</v>
      </c>
      <c r="D80" s="9">
        <v>0</v>
      </c>
      <c r="E80" s="9">
        <f t="shared" si="5"/>
        <v>0</v>
      </c>
      <c r="F80" s="9">
        <v>0</v>
      </c>
      <c r="G80" s="9">
        <v>0</v>
      </c>
      <c r="H80" s="9">
        <f t="shared" si="6"/>
        <v>0</v>
      </c>
    </row>
    <row r="81" spans="2:8" ht="12.75">
      <c r="B81" s="132" t="s">
        <v>407</v>
      </c>
      <c r="C81" s="9">
        <v>0</v>
      </c>
      <c r="D81" s="9">
        <v>0</v>
      </c>
      <c r="E81" s="9">
        <f t="shared" si="5"/>
        <v>0</v>
      </c>
      <c r="F81" s="9">
        <v>0</v>
      </c>
      <c r="G81" s="9">
        <v>0</v>
      </c>
      <c r="H81" s="9">
        <f t="shared" si="6"/>
        <v>0</v>
      </c>
    </row>
    <row r="82" spans="2:8" ht="25.5">
      <c r="B82" s="132" t="s">
        <v>406</v>
      </c>
      <c r="C82" s="9">
        <v>0</v>
      </c>
      <c r="D82" s="9">
        <v>0</v>
      </c>
      <c r="E82" s="9">
        <f t="shared" si="5"/>
        <v>0</v>
      </c>
      <c r="F82" s="9">
        <v>0</v>
      </c>
      <c r="G82" s="9">
        <v>0</v>
      </c>
      <c r="H82" s="9">
        <f t="shared" si="6"/>
        <v>0</v>
      </c>
    </row>
    <row r="83" spans="2:8" ht="12.75">
      <c r="B83" s="132" t="s">
        <v>405</v>
      </c>
      <c r="C83" s="9">
        <v>0</v>
      </c>
      <c r="D83" s="9">
        <v>0</v>
      </c>
      <c r="E83" s="9">
        <f t="shared" si="5"/>
        <v>0</v>
      </c>
      <c r="F83" s="9">
        <v>0</v>
      </c>
      <c r="G83" s="9">
        <v>0</v>
      </c>
      <c r="H83" s="9">
        <f t="shared" si="6"/>
        <v>0</v>
      </c>
    </row>
    <row r="84" spans="2:8" ht="12.75">
      <c r="B84" s="132" t="s">
        <v>404</v>
      </c>
      <c r="C84" s="9">
        <v>0</v>
      </c>
      <c r="D84" s="9">
        <v>0</v>
      </c>
      <c r="E84" s="9">
        <f t="shared" si="5"/>
        <v>0</v>
      </c>
      <c r="F84" s="9">
        <v>0</v>
      </c>
      <c r="G84" s="9">
        <v>0</v>
      </c>
      <c r="H84" s="9">
        <f t="shared" si="6"/>
        <v>0</v>
      </c>
    </row>
    <row r="85" spans="2:8" ht="25.5">
      <c r="B85" s="132" t="s">
        <v>403</v>
      </c>
      <c r="C85" s="9">
        <v>0</v>
      </c>
      <c r="D85" s="9">
        <v>0</v>
      </c>
      <c r="E85" s="9">
        <f t="shared" si="5"/>
        <v>0</v>
      </c>
      <c r="F85" s="9">
        <v>0</v>
      </c>
      <c r="G85" s="9">
        <v>0</v>
      </c>
      <c r="H85" s="9">
        <f t="shared" si="6"/>
        <v>0</v>
      </c>
    </row>
    <row r="86" spans="2:8" ht="25.5">
      <c r="B86" s="132" t="s">
        <v>402</v>
      </c>
      <c r="C86" s="9">
        <v>0</v>
      </c>
      <c r="D86" s="9">
        <v>7263926.28</v>
      </c>
      <c r="E86" s="9">
        <f t="shared" si="5"/>
        <v>7263926.28</v>
      </c>
      <c r="F86" s="9">
        <v>0</v>
      </c>
      <c r="G86" s="9">
        <v>0</v>
      </c>
      <c r="H86" s="9">
        <f t="shared" si="6"/>
        <v>7263926.28</v>
      </c>
    </row>
    <row r="87" spans="2:8" ht="25.5">
      <c r="B87" s="132" t="s">
        <v>401</v>
      </c>
      <c r="C87" s="9">
        <v>0</v>
      </c>
      <c r="D87" s="9">
        <v>0</v>
      </c>
      <c r="E87" s="9">
        <f t="shared" si="5"/>
        <v>0</v>
      </c>
      <c r="F87" s="9">
        <v>0</v>
      </c>
      <c r="G87" s="9">
        <v>0</v>
      </c>
      <c r="H87" s="9">
        <f t="shared" si="6"/>
        <v>0</v>
      </c>
    </row>
    <row r="88" spans="2:8" ht="25.5">
      <c r="B88" s="132" t="s">
        <v>400</v>
      </c>
      <c r="C88" s="9">
        <v>0</v>
      </c>
      <c r="D88" s="9">
        <v>0</v>
      </c>
      <c r="E88" s="9">
        <f t="shared" si="5"/>
        <v>0</v>
      </c>
      <c r="F88" s="9">
        <v>0</v>
      </c>
      <c r="G88" s="9">
        <v>0</v>
      </c>
      <c r="H88" s="9">
        <f t="shared" si="6"/>
        <v>0</v>
      </c>
    </row>
    <row r="89" spans="2:8" ht="25.5">
      <c r="B89" s="132" t="s">
        <v>399</v>
      </c>
      <c r="C89" s="9">
        <v>0</v>
      </c>
      <c r="D89" s="9">
        <v>0</v>
      </c>
      <c r="E89" s="9">
        <f t="shared" si="5"/>
        <v>0</v>
      </c>
      <c r="F89" s="9">
        <v>0</v>
      </c>
      <c r="G89" s="9">
        <v>0</v>
      </c>
      <c r="H89" s="9">
        <f t="shared" si="6"/>
        <v>0</v>
      </c>
    </row>
    <row r="90" spans="2:8" ht="25.5">
      <c r="B90" s="132" t="s">
        <v>398</v>
      </c>
      <c r="C90" s="9">
        <v>0</v>
      </c>
      <c r="D90" s="9">
        <v>0</v>
      </c>
      <c r="E90" s="9">
        <f t="shared" si="5"/>
        <v>0</v>
      </c>
      <c r="F90" s="9">
        <v>0</v>
      </c>
      <c r="G90" s="9">
        <v>0</v>
      </c>
      <c r="H90" s="9">
        <f t="shared" si="6"/>
        <v>0</v>
      </c>
    </row>
    <row r="91" spans="2:8" ht="25.5">
      <c r="B91" s="132" t="s">
        <v>397</v>
      </c>
      <c r="C91" s="9">
        <v>0</v>
      </c>
      <c r="D91" s="9">
        <v>0</v>
      </c>
      <c r="E91" s="9">
        <f t="shared" si="5"/>
        <v>0</v>
      </c>
      <c r="F91" s="9">
        <v>0</v>
      </c>
      <c r="G91" s="9">
        <v>0</v>
      </c>
      <c r="H91" s="9">
        <f t="shared" si="6"/>
        <v>0</v>
      </c>
    </row>
    <row r="92" spans="2:8" ht="12.75">
      <c r="B92" s="132" t="s">
        <v>396</v>
      </c>
      <c r="C92" s="9">
        <v>0</v>
      </c>
      <c r="D92" s="9">
        <v>0</v>
      </c>
      <c r="E92" s="9">
        <f t="shared" si="5"/>
        <v>0</v>
      </c>
      <c r="F92" s="9">
        <v>0</v>
      </c>
      <c r="G92" s="9">
        <v>0</v>
      </c>
      <c r="H92" s="9">
        <f t="shared" si="6"/>
        <v>0</v>
      </c>
    </row>
    <row r="93" spans="2:8" ht="12.75">
      <c r="B93" s="132" t="s">
        <v>395</v>
      </c>
      <c r="C93" s="9">
        <v>5200000</v>
      </c>
      <c r="D93" s="9">
        <v>0</v>
      </c>
      <c r="E93" s="9">
        <f t="shared" si="5"/>
        <v>5200000</v>
      </c>
      <c r="F93" s="9">
        <v>184788.08</v>
      </c>
      <c r="G93" s="9">
        <v>156837.07</v>
      </c>
      <c r="H93" s="9">
        <f t="shared" si="6"/>
        <v>5015211.92</v>
      </c>
    </row>
    <row r="94" spans="2:8" s="131" customFormat="1" ht="12.75">
      <c r="B94" s="136" t="s">
        <v>479</v>
      </c>
      <c r="C94" s="135">
        <f aca="true" t="shared" si="7" ref="C94:H94">SUM(C95:C178)</f>
        <v>5566044996</v>
      </c>
      <c r="D94" s="135">
        <f t="shared" si="7"/>
        <v>140767769.62000003</v>
      </c>
      <c r="E94" s="135">
        <f t="shared" si="7"/>
        <v>5706812765.62</v>
      </c>
      <c r="F94" s="135">
        <f t="shared" si="7"/>
        <v>3091354235.5500007</v>
      </c>
      <c r="G94" s="135">
        <f t="shared" si="7"/>
        <v>3053865578.1499996</v>
      </c>
      <c r="H94" s="135">
        <f t="shared" si="7"/>
        <v>2615458530.0700006</v>
      </c>
    </row>
    <row r="95" spans="2:8" ht="12.75">
      <c r="B95" s="133" t="s">
        <v>478</v>
      </c>
      <c r="C95" s="134">
        <v>950566.16</v>
      </c>
      <c r="D95" s="134">
        <v>-380277.97</v>
      </c>
      <c r="E95" s="134">
        <f aca="true" t="shared" si="8" ref="E95:E126">C95+D95</f>
        <v>570288.1900000001</v>
      </c>
      <c r="F95" s="134">
        <v>181585.01</v>
      </c>
      <c r="G95" s="134">
        <v>169008.52</v>
      </c>
      <c r="H95" s="90">
        <f aca="true" t="shared" si="9" ref="H95:H126">E95-F95</f>
        <v>388703.18000000005</v>
      </c>
    </row>
    <row r="96" spans="2:8" ht="12.75">
      <c r="B96" s="133" t="s">
        <v>477</v>
      </c>
      <c r="C96" s="134">
        <v>308659.86</v>
      </c>
      <c r="D96" s="134">
        <v>-100000</v>
      </c>
      <c r="E96" s="134">
        <f t="shared" si="8"/>
        <v>208659.86</v>
      </c>
      <c r="F96" s="134">
        <v>21173.57</v>
      </c>
      <c r="G96" s="134">
        <v>18709.51</v>
      </c>
      <c r="H96" s="90">
        <f t="shared" si="9"/>
        <v>187486.28999999998</v>
      </c>
    </row>
    <row r="97" spans="2:8" ht="12.75">
      <c r="B97" s="133" t="s">
        <v>476</v>
      </c>
      <c r="C97" s="134">
        <v>276434.75</v>
      </c>
      <c r="D97" s="134">
        <v>0</v>
      </c>
      <c r="E97" s="134">
        <f t="shared" si="8"/>
        <v>276434.75</v>
      </c>
      <c r="F97" s="134">
        <v>135372.62</v>
      </c>
      <c r="G97" s="134">
        <v>73239.41</v>
      </c>
      <c r="H97" s="90">
        <f t="shared" si="9"/>
        <v>141062.13</v>
      </c>
    </row>
    <row r="98" spans="2:8" ht="12.75">
      <c r="B98" s="133" t="s">
        <v>475</v>
      </c>
      <c r="C98" s="134">
        <v>0</v>
      </c>
      <c r="D98" s="134">
        <v>0</v>
      </c>
      <c r="E98" s="134">
        <f t="shared" si="8"/>
        <v>0</v>
      </c>
      <c r="F98" s="134">
        <v>0</v>
      </c>
      <c r="G98" s="134">
        <v>0</v>
      </c>
      <c r="H98" s="90">
        <f t="shared" si="9"/>
        <v>0</v>
      </c>
    </row>
    <row r="99" spans="2:8" ht="12.75">
      <c r="B99" s="133" t="s">
        <v>474</v>
      </c>
      <c r="C99" s="9">
        <v>27702</v>
      </c>
      <c r="D99" s="9">
        <v>0</v>
      </c>
      <c r="E99" s="9">
        <f t="shared" si="8"/>
        <v>27702</v>
      </c>
      <c r="F99" s="9">
        <v>6011.39</v>
      </c>
      <c r="G99" s="9">
        <v>5335.05</v>
      </c>
      <c r="H99" s="90">
        <f t="shared" si="9"/>
        <v>21690.61</v>
      </c>
    </row>
    <row r="100" spans="2:8" ht="12.75">
      <c r="B100" s="133" t="s">
        <v>473</v>
      </c>
      <c r="C100" s="9">
        <v>350174.75</v>
      </c>
      <c r="D100" s="9">
        <v>4818</v>
      </c>
      <c r="E100" s="9">
        <f t="shared" si="8"/>
        <v>354992.75</v>
      </c>
      <c r="F100" s="9">
        <v>114916.94</v>
      </c>
      <c r="G100" s="9">
        <v>112697.82</v>
      </c>
      <c r="H100" s="90">
        <f t="shared" si="9"/>
        <v>240075.81</v>
      </c>
    </row>
    <row r="101" spans="2:8" ht="12.75">
      <c r="B101" s="133" t="s">
        <v>472</v>
      </c>
      <c r="C101" s="9">
        <v>23007</v>
      </c>
      <c r="D101" s="9">
        <v>0</v>
      </c>
      <c r="E101" s="9">
        <f t="shared" si="8"/>
        <v>23007</v>
      </c>
      <c r="F101" s="9">
        <v>11565.04</v>
      </c>
      <c r="G101" s="9">
        <v>9586.1</v>
      </c>
      <c r="H101" s="90">
        <f t="shared" si="9"/>
        <v>11441.96</v>
      </c>
    </row>
    <row r="102" spans="2:8" ht="12.75">
      <c r="B102" s="133" t="s">
        <v>471</v>
      </c>
      <c r="C102" s="9">
        <v>3660601.93</v>
      </c>
      <c r="D102" s="9">
        <v>829744</v>
      </c>
      <c r="E102" s="9">
        <f t="shared" si="8"/>
        <v>4490345.93</v>
      </c>
      <c r="F102" s="9">
        <v>2418633.19</v>
      </c>
      <c r="G102" s="9">
        <v>2145556.69</v>
      </c>
      <c r="H102" s="90">
        <f t="shared" si="9"/>
        <v>2071712.7399999998</v>
      </c>
    </row>
    <row r="103" spans="2:8" ht="12.75">
      <c r="B103" s="132" t="s">
        <v>470</v>
      </c>
      <c r="C103" s="9">
        <v>1083212.84</v>
      </c>
      <c r="D103" s="9">
        <v>-1083212.84</v>
      </c>
      <c r="E103" s="9">
        <f t="shared" si="8"/>
        <v>0</v>
      </c>
      <c r="F103" s="9">
        <v>0</v>
      </c>
      <c r="G103" s="9">
        <v>0</v>
      </c>
      <c r="H103" s="90">
        <f t="shared" si="9"/>
        <v>0</v>
      </c>
    </row>
    <row r="104" spans="2:8" ht="12.75">
      <c r="B104" s="132" t="s">
        <v>469</v>
      </c>
      <c r="C104" s="9">
        <v>107214.8</v>
      </c>
      <c r="D104" s="9">
        <v>0</v>
      </c>
      <c r="E104" s="9">
        <f t="shared" si="8"/>
        <v>107214.8</v>
      </c>
      <c r="F104" s="9">
        <v>19794.16</v>
      </c>
      <c r="G104" s="9">
        <v>16770.29</v>
      </c>
      <c r="H104" s="90">
        <f t="shared" si="9"/>
        <v>87420.64</v>
      </c>
    </row>
    <row r="105" spans="2:8" ht="12.75">
      <c r="B105" s="132" t="s">
        <v>468</v>
      </c>
      <c r="C105" s="9">
        <v>48621.13</v>
      </c>
      <c r="D105" s="9">
        <v>0</v>
      </c>
      <c r="E105" s="9">
        <f t="shared" si="8"/>
        <v>48621.13</v>
      </c>
      <c r="F105" s="9">
        <v>11262.09</v>
      </c>
      <c r="G105" s="9">
        <v>9414.94</v>
      </c>
      <c r="H105" s="90">
        <f t="shared" si="9"/>
        <v>37359.03999999999</v>
      </c>
    </row>
    <row r="106" spans="2:8" ht="12.75">
      <c r="B106" s="132" t="s">
        <v>467</v>
      </c>
      <c r="C106" s="9">
        <v>40189</v>
      </c>
      <c r="D106" s="9">
        <v>20089.81</v>
      </c>
      <c r="E106" s="9">
        <f t="shared" si="8"/>
        <v>60278.81</v>
      </c>
      <c r="F106" s="9">
        <v>41381.67</v>
      </c>
      <c r="G106" s="9">
        <v>38096.12</v>
      </c>
      <c r="H106" s="90">
        <f t="shared" si="9"/>
        <v>18897.14</v>
      </c>
    </row>
    <row r="107" spans="2:8" ht="12.75">
      <c r="B107" s="132" t="s">
        <v>466</v>
      </c>
      <c r="C107" s="9">
        <v>32412620.69</v>
      </c>
      <c r="D107" s="9">
        <v>0</v>
      </c>
      <c r="E107" s="9">
        <f t="shared" si="8"/>
        <v>32412620.69</v>
      </c>
      <c r="F107" s="9">
        <v>6723148.81</v>
      </c>
      <c r="G107" s="9">
        <v>6721906.77</v>
      </c>
      <c r="H107" s="90">
        <f t="shared" si="9"/>
        <v>25689471.880000003</v>
      </c>
    </row>
    <row r="108" spans="2:8" ht="12.75">
      <c r="B108" s="132" t="s">
        <v>465</v>
      </c>
      <c r="C108" s="9">
        <v>104629.45</v>
      </c>
      <c r="D108" s="9">
        <v>1367.41</v>
      </c>
      <c r="E108" s="9">
        <f t="shared" si="8"/>
        <v>105996.86</v>
      </c>
      <c r="F108" s="9">
        <v>1367.41</v>
      </c>
      <c r="G108" s="9">
        <v>1367.41</v>
      </c>
      <c r="H108" s="90">
        <f t="shared" si="9"/>
        <v>104629.45</v>
      </c>
    </row>
    <row r="109" spans="2:8" ht="12.75">
      <c r="B109" s="132" t="s">
        <v>464</v>
      </c>
      <c r="C109" s="9">
        <v>128713.8</v>
      </c>
      <c r="D109" s="9">
        <v>0</v>
      </c>
      <c r="E109" s="9">
        <f t="shared" si="8"/>
        <v>128713.8</v>
      </c>
      <c r="F109" s="9">
        <v>45624.49</v>
      </c>
      <c r="G109" s="9">
        <v>41168.83</v>
      </c>
      <c r="H109" s="90">
        <f t="shared" si="9"/>
        <v>83089.31</v>
      </c>
    </row>
    <row r="110" spans="2:8" ht="12.75">
      <c r="B110" s="132" t="s">
        <v>463</v>
      </c>
      <c r="C110" s="9">
        <v>671002.23</v>
      </c>
      <c r="D110" s="9">
        <v>-12079.78</v>
      </c>
      <c r="E110" s="9">
        <f t="shared" si="8"/>
        <v>658922.45</v>
      </c>
      <c r="F110" s="9">
        <v>15809.96</v>
      </c>
      <c r="G110" s="9">
        <v>13138.82</v>
      </c>
      <c r="H110" s="90">
        <f t="shared" si="9"/>
        <v>643112.49</v>
      </c>
    </row>
    <row r="111" spans="2:8" ht="12.75">
      <c r="B111" s="132" t="s">
        <v>462</v>
      </c>
      <c r="C111" s="9">
        <v>378534278.03</v>
      </c>
      <c r="D111" s="9">
        <v>-29311686.04</v>
      </c>
      <c r="E111" s="9">
        <f t="shared" si="8"/>
        <v>349222591.98999995</v>
      </c>
      <c r="F111" s="9">
        <v>177962990.12</v>
      </c>
      <c r="G111" s="9">
        <v>158862123.01</v>
      </c>
      <c r="H111" s="90">
        <f t="shared" si="9"/>
        <v>171259601.86999995</v>
      </c>
    </row>
    <row r="112" spans="2:8" ht="12.75">
      <c r="B112" s="132" t="s">
        <v>461</v>
      </c>
      <c r="C112" s="9">
        <v>854983.02</v>
      </c>
      <c r="D112" s="9">
        <v>1537</v>
      </c>
      <c r="E112" s="9">
        <f t="shared" si="8"/>
        <v>856520.02</v>
      </c>
      <c r="F112" s="9">
        <v>39106.2</v>
      </c>
      <c r="G112" s="9">
        <v>34337.12</v>
      </c>
      <c r="H112" s="90">
        <f t="shared" si="9"/>
        <v>817413.8200000001</v>
      </c>
    </row>
    <row r="113" spans="2:8" ht="12.75">
      <c r="B113" s="132" t="s">
        <v>460</v>
      </c>
      <c r="C113" s="9">
        <v>22190271.25</v>
      </c>
      <c r="D113" s="9">
        <v>-4041355.8</v>
      </c>
      <c r="E113" s="9">
        <f t="shared" si="8"/>
        <v>18148915.45</v>
      </c>
      <c r="F113" s="9">
        <v>1465487.29</v>
      </c>
      <c r="G113" s="9">
        <v>1411672.97</v>
      </c>
      <c r="H113" s="90">
        <f t="shared" si="9"/>
        <v>16683428.16</v>
      </c>
    </row>
    <row r="114" spans="2:8" ht="12.75">
      <c r="B114" s="132" t="s">
        <v>459</v>
      </c>
      <c r="C114" s="9">
        <v>108474.32</v>
      </c>
      <c r="D114" s="9">
        <v>0</v>
      </c>
      <c r="E114" s="9">
        <f t="shared" si="8"/>
        <v>108474.32</v>
      </c>
      <c r="F114" s="9">
        <v>10967.6</v>
      </c>
      <c r="G114" s="9">
        <v>9132.41</v>
      </c>
      <c r="H114" s="90">
        <f t="shared" si="9"/>
        <v>97506.72</v>
      </c>
    </row>
    <row r="115" spans="2:8" ht="12.75">
      <c r="B115" s="132" t="s">
        <v>458</v>
      </c>
      <c r="C115" s="9">
        <v>2320170.11</v>
      </c>
      <c r="D115" s="9">
        <v>-945822.8</v>
      </c>
      <c r="E115" s="9">
        <f t="shared" si="8"/>
        <v>1374347.3099999998</v>
      </c>
      <c r="F115" s="9">
        <v>86095.93</v>
      </c>
      <c r="G115" s="9">
        <v>71926.17</v>
      </c>
      <c r="H115" s="90">
        <f t="shared" si="9"/>
        <v>1288251.38</v>
      </c>
    </row>
    <row r="116" spans="2:8" ht="12.75">
      <c r="B116" s="132" t="s">
        <v>457</v>
      </c>
      <c r="C116" s="9">
        <v>154122.77</v>
      </c>
      <c r="D116" s="9">
        <v>0</v>
      </c>
      <c r="E116" s="9">
        <f t="shared" si="8"/>
        <v>154122.77</v>
      </c>
      <c r="F116" s="9">
        <v>12042.07</v>
      </c>
      <c r="G116" s="9">
        <v>10202.17</v>
      </c>
      <c r="H116" s="90">
        <f t="shared" si="9"/>
        <v>142080.69999999998</v>
      </c>
    </row>
    <row r="117" spans="2:8" ht="12.75">
      <c r="B117" s="132" t="s">
        <v>456</v>
      </c>
      <c r="C117" s="9">
        <v>1013318.28</v>
      </c>
      <c r="D117" s="9">
        <v>0</v>
      </c>
      <c r="E117" s="9">
        <f t="shared" si="8"/>
        <v>1013318.28</v>
      </c>
      <c r="F117" s="9">
        <v>190599.23</v>
      </c>
      <c r="G117" s="9">
        <v>189955.43</v>
      </c>
      <c r="H117" s="90">
        <f t="shared" si="9"/>
        <v>822719.05</v>
      </c>
    </row>
    <row r="118" spans="2:8" ht="12.75">
      <c r="B118" s="132" t="s">
        <v>455</v>
      </c>
      <c r="C118" s="9">
        <v>0</v>
      </c>
      <c r="D118" s="9">
        <v>2900</v>
      </c>
      <c r="E118" s="9">
        <f t="shared" si="8"/>
        <v>2900</v>
      </c>
      <c r="F118" s="9">
        <v>0</v>
      </c>
      <c r="G118" s="9">
        <v>0</v>
      </c>
      <c r="H118" s="90">
        <f t="shared" si="9"/>
        <v>2900</v>
      </c>
    </row>
    <row r="119" spans="2:8" ht="12.75">
      <c r="B119" s="132" t="s">
        <v>454</v>
      </c>
      <c r="C119" s="9">
        <v>277724.54</v>
      </c>
      <c r="D119" s="9">
        <v>0</v>
      </c>
      <c r="E119" s="9">
        <f t="shared" si="8"/>
        <v>277724.54</v>
      </c>
      <c r="F119" s="9">
        <v>31088.58</v>
      </c>
      <c r="G119" s="9">
        <v>29649.15</v>
      </c>
      <c r="H119" s="90">
        <f t="shared" si="9"/>
        <v>246635.95999999996</v>
      </c>
    </row>
    <row r="120" spans="2:8" ht="12.75">
      <c r="B120" s="132" t="s">
        <v>453</v>
      </c>
      <c r="C120" s="9">
        <v>0</v>
      </c>
      <c r="D120" s="9">
        <v>0</v>
      </c>
      <c r="E120" s="9">
        <f t="shared" si="8"/>
        <v>0</v>
      </c>
      <c r="F120" s="9">
        <v>0</v>
      </c>
      <c r="G120" s="9">
        <v>0</v>
      </c>
      <c r="H120" s="90">
        <f t="shared" si="9"/>
        <v>0</v>
      </c>
    </row>
    <row r="121" spans="2:8" ht="12.75">
      <c r="B121" s="132" t="s">
        <v>452</v>
      </c>
      <c r="C121" s="9">
        <v>98754</v>
      </c>
      <c r="D121" s="9">
        <v>32480</v>
      </c>
      <c r="E121" s="9">
        <f t="shared" si="8"/>
        <v>131234</v>
      </c>
      <c r="F121" s="9">
        <v>103753.05</v>
      </c>
      <c r="G121" s="9">
        <v>103069.5</v>
      </c>
      <c r="H121" s="90">
        <f t="shared" si="9"/>
        <v>27480.949999999997</v>
      </c>
    </row>
    <row r="122" spans="2:8" ht="12.75">
      <c r="B122" s="132" t="s">
        <v>451</v>
      </c>
      <c r="C122" s="9">
        <v>1475169.85</v>
      </c>
      <c r="D122" s="9">
        <v>-1049149.91</v>
      </c>
      <c r="E122" s="9">
        <f t="shared" si="8"/>
        <v>426019.9400000002</v>
      </c>
      <c r="F122" s="9">
        <v>119120.03</v>
      </c>
      <c r="G122" s="9">
        <v>75824.48</v>
      </c>
      <c r="H122" s="90">
        <f t="shared" si="9"/>
        <v>306899.91000000015</v>
      </c>
    </row>
    <row r="123" spans="2:8" ht="12.75">
      <c r="B123" s="132" t="s">
        <v>450</v>
      </c>
      <c r="C123" s="9">
        <v>728127.58</v>
      </c>
      <c r="D123" s="9">
        <v>0</v>
      </c>
      <c r="E123" s="9">
        <f t="shared" si="8"/>
        <v>728127.58</v>
      </c>
      <c r="F123" s="9">
        <v>0</v>
      </c>
      <c r="G123" s="9">
        <v>0</v>
      </c>
      <c r="H123" s="90">
        <f t="shared" si="9"/>
        <v>728127.58</v>
      </c>
    </row>
    <row r="124" spans="2:8" ht="12.75">
      <c r="B124" s="132" t="s">
        <v>449</v>
      </c>
      <c r="C124" s="9">
        <v>73884655.63</v>
      </c>
      <c r="D124" s="9">
        <v>-466834.41</v>
      </c>
      <c r="E124" s="9">
        <f t="shared" si="8"/>
        <v>73417821.22</v>
      </c>
      <c r="F124" s="9">
        <v>38977922.48</v>
      </c>
      <c r="G124" s="9">
        <v>38976512.33</v>
      </c>
      <c r="H124" s="90">
        <f t="shared" si="9"/>
        <v>34439898.74</v>
      </c>
    </row>
    <row r="125" spans="2:8" ht="12.75">
      <c r="B125" s="132" t="s">
        <v>448</v>
      </c>
      <c r="C125" s="9">
        <v>3553013.1</v>
      </c>
      <c r="D125" s="9">
        <v>-2714483.12</v>
      </c>
      <c r="E125" s="9">
        <f t="shared" si="8"/>
        <v>838529.98</v>
      </c>
      <c r="F125" s="9">
        <v>607818.77</v>
      </c>
      <c r="G125" s="9">
        <v>528066.68</v>
      </c>
      <c r="H125" s="90">
        <f t="shared" si="9"/>
        <v>230711.20999999996</v>
      </c>
    </row>
    <row r="126" spans="2:8" ht="12.75">
      <c r="B126" s="132" t="s">
        <v>447</v>
      </c>
      <c r="C126" s="9">
        <v>2726208.76</v>
      </c>
      <c r="D126" s="9">
        <v>-2070619.9</v>
      </c>
      <c r="E126" s="9">
        <f t="shared" si="8"/>
        <v>655588.8599999999</v>
      </c>
      <c r="F126" s="9">
        <v>470066.34</v>
      </c>
      <c r="G126" s="9">
        <v>408348.41</v>
      </c>
      <c r="H126" s="90">
        <f t="shared" si="9"/>
        <v>185522.51999999984</v>
      </c>
    </row>
    <row r="127" spans="2:8" ht="12.75">
      <c r="B127" s="132" t="s">
        <v>446</v>
      </c>
      <c r="C127" s="9">
        <v>3216590.46</v>
      </c>
      <c r="D127" s="9">
        <v>-2348399.08</v>
      </c>
      <c r="E127" s="9">
        <f aca="true" t="shared" si="10" ref="E127:E158">C127+D127</f>
        <v>868191.3799999999</v>
      </c>
      <c r="F127" s="9">
        <v>469442.41</v>
      </c>
      <c r="G127" s="9">
        <v>407876.85</v>
      </c>
      <c r="H127" s="90">
        <f aca="true" t="shared" si="11" ref="H127:H158">E127-F127</f>
        <v>398748.9699999999</v>
      </c>
    </row>
    <row r="128" spans="2:8" ht="12.75">
      <c r="B128" s="132" t="s">
        <v>445</v>
      </c>
      <c r="C128" s="9">
        <v>3475954.8</v>
      </c>
      <c r="D128" s="9">
        <v>-1298956</v>
      </c>
      <c r="E128" s="9">
        <f t="shared" si="10"/>
        <v>2176998.8</v>
      </c>
      <c r="F128" s="9">
        <v>450833.28</v>
      </c>
      <c r="G128" s="9">
        <v>388226.2</v>
      </c>
      <c r="H128" s="90">
        <f t="shared" si="11"/>
        <v>1726165.5199999998</v>
      </c>
    </row>
    <row r="129" spans="2:8" ht="12.75">
      <c r="B129" s="132" t="s">
        <v>444</v>
      </c>
      <c r="C129" s="9">
        <v>3362130.28</v>
      </c>
      <c r="D129" s="9">
        <v>0</v>
      </c>
      <c r="E129" s="9">
        <f t="shared" si="10"/>
        <v>3362130.28</v>
      </c>
      <c r="F129" s="9">
        <v>436931.91</v>
      </c>
      <c r="G129" s="9">
        <v>387918.13</v>
      </c>
      <c r="H129" s="90">
        <f t="shared" si="11"/>
        <v>2925198.3699999996</v>
      </c>
    </row>
    <row r="130" spans="2:8" ht="12.75">
      <c r="B130" s="132" t="s">
        <v>443</v>
      </c>
      <c r="C130" s="9">
        <v>3209355.41</v>
      </c>
      <c r="D130" s="9">
        <v>0</v>
      </c>
      <c r="E130" s="9">
        <f t="shared" si="10"/>
        <v>3209355.41</v>
      </c>
      <c r="F130" s="9">
        <v>451629.66</v>
      </c>
      <c r="G130" s="9">
        <v>401153.57</v>
      </c>
      <c r="H130" s="90">
        <f t="shared" si="11"/>
        <v>2757725.75</v>
      </c>
    </row>
    <row r="131" spans="2:8" ht="12.75">
      <c r="B131" s="132" t="s">
        <v>442</v>
      </c>
      <c r="C131" s="9">
        <v>1018643145.19</v>
      </c>
      <c r="D131" s="9">
        <v>-2296492.54</v>
      </c>
      <c r="E131" s="9">
        <f t="shared" si="10"/>
        <v>1016346652.6500001</v>
      </c>
      <c r="F131" s="9">
        <v>334478792.93</v>
      </c>
      <c r="G131" s="9">
        <v>334475417.75</v>
      </c>
      <c r="H131" s="90">
        <f t="shared" si="11"/>
        <v>681867859.72</v>
      </c>
    </row>
    <row r="132" spans="2:8" ht="12.75">
      <c r="B132" s="132" t="s">
        <v>441</v>
      </c>
      <c r="C132" s="9">
        <v>171087.01</v>
      </c>
      <c r="D132" s="9">
        <v>0</v>
      </c>
      <c r="E132" s="9">
        <f t="shared" si="10"/>
        <v>171087.01</v>
      </c>
      <c r="F132" s="9">
        <v>9374.39</v>
      </c>
      <c r="G132" s="9">
        <v>8109.91</v>
      </c>
      <c r="H132" s="90">
        <f t="shared" si="11"/>
        <v>161712.62</v>
      </c>
    </row>
    <row r="133" spans="2:8" ht="12.75">
      <c r="B133" s="132" t="s">
        <v>440</v>
      </c>
      <c r="C133" s="9">
        <v>7740.45</v>
      </c>
      <c r="D133" s="9">
        <v>0</v>
      </c>
      <c r="E133" s="9">
        <f t="shared" si="10"/>
        <v>7740.45</v>
      </c>
      <c r="F133" s="9">
        <v>0</v>
      </c>
      <c r="G133" s="9">
        <v>0</v>
      </c>
      <c r="H133" s="90">
        <f t="shared" si="11"/>
        <v>7740.45</v>
      </c>
    </row>
    <row r="134" spans="2:8" ht="12.75">
      <c r="B134" s="132" t="s">
        <v>439</v>
      </c>
      <c r="C134" s="9">
        <v>40946.7</v>
      </c>
      <c r="D134" s="9">
        <v>0</v>
      </c>
      <c r="E134" s="9">
        <f t="shared" si="10"/>
        <v>40946.7</v>
      </c>
      <c r="F134" s="9">
        <v>0</v>
      </c>
      <c r="G134" s="9">
        <v>0</v>
      </c>
      <c r="H134" s="90">
        <f t="shared" si="11"/>
        <v>40946.7</v>
      </c>
    </row>
    <row r="135" spans="2:8" ht="12.75">
      <c r="B135" s="132" t="s">
        <v>438</v>
      </c>
      <c r="C135" s="9">
        <v>8465759.37</v>
      </c>
      <c r="D135" s="9">
        <v>-2880</v>
      </c>
      <c r="E135" s="9">
        <f t="shared" si="10"/>
        <v>8462879.37</v>
      </c>
      <c r="F135" s="9">
        <v>2514828.17</v>
      </c>
      <c r="G135" s="9">
        <v>2514828.17</v>
      </c>
      <c r="H135" s="90">
        <f t="shared" si="11"/>
        <v>5948051.199999999</v>
      </c>
    </row>
    <row r="136" spans="2:8" ht="12.75">
      <c r="B136" s="132" t="s">
        <v>437</v>
      </c>
      <c r="C136" s="9">
        <v>2245628838.28</v>
      </c>
      <c r="D136" s="9">
        <v>-160267135.25</v>
      </c>
      <c r="E136" s="9">
        <f t="shared" si="10"/>
        <v>2085361703.0300002</v>
      </c>
      <c r="F136" s="9">
        <v>1039902906.78</v>
      </c>
      <c r="G136" s="9">
        <v>1039892178.21</v>
      </c>
      <c r="H136" s="90">
        <f t="shared" si="11"/>
        <v>1045458796.2500002</v>
      </c>
    </row>
    <row r="137" spans="2:8" ht="12.75">
      <c r="B137" s="132" t="s">
        <v>436</v>
      </c>
      <c r="C137" s="9">
        <v>3595894.16</v>
      </c>
      <c r="D137" s="9">
        <v>-1800000</v>
      </c>
      <c r="E137" s="9">
        <f t="shared" si="10"/>
        <v>1795894.1600000001</v>
      </c>
      <c r="F137" s="9">
        <v>642107.38</v>
      </c>
      <c r="G137" s="9">
        <v>500871.19</v>
      </c>
      <c r="H137" s="90">
        <f t="shared" si="11"/>
        <v>1153786.7800000003</v>
      </c>
    </row>
    <row r="138" spans="2:8" ht="12.75">
      <c r="B138" s="132" t="s">
        <v>435</v>
      </c>
      <c r="C138" s="9">
        <v>3034628.17</v>
      </c>
      <c r="D138" s="9">
        <v>-992357.87</v>
      </c>
      <c r="E138" s="9">
        <f t="shared" si="10"/>
        <v>2042270.2999999998</v>
      </c>
      <c r="F138" s="9">
        <v>612105.16</v>
      </c>
      <c r="G138" s="9">
        <v>491314.47</v>
      </c>
      <c r="H138" s="90">
        <f t="shared" si="11"/>
        <v>1430165.1399999997</v>
      </c>
    </row>
    <row r="139" spans="2:8" ht="25.5">
      <c r="B139" s="132" t="s">
        <v>434</v>
      </c>
      <c r="C139" s="9">
        <v>2847724.09</v>
      </c>
      <c r="D139" s="9">
        <v>-996205.84</v>
      </c>
      <c r="E139" s="9">
        <f t="shared" si="10"/>
        <v>1851518.25</v>
      </c>
      <c r="F139" s="9">
        <v>579272.59</v>
      </c>
      <c r="G139" s="9">
        <v>487521.33</v>
      </c>
      <c r="H139" s="90">
        <f t="shared" si="11"/>
        <v>1272245.6600000001</v>
      </c>
    </row>
    <row r="140" spans="2:8" ht="12.75">
      <c r="B140" s="132" t="s">
        <v>433</v>
      </c>
      <c r="C140" s="9">
        <v>3530559.8</v>
      </c>
      <c r="D140" s="9">
        <v>-1251123.76</v>
      </c>
      <c r="E140" s="9">
        <f t="shared" si="10"/>
        <v>2279436.04</v>
      </c>
      <c r="F140" s="9">
        <v>686207.36</v>
      </c>
      <c r="G140" s="9">
        <v>544971.17</v>
      </c>
      <c r="H140" s="90">
        <f t="shared" si="11"/>
        <v>1593228.6800000002</v>
      </c>
    </row>
    <row r="141" spans="2:8" ht="12.75">
      <c r="B141" s="132" t="s">
        <v>432</v>
      </c>
      <c r="C141" s="9">
        <v>3499832.64</v>
      </c>
      <c r="D141" s="9">
        <v>-1559226.36</v>
      </c>
      <c r="E141" s="9">
        <f t="shared" si="10"/>
        <v>1940606.28</v>
      </c>
      <c r="F141" s="9">
        <v>679778.26</v>
      </c>
      <c r="G141" s="9">
        <v>538542.07</v>
      </c>
      <c r="H141" s="90">
        <f t="shared" si="11"/>
        <v>1260828.02</v>
      </c>
    </row>
    <row r="142" spans="2:8" ht="12.75">
      <c r="B142" s="132" t="s">
        <v>431</v>
      </c>
      <c r="C142" s="9">
        <v>3057621.19</v>
      </c>
      <c r="D142" s="9">
        <v>-180304.5</v>
      </c>
      <c r="E142" s="9">
        <f t="shared" si="10"/>
        <v>2877316.69</v>
      </c>
      <c r="F142" s="9">
        <v>538087.92</v>
      </c>
      <c r="G142" s="9">
        <v>446159.21</v>
      </c>
      <c r="H142" s="90">
        <f t="shared" si="11"/>
        <v>2339228.77</v>
      </c>
    </row>
    <row r="143" spans="2:8" ht="12.75">
      <c r="B143" s="132" t="s">
        <v>430</v>
      </c>
      <c r="C143" s="9">
        <v>7983387.27</v>
      </c>
      <c r="D143" s="9">
        <v>-1566</v>
      </c>
      <c r="E143" s="9">
        <f t="shared" si="10"/>
        <v>7981821.27</v>
      </c>
      <c r="F143" s="9">
        <v>1239587.19</v>
      </c>
      <c r="G143" s="9">
        <v>1001543.24</v>
      </c>
      <c r="H143" s="90">
        <f t="shared" si="11"/>
        <v>6742234.08</v>
      </c>
    </row>
    <row r="144" spans="2:8" ht="12.75">
      <c r="B144" s="132" t="s">
        <v>429</v>
      </c>
      <c r="C144" s="9">
        <v>654344631.55</v>
      </c>
      <c r="D144" s="9">
        <v>0</v>
      </c>
      <c r="E144" s="9">
        <f t="shared" si="10"/>
        <v>654344631.55</v>
      </c>
      <c r="F144" s="9">
        <v>422057925.44</v>
      </c>
      <c r="G144" s="9">
        <v>422056152.16</v>
      </c>
      <c r="H144" s="90">
        <f t="shared" si="11"/>
        <v>232286706.10999995</v>
      </c>
    </row>
    <row r="145" spans="2:8" ht="12.75">
      <c r="B145" s="132" t="s">
        <v>428</v>
      </c>
      <c r="C145" s="9">
        <v>314288601.6</v>
      </c>
      <c r="D145" s="9">
        <v>123344964.68</v>
      </c>
      <c r="E145" s="9">
        <f t="shared" si="10"/>
        <v>437633566.28000003</v>
      </c>
      <c r="F145" s="9">
        <v>420688430.38</v>
      </c>
      <c r="G145" s="9">
        <v>420686697.41</v>
      </c>
      <c r="H145" s="90">
        <f t="shared" si="11"/>
        <v>16945135.900000036</v>
      </c>
    </row>
    <row r="146" spans="2:8" ht="12.75">
      <c r="B146" s="132" t="s">
        <v>427</v>
      </c>
      <c r="C146" s="9">
        <v>184923618.92</v>
      </c>
      <c r="D146" s="9">
        <v>59180622.02</v>
      </c>
      <c r="E146" s="9">
        <f t="shared" si="10"/>
        <v>244104240.94</v>
      </c>
      <c r="F146" s="9">
        <v>223020696.66</v>
      </c>
      <c r="G146" s="9">
        <v>223013074.51</v>
      </c>
      <c r="H146" s="90">
        <f t="shared" si="11"/>
        <v>21083544.28</v>
      </c>
    </row>
    <row r="147" spans="2:8" ht="12.75">
      <c r="B147" s="132" t="s">
        <v>426</v>
      </c>
      <c r="C147" s="9">
        <v>22989516.14</v>
      </c>
      <c r="D147" s="9">
        <v>7139107.42</v>
      </c>
      <c r="E147" s="9">
        <f t="shared" si="10"/>
        <v>30128623.560000002</v>
      </c>
      <c r="F147" s="9">
        <v>28739522.84</v>
      </c>
      <c r="G147" s="9">
        <v>28736406.24</v>
      </c>
      <c r="H147" s="90">
        <f t="shared" si="11"/>
        <v>1389100.7200000025</v>
      </c>
    </row>
    <row r="148" spans="2:8" ht="12.75">
      <c r="B148" s="132" t="s">
        <v>425</v>
      </c>
      <c r="C148" s="9">
        <v>224985492.77</v>
      </c>
      <c r="D148" s="9">
        <v>-34438469.57</v>
      </c>
      <c r="E148" s="9">
        <f t="shared" si="10"/>
        <v>190547023.20000002</v>
      </c>
      <c r="F148" s="9">
        <v>12630186.78</v>
      </c>
      <c r="G148" s="9">
        <v>12628975.26</v>
      </c>
      <c r="H148" s="90">
        <f t="shared" si="11"/>
        <v>177916836.42000002</v>
      </c>
    </row>
    <row r="149" spans="2:8" ht="12.75">
      <c r="B149" s="132" t="s">
        <v>424</v>
      </c>
      <c r="C149" s="9">
        <v>89732986.08</v>
      </c>
      <c r="D149" s="9">
        <v>-22185309.61</v>
      </c>
      <c r="E149" s="9">
        <f t="shared" si="10"/>
        <v>67547676.47</v>
      </c>
      <c r="F149" s="9">
        <v>16754282.86</v>
      </c>
      <c r="G149" s="9">
        <v>16754282.86</v>
      </c>
      <c r="H149" s="90">
        <f t="shared" si="11"/>
        <v>50793393.61</v>
      </c>
    </row>
    <row r="150" spans="2:8" ht="12.75">
      <c r="B150" s="132" t="s">
        <v>423</v>
      </c>
      <c r="C150" s="9">
        <v>149369607.44</v>
      </c>
      <c r="D150" s="9">
        <v>71692834.71</v>
      </c>
      <c r="E150" s="9">
        <f t="shared" si="10"/>
        <v>221062442.14999998</v>
      </c>
      <c r="F150" s="9">
        <v>212772552.8</v>
      </c>
      <c r="G150" s="9">
        <v>212769391.04</v>
      </c>
      <c r="H150" s="90">
        <f t="shared" si="11"/>
        <v>8289889.349999964</v>
      </c>
    </row>
    <row r="151" spans="2:8" ht="12.75">
      <c r="B151" s="132" t="s">
        <v>422</v>
      </c>
      <c r="C151" s="9">
        <v>24196</v>
      </c>
      <c r="D151" s="9">
        <v>0</v>
      </c>
      <c r="E151" s="9">
        <f t="shared" si="10"/>
        <v>24196</v>
      </c>
      <c r="F151" s="9">
        <v>8647.47</v>
      </c>
      <c r="G151" s="9">
        <v>7201.55</v>
      </c>
      <c r="H151" s="90">
        <f t="shared" si="11"/>
        <v>15548.53</v>
      </c>
    </row>
    <row r="152" spans="2:8" ht="12.75">
      <c r="B152" s="132" t="s">
        <v>421</v>
      </c>
      <c r="C152" s="9">
        <v>66752568.11</v>
      </c>
      <c r="D152" s="9">
        <v>17321283.42</v>
      </c>
      <c r="E152" s="9">
        <f t="shared" si="10"/>
        <v>84073851.53</v>
      </c>
      <c r="F152" s="9">
        <v>70139758.66</v>
      </c>
      <c r="G152" s="9">
        <v>70134319.11</v>
      </c>
      <c r="H152" s="90">
        <f t="shared" si="11"/>
        <v>13934092.870000005</v>
      </c>
    </row>
    <row r="153" spans="2:8" ht="12.75">
      <c r="B153" s="132" t="s">
        <v>420</v>
      </c>
      <c r="C153" s="9">
        <v>0</v>
      </c>
      <c r="D153" s="9">
        <v>0</v>
      </c>
      <c r="E153" s="9">
        <f t="shared" si="10"/>
        <v>0</v>
      </c>
      <c r="F153" s="9">
        <v>0</v>
      </c>
      <c r="G153" s="9">
        <v>0</v>
      </c>
      <c r="H153" s="90">
        <f t="shared" si="11"/>
        <v>0</v>
      </c>
    </row>
    <row r="154" spans="2:8" ht="12.75">
      <c r="B154" s="132" t="s">
        <v>419</v>
      </c>
      <c r="C154" s="9">
        <v>14417</v>
      </c>
      <c r="D154" s="9">
        <v>0</v>
      </c>
      <c r="E154" s="9">
        <f t="shared" si="10"/>
        <v>14417</v>
      </c>
      <c r="F154" s="9">
        <v>4788.12</v>
      </c>
      <c r="G154" s="9">
        <v>3990.1</v>
      </c>
      <c r="H154" s="90">
        <f t="shared" si="11"/>
        <v>9628.880000000001</v>
      </c>
    </row>
    <row r="155" spans="2:8" ht="12.75">
      <c r="B155" s="132" t="s">
        <v>418</v>
      </c>
      <c r="C155" s="9">
        <v>20106</v>
      </c>
      <c r="D155" s="9">
        <v>0</v>
      </c>
      <c r="E155" s="9">
        <f t="shared" si="10"/>
        <v>20106</v>
      </c>
      <c r="F155" s="9">
        <v>8682.05</v>
      </c>
      <c r="G155" s="9">
        <v>7231.99</v>
      </c>
      <c r="H155" s="90">
        <f t="shared" si="11"/>
        <v>11423.95</v>
      </c>
    </row>
    <row r="156" spans="2:8" ht="12.75">
      <c r="B156" s="132" t="s">
        <v>417</v>
      </c>
      <c r="C156" s="9">
        <v>16598061.49</v>
      </c>
      <c r="D156" s="9">
        <v>-7777799.52</v>
      </c>
      <c r="E156" s="9">
        <f t="shared" si="10"/>
        <v>8820261.97</v>
      </c>
      <c r="F156" s="9">
        <v>3397125.34</v>
      </c>
      <c r="G156" s="9">
        <v>2774560.33</v>
      </c>
      <c r="H156" s="90">
        <f t="shared" si="11"/>
        <v>5423136.630000001</v>
      </c>
    </row>
    <row r="157" spans="2:8" ht="12.75">
      <c r="B157" s="132" t="s">
        <v>416</v>
      </c>
      <c r="C157" s="9">
        <v>0</v>
      </c>
      <c r="D157" s="9">
        <v>0</v>
      </c>
      <c r="E157" s="9">
        <f t="shared" si="10"/>
        <v>0</v>
      </c>
      <c r="F157" s="9">
        <v>0</v>
      </c>
      <c r="G157" s="9">
        <v>0</v>
      </c>
      <c r="H157" s="90">
        <f t="shared" si="11"/>
        <v>0</v>
      </c>
    </row>
    <row r="158" spans="2:8" ht="12.75">
      <c r="B158" s="132" t="s">
        <v>415</v>
      </c>
      <c r="C158" s="9">
        <v>117376</v>
      </c>
      <c r="D158" s="9">
        <v>0</v>
      </c>
      <c r="E158" s="9">
        <f t="shared" si="10"/>
        <v>117376</v>
      </c>
      <c r="F158" s="9">
        <v>15106.26</v>
      </c>
      <c r="G158" s="9">
        <v>12527.93</v>
      </c>
      <c r="H158" s="90">
        <f t="shared" si="11"/>
        <v>102269.74</v>
      </c>
    </row>
    <row r="159" spans="2:8" ht="12.75">
      <c r="B159" s="132" t="s">
        <v>414</v>
      </c>
      <c r="C159" s="9">
        <v>0</v>
      </c>
      <c r="D159" s="9">
        <v>113707276.02</v>
      </c>
      <c r="E159" s="9">
        <f aca="true" t="shared" si="12" ref="E159:E178">C159+D159</f>
        <v>113707276.02</v>
      </c>
      <c r="F159" s="9">
        <v>67535954.86</v>
      </c>
      <c r="G159" s="9">
        <v>51707320.08</v>
      </c>
      <c r="H159" s="90">
        <f aca="true" t="shared" si="13" ref="H159:H178">E159-F159</f>
        <v>46171321.16</v>
      </c>
    </row>
    <row r="160" spans="2:8" ht="12.75">
      <c r="B160" s="132" t="s">
        <v>413</v>
      </c>
      <c r="C160" s="9">
        <v>0</v>
      </c>
      <c r="D160" s="9">
        <v>13105010.96</v>
      </c>
      <c r="E160" s="9">
        <f t="shared" si="12"/>
        <v>13105010.96</v>
      </c>
      <c r="F160" s="9">
        <v>63985.6</v>
      </c>
      <c r="G160" s="9">
        <v>0</v>
      </c>
      <c r="H160" s="90">
        <f t="shared" si="13"/>
        <v>13041025.360000001</v>
      </c>
    </row>
    <row r="161" spans="2:8" ht="12.75">
      <c r="B161" s="132" t="s">
        <v>412</v>
      </c>
      <c r="C161" s="9">
        <v>0</v>
      </c>
      <c r="D161" s="9">
        <v>0</v>
      </c>
      <c r="E161" s="9">
        <f t="shared" si="12"/>
        <v>0</v>
      </c>
      <c r="F161" s="9">
        <v>0</v>
      </c>
      <c r="G161" s="9">
        <v>0</v>
      </c>
      <c r="H161" s="90">
        <f t="shared" si="13"/>
        <v>0</v>
      </c>
    </row>
    <row r="162" spans="2:8" ht="25.5">
      <c r="B162" s="132" t="s">
        <v>411</v>
      </c>
      <c r="C162" s="9">
        <v>0</v>
      </c>
      <c r="D162" s="9">
        <v>0</v>
      </c>
      <c r="E162" s="9">
        <f t="shared" si="12"/>
        <v>0</v>
      </c>
      <c r="F162" s="9">
        <v>0</v>
      </c>
      <c r="G162" s="9">
        <v>0</v>
      </c>
      <c r="H162" s="90">
        <f t="shared" si="13"/>
        <v>0</v>
      </c>
    </row>
    <row r="163" spans="2:8" ht="12.75">
      <c r="B163" s="132" t="s">
        <v>410</v>
      </c>
      <c r="C163" s="9">
        <v>0</v>
      </c>
      <c r="D163" s="9">
        <v>1265537.81</v>
      </c>
      <c r="E163" s="9">
        <f t="shared" si="12"/>
        <v>1265537.81</v>
      </c>
      <c r="F163" s="9">
        <v>0</v>
      </c>
      <c r="G163" s="9">
        <v>0</v>
      </c>
      <c r="H163" s="90">
        <f t="shared" si="13"/>
        <v>1265537.81</v>
      </c>
    </row>
    <row r="164" spans="2:8" ht="12.75">
      <c r="B164" s="132" t="s">
        <v>409</v>
      </c>
      <c r="C164" s="9">
        <v>0</v>
      </c>
      <c r="D164" s="9">
        <v>0</v>
      </c>
      <c r="E164" s="9">
        <f t="shared" si="12"/>
        <v>0</v>
      </c>
      <c r="F164" s="9">
        <v>0</v>
      </c>
      <c r="G164" s="9">
        <v>0</v>
      </c>
      <c r="H164" s="90">
        <f t="shared" si="13"/>
        <v>0</v>
      </c>
    </row>
    <row r="165" spans="2:8" ht="25.5">
      <c r="B165" s="132" t="s">
        <v>408</v>
      </c>
      <c r="C165" s="9">
        <v>0</v>
      </c>
      <c r="D165" s="9">
        <v>0</v>
      </c>
      <c r="E165" s="9">
        <f t="shared" si="12"/>
        <v>0</v>
      </c>
      <c r="F165" s="9">
        <v>0</v>
      </c>
      <c r="G165" s="9">
        <v>0</v>
      </c>
      <c r="H165" s="90">
        <f t="shared" si="13"/>
        <v>0</v>
      </c>
    </row>
    <row r="166" spans="2:8" ht="12.75">
      <c r="B166" s="132" t="s">
        <v>407</v>
      </c>
      <c r="C166" s="9">
        <v>0</v>
      </c>
      <c r="D166" s="9">
        <v>0</v>
      </c>
      <c r="E166" s="9">
        <f t="shared" si="12"/>
        <v>0</v>
      </c>
      <c r="F166" s="9">
        <v>0</v>
      </c>
      <c r="G166" s="9">
        <v>0</v>
      </c>
      <c r="H166" s="90">
        <f t="shared" si="13"/>
        <v>0</v>
      </c>
    </row>
    <row r="167" spans="2:8" ht="25.5">
      <c r="B167" s="132" t="s">
        <v>406</v>
      </c>
      <c r="C167" s="9">
        <v>0</v>
      </c>
      <c r="D167" s="9">
        <v>0</v>
      </c>
      <c r="E167" s="9">
        <f t="shared" si="12"/>
        <v>0</v>
      </c>
      <c r="F167" s="9">
        <v>0</v>
      </c>
      <c r="G167" s="9">
        <v>0</v>
      </c>
      <c r="H167" s="90">
        <f t="shared" si="13"/>
        <v>0</v>
      </c>
    </row>
    <row r="168" spans="2:8" ht="12.75">
      <c r="B168" s="132" t="s">
        <v>405</v>
      </c>
      <c r="C168" s="9">
        <v>0</v>
      </c>
      <c r="D168" s="9">
        <v>807321</v>
      </c>
      <c r="E168" s="9">
        <f t="shared" si="12"/>
        <v>807321</v>
      </c>
      <c r="F168" s="9">
        <v>0</v>
      </c>
      <c r="G168" s="9">
        <v>0</v>
      </c>
      <c r="H168" s="90">
        <f t="shared" si="13"/>
        <v>807321</v>
      </c>
    </row>
    <row r="169" spans="2:8" ht="12.75">
      <c r="B169" s="132" t="s">
        <v>404</v>
      </c>
      <c r="C169" s="9">
        <v>0</v>
      </c>
      <c r="D169" s="9">
        <v>5442952.99</v>
      </c>
      <c r="E169" s="9">
        <f t="shared" si="12"/>
        <v>5442952.99</v>
      </c>
      <c r="F169" s="9">
        <v>0</v>
      </c>
      <c r="G169" s="9">
        <v>0</v>
      </c>
      <c r="H169" s="90">
        <f t="shared" si="13"/>
        <v>5442952.99</v>
      </c>
    </row>
    <row r="170" spans="2:8" ht="25.5">
      <c r="B170" s="132" t="s">
        <v>403</v>
      </c>
      <c r="C170" s="9">
        <v>0</v>
      </c>
      <c r="D170" s="9">
        <v>0</v>
      </c>
      <c r="E170" s="9">
        <f t="shared" si="12"/>
        <v>0</v>
      </c>
      <c r="F170" s="9">
        <v>0</v>
      </c>
      <c r="G170" s="9">
        <v>0</v>
      </c>
      <c r="H170" s="90">
        <f t="shared" si="13"/>
        <v>0</v>
      </c>
    </row>
    <row r="171" spans="2:8" ht="25.5">
      <c r="B171" s="132" t="s">
        <v>402</v>
      </c>
      <c r="C171" s="9">
        <v>0</v>
      </c>
      <c r="D171" s="9">
        <v>0</v>
      </c>
      <c r="E171" s="9">
        <f t="shared" si="12"/>
        <v>0</v>
      </c>
      <c r="F171" s="9">
        <v>0</v>
      </c>
      <c r="G171" s="9">
        <v>0</v>
      </c>
      <c r="H171" s="90">
        <f t="shared" si="13"/>
        <v>0</v>
      </c>
    </row>
    <row r="172" spans="2:8" ht="25.5">
      <c r="B172" s="132" t="s">
        <v>401</v>
      </c>
      <c r="C172" s="9">
        <v>0</v>
      </c>
      <c r="D172" s="9">
        <v>0</v>
      </c>
      <c r="E172" s="9">
        <f t="shared" si="12"/>
        <v>0</v>
      </c>
      <c r="F172" s="9">
        <v>0</v>
      </c>
      <c r="G172" s="9">
        <v>0</v>
      </c>
      <c r="H172" s="90">
        <f t="shared" si="13"/>
        <v>0</v>
      </c>
    </row>
    <row r="173" spans="2:8" ht="25.5">
      <c r="B173" s="132" t="s">
        <v>400</v>
      </c>
      <c r="C173" s="9">
        <v>0</v>
      </c>
      <c r="D173" s="9">
        <v>914336.36</v>
      </c>
      <c r="E173" s="9">
        <f t="shared" si="12"/>
        <v>914336.36</v>
      </c>
      <c r="F173" s="9">
        <v>0</v>
      </c>
      <c r="G173" s="9">
        <v>0</v>
      </c>
      <c r="H173" s="90">
        <f t="shared" si="13"/>
        <v>914336.36</v>
      </c>
    </row>
    <row r="174" spans="2:8" ht="25.5">
      <c r="B174" s="132" t="s">
        <v>399</v>
      </c>
      <c r="C174" s="9">
        <v>0</v>
      </c>
      <c r="D174" s="9">
        <v>1355507.23</v>
      </c>
      <c r="E174" s="9">
        <f t="shared" si="12"/>
        <v>1355507.23</v>
      </c>
      <c r="F174" s="9">
        <v>0</v>
      </c>
      <c r="G174" s="9">
        <v>0</v>
      </c>
      <c r="H174" s="90">
        <f t="shared" si="13"/>
        <v>1355507.23</v>
      </c>
    </row>
    <row r="175" spans="2:8" ht="25.5">
      <c r="B175" s="132" t="s">
        <v>398</v>
      </c>
      <c r="C175" s="9">
        <v>0</v>
      </c>
      <c r="D175" s="9">
        <v>1881463.75</v>
      </c>
      <c r="E175" s="9">
        <f t="shared" si="12"/>
        <v>1881463.75</v>
      </c>
      <c r="F175" s="9">
        <v>0</v>
      </c>
      <c r="G175" s="9">
        <v>0</v>
      </c>
      <c r="H175" s="90">
        <f t="shared" si="13"/>
        <v>1881463.75</v>
      </c>
    </row>
    <row r="176" spans="2:8" ht="25.5">
      <c r="B176" s="132" t="s">
        <v>397</v>
      </c>
      <c r="C176" s="9">
        <v>0</v>
      </c>
      <c r="D176" s="9">
        <v>2288363.5</v>
      </c>
      <c r="E176" s="9">
        <f t="shared" si="12"/>
        <v>2288363.5</v>
      </c>
      <c r="F176" s="9">
        <v>0</v>
      </c>
      <c r="G176" s="9">
        <v>0</v>
      </c>
      <c r="H176" s="90">
        <f t="shared" si="13"/>
        <v>2288363.5</v>
      </c>
    </row>
    <row r="177" spans="2:8" ht="12.75">
      <c r="B177" s="132" t="s">
        <v>396</v>
      </c>
      <c r="C177" s="9">
        <v>0</v>
      </c>
      <c r="D177" s="9">
        <v>0</v>
      </c>
      <c r="E177" s="9">
        <f t="shared" si="12"/>
        <v>0</v>
      </c>
      <c r="F177" s="9">
        <v>0</v>
      </c>
      <c r="G177" s="9">
        <v>0</v>
      </c>
      <c r="H177" s="90">
        <f t="shared" si="13"/>
        <v>0</v>
      </c>
    </row>
    <row r="178" spans="2:8" ht="12.75">
      <c r="B178" s="132" t="s">
        <v>395</v>
      </c>
      <c r="C178" s="9">
        <v>0</v>
      </c>
      <c r="D178" s="9">
        <v>0</v>
      </c>
      <c r="E178" s="9">
        <f t="shared" si="12"/>
        <v>0</v>
      </c>
      <c r="F178" s="9">
        <v>0</v>
      </c>
      <c r="G178" s="9">
        <v>0</v>
      </c>
      <c r="H178" s="90">
        <f t="shared" si="13"/>
        <v>0</v>
      </c>
    </row>
    <row r="179" spans="2:8" s="131" customFormat="1" ht="12.75">
      <c r="B179" s="132"/>
      <c r="C179" s="9"/>
      <c r="D179" s="9"/>
      <c r="E179" s="9"/>
      <c r="F179" s="9"/>
      <c r="G179" s="9"/>
      <c r="H179" s="90"/>
    </row>
    <row r="180" spans="2:8" ht="12.75">
      <c r="B180" s="130" t="s">
        <v>313</v>
      </c>
      <c r="C180" s="7">
        <f aca="true" t="shared" si="14" ref="C180:H180">C9+C94</f>
        <v>5700265996</v>
      </c>
      <c r="D180" s="7">
        <f t="shared" si="14"/>
        <v>148488118.72000003</v>
      </c>
      <c r="E180" s="7">
        <f t="shared" si="14"/>
        <v>5848754114.72</v>
      </c>
      <c r="F180" s="7">
        <f t="shared" si="14"/>
        <v>3147974605.410001</v>
      </c>
      <c r="G180" s="7">
        <f t="shared" si="14"/>
        <v>3109163944.99</v>
      </c>
      <c r="H180" s="7">
        <f t="shared" si="14"/>
        <v>2700779509.3100004</v>
      </c>
    </row>
    <row r="181" spans="2:8" ht="13.5" thickBot="1">
      <c r="B181" s="129"/>
      <c r="C181" s="19"/>
      <c r="D181" s="19"/>
      <c r="E181" s="19"/>
      <c r="F181" s="19"/>
      <c r="G181" s="19"/>
      <c r="H181" s="19"/>
    </row>
    <row r="1802" spans="2:8" ht="12.75">
      <c r="B1802" s="128"/>
      <c r="C1802" s="128"/>
      <c r="D1802" s="128"/>
      <c r="E1802" s="128"/>
      <c r="F1802" s="128"/>
      <c r="G1802" s="128"/>
      <c r="H1802" s="128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58" r:id="rId3"/>
  <legacyDrawing r:id="rId2"/>
  <oleObjects>
    <oleObject progId="Excel.Sheet.12" shapeId="37507394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view="pageBreakPreview" zoomScale="60" zoomScalePageLayoutView="0" workbookViewId="0" topLeftCell="A1">
      <pane ySplit="9" topLeftCell="A10" activePane="bottomLeft" state="frozen"/>
      <selection pane="topLeft" activeCell="E64" sqref="E64"/>
      <selection pane="bottomLeft" activeCell="E64" sqref="E64"/>
    </sheetView>
  </sheetViews>
  <sheetFormatPr defaultColWidth="11.00390625" defaultRowHeight="15"/>
  <cols>
    <col min="1" max="1" width="52.8515625" style="1" customWidth="1"/>
    <col min="2" max="2" width="18.7109375" style="1" bestFit="1" customWidth="1"/>
    <col min="3" max="3" width="17.57421875" style="1" bestFit="1" customWidth="1"/>
    <col min="4" max="4" width="18.00390625" style="1" bestFit="1" customWidth="1"/>
    <col min="5" max="5" width="18.421875" style="1" bestFit="1" customWidth="1"/>
    <col min="6" max="6" width="18.28125" style="1" bestFit="1" customWidth="1"/>
    <col min="7" max="7" width="19.140625" style="1" bestFit="1" customWidth="1"/>
    <col min="8" max="16384" width="11.00390625" style="1" customWidth="1"/>
  </cols>
  <sheetData>
    <row r="1" ht="13.5" thickBot="1"/>
    <row r="2" spans="1:7" ht="12.75">
      <c r="A2" s="161" t="s">
        <v>120</v>
      </c>
      <c r="B2" s="162"/>
      <c r="C2" s="162"/>
      <c r="D2" s="162"/>
      <c r="E2" s="162"/>
      <c r="F2" s="162"/>
      <c r="G2" s="203"/>
    </row>
    <row r="3" spans="1:7" ht="12.75">
      <c r="A3" s="180" t="s">
        <v>394</v>
      </c>
      <c r="B3" s="181"/>
      <c r="C3" s="181"/>
      <c r="D3" s="181"/>
      <c r="E3" s="181"/>
      <c r="F3" s="181"/>
      <c r="G3" s="204"/>
    </row>
    <row r="4" spans="1:7" ht="12.75">
      <c r="A4" s="180" t="s">
        <v>516</v>
      </c>
      <c r="B4" s="181"/>
      <c r="C4" s="181"/>
      <c r="D4" s="181"/>
      <c r="E4" s="181"/>
      <c r="F4" s="181"/>
      <c r="G4" s="204"/>
    </row>
    <row r="5" spans="1:7" ht="12.75">
      <c r="A5" s="180" t="s">
        <v>173</v>
      </c>
      <c r="B5" s="181"/>
      <c r="C5" s="181"/>
      <c r="D5" s="181"/>
      <c r="E5" s="181"/>
      <c r="F5" s="181"/>
      <c r="G5" s="204"/>
    </row>
    <row r="6" spans="1:7" ht="13.5" thickBot="1">
      <c r="A6" s="183" t="s">
        <v>1</v>
      </c>
      <c r="B6" s="184"/>
      <c r="C6" s="184"/>
      <c r="D6" s="184"/>
      <c r="E6" s="184"/>
      <c r="F6" s="184"/>
      <c r="G6" s="205"/>
    </row>
    <row r="7" spans="1:7" ht="15.75" customHeight="1">
      <c r="A7" s="161" t="s">
        <v>2</v>
      </c>
      <c r="B7" s="211" t="s">
        <v>392</v>
      </c>
      <c r="C7" s="212"/>
      <c r="D7" s="212"/>
      <c r="E7" s="212"/>
      <c r="F7" s="213"/>
      <c r="G7" s="188" t="s">
        <v>391</v>
      </c>
    </row>
    <row r="8" spans="1:7" ht="15.75" customHeight="1" thickBot="1">
      <c r="A8" s="180"/>
      <c r="B8" s="167"/>
      <c r="C8" s="168"/>
      <c r="D8" s="168"/>
      <c r="E8" s="168"/>
      <c r="F8" s="169"/>
      <c r="G8" s="214"/>
    </row>
    <row r="9" spans="1:7" ht="26.25" thickBot="1">
      <c r="A9" s="183"/>
      <c r="B9" s="147" t="s">
        <v>242</v>
      </c>
      <c r="C9" s="21" t="s">
        <v>390</v>
      </c>
      <c r="D9" s="21" t="s">
        <v>389</v>
      </c>
      <c r="E9" s="21" t="s">
        <v>212</v>
      </c>
      <c r="F9" s="21" t="s">
        <v>210</v>
      </c>
      <c r="G9" s="189"/>
    </row>
    <row r="10" spans="1:7" ht="12.75">
      <c r="A10" s="146"/>
      <c r="B10" s="145"/>
      <c r="C10" s="145"/>
      <c r="D10" s="145"/>
      <c r="E10" s="145"/>
      <c r="F10" s="145"/>
      <c r="G10" s="145"/>
    </row>
    <row r="11" spans="1:7" ht="12.75">
      <c r="A11" s="140" t="s">
        <v>515</v>
      </c>
      <c r="B11" s="59">
        <f aca="true" t="shared" si="0" ref="B11:G11">B12+B22+B31+B42</f>
        <v>134221000</v>
      </c>
      <c r="C11" s="59">
        <f t="shared" si="0"/>
        <v>7720349.1</v>
      </c>
      <c r="D11" s="59">
        <f t="shared" si="0"/>
        <v>141941349.1</v>
      </c>
      <c r="E11" s="59">
        <f t="shared" si="0"/>
        <v>56620369.86</v>
      </c>
      <c r="F11" s="59">
        <f t="shared" si="0"/>
        <v>55298366.84</v>
      </c>
      <c r="G11" s="59">
        <f t="shared" si="0"/>
        <v>85320979.24</v>
      </c>
    </row>
    <row r="12" spans="1:7" ht="12.75">
      <c r="A12" s="140" t="s">
        <v>513</v>
      </c>
      <c r="B12" s="59">
        <f>SUM(B13:B20)</f>
        <v>0</v>
      </c>
      <c r="C12" s="59">
        <f>SUM(C13:C20)</f>
        <v>0</v>
      </c>
      <c r="D12" s="59">
        <f>SUM(D13:D20)</f>
        <v>0</v>
      </c>
      <c r="E12" s="59">
        <f>SUM(E13:E20)</f>
        <v>0</v>
      </c>
      <c r="F12" s="59">
        <f>SUM(F13:F20)</f>
        <v>0</v>
      </c>
      <c r="G12" s="59">
        <f aca="true" t="shared" si="1" ref="G12:G20">D12-E12</f>
        <v>0</v>
      </c>
    </row>
    <row r="13" spans="1:7" ht="12.75">
      <c r="A13" s="142" t="s">
        <v>512</v>
      </c>
      <c r="B13" s="62"/>
      <c r="C13" s="62"/>
      <c r="D13" s="62">
        <f aca="true" t="shared" si="2" ref="D13:D20">B13+C13</f>
        <v>0</v>
      </c>
      <c r="E13" s="62"/>
      <c r="F13" s="62"/>
      <c r="G13" s="62">
        <f t="shared" si="1"/>
        <v>0</v>
      </c>
    </row>
    <row r="14" spans="1:7" ht="12.75">
      <c r="A14" s="142" t="s">
        <v>511</v>
      </c>
      <c r="B14" s="62"/>
      <c r="C14" s="62"/>
      <c r="D14" s="62">
        <f t="shared" si="2"/>
        <v>0</v>
      </c>
      <c r="E14" s="62"/>
      <c r="F14" s="62"/>
      <c r="G14" s="62">
        <f t="shared" si="1"/>
        <v>0</v>
      </c>
    </row>
    <row r="15" spans="1:7" ht="12.75">
      <c r="A15" s="142" t="s">
        <v>510</v>
      </c>
      <c r="B15" s="62"/>
      <c r="C15" s="62"/>
      <c r="D15" s="62">
        <f t="shared" si="2"/>
        <v>0</v>
      </c>
      <c r="E15" s="62"/>
      <c r="F15" s="62"/>
      <c r="G15" s="62">
        <f t="shared" si="1"/>
        <v>0</v>
      </c>
    </row>
    <row r="16" spans="1:7" ht="12.75">
      <c r="A16" s="142" t="s">
        <v>509</v>
      </c>
      <c r="B16" s="62"/>
      <c r="C16" s="62"/>
      <c r="D16" s="62">
        <f t="shared" si="2"/>
        <v>0</v>
      </c>
      <c r="E16" s="62"/>
      <c r="F16" s="62"/>
      <c r="G16" s="62">
        <f t="shared" si="1"/>
        <v>0</v>
      </c>
    </row>
    <row r="17" spans="1:7" ht="12.75">
      <c r="A17" s="142" t="s">
        <v>508</v>
      </c>
      <c r="B17" s="62"/>
      <c r="C17" s="62"/>
      <c r="D17" s="62">
        <f t="shared" si="2"/>
        <v>0</v>
      </c>
      <c r="E17" s="62"/>
      <c r="F17" s="62"/>
      <c r="G17" s="62">
        <f t="shared" si="1"/>
        <v>0</v>
      </c>
    </row>
    <row r="18" spans="1:7" ht="12.75">
      <c r="A18" s="142" t="s">
        <v>507</v>
      </c>
      <c r="B18" s="62"/>
      <c r="C18" s="62"/>
      <c r="D18" s="62">
        <f t="shared" si="2"/>
        <v>0</v>
      </c>
      <c r="E18" s="62"/>
      <c r="F18" s="62"/>
      <c r="G18" s="62">
        <f t="shared" si="1"/>
        <v>0</v>
      </c>
    </row>
    <row r="19" spans="1:7" ht="12.75">
      <c r="A19" s="142" t="s">
        <v>506</v>
      </c>
      <c r="B19" s="62"/>
      <c r="C19" s="62"/>
      <c r="D19" s="62">
        <f t="shared" si="2"/>
        <v>0</v>
      </c>
      <c r="E19" s="62"/>
      <c r="F19" s="62"/>
      <c r="G19" s="62">
        <f t="shared" si="1"/>
        <v>0</v>
      </c>
    </row>
    <row r="20" spans="1:7" ht="12.75">
      <c r="A20" s="142" t="s">
        <v>505</v>
      </c>
      <c r="B20" s="62"/>
      <c r="C20" s="62"/>
      <c r="D20" s="62">
        <f t="shared" si="2"/>
        <v>0</v>
      </c>
      <c r="E20" s="62"/>
      <c r="F20" s="62"/>
      <c r="G20" s="62">
        <f t="shared" si="1"/>
        <v>0</v>
      </c>
    </row>
    <row r="21" spans="1:7" ht="12.75">
      <c r="A21" s="141"/>
      <c r="B21" s="62"/>
      <c r="C21" s="62"/>
      <c r="D21" s="62"/>
      <c r="E21" s="62"/>
      <c r="F21" s="62"/>
      <c r="G21" s="62"/>
    </row>
    <row r="22" spans="1:7" ht="12.75">
      <c r="A22" s="140" t="s">
        <v>504</v>
      </c>
      <c r="B22" s="59">
        <f>SUM(B23:B29)</f>
        <v>134221000</v>
      </c>
      <c r="C22" s="59">
        <f>SUM(C23:C29)</f>
        <v>7720349.1</v>
      </c>
      <c r="D22" s="59">
        <f>SUM(D23:D29)</f>
        <v>141941349.1</v>
      </c>
      <c r="E22" s="59">
        <f>SUM(E23:E29)</f>
        <v>56620369.86</v>
      </c>
      <c r="F22" s="59">
        <f>SUM(F23:F29)</f>
        <v>55298366.84</v>
      </c>
      <c r="G22" s="59">
        <f aca="true" t="shared" si="3" ref="G22:G29">D22-E22</f>
        <v>85320979.24</v>
      </c>
    </row>
    <row r="23" spans="1:7" ht="12.75">
      <c r="A23" s="142" t="s">
        <v>503</v>
      </c>
      <c r="B23" s="62"/>
      <c r="C23" s="62"/>
      <c r="D23" s="62">
        <f aca="true" t="shared" si="4" ref="D23:D29">B23+C23</f>
        <v>0</v>
      </c>
      <c r="E23" s="62"/>
      <c r="F23" s="62"/>
      <c r="G23" s="62">
        <f t="shared" si="3"/>
        <v>0</v>
      </c>
    </row>
    <row r="24" spans="1:7" ht="12.75">
      <c r="A24" s="142" t="s">
        <v>502</v>
      </c>
      <c r="B24" s="62"/>
      <c r="C24" s="62"/>
      <c r="D24" s="62">
        <f t="shared" si="4"/>
        <v>0</v>
      </c>
      <c r="E24" s="62"/>
      <c r="F24" s="62"/>
      <c r="G24" s="62">
        <f t="shared" si="3"/>
        <v>0</v>
      </c>
    </row>
    <row r="25" spans="1:7" ht="12.75">
      <c r="A25" s="142" t="s">
        <v>501</v>
      </c>
      <c r="B25" s="62"/>
      <c r="C25" s="62"/>
      <c r="D25" s="62">
        <f t="shared" si="4"/>
        <v>0</v>
      </c>
      <c r="E25" s="62"/>
      <c r="F25" s="62"/>
      <c r="G25" s="62">
        <f t="shared" si="3"/>
        <v>0</v>
      </c>
    </row>
    <row r="26" spans="1:7" ht="12.75">
      <c r="A26" s="142" t="s">
        <v>500</v>
      </c>
      <c r="B26" s="62"/>
      <c r="C26" s="62"/>
      <c r="D26" s="62">
        <f t="shared" si="4"/>
        <v>0</v>
      </c>
      <c r="E26" s="62"/>
      <c r="F26" s="62"/>
      <c r="G26" s="62">
        <f t="shared" si="3"/>
        <v>0</v>
      </c>
    </row>
    <row r="27" spans="1:7" ht="12.75">
      <c r="A27" s="142" t="s">
        <v>499</v>
      </c>
      <c r="B27" s="62">
        <v>134221000</v>
      </c>
      <c r="C27" s="62">
        <v>7720349.1</v>
      </c>
      <c r="D27" s="62">
        <f t="shared" si="4"/>
        <v>141941349.1</v>
      </c>
      <c r="E27" s="62">
        <v>56620369.86</v>
      </c>
      <c r="F27" s="62">
        <v>55298366.84</v>
      </c>
      <c r="G27" s="62">
        <f t="shared" si="3"/>
        <v>85320979.24</v>
      </c>
    </row>
    <row r="28" spans="1:7" ht="12.75">
      <c r="A28" s="142" t="s">
        <v>498</v>
      </c>
      <c r="B28" s="62"/>
      <c r="C28" s="62"/>
      <c r="D28" s="62">
        <f t="shared" si="4"/>
        <v>0</v>
      </c>
      <c r="E28" s="62"/>
      <c r="F28" s="62"/>
      <c r="G28" s="62">
        <f t="shared" si="3"/>
        <v>0</v>
      </c>
    </row>
    <row r="29" spans="1:7" ht="12.75">
      <c r="A29" s="142" t="s">
        <v>497</v>
      </c>
      <c r="B29" s="62"/>
      <c r="C29" s="62"/>
      <c r="D29" s="62">
        <f t="shared" si="4"/>
        <v>0</v>
      </c>
      <c r="E29" s="62"/>
      <c r="F29" s="62"/>
      <c r="G29" s="62">
        <f t="shared" si="3"/>
        <v>0</v>
      </c>
    </row>
    <row r="30" spans="1:7" ht="12.75">
      <c r="A30" s="141"/>
      <c r="B30" s="62"/>
      <c r="C30" s="62"/>
      <c r="D30" s="62"/>
      <c r="E30" s="62"/>
      <c r="F30" s="62"/>
      <c r="G30" s="62"/>
    </row>
    <row r="31" spans="1:7" ht="12.75">
      <c r="A31" s="140" t="s">
        <v>496</v>
      </c>
      <c r="B31" s="59">
        <f>SUM(B32:B40)</f>
        <v>0</v>
      </c>
      <c r="C31" s="59">
        <f>SUM(C32:C40)</f>
        <v>0</v>
      </c>
      <c r="D31" s="59">
        <f>SUM(D32:D40)</f>
        <v>0</v>
      </c>
      <c r="E31" s="59">
        <f>SUM(E32:E40)</f>
        <v>0</v>
      </c>
      <c r="F31" s="59">
        <f>SUM(F32:F40)</f>
        <v>0</v>
      </c>
      <c r="G31" s="59">
        <f aca="true" t="shared" si="5" ref="G31:G40">D31-E31</f>
        <v>0</v>
      </c>
    </row>
    <row r="32" spans="1:7" ht="12.75">
      <c r="A32" s="142" t="s">
        <v>495</v>
      </c>
      <c r="B32" s="62"/>
      <c r="C32" s="62"/>
      <c r="D32" s="62">
        <f aca="true" t="shared" si="6" ref="D32:D40">B32+C32</f>
        <v>0</v>
      </c>
      <c r="E32" s="62"/>
      <c r="F32" s="62"/>
      <c r="G32" s="62">
        <f t="shared" si="5"/>
        <v>0</v>
      </c>
    </row>
    <row r="33" spans="1:7" ht="12.75">
      <c r="A33" s="142" t="s">
        <v>494</v>
      </c>
      <c r="B33" s="62"/>
      <c r="C33" s="62"/>
      <c r="D33" s="62">
        <f t="shared" si="6"/>
        <v>0</v>
      </c>
      <c r="E33" s="62"/>
      <c r="F33" s="62"/>
      <c r="G33" s="62">
        <f t="shared" si="5"/>
        <v>0</v>
      </c>
    </row>
    <row r="34" spans="1:7" ht="12.75">
      <c r="A34" s="142" t="s">
        <v>493</v>
      </c>
      <c r="B34" s="62"/>
      <c r="C34" s="62"/>
      <c r="D34" s="62">
        <f t="shared" si="6"/>
        <v>0</v>
      </c>
      <c r="E34" s="62"/>
      <c r="F34" s="62"/>
      <c r="G34" s="62">
        <f t="shared" si="5"/>
        <v>0</v>
      </c>
    </row>
    <row r="35" spans="1:7" ht="12.75">
      <c r="A35" s="142" t="s">
        <v>492</v>
      </c>
      <c r="B35" s="62"/>
      <c r="C35" s="62"/>
      <c r="D35" s="62">
        <f t="shared" si="6"/>
        <v>0</v>
      </c>
      <c r="E35" s="62"/>
      <c r="F35" s="62"/>
      <c r="G35" s="62">
        <f t="shared" si="5"/>
        <v>0</v>
      </c>
    </row>
    <row r="36" spans="1:7" ht="12.75">
      <c r="A36" s="142" t="s">
        <v>491</v>
      </c>
      <c r="B36" s="62"/>
      <c r="C36" s="62"/>
      <c r="D36" s="62">
        <f t="shared" si="6"/>
        <v>0</v>
      </c>
      <c r="E36" s="62"/>
      <c r="F36" s="62"/>
      <c r="G36" s="62">
        <f t="shared" si="5"/>
        <v>0</v>
      </c>
    </row>
    <row r="37" spans="1:7" ht="12.75">
      <c r="A37" s="142" t="s">
        <v>490</v>
      </c>
      <c r="B37" s="62"/>
      <c r="C37" s="62"/>
      <c r="D37" s="62">
        <f t="shared" si="6"/>
        <v>0</v>
      </c>
      <c r="E37" s="62"/>
      <c r="F37" s="62"/>
      <c r="G37" s="62">
        <f t="shared" si="5"/>
        <v>0</v>
      </c>
    </row>
    <row r="38" spans="1:7" ht="12.75">
      <c r="A38" s="142" t="s">
        <v>489</v>
      </c>
      <c r="B38" s="62"/>
      <c r="C38" s="62"/>
      <c r="D38" s="62">
        <f t="shared" si="6"/>
        <v>0</v>
      </c>
      <c r="E38" s="62"/>
      <c r="F38" s="62"/>
      <c r="G38" s="62">
        <f t="shared" si="5"/>
        <v>0</v>
      </c>
    </row>
    <row r="39" spans="1:7" ht="12.75">
      <c r="A39" s="142" t="s">
        <v>488</v>
      </c>
      <c r="B39" s="62"/>
      <c r="C39" s="62"/>
      <c r="D39" s="62">
        <f t="shared" si="6"/>
        <v>0</v>
      </c>
      <c r="E39" s="62"/>
      <c r="F39" s="62"/>
      <c r="G39" s="62">
        <f t="shared" si="5"/>
        <v>0</v>
      </c>
    </row>
    <row r="40" spans="1:7" ht="12.75">
      <c r="A40" s="142" t="s">
        <v>487</v>
      </c>
      <c r="B40" s="62"/>
      <c r="C40" s="62"/>
      <c r="D40" s="62">
        <f t="shared" si="6"/>
        <v>0</v>
      </c>
      <c r="E40" s="62"/>
      <c r="F40" s="62"/>
      <c r="G40" s="62">
        <f t="shared" si="5"/>
        <v>0</v>
      </c>
    </row>
    <row r="41" spans="1:7" ht="12.75">
      <c r="A41" s="141"/>
      <c r="B41" s="62"/>
      <c r="C41" s="62"/>
      <c r="D41" s="62"/>
      <c r="E41" s="62"/>
      <c r="F41" s="62"/>
      <c r="G41" s="62"/>
    </row>
    <row r="42" spans="1:7" ht="12.75">
      <c r="A42" s="140" t="s">
        <v>486</v>
      </c>
      <c r="B42" s="59">
        <f>SUM(B43:B46)</f>
        <v>0</v>
      </c>
      <c r="C42" s="59">
        <f>SUM(C43:C46)</f>
        <v>0</v>
      </c>
      <c r="D42" s="59">
        <f>SUM(D43:D46)</f>
        <v>0</v>
      </c>
      <c r="E42" s="59">
        <f>SUM(E43:E46)</f>
        <v>0</v>
      </c>
      <c r="F42" s="59">
        <f>SUM(F43:F46)</f>
        <v>0</v>
      </c>
      <c r="G42" s="59">
        <f>D42-E42</f>
        <v>0</v>
      </c>
    </row>
    <row r="43" spans="1:7" ht="12.75">
      <c r="A43" s="142" t="s">
        <v>485</v>
      </c>
      <c r="B43" s="62"/>
      <c r="C43" s="62"/>
      <c r="D43" s="62">
        <f>B43+C43</f>
        <v>0</v>
      </c>
      <c r="E43" s="62"/>
      <c r="F43" s="62"/>
      <c r="G43" s="62">
        <f>D43-E43</f>
        <v>0</v>
      </c>
    </row>
    <row r="44" spans="1:7" ht="25.5">
      <c r="A44" s="10" t="s">
        <v>484</v>
      </c>
      <c r="B44" s="62"/>
      <c r="C44" s="62"/>
      <c r="D44" s="62">
        <f>B44+C44</f>
        <v>0</v>
      </c>
      <c r="E44" s="62"/>
      <c r="F44" s="62"/>
      <c r="G44" s="62">
        <f>D44-E44</f>
        <v>0</v>
      </c>
    </row>
    <row r="45" spans="1:7" ht="12.75">
      <c r="A45" s="142" t="s">
        <v>483</v>
      </c>
      <c r="B45" s="62"/>
      <c r="C45" s="62"/>
      <c r="D45" s="62">
        <f>B45+C45</f>
        <v>0</v>
      </c>
      <c r="E45" s="62"/>
      <c r="F45" s="62"/>
      <c r="G45" s="62">
        <f>D45-E45</f>
        <v>0</v>
      </c>
    </row>
    <row r="46" spans="1:7" ht="12.75">
      <c r="A46" s="142" t="s">
        <v>482</v>
      </c>
      <c r="B46" s="62"/>
      <c r="C46" s="62"/>
      <c r="D46" s="62">
        <f>B46+C46</f>
        <v>0</v>
      </c>
      <c r="E46" s="62"/>
      <c r="F46" s="62"/>
      <c r="G46" s="62">
        <f>D46-E46</f>
        <v>0</v>
      </c>
    </row>
    <row r="47" spans="1:7" ht="12.75">
      <c r="A47" s="141"/>
      <c r="B47" s="62"/>
      <c r="C47" s="62"/>
      <c r="D47" s="62"/>
      <c r="E47" s="62"/>
      <c r="F47" s="62"/>
      <c r="G47" s="62"/>
    </row>
    <row r="48" spans="1:7" ht="12.75">
      <c r="A48" s="140" t="s">
        <v>514</v>
      </c>
      <c r="B48" s="59">
        <f>B49+B59+B68+B79</f>
        <v>5566044996</v>
      </c>
      <c r="C48" s="59">
        <f>C49+C59+C68+C79</f>
        <v>140767769.62</v>
      </c>
      <c r="D48" s="59">
        <f>D49+D59+D68+D79</f>
        <v>5706812765.62</v>
      </c>
      <c r="E48" s="59">
        <f>E49+E59+E68+E79</f>
        <v>3091354235.55</v>
      </c>
      <c r="F48" s="59">
        <f>F49+F59+F68+F79</f>
        <v>3053865578.15</v>
      </c>
      <c r="G48" s="59">
        <f aca="true" t="shared" si="7" ref="G48:G57">D48-E48</f>
        <v>2615458530.0699997</v>
      </c>
    </row>
    <row r="49" spans="1:7" ht="12.75">
      <c r="A49" s="140" t="s">
        <v>513</v>
      </c>
      <c r="B49" s="59">
        <f>SUM(B50:B57)</f>
        <v>0</v>
      </c>
      <c r="C49" s="59">
        <f>SUM(C50:C57)</f>
        <v>0</v>
      </c>
      <c r="D49" s="59">
        <f>SUM(D50:D57)</f>
        <v>0</v>
      </c>
      <c r="E49" s="59">
        <f>SUM(E50:E57)</f>
        <v>0</v>
      </c>
      <c r="F49" s="59">
        <f>SUM(F50:F57)</f>
        <v>0</v>
      </c>
      <c r="G49" s="59">
        <f t="shared" si="7"/>
        <v>0</v>
      </c>
    </row>
    <row r="50" spans="1:7" ht="12.75">
      <c r="A50" s="142" t="s">
        <v>512</v>
      </c>
      <c r="B50" s="62"/>
      <c r="C50" s="62"/>
      <c r="D50" s="62">
        <f aca="true" t="shared" si="8" ref="D50:D57">B50+C50</f>
        <v>0</v>
      </c>
      <c r="E50" s="62"/>
      <c r="F50" s="62"/>
      <c r="G50" s="62">
        <f t="shared" si="7"/>
        <v>0</v>
      </c>
    </row>
    <row r="51" spans="1:7" ht="12.75">
      <c r="A51" s="142" t="s">
        <v>511</v>
      </c>
      <c r="B51" s="62"/>
      <c r="C51" s="62"/>
      <c r="D51" s="62">
        <f t="shared" si="8"/>
        <v>0</v>
      </c>
      <c r="E51" s="62"/>
      <c r="F51" s="62"/>
      <c r="G51" s="62">
        <f t="shared" si="7"/>
        <v>0</v>
      </c>
    </row>
    <row r="52" spans="1:7" ht="12.75">
      <c r="A52" s="142" t="s">
        <v>510</v>
      </c>
      <c r="B52" s="62"/>
      <c r="C52" s="62"/>
      <c r="D52" s="62">
        <f t="shared" si="8"/>
        <v>0</v>
      </c>
      <c r="E52" s="62"/>
      <c r="F52" s="62"/>
      <c r="G52" s="62">
        <f t="shared" si="7"/>
        <v>0</v>
      </c>
    </row>
    <row r="53" spans="1:7" ht="12.75">
      <c r="A53" s="142" t="s">
        <v>509</v>
      </c>
      <c r="B53" s="62"/>
      <c r="C53" s="62"/>
      <c r="D53" s="62">
        <f t="shared" si="8"/>
        <v>0</v>
      </c>
      <c r="E53" s="62"/>
      <c r="F53" s="62"/>
      <c r="G53" s="62">
        <f t="shared" si="7"/>
        <v>0</v>
      </c>
    </row>
    <row r="54" spans="1:7" ht="12.75">
      <c r="A54" s="142" t="s">
        <v>508</v>
      </c>
      <c r="B54" s="62"/>
      <c r="C54" s="62"/>
      <c r="D54" s="62">
        <f t="shared" si="8"/>
        <v>0</v>
      </c>
      <c r="E54" s="62"/>
      <c r="F54" s="62"/>
      <c r="G54" s="62">
        <f t="shared" si="7"/>
        <v>0</v>
      </c>
    </row>
    <row r="55" spans="1:7" ht="12.75">
      <c r="A55" s="142" t="s">
        <v>507</v>
      </c>
      <c r="B55" s="62"/>
      <c r="C55" s="62"/>
      <c r="D55" s="62">
        <f t="shared" si="8"/>
        <v>0</v>
      </c>
      <c r="E55" s="62"/>
      <c r="F55" s="62"/>
      <c r="G55" s="62">
        <f t="shared" si="7"/>
        <v>0</v>
      </c>
    </row>
    <row r="56" spans="1:7" ht="12.75">
      <c r="A56" s="142" t="s">
        <v>506</v>
      </c>
      <c r="B56" s="62"/>
      <c r="C56" s="62"/>
      <c r="D56" s="62">
        <f t="shared" si="8"/>
        <v>0</v>
      </c>
      <c r="E56" s="62"/>
      <c r="F56" s="62"/>
      <c r="G56" s="62">
        <f t="shared" si="7"/>
        <v>0</v>
      </c>
    </row>
    <row r="57" spans="1:7" ht="12.75">
      <c r="A57" s="142" t="s">
        <v>505</v>
      </c>
      <c r="B57" s="62"/>
      <c r="C57" s="62"/>
      <c r="D57" s="62">
        <f t="shared" si="8"/>
        <v>0</v>
      </c>
      <c r="E57" s="62"/>
      <c r="F57" s="62"/>
      <c r="G57" s="62">
        <f t="shared" si="7"/>
        <v>0</v>
      </c>
    </row>
    <row r="58" spans="1:7" ht="12.75">
      <c r="A58" s="141"/>
      <c r="B58" s="62"/>
      <c r="C58" s="62"/>
      <c r="D58" s="62"/>
      <c r="E58" s="62"/>
      <c r="F58" s="62"/>
      <c r="G58" s="62"/>
    </row>
    <row r="59" spans="1:7" ht="12.75">
      <c r="A59" s="140" t="s">
        <v>504</v>
      </c>
      <c r="B59" s="59">
        <f>SUM(B60:B66)</f>
        <v>5566044996</v>
      </c>
      <c r="C59" s="59">
        <f>SUM(C60:C66)</f>
        <v>140767769.62</v>
      </c>
      <c r="D59" s="59">
        <f>SUM(D60:D66)</f>
        <v>5706812765.62</v>
      </c>
      <c r="E59" s="59">
        <f>SUM(E60:E66)</f>
        <v>3091354235.55</v>
      </c>
      <c r="F59" s="59">
        <f>SUM(F60:F66)</f>
        <v>3053865578.15</v>
      </c>
      <c r="G59" s="59">
        <f aca="true" t="shared" si="9" ref="G59:G66">D59-E59</f>
        <v>2615458530.0699997</v>
      </c>
    </row>
    <row r="60" spans="1:7" ht="12.75">
      <c r="A60" s="142" t="s">
        <v>503</v>
      </c>
      <c r="B60" s="62"/>
      <c r="C60" s="62"/>
      <c r="D60" s="62">
        <f aca="true" t="shared" si="10" ref="D60:D66">B60+C60</f>
        <v>0</v>
      </c>
      <c r="E60" s="62"/>
      <c r="F60" s="62"/>
      <c r="G60" s="62">
        <f t="shared" si="9"/>
        <v>0</v>
      </c>
    </row>
    <row r="61" spans="1:7" ht="12.75">
      <c r="A61" s="142" t="s">
        <v>502</v>
      </c>
      <c r="B61" s="62"/>
      <c r="C61" s="62"/>
      <c r="D61" s="62">
        <f t="shared" si="10"/>
        <v>0</v>
      </c>
      <c r="E61" s="62"/>
      <c r="F61" s="62"/>
      <c r="G61" s="62">
        <f t="shared" si="9"/>
        <v>0</v>
      </c>
    </row>
    <row r="62" spans="1:7" ht="12.75">
      <c r="A62" s="142" t="s">
        <v>501</v>
      </c>
      <c r="B62" s="62"/>
      <c r="C62" s="62"/>
      <c r="D62" s="62">
        <f t="shared" si="10"/>
        <v>0</v>
      </c>
      <c r="E62" s="62"/>
      <c r="F62" s="62"/>
      <c r="G62" s="62">
        <f t="shared" si="9"/>
        <v>0</v>
      </c>
    </row>
    <row r="63" spans="1:7" ht="12.75">
      <c r="A63" s="142" t="s">
        <v>500</v>
      </c>
      <c r="B63" s="62"/>
      <c r="C63" s="62"/>
      <c r="D63" s="62">
        <f t="shared" si="10"/>
        <v>0</v>
      </c>
      <c r="E63" s="62"/>
      <c r="F63" s="62"/>
      <c r="G63" s="62">
        <f t="shared" si="9"/>
        <v>0</v>
      </c>
    </row>
    <row r="64" spans="1:7" ht="12.75">
      <c r="A64" s="142" t="s">
        <v>499</v>
      </c>
      <c r="B64" s="62">
        <v>5566044996</v>
      </c>
      <c r="C64" s="62">
        <v>140767769.62</v>
      </c>
      <c r="D64" s="62">
        <f t="shared" si="10"/>
        <v>5706812765.62</v>
      </c>
      <c r="E64" s="62">
        <v>3091354235.55</v>
      </c>
      <c r="F64" s="62">
        <v>3053865578.15</v>
      </c>
      <c r="G64" s="62">
        <f t="shared" si="9"/>
        <v>2615458530.0699997</v>
      </c>
    </row>
    <row r="65" spans="1:7" ht="12.75">
      <c r="A65" s="142" t="s">
        <v>498</v>
      </c>
      <c r="B65" s="62"/>
      <c r="C65" s="62"/>
      <c r="D65" s="62">
        <f t="shared" si="10"/>
        <v>0</v>
      </c>
      <c r="E65" s="62"/>
      <c r="F65" s="62"/>
      <c r="G65" s="62">
        <f t="shared" si="9"/>
        <v>0</v>
      </c>
    </row>
    <row r="66" spans="1:7" ht="12.75">
      <c r="A66" s="142" t="s">
        <v>497</v>
      </c>
      <c r="B66" s="62"/>
      <c r="C66" s="62"/>
      <c r="D66" s="62">
        <f t="shared" si="10"/>
        <v>0</v>
      </c>
      <c r="E66" s="62"/>
      <c r="F66" s="62"/>
      <c r="G66" s="62">
        <f t="shared" si="9"/>
        <v>0</v>
      </c>
    </row>
    <row r="67" spans="1:7" ht="12.75">
      <c r="A67" s="141"/>
      <c r="B67" s="62"/>
      <c r="C67" s="62"/>
      <c r="D67" s="62"/>
      <c r="E67" s="62"/>
      <c r="F67" s="62"/>
      <c r="G67" s="62"/>
    </row>
    <row r="68" spans="1:7" ht="12.75">
      <c r="A68" s="140" t="s">
        <v>496</v>
      </c>
      <c r="B68" s="59">
        <f>SUM(B69:B77)</f>
        <v>0</v>
      </c>
      <c r="C68" s="59">
        <f>SUM(C69:C77)</f>
        <v>0</v>
      </c>
      <c r="D68" s="59">
        <f>SUM(D69:D77)</f>
        <v>0</v>
      </c>
      <c r="E68" s="59">
        <f>SUM(E69:E77)</f>
        <v>0</v>
      </c>
      <c r="F68" s="59">
        <f>SUM(F69:F77)</f>
        <v>0</v>
      </c>
      <c r="G68" s="59">
        <f aca="true" t="shared" si="11" ref="G68:G77">D68-E68</f>
        <v>0</v>
      </c>
    </row>
    <row r="69" spans="1:7" ht="12.75">
      <c r="A69" s="142" t="s">
        <v>495</v>
      </c>
      <c r="B69" s="62"/>
      <c r="C69" s="62"/>
      <c r="D69" s="62">
        <f aca="true" t="shared" si="12" ref="D69:D77">B69+C69</f>
        <v>0</v>
      </c>
      <c r="E69" s="62"/>
      <c r="F69" s="62"/>
      <c r="G69" s="62">
        <f t="shared" si="11"/>
        <v>0</v>
      </c>
    </row>
    <row r="70" spans="1:7" ht="12.75">
      <c r="A70" s="142" t="s">
        <v>494</v>
      </c>
      <c r="B70" s="62"/>
      <c r="C70" s="62"/>
      <c r="D70" s="62">
        <f t="shared" si="12"/>
        <v>0</v>
      </c>
      <c r="E70" s="62"/>
      <c r="F70" s="62"/>
      <c r="G70" s="62">
        <f t="shared" si="11"/>
        <v>0</v>
      </c>
    </row>
    <row r="71" spans="1:7" ht="12.75">
      <c r="A71" s="142" t="s">
        <v>493</v>
      </c>
      <c r="B71" s="62"/>
      <c r="C71" s="62"/>
      <c r="D71" s="62">
        <f t="shared" si="12"/>
        <v>0</v>
      </c>
      <c r="E71" s="62"/>
      <c r="F71" s="62"/>
      <c r="G71" s="62">
        <f t="shared" si="11"/>
        <v>0</v>
      </c>
    </row>
    <row r="72" spans="1:7" ht="12.75">
      <c r="A72" s="142" t="s">
        <v>492</v>
      </c>
      <c r="B72" s="62"/>
      <c r="C72" s="62"/>
      <c r="D72" s="62">
        <f t="shared" si="12"/>
        <v>0</v>
      </c>
      <c r="E72" s="62"/>
      <c r="F72" s="62"/>
      <c r="G72" s="62">
        <f t="shared" si="11"/>
        <v>0</v>
      </c>
    </row>
    <row r="73" spans="1:7" ht="12.75">
      <c r="A73" s="142" t="s">
        <v>491</v>
      </c>
      <c r="B73" s="62"/>
      <c r="C73" s="62"/>
      <c r="D73" s="62">
        <f t="shared" si="12"/>
        <v>0</v>
      </c>
      <c r="E73" s="62"/>
      <c r="F73" s="62"/>
      <c r="G73" s="62">
        <f t="shared" si="11"/>
        <v>0</v>
      </c>
    </row>
    <row r="74" spans="1:7" ht="12.75">
      <c r="A74" s="142" t="s">
        <v>490</v>
      </c>
      <c r="B74" s="62"/>
      <c r="C74" s="62"/>
      <c r="D74" s="62">
        <f t="shared" si="12"/>
        <v>0</v>
      </c>
      <c r="E74" s="62"/>
      <c r="F74" s="62"/>
      <c r="G74" s="62">
        <f t="shared" si="11"/>
        <v>0</v>
      </c>
    </row>
    <row r="75" spans="1:7" ht="12.75">
      <c r="A75" s="142" t="s">
        <v>489</v>
      </c>
      <c r="B75" s="62"/>
      <c r="C75" s="62"/>
      <c r="D75" s="62">
        <f t="shared" si="12"/>
        <v>0</v>
      </c>
      <c r="E75" s="62"/>
      <c r="F75" s="62"/>
      <c r="G75" s="62">
        <f t="shared" si="11"/>
        <v>0</v>
      </c>
    </row>
    <row r="76" spans="1:7" ht="12.75">
      <c r="A76" s="142" t="s">
        <v>488</v>
      </c>
      <c r="B76" s="62"/>
      <c r="C76" s="62"/>
      <c r="D76" s="62">
        <f t="shared" si="12"/>
        <v>0</v>
      </c>
      <c r="E76" s="62"/>
      <c r="F76" s="62"/>
      <c r="G76" s="62">
        <f t="shared" si="11"/>
        <v>0</v>
      </c>
    </row>
    <row r="77" spans="1:7" ht="12.75">
      <c r="A77" s="144" t="s">
        <v>487</v>
      </c>
      <c r="B77" s="143"/>
      <c r="C77" s="143"/>
      <c r="D77" s="143">
        <f t="shared" si="12"/>
        <v>0</v>
      </c>
      <c r="E77" s="143"/>
      <c r="F77" s="143"/>
      <c r="G77" s="143">
        <f t="shared" si="11"/>
        <v>0</v>
      </c>
    </row>
    <row r="78" spans="1:7" ht="12.75">
      <c r="A78" s="141"/>
      <c r="B78" s="62"/>
      <c r="C78" s="62"/>
      <c r="D78" s="62"/>
      <c r="E78" s="62"/>
      <c r="F78" s="62"/>
      <c r="G78" s="62"/>
    </row>
    <row r="79" spans="1:7" ht="12.75">
      <c r="A79" s="140" t="s">
        <v>486</v>
      </c>
      <c r="B79" s="59">
        <f>SUM(B80:B83)</f>
        <v>0</v>
      </c>
      <c r="C79" s="59">
        <f>SUM(C80:C83)</f>
        <v>0</v>
      </c>
      <c r="D79" s="59">
        <f>SUM(D80:D83)</f>
        <v>0</v>
      </c>
      <c r="E79" s="59">
        <f>SUM(E80:E83)</f>
        <v>0</v>
      </c>
      <c r="F79" s="59">
        <f>SUM(F80:F83)</f>
        <v>0</v>
      </c>
      <c r="G79" s="59">
        <f>D79-E79</f>
        <v>0</v>
      </c>
    </row>
    <row r="80" spans="1:7" ht="12.75">
      <c r="A80" s="142" t="s">
        <v>485</v>
      </c>
      <c r="B80" s="62"/>
      <c r="C80" s="62"/>
      <c r="D80" s="62">
        <f>B80+C80</f>
        <v>0</v>
      </c>
      <c r="E80" s="62"/>
      <c r="F80" s="62"/>
      <c r="G80" s="62">
        <f>D80-E80</f>
        <v>0</v>
      </c>
    </row>
    <row r="81" spans="1:7" ht="25.5">
      <c r="A81" s="10" t="s">
        <v>484</v>
      </c>
      <c r="B81" s="62"/>
      <c r="C81" s="62"/>
      <c r="D81" s="62">
        <f>B81+C81</f>
        <v>0</v>
      </c>
      <c r="E81" s="62"/>
      <c r="F81" s="62"/>
      <c r="G81" s="62">
        <f>D81-E81</f>
        <v>0</v>
      </c>
    </row>
    <row r="82" spans="1:7" ht="12.75">
      <c r="A82" s="142" t="s">
        <v>483</v>
      </c>
      <c r="B82" s="62"/>
      <c r="C82" s="62"/>
      <c r="D82" s="62">
        <f>B82+C82</f>
        <v>0</v>
      </c>
      <c r="E82" s="62"/>
      <c r="F82" s="62"/>
      <c r="G82" s="62">
        <f>D82-E82</f>
        <v>0</v>
      </c>
    </row>
    <row r="83" spans="1:7" ht="12.75">
      <c r="A83" s="142" t="s">
        <v>482</v>
      </c>
      <c r="B83" s="62"/>
      <c r="C83" s="62"/>
      <c r="D83" s="62">
        <f>B83+C83</f>
        <v>0</v>
      </c>
      <c r="E83" s="62"/>
      <c r="F83" s="62"/>
      <c r="G83" s="62">
        <f>D83-E83</f>
        <v>0</v>
      </c>
    </row>
    <row r="84" spans="1:7" ht="12.75">
      <c r="A84" s="141"/>
      <c r="B84" s="62"/>
      <c r="C84" s="62"/>
      <c r="D84" s="62"/>
      <c r="E84" s="62"/>
      <c r="F84" s="62"/>
      <c r="G84" s="62"/>
    </row>
    <row r="85" spans="1:7" ht="12.75">
      <c r="A85" s="140" t="s">
        <v>313</v>
      </c>
      <c r="B85" s="59">
        <f aca="true" t="shared" si="13" ref="B85:G85">B11+B48</f>
        <v>5700265996</v>
      </c>
      <c r="C85" s="59">
        <f t="shared" si="13"/>
        <v>148488118.72</v>
      </c>
      <c r="D85" s="59">
        <f t="shared" si="13"/>
        <v>5848754114.72</v>
      </c>
      <c r="E85" s="59">
        <f t="shared" si="13"/>
        <v>3147974605.4100003</v>
      </c>
      <c r="F85" s="59">
        <f t="shared" si="13"/>
        <v>3109163944.9900002</v>
      </c>
      <c r="G85" s="59">
        <f t="shared" si="13"/>
        <v>2700779509.3099995</v>
      </c>
    </row>
    <row r="86" spans="1:7" ht="13.5" thickBot="1">
      <c r="A86" s="139"/>
      <c r="B86" s="138"/>
      <c r="C86" s="138"/>
      <c r="D86" s="138"/>
      <c r="E86" s="138"/>
      <c r="F86" s="138"/>
      <c r="G86" s="138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5" r:id="rId3"/>
  <rowBreaks count="1" manualBreakCount="1">
    <brk id="77" max="255" man="1"/>
  </rowBreaks>
  <legacyDrawing r:id="rId2"/>
  <oleObjects>
    <oleObject progId="Excel.Sheet.12" shapeId="37517960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2:G33"/>
  <sheetViews>
    <sheetView view="pageBreakPreview" zoomScale="60" zoomScalePageLayoutView="0" workbookViewId="0" topLeftCell="A1">
      <selection activeCell="E64" sqref="E64"/>
    </sheetView>
  </sheetViews>
  <sheetFormatPr defaultColWidth="11.421875" defaultRowHeight="15"/>
  <cols>
    <col min="2" max="2" width="11.8515625" style="0" customWidth="1"/>
    <col min="3" max="3" width="16.421875" style="0" customWidth="1"/>
    <col min="4" max="4" width="17.8515625" style="0" customWidth="1"/>
    <col min="5" max="5" width="22.8515625" style="0" customWidth="1"/>
    <col min="6" max="6" width="17.8515625" style="0" customWidth="1"/>
    <col min="7" max="7" width="28.28125" style="0" customWidth="1"/>
  </cols>
  <sheetData>
    <row r="1" ht="15.75" thickBot="1"/>
    <row r="2" spans="1:7" ht="15">
      <c r="A2" s="222" t="s">
        <v>533</v>
      </c>
      <c r="B2" s="223"/>
      <c r="C2" s="223"/>
      <c r="D2" s="223"/>
      <c r="E2" s="223"/>
      <c r="F2" s="223"/>
      <c r="G2" s="224"/>
    </row>
    <row r="3" spans="1:7" ht="15">
      <c r="A3" s="225" t="s">
        <v>394</v>
      </c>
      <c r="B3" s="226"/>
      <c r="C3" s="226"/>
      <c r="D3" s="226"/>
      <c r="E3" s="226"/>
      <c r="F3" s="226"/>
      <c r="G3" s="227"/>
    </row>
    <row r="4" spans="1:7" ht="15">
      <c r="A4" s="225" t="s">
        <v>532</v>
      </c>
      <c r="B4" s="226"/>
      <c r="C4" s="226"/>
      <c r="D4" s="226"/>
      <c r="E4" s="226"/>
      <c r="F4" s="226"/>
      <c r="G4" s="227"/>
    </row>
    <row r="5" spans="1:7" ht="15">
      <c r="A5" s="225" t="s">
        <v>531</v>
      </c>
      <c r="B5" s="226"/>
      <c r="C5" s="226"/>
      <c r="D5" s="226"/>
      <c r="E5" s="226"/>
      <c r="F5" s="226"/>
      <c r="G5" s="227"/>
    </row>
    <row r="6" spans="1:7" ht="15.75" thickBot="1">
      <c r="A6" s="228" t="s">
        <v>1</v>
      </c>
      <c r="B6" s="229"/>
      <c r="C6" s="229"/>
      <c r="D6" s="229"/>
      <c r="E6" s="229"/>
      <c r="F6" s="229"/>
      <c r="G6" s="230"/>
    </row>
    <row r="7" spans="1:7" ht="15.75" thickBot="1">
      <c r="A7" s="215" t="s">
        <v>2</v>
      </c>
      <c r="B7" s="217" t="s">
        <v>392</v>
      </c>
      <c r="C7" s="218"/>
      <c r="D7" s="218"/>
      <c r="E7" s="218"/>
      <c r="F7" s="219"/>
      <c r="G7" s="220" t="s">
        <v>391</v>
      </c>
    </row>
    <row r="8" spans="1:7" ht="17.25" thickBot="1">
      <c r="A8" s="216"/>
      <c r="B8" s="160" t="s">
        <v>242</v>
      </c>
      <c r="C8" s="160" t="s">
        <v>390</v>
      </c>
      <c r="D8" s="160" t="s">
        <v>389</v>
      </c>
      <c r="E8" s="160" t="s">
        <v>530</v>
      </c>
      <c r="F8" s="160" t="s">
        <v>210</v>
      </c>
      <c r="G8" s="221"/>
    </row>
    <row r="9" spans="1:7" ht="33">
      <c r="A9" s="153" t="s">
        <v>529</v>
      </c>
      <c r="B9" s="152">
        <f>B10+B11+B12+B15+B16+B19</f>
        <v>0</v>
      </c>
      <c r="C9" s="152">
        <f>C10+C11+C12+C15+C16+C19</f>
        <v>2211088.08</v>
      </c>
      <c r="D9" s="152">
        <f>D10+D11+D12+D15+D16+D19</f>
        <v>2211088.08</v>
      </c>
      <c r="E9" s="152">
        <f>E10+E11+E12+E15+E16+E19</f>
        <v>8107831.65</v>
      </c>
      <c r="F9" s="152">
        <f>F10+F11+F12+F15+F16+F19</f>
        <v>8464265.04</v>
      </c>
      <c r="G9" s="151">
        <f>D9-E9</f>
        <v>-5896743.57</v>
      </c>
    </row>
    <row r="10" spans="1:7" ht="24.75">
      <c r="A10" s="155" t="s">
        <v>527</v>
      </c>
      <c r="B10" s="157"/>
      <c r="C10" s="157"/>
      <c r="D10" s="157"/>
      <c r="E10" s="157"/>
      <c r="F10" s="157"/>
      <c r="G10" s="154">
        <f>D10-E10</f>
        <v>0</v>
      </c>
    </row>
    <row r="11" spans="1:7" ht="15">
      <c r="A11" s="155" t="s">
        <v>526</v>
      </c>
      <c r="B11" s="157">
        <v>0</v>
      </c>
      <c r="C11" s="157">
        <v>2211088.08</v>
      </c>
      <c r="D11" s="157">
        <f>B11+C11</f>
        <v>2211088.08</v>
      </c>
      <c r="E11" s="157">
        <v>8107831.65</v>
      </c>
      <c r="F11" s="157">
        <v>8464265.04</v>
      </c>
      <c r="G11" s="157">
        <v>48840877.28</v>
      </c>
    </row>
    <row r="12" spans="1:7" ht="16.5">
      <c r="A12" s="155" t="s">
        <v>525</v>
      </c>
      <c r="B12" s="157">
        <f>B13+B14</f>
        <v>0</v>
      </c>
      <c r="C12" s="157">
        <f>C13+C14</f>
        <v>0</v>
      </c>
      <c r="D12" s="157">
        <f>D13+D14</f>
        <v>0</v>
      </c>
      <c r="E12" s="157">
        <f>E13+E14</f>
        <v>0</v>
      </c>
      <c r="F12" s="157">
        <f>F13+F14</f>
        <v>0</v>
      </c>
      <c r="G12" s="154">
        <f aca="true" t="shared" si="0" ref="G12:G19">D12-E12</f>
        <v>0</v>
      </c>
    </row>
    <row r="13" spans="1:7" ht="16.5">
      <c r="A13" s="155" t="s">
        <v>524</v>
      </c>
      <c r="B13" s="157"/>
      <c r="C13" s="157"/>
      <c r="D13" s="157"/>
      <c r="E13" s="157"/>
      <c r="F13" s="157"/>
      <c r="G13" s="154">
        <f t="shared" si="0"/>
        <v>0</v>
      </c>
    </row>
    <row r="14" spans="1:7" ht="24.75">
      <c r="A14" s="155" t="s">
        <v>523</v>
      </c>
      <c r="B14" s="157"/>
      <c r="C14" s="157"/>
      <c r="D14" s="157"/>
      <c r="E14" s="157"/>
      <c r="F14" s="157"/>
      <c r="G14" s="154">
        <f t="shared" si="0"/>
        <v>0</v>
      </c>
    </row>
    <row r="15" spans="1:7" ht="16.5">
      <c r="A15" s="155" t="s">
        <v>522</v>
      </c>
      <c r="B15" s="157"/>
      <c r="C15" s="157"/>
      <c r="D15" s="157"/>
      <c r="E15" s="157"/>
      <c r="F15" s="157"/>
      <c r="G15" s="154">
        <f t="shared" si="0"/>
        <v>0</v>
      </c>
    </row>
    <row r="16" spans="1:7" ht="59.25">
      <c r="A16" s="159" t="s">
        <v>521</v>
      </c>
      <c r="B16" s="158">
        <f>B17+B18</f>
        <v>0</v>
      </c>
      <c r="C16" s="158">
        <f>C17+C18</f>
        <v>0</v>
      </c>
      <c r="D16" s="158">
        <f>D17+D18</f>
        <v>0</v>
      </c>
      <c r="E16" s="158">
        <f>E17+E18</f>
        <v>0</v>
      </c>
      <c r="F16" s="158">
        <f>F17+F18</f>
        <v>0</v>
      </c>
      <c r="G16" s="154">
        <f t="shared" si="0"/>
        <v>0</v>
      </c>
    </row>
    <row r="17" spans="1:7" ht="16.5">
      <c r="A17" s="156" t="s">
        <v>520</v>
      </c>
      <c r="B17" s="157"/>
      <c r="C17" s="157"/>
      <c r="D17" s="157"/>
      <c r="E17" s="157"/>
      <c r="F17" s="157"/>
      <c r="G17" s="154">
        <f t="shared" si="0"/>
        <v>0</v>
      </c>
    </row>
    <row r="18" spans="1:7" ht="16.5">
      <c r="A18" s="156" t="s">
        <v>519</v>
      </c>
      <c r="B18" s="157"/>
      <c r="C18" s="157"/>
      <c r="D18" s="157"/>
      <c r="E18" s="157"/>
      <c r="F18" s="157"/>
      <c r="G18" s="154">
        <f t="shared" si="0"/>
        <v>0</v>
      </c>
    </row>
    <row r="19" spans="1:7" ht="16.5">
      <c r="A19" s="155" t="s">
        <v>518</v>
      </c>
      <c r="B19" s="157"/>
      <c r="C19" s="157"/>
      <c r="D19" s="157"/>
      <c r="E19" s="157"/>
      <c r="F19" s="157"/>
      <c r="G19" s="154">
        <f t="shared" si="0"/>
        <v>0</v>
      </c>
    </row>
    <row r="20" spans="1:7" ht="15">
      <c r="A20" s="155"/>
      <c r="B20" s="152"/>
      <c r="C20" s="152"/>
      <c r="D20" s="152"/>
      <c r="E20" s="152"/>
      <c r="F20" s="152"/>
      <c r="G20" s="151"/>
    </row>
    <row r="21" spans="1:7" ht="33">
      <c r="A21" s="153" t="s">
        <v>528</v>
      </c>
      <c r="B21" s="152">
        <f>B22+B23+B24+B27+B28+B31</f>
        <v>0</v>
      </c>
      <c r="C21" s="152">
        <f>C22+C23+C24+C27+C28+C31</f>
        <v>26451240.35</v>
      </c>
      <c r="D21" s="152">
        <f>D22+D23+D24+D27+D28+D31</f>
        <v>26451240</v>
      </c>
      <c r="E21" s="152">
        <f>E22+E23+E24+E27+E28+E31</f>
        <v>1229183248.93</v>
      </c>
      <c r="F21" s="152">
        <f>F22+F23+F24+F27+F28+F31</f>
        <v>1213354614.15</v>
      </c>
      <c r="G21" s="151">
        <f>D21-E21</f>
        <v>-1202732008.93</v>
      </c>
    </row>
    <row r="22" spans="1:7" ht="24.75">
      <c r="A22" s="155" t="s">
        <v>527</v>
      </c>
      <c r="B22" s="152"/>
      <c r="C22" s="152"/>
      <c r="D22" s="152"/>
      <c r="E22" s="152"/>
      <c r="F22" s="152"/>
      <c r="G22" s="154">
        <f>D22-E22</f>
        <v>0</v>
      </c>
    </row>
    <row r="23" spans="1:7" ht="15">
      <c r="A23" s="155" t="s">
        <v>526</v>
      </c>
      <c r="B23" s="157">
        <v>0</v>
      </c>
      <c r="C23" s="157">
        <v>26451240.35</v>
      </c>
      <c r="D23" s="157">
        <v>26451240</v>
      </c>
      <c r="E23" s="157">
        <v>1229183248.93</v>
      </c>
      <c r="F23" s="157">
        <v>1213354614.15</v>
      </c>
      <c r="G23" s="157">
        <v>4724006439.93</v>
      </c>
    </row>
    <row r="24" spans="1:7" ht="16.5">
      <c r="A24" s="155" t="s">
        <v>525</v>
      </c>
      <c r="B24" s="152">
        <f>B25+B26</f>
        <v>0</v>
      </c>
      <c r="C24" s="152">
        <f>C25+C26</f>
        <v>0</v>
      </c>
      <c r="D24" s="152">
        <f>D25+D26</f>
        <v>0</v>
      </c>
      <c r="E24" s="152">
        <f>E25+E26</f>
        <v>0</v>
      </c>
      <c r="F24" s="152">
        <f>F25+F26</f>
        <v>0</v>
      </c>
      <c r="G24" s="154">
        <f aca="true" t="shared" si="1" ref="G24:G32">D24-E24</f>
        <v>0</v>
      </c>
    </row>
    <row r="25" spans="1:7" ht="16.5">
      <c r="A25" s="155" t="s">
        <v>524</v>
      </c>
      <c r="B25" s="152"/>
      <c r="C25" s="152"/>
      <c r="D25" s="152"/>
      <c r="E25" s="152"/>
      <c r="F25" s="152"/>
      <c r="G25" s="154">
        <f t="shared" si="1"/>
        <v>0</v>
      </c>
    </row>
    <row r="26" spans="1:7" ht="24.75">
      <c r="A26" s="155" t="s">
        <v>523</v>
      </c>
      <c r="B26" s="152"/>
      <c r="C26" s="152"/>
      <c r="D26" s="152"/>
      <c r="E26" s="152"/>
      <c r="F26" s="152"/>
      <c r="G26" s="154">
        <f t="shared" si="1"/>
        <v>0</v>
      </c>
    </row>
    <row r="27" spans="1:7" ht="16.5">
      <c r="A27" s="155" t="s">
        <v>522</v>
      </c>
      <c r="B27" s="152"/>
      <c r="C27" s="152"/>
      <c r="D27" s="152"/>
      <c r="E27" s="152"/>
      <c r="F27" s="152"/>
      <c r="G27" s="154">
        <f t="shared" si="1"/>
        <v>0</v>
      </c>
    </row>
    <row r="28" spans="1:7" ht="57.75">
      <c r="A28" s="155" t="s">
        <v>521</v>
      </c>
      <c r="B28" s="152">
        <f>B29+B30</f>
        <v>0</v>
      </c>
      <c r="C28" s="152">
        <f>C29+C30</f>
        <v>0</v>
      </c>
      <c r="D28" s="152">
        <f>D29+D30</f>
        <v>0</v>
      </c>
      <c r="E28" s="152">
        <f>E29+E30</f>
        <v>0</v>
      </c>
      <c r="F28" s="152">
        <f>F29+F30</f>
        <v>0</v>
      </c>
      <c r="G28" s="154">
        <f t="shared" si="1"/>
        <v>0</v>
      </c>
    </row>
    <row r="29" spans="1:7" ht="16.5">
      <c r="A29" s="156" t="s">
        <v>520</v>
      </c>
      <c r="B29" s="152"/>
      <c r="C29" s="152"/>
      <c r="D29" s="152"/>
      <c r="E29" s="152"/>
      <c r="F29" s="152"/>
      <c r="G29" s="154">
        <f t="shared" si="1"/>
        <v>0</v>
      </c>
    </row>
    <row r="30" spans="1:7" ht="16.5">
      <c r="A30" s="156" t="s">
        <v>519</v>
      </c>
      <c r="B30" s="152"/>
      <c r="C30" s="152"/>
      <c r="D30" s="152"/>
      <c r="E30" s="152"/>
      <c r="F30" s="152"/>
      <c r="G30" s="154">
        <f t="shared" si="1"/>
        <v>0</v>
      </c>
    </row>
    <row r="31" spans="1:7" ht="16.5">
      <c r="A31" s="155" t="s">
        <v>518</v>
      </c>
      <c r="B31" s="152"/>
      <c r="C31" s="152"/>
      <c r="D31" s="152"/>
      <c r="E31" s="152"/>
      <c r="F31" s="152"/>
      <c r="G31" s="154">
        <f t="shared" si="1"/>
        <v>0</v>
      </c>
    </row>
    <row r="32" spans="1:7" ht="41.25">
      <c r="A32" s="153" t="s">
        <v>517</v>
      </c>
      <c r="B32" s="152">
        <f>B9+B21</f>
        <v>0</v>
      </c>
      <c r="C32" s="152">
        <f>C9+C21</f>
        <v>28662328.43</v>
      </c>
      <c r="D32" s="152">
        <f>D9+D21</f>
        <v>28662328.08</v>
      </c>
      <c r="E32" s="152">
        <f>E9+E21</f>
        <v>1237291080.5800002</v>
      </c>
      <c r="F32" s="152">
        <f>F9+F21</f>
        <v>1221818879.19</v>
      </c>
      <c r="G32" s="151">
        <f t="shared" si="1"/>
        <v>-1208628752.5000002</v>
      </c>
    </row>
    <row r="33" spans="1:7" ht="15.75" thickBot="1">
      <c r="A33" s="150"/>
      <c r="B33" s="149"/>
      <c r="C33" s="149"/>
      <c r="D33" s="149"/>
      <c r="E33" s="149"/>
      <c r="F33" s="149"/>
      <c r="G33" s="148"/>
    </row>
  </sheetData>
  <sheetProtection/>
  <mergeCells count="8">
    <mergeCell ref="A7:A8"/>
    <mergeCell ref="B7:F7"/>
    <mergeCell ref="G7:G8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horizontalDpi="600" verticalDpi="600" orientation="portrait" scale="71" r:id="rId3"/>
  <legacyDrawing r:id="rId2"/>
  <oleObjects>
    <oleObject progId="Excel.Sheet.12" shapeId="4861052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2020-10-07T17:25:22Z</cp:lastPrinted>
  <dcterms:created xsi:type="dcterms:W3CDTF">2016-10-11T18:36:49Z</dcterms:created>
  <dcterms:modified xsi:type="dcterms:W3CDTF">2020-10-21T19:57:11Z</dcterms:modified>
  <cp:category/>
  <cp:version/>
  <cp:contentType/>
  <cp:contentStatus/>
</cp:coreProperties>
</file>