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<sst xmlns="http://schemas.openxmlformats.org/spreadsheetml/2006/main" count="672" uniqueCount="456">
  <si>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</si>
  <si>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</si>
  <si>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</si>
  <si>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</si>
  <si>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</si>
  <si>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</si>
  <si>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</si>
  <si>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</si>
  <si>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</si>
  <si>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</si>
  <si>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</si>
  <si>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</si>
  <si>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</si>
  <si>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</si>
  <si>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</si>
  <si>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</si>
  <si>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</si>
  <si>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</si>
  <si>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</si>
  <si>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</si>
  <si>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</si>
  <si>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</si>
  <si>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</si>
  <si>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</si>
  <si>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</si>
  <si>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</si>
  <si>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</si>
  <si>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</si>
  <si>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</si>
  <si>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</si>
  <si>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</si>
  <si>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</si>
  <si>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</si>
  <si>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</si>
  <si>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</si>
  <si>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</si>
  <si>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</si>
  <si>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</si>
  <si>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</si>
  <si>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</si>
  <si>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</si>
  <si>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</si>
  <si>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</si>
  <si>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</si>
  <si>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</si>
  <si>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</si>
  <si>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</si>
  <si>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</si>
  <si>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</si>
  <si>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</si>
  <si>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</si>
  <si>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</si>
  <si>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</si>
  <si>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</si>
  <si>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</si>
  <si>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</si>
  <si>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</si>
  <si>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</si>
  <si>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</si>
  <si>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</si>
  <si>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</si>
  <si>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</si>
  <si>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</si>
  <si>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</si>
  <si>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</si>
  <si>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</si>
  <si>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</si>
  <si>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</si>
  <si>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</si>
  <si>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</si>
  <si>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</si>
  <si>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</si>
  <si>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</si>
  <si>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</si>
  <si>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</si>
  <si>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</si>
  <si>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</si>
  <si>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</si>
  <si>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</si>
  <si>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</si>
  <si>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</si>
  <si>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</si>
  <si>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</si>
  <si>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</si>
  <si>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</si>
  <si>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</si>
  <si>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</si>
  <si>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</si>
  <si>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</si>
  <si>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</si>
  <si>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</si>
  <si>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</si>
  <si>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</si>
  <si>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</si>
  <si>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</si>
  <si>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</si>
  <si>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</si>
  <si>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</si>
  <si>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</si>
  <si>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</si>
  <si>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</si>
  <si>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</si>
  <si>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</si>
  <si>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</si>
  <si>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</si>
  <si>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</si>
  <si>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</si>
  <si>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</si>
  <si>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</si>
  <si>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</si>
  <si>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</si>
  <si>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</si>
  <si>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</si>
  <si>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</si>
  <si>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</si>
  <si>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</si>
  <si>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</si>
  <si>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</si>
  <si>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</si>
  <si>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</si>
  <si>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</si>
  <si>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</si>
  <si>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</si>
  <si>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</si>
  <si>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</si>
  <si>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</si>
  <si>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</si>
  <si>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</si>
  <si>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</si>
  <si>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</si>
  <si>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</si>
  <si>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</si>
  <si>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</si>
  <si>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</si>
  <si>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</si>
  <si>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</si>
  <si>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</si>
  <si>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</si>
  <si>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</si>
  <si>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</si>
  <si>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</si>
  <si>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</si>
  <si>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</si>
  <si>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</si>
  <si>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</si>
  <si>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</si>
  <si>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</si>
  <si>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</si>
  <si>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</si>
  <si>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</si>
  <si>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</si>
  <si>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</si>
  <si>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</si>
  <si>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</si>
  <si>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</si>
  <si>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</si>
  <si>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</si>
  <si>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</si>
  <si>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</si>
  <si>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</si>
  <si>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</si>
  <si>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</si>
  <si>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</si>
  <si>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</si>
  <si>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</si>
  <si>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</si>
  <si>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</si>
  <si>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</si>
  <si>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</si>
  <si>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</si>
  <si>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</si>
  <si>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</si>
  <si>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</si>
  <si>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</si>
  <si>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</si>
  <si>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</si>
  <si>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</si>
  <si>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</si>
  <si>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</si>
  <si>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</si>
  <si>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</si>
  <si>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</si>
  <si>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</si>
  <si>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</si>
  <si>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</si>
  <si>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</si>
  <si>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</si>
  <si>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</si>
  <si>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</si>
  <si>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</si>
  <si>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</si>
  <si>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</si>
  <si>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</si>
  <si>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</si>
  <si>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</si>
  <si>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</si>
  <si>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</si>
  <si>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</si>
  <si>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</si>
  <si>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</si>
  <si>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</si>
  <si>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</si>
  <si>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</si>
  <si>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</si>
  <si>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</si>
  <si>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</si>
  <si>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</si>
  <si>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</si>
  <si>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</si>
  <si>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</si>
  <si>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</si>
  <si>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</si>
  <si>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</si>
  <si>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</si>
  <si>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</si>
  <si>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</si>
  <si>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</si>
  <si>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</si>
  <si>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</si>
  <si>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</si>
  <si>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</si>
  <si>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</si>
  <si>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</si>
  <si>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</si>
  <si>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</si>
  <si>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</si>
  <si>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</si>
  <si>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</si>
  <si>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</si>
  <si>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</si>
  <si>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</si>
  <si>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</si>
  <si>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</si>
  <si>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</si>
  <si>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</si>
  <si>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</si>
  <si>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</si>
  <si>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</si>
  <si>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</si>
  <si>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</si>
  <si>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</si>
  <si>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</si>
  <si>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</si>
  <si>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</si>
  <si>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</si>
  <si>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</si>
  <si>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</si>
  <si>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</si>
  <si>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</si>
  <si>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</si>
  <si>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</si>
  <si>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</si>
  <si>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</si>
  <si>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</si>
  <si>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</si>
  <si>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</si>
  <si>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</si>
  <si>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</si>
  <si>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</si>
  <si>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</si>
  <si>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</si>
  <si>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</si>
  <si>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</si>
  <si>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</si>
  <si>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</si>
  <si>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</si>
  <si>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</si>
  <si>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</si>
  <si>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</si>
  <si>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</si>
  <si>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</si>
  <si>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</si>
  <si>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</si>
  <si>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</si>
  <si>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</si>
  <si>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</si>
  <si>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</si>
  <si>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</si>
  <si>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</si>
  <si>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</si>
  <si>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</si>
  <si>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</si>
  <si>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</si>
  <si>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</si>
  <si>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</si>
  <si>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</si>
  <si>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</si>
  <si>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</si>
  <si>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</si>
  <si>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</si>
  <si>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</si>
  <si>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</si>
  <si>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</si>
  <si>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</si>
  <si>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</si>
  <si>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</si>
  <si>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</si>
  <si>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</si>
  <si>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</si>
  <si>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</si>
  <si>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</si>
  <si>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</si>
  <si>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</si>
  <si>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</si>
  <si>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</si>
  <si>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</si>
  <si>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</si>
  <si>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</si>
  <si>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</si>
  <si>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</si>
  <si>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</si>
  <si>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</si>
  <si>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</si>
  <si>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</si>
  <si>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</si>
  <si>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</si>
  <si>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</si>
  <si>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</si>
  <si>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</si>
  <si>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</si>
  <si>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</si>
  <si>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</si>
  <si>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</si>
  <si>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</si>
  <si>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</si>
  <si>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</si>
  <si>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</si>
  <si>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</si>
  <si>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</si>
  <si>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</si>
  <si>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</si>
  <si>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</si>
  <si>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</si>
  <si>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</si>
  <si>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</si>
  <si>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</si>
  <si>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</si>
  <si>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</si>
  <si>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</si>
  <si>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</si>
  <si>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</si>
  <si>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</si>
  <si>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</si>
  <si>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</si>
  <si>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</si>
  <si>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</si>
  <si>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</si>
  <si>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</si>
  <si>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</si>
  <si>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</si>
  <si>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</si>
  <si>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</si>
  <si>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</si>
  <si>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</si>
  <si>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</si>
  <si>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</si>
  <si>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</si>
  <si>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</si>
  <si>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</si>
  <si>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</si>
  <si>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</si>
  <si>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</si>
  <si>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</si>
  <si>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</si>
  <si>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</si>
  <si>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</si>
  <si>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</si>
  <si>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</si>
  <si>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</si>
  <si>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</si>
  <si>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</si>
  <si>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</si>
  <si>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</si>
  <si>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</si>
  <si>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</si>
  <si>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</si>
  <si>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</si>
  <si>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</si>
  <si>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</si>
  <si>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</si>
  <si>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</si>
  <si>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</si>
  <si>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</si>
  <si>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</si>
  <si>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</si>
  <si>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</si>
  <si>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</si>
  <si>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</si>
  <si>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</si>
  <si>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</si>
  <si>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</si>
  <si>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</si>
  <si>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</si>
  <si>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</si>
  <si>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</si>
  <si>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</si>
  <si>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</si>
  <si>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</si>
  <si>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</si>
  <si>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</si>
  <si>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</si>
  <si>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</si>
  <si>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</si>
  <si>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</si>
  <si>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</si>
  <si>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</si>
  <si>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</si>
  <si>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</si>
  <si>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</si>
  <si>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</si>
  <si>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</si>
  <si>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</si>
  <si>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</si>
  <si>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</si>
  <si>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</si>
  <si>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</si>
  <si>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</si>
  <si>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</si>
  <si>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</si>
  <si>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</si>
  <si>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</si>
  <si>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</si>
  <si>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</si>
  <si>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</si>
  <si>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</si>
  <si>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</si>
  <si>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</si>
  <si>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</si>
  <si>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</si>
  <si>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</si>
  <si>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</si>
  <si>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</si>
  <si>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</si>
  <si>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</si>
  <si>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</si>
  <si>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</si>
  <si>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</si>
  <si>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</si>
  <si>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</si>
  <si>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</si>
  <si>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</si>
  <si>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</si>
  <si>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</si>
  <si>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</si>
  <si>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</si>
  <si>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</si>
  <si>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</si>
  <si>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</si>
  <si>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</si>
  <si>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</si>
  <si>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</si>
  <si>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2021 (d)</t>
  </si>
  <si>
    <t>31 de diciembre de 2020 (e)</t>
  </si>
  <si>
    <t>Saldo al 31 de diciembre de 2020 (d)</t>
  </si>
  <si>
    <t>Al 31 de diciembre de 2020 y al 31 de diciembre de 2021 (b)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</si>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</sst>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22"/>
      <name val="Arial Narrow"/>
      <family val="2"/>
    </font>
    <font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 tint="-0.04997999966144562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61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indent="4"/>
    </xf>
    <xf numFmtId="164" fontId="52" fillId="0" borderId="11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vertical="center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/>
    </xf>
    <xf numFmtId="164" fontId="58" fillId="0" borderId="11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 indent="2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horizontal="left" vertical="center" wrapText="1" indent="1"/>
    </xf>
    <xf numFmtId="164" fontId="50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5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6" xfId="0" applyNumberFormat="1" applyFont="1" applyBorder="1" applyAlignment="1">
      <alignment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left" vertical="center" wrapText="1" indent="5"/>
    </xf>
    <xf numFmtId="164" fontId="50" fillId="0" borderId="16" xfId="0" applyNumberFormat="1" applyFont="1" applyBorder="1" applyAlignment="1">
      <alignment vertical="center" wrapText="1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164" fontId="50" fillId="0" borderId="21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horizontal="left" vertical="center" wrapText="1" indent="3"/>
    </xf>
    <xf numFmtId="164" fontId="50" fillId="0" borderId="10" xfId="0" applyNumberFormat="1" applyFont="1" applyBorder="1" applyAlignment="1">
      <alignment horizontal="right" vertical="center"/>
    </xf>
    <xf numFmtId="164" fontId="51" fillId="0" borderId="22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indent="3"/>
    </xf>
    <xf numFmtId="164" fontId="50" fillId="0" borderId="22" xfId="0" applyNumberFormat="1" applyFont="1" applyBorder="1" applyAlignment="1">
      <alignment horizontal="right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24" xfId="0" applyFont="1" applyBorder="1" applyAlignment="1">
      <alignment horizontal="left" vertical="center" indent="3"/>
    </xf>
    <xf numFmtId="164" fontId="51" fillId="0" borderId="25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164" fontId="50" fillId="0" borderId="21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indent="2"/>
    </xf>
    <xf numFmtId="164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justify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 indent="2"/>
    </xf>
    <xf numFmtId="0" fontId="50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0" fontId="61" fillId="33" borderId="30" xfId="0" applyFont="1" applyFill="1" applyBorder="1" applyAlignment="1">
      <alignment/>
    </xf>
    <xf numFmtId="0" fontId="61" fillId="33" borderId="30" xfId="0" applyFont="1" applyFill="1" applyBorder="1" applyAlignment="1">
      <alignment horizontal="center"/>
    </xf>
    <xf numFmtId="164" fontId="50" fillId="0" borderId="11" xfId="0" applyNumberFormat="1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9" fillId="0" borderId="30" xfId="0" applyNumberFormat="1" applyFont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vertical="center"/>
    </xf>
    <xf numFmtId="164" fontId="53" fillId="33" borderId="23" xfId="0" applyNumberFormat="1" applyFont="1" applyFill="1" applyBorder="1" applyAlignment="1">
      <alignment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right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98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430625"/>
          <a:ext cx="110299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59</xdr:row>
      <xdr:rowOff>104775</xdr:rowOff>
    </xdr:from>
    <xdr:to>
      <xdr:col>8</xdr:col>
      <xdr:colOff>800100</xdr:colOff>
      <xdr:row>70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17252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SÁNCHEZ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38100</xdr:rowOff>
    </xdr:from>
    <xdr:to>
      <xdr:col>12</xdr:col>
      <xdr:colOff>390525</xdr:colOff>
      <xdr:row>61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714375" y="11544300"/>
          <a:ext cx="1183005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7</xdr:col>
      <xdr:colOff>552450</xdr:colOff>
      <xdr:row>100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716625"/>
          <a:ext cx="83058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104775</xdr:rowOff>
    </xdr:from>
    <xdr:to>
      <xdr:col>9</xdr:col>
      <xdr:colOff>123825</xdr:colOff>
      <xdr:row>175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323850" y="27308175"/>
          <a:ext cx="993457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13765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910590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RENÉ SUÁREZ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D25" sqref="D2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149"/>
      <c r="C1" s="150"/>
      <c r="D1" s="150"/>
      <c r="E1" s="149"/>
      <c r="F1" s="150"/>
      <c r="G1" s="150"/>
    </row>
    <row r="2" spans="2:7" ht="12.75">
      <c r="B2" s="152" t="s">
        <v>120</v>
      </c>
      <c r="C2" s="153"/>
      <c r="D2" s="153"/>
      <c r="E2" s="153"/>
      <c r="F2" s="153"/>
      <c r="G2" s="154"/>
    </row>
    <row r="3" spans="2:7" ht="12.75">
      <c r="B3" s="155" t="s">
        <v>0</v>
      </c>
      <c r="C3" s="156"/>
      <c r="D3" s="156"/>
      <c r="E3" s="156"/>
      <c r="F3" s="156"/>
      <c r="G3" s="157"/>
    </row>
    <row r="4" spans="2:7" ht="12.75">
      <c r="B4" s="155" t="s">
        <v>454</v>
      </c>
      <c r="C4" s="156"/>
      <c r="D4" s="156"/>
      <c r="E4" s="156"/>
      <c r="F4" s="156"/>
      <c r="G4" s="157"/>
    </row>
    <row r="5" spans="2:7" ht="13.5" thickBot="1">
      <c r="B5" s="158" t="s">
        <v>1</v>
      </c>
      <c r="C5" s="159"/>
      <c r="D5" s="159"/>
      <c r="E5" s="159"/>
      <c r="F5" s="159"/>
      <c r="G5" s="160"/>
    </row>
    <row r="6" spans="2:7" ht="46.5" customHeight="1" thickBot="1">
      <c r="B6" s="19" t="s">
        <v>2</v>
      </c>
      <c r="C6" s="20" t="s">
        <v>451</v>
      </c>
      <c r="D6" s="20" t="s">
        <v>452</v>
      </c>
      <c r="E6" s="21" t="s">
        <v>2</v>
      </c>
      <c r="F6" s="20" t="s">
        <v>451</v>
      </c>
      <c r="G6" s="20" t="s">
        <v>452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11961414</v>
      </c>
      <c r="D9" s="6">
        <v>13801177.91</v>
      </c>
      <c r="E9" s="8" t="s">
        <v>8</v>
      </c>
      <c r="F9" s="6">
        <f>+F13+F14+F16+F18</f>
        <v>5487119</v>
      </c>
      <c r="G9" s="6">
        <v>10629364.219999999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11961414</v>
      </c>
      <c r="D11" s="6">
        <v>13801177.91</v>
      </c>
      <c r="E11" s="10" t="s">
        <v>12</v>
      </c>
      <c r="F11" s="6">
        <v>0</v>
      </c>
      <c r="G11" s="6">
        <v>8905126.95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3952262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1534087</v>
      </c>
      <c r="G16" s="6">
        <v>1724237.27</v>
      </c>
    </row>
    <row r="17" spans="2:7" ht="12.75">
      <c r="B17" s="7" t="s">
        <v>23</v>
      </c>
      <c r="C17" s="6">
        <f>SUM(C18:C24)</f>
        <v>25030.410000000003</v>
      </c>
      <c r="D17" s="6">
        <v>29243.23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770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v>0</v>
      </c>
      <c r="G19" s="6">
        <v>0</v>
      </c>
    </row>
    <row r="20" spans="2:7" ht="12.75">
      <c r="B20" s="9" t="s">
        <v>29</v>
      </c>
      <c r="C20" s="6">
        <v>20730.15</v>
      </c>
      <c r="D20" s="6">
        <v>29243.27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v>0</v>
      </c>
      <c r="G23" s="6">
        <v>0</v>
      </c>
    </row>
    <row r="24" spans="2:7" ht="12.75">
      <c r="B24" s="9" t="s">
        <v>37</v>
      </c>
      <c r="C24" s="6">
        <v>4300.26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v>0</v>
      </c>
      <c r="G31" s="6"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11986444.41</v>
      </c>
      <c r="D47" s="6">
        <v>13830421.15</v>
      </c>
      <c r="E47" s="5" t="s">
        <v>82</v>
      </c>
      <c r="F47" s="6">
        <f>+F9</f>
        <v>5487119</v>
      </c>
      <c r="G47" s="6">
        <v>10629364.219999999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10228726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58173717</v>
      </c>
      <c r="D53" s="6">
        <v>57040732.98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+F47</f>
        <v>5487119</v>
      </c>
      <c r="G59" s="6">
        <v>10629364.219999999</v>
      </c>
    </row>
    <row r="60" spans="2:7" ht="25.5">
      <c r="B60" s="3" t="s">
        <v>102</v>
      </c>
      <c r="C60" s="6">
        <f>SUM(C50:C58)</f>
        <v>68409769</v>
      </c>
      <c r="D60" s="6">
        <v>69270592.25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80396213.41</v>
      </c>
      <c r="D62" s="6">
        <v>83101013.4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v>74909094.2</v>
      </c>
      <c r="G68" s="6">
        <v>72471649.18</v>
      </c>
    </row>
    <row r="69" spans="2:7" ht="12.75">
      <c r="B69" s="7"/>
      <c r="C69" s="6"/>
      <c r="D69" s="6"/>
      <c r="E69" s="8" t="s">
        <v>110</v>
      </c>
      <c r="F69" s="6">
        <v>5542729.33</v>
      </c>
      <c r="G69" s="6">
        <v>7330523.34</v>
      </c>
    </row>
    <row r="70" spans="2:7" ht="12.75">
      <c r="B70" s="7"/>
      <c r="C70" s="6"/>
      <c r="D70" s="6"/>
      <c r="E70" s="8" t="s">
        <v>111</v>
      </c>
      <c r="F70" s="6">
        <v>32122559</v>
      </c>
      <c r="G70" s="6">
        <v>27897320.34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37243806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v>74909094.2</v>
      </c>
      <c r="G79" s="6">
        <v>72471649.18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+F79+F59</f>
        <v>80396213.2</v>
      </c>
      <c r="G81" s="6">
        <v>83101013.4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6" sqref="I26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3.5" thickBot="1">
      <c r="B3" s="165" t="s">
        <v>169</v>
      </c>
      <c r="C3" s="166"/>
      <c r="D3" s="166"/>
      <c r="E3" s="166"/>
      <c r="F3" s="166"/>
      <c r="G3" s="166"/>
      <c r="H3" s="166"/>
      <c r="I3" s="167"/>
    </row>
    <row r="4" spans="2:9" ht="13.5" thickBot="1">
      <c r="B4" s="165" t="s">
        <v>455</v>
      </c>
      <c r="C4" s="166"/>
      <c r="D4" s="166"/>
      <c r="E4" s="166"/>
      <c r="F4" s="166"/>
      <c r="G4" s="166"/>
      <c r="H4" s="166"/>
      <c r="I4" s="167"/>
    </row>
    <row r="5" spans="2:9" ht="13.5" thickBot="1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>
      <c r="B6" s="44" t="s">
        <v>168</v>
      </c>
      <c r="C6" s="44" t="s">
        <v>453</v>
      </c>
      <c r="D6" s="44" t="s">
        <v>167</v>
      </c>
      <c r="E6" s="44" t="s">
        <v>166</v>
      </c>
      <c r="F6" s="44" t="s">
        <v>165</v>
      </c>
      <c r="G6" s="44" t="s">
        <v>164</v>
      </c>
      <c r="H6" s="44" t="s">
        <v>163</v>
      </c>
      <c r="I6" s="44" t="s">
        <v>162</v>
      </c>
    </row>
    <row r="7" spans="2:9" ht="13.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156</v>
      </c>
      <c r="H7" s="43" t="s">
        <v>155</v>
      </c>
      <c r="I7" s="43" t="s">
        <v>154</v>
      </c>
    </row>
    <row r="8" spans="2:9" ht="12.75" customHeight="1">
      <c r="B8" s="40" t="s">
        <v>153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152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2" t="s">
        <v>151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2" t="s">
        <v>150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2" t="s">
        <v>149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148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2" t="s">
        <v>147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2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2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144</v>
      </c>
      <c r="C17" s="28">
        <v>10629364.22</v>
      </c>
      <c r="D17" s="41"/>
      <c r="E17" s="41"/>
      <c r="F17" s="41"/>
      <c r="G17" s="26">
        <v>5487119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143</v>
      </c>
      <c r="C19" s="28">
        <v>10629364.22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5487119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142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139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138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137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61" t="s">
        <v>134</v>
      </c>
      <c r="C31" s="161"/>
      <c r="D31" s="161"/>
      <c r="E31" s="161"/>
      <c r="F31" s="161"/>
      <c r="G31" s="161"/>
      <c r="H31" s="161"/>
      <c r="I31" s="161"/>
    </row>
    <row r="32" spans="2:9" ht="12.75">
      <c r="B32" s="34" t="s">
        <v>133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68" t="s">
        <v>132</v>
      </c>
      <c r="C34" s="168" t="s">
        <v>131</v>
      </c>
      <c r="D34" s="168" t="s">
        <v>130</v>
      </c>
      <c r="E34" s="31" t="s">
        <v>129</v>
      </c>
      <c r="F34" s="168" t="s">
        <v>128</v>
      </c>
      <c r="G34" s="31" t="s">
        <v>127</v>
      </c>
      <c r="H34" s="23"/>
      <c r="I34" s="23"/>
    </row>
    <row r="35" spans="2:9" ht="15.75" customHeight="1" thickBot="1">
      <c r="B35" s="169"/>
      <c r="C35" s="169"/>
      <c r="D35" s="169"/>
      <c r="E35" s="30" t="s">
        <v>126</v>
      </c>
      <c r="F35" s="169"/>
      <c r="G35" s="30" t="s">
        <v>125</v>
      </c>
      <c r="H35" s="23"/>
      <c r="I35" s="23"/>
    </row>
    <row r="36" spans="2:9" ht="12.75">
      <c r="B36" s="29" t="s">
        <v>124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123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122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121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>
      <c r="B3" s="165" t="s">
        <v>196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>
      <c r="B4" s="165" t="s">
        <v>455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>
      <c r="B6" s="53" t="s">
        <v>195</v>
      </c>
      <c r="C6" s="52" t="s">
        <v>194</v>
      </c>
      <c r="D6" s="52" t="s">
        <v>193</v>
      </c>
      <c r="E6" s="52" t="s">
        <v>192</v>
      </c>
      <c r="F6" s="52" t="s">
        <v>191</v>
      </c>
      <c r="G6" s="52" t="s">
        <v>190</v>
      </c>
      <c r="H6" s="52" t="s">
        <v>189</v>
      </c>
      <c r="I6" s="52" t="s">
        <v>188</v>
      </c>
      <c r="J6" s="52" t="s">
        <v>187</v>
      </c>
      <c r="K6" s="52" t="s">
        <v>186</v>
      </c>
      <c r="L6" s="52" t="s">
        <v>185</v>
      </c>
    </row>
    <row r="7" spans="2:12" ht="15.7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184</v>
      </c>
      <c r="H7" s="43" t="s">
        <v>155</v>
      </c>
      <c r="I7" s="43" t="s">
        <v>154</v>
      </c>
      <c r="J7" s="43" t="s">
        <v>183</v>
      </c>
      <c r="K7" s="43" t="s">
        <v>182</v>
      </c>
      <c r="L7" s="43" t="s">
        <v>181</v>
      </c>
    </row>
    <row r="8" spans="2:12" ht="15"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47" t="s">
        <v>180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49" t="s">
        <v>179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178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49" t="s">
        <v>177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49" t="s">
        <v>176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7" t="s">
        <v>175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49" t="s">
        <v>174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49" t="s">
        <v>173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49" t="s">
        <v>172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49" t="s">
        <v>171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7" t="s">
        <v>170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1" t="s">
        <v>120</v>
      </c>
      <c r="C2" s="172"/>
      <c r="D2" s="172"/>
      <c r="E2" s="173"/>
    </row>
    <row r="3" spans="2:5" ht="12.75">
      <c r="B3" s="152" t="s">
        <v>238</v>
      </c>
      <c r="C3" s="153"/>
      <c r="D3" s="153"/>
      <c r="E3" s="154"/>
    </row>
    <row r="4" spans="2:5" ht="12.75">
      <c r="B4" s="152" t="s">
        <v>455</v>
      </c>
      <c r="C4" s="153"/>
      <c r="D4" s="153"/>
      <c r="E4" s="154"/>
    </row>
    <row r="5" spans="2:5" ht="13.5" thickBot="1">
      <c r="B5" s="174" t="s">
        <v>1</v>
      </c>
      <c r="C5" s="175"/>
      <c r="D5" s="175"/>
      <c r="E5" s="176"/>
    </row>
    <row r="6" spans="2:5" ht="13.5" thickBot="1">
      <c r="B6" s="82"/>
      <c r="C6" s="82"/>
      <c r="D6" s="82"/>
      <c r="E6" s="82"/>
    </row>
    <row r="7" spans="2:5" ht="12.75">
      <c r="B7" s="177" t="s">
        <v>2</v>
      </c>
      <c r="C7" s="18" t="s">
        <v>219</v>
      </c>
      <c r="D7" s="179" t="s">
        <v>207</v>
      </c>
      <c r="E7" s="18" t="s">
        <v>206</v>
      </c>
    </row>
    <row r="8" spans="2:5" ht="13.5" thickBot="1">
      <c r="B8" s="178"/>
      <c r="C8" s="20" t="s">
        <v>237</v>
      </c>
      <c r="D8" s="180"/>
      <c r="E8" s="20" t="s">
        <v>236</v>
      </c>
    </row>
    <row r="9" spans="2:5" ht="12.75">
      <c r="B9" s="73" t="s">
        <v>235</v>
      </c>
      <c r="C9" s="72">
        <f>SUM(C10:C12)</f>
        <v>230041081</v>
      </c>
      <c r="D9" s="72">
        <f>SUM(D10:D12)</f>
        <v>263658144.51</v>
      </c>
      <c r="E9" s="72">
        <f>SUM(E10:E12)</f>
        <v>263658144.51</v>
      </c>
    </row>
    <row r="10" spans="2:5" ht="12.75">
      <c r="B10" s="76" t="s">
        <v>234</v>
      </c>
      <c r="C10" s="74">
        <v>84442191</v>
      </c>
      <c r="D10" s="74">
        <v>117423913.31</v>
      </c>
      <c r="E10" s="74">
        <v>117423913.31</v>
      </c>
    </row>
    <row r="11" spans="2:5" ht="12.75">
      <c r="B11" s="76" t="s">
        <v>204</v>
      </c>
      <c r="C11" s="74">
        <v>145598890</v>
      </c>
      <c r="D11" s="74">
        <v>146234231.2</v>
      </c>
      <c r="E11" s="74">
        <v>146234231.2</v>
      </c>
    </row>
    <row r="12" spans="2:5" ht="12.75">
      <c r="B12" s="76" t="s">
        <v>233</v>
      </c>
      <c r="C12" s="74">
        <f>C48</f>
        <v>0</v>
      </c>
      <c r="D12" s="74">
        <f>D48</f>
        <v>0</v>
      </c>
      <c r="E12" s="74">
        <f>E48</f>
        <v>0</v>
      </c>
    </row>
    <row r="13" spans="2:5" ht="12.75">
      <c r="B13" s="73"/>
      <c r="C13" s="74"/>
      <c r="D13" s="74"/>
      <c r="E13" s="74"/>
    </row>
    <row r="14" spans="2:8" ht="15">
      <c r="B14" s="73" t="s">
        <v>232</v>
      </c>
      <c r="C14" s="72">
        <f>SUM(C15:C16)</f>
        <v>230041081</v>
      </c>
      <c r="D14" s="72">
        <f>SUM(D15:D16)</f>
        <v>259236973.54999998</v>
      </c>
      <c r="E14" s="72">
        <f>SUM(E15:E16)</f>
        <v>255123814.07999998</v>
      </c>
      <c r="F14" s="59"/>
      <c r="H14" s="59"/>
    </row>
    <row r="15" spans="2:5" ht="12.75">
      <c r="B15" s="76" t="s">
        <v>213</v>
      </c>
      <c r="C15" s="74">
        <v>84442191</v>
      </c>
      <c r="D15" s="74">
        <v>113003178.16</v>
      </c>
      <c r="E15" s="74">
        <v>108890018.69</v>
      </c>
    </row>
    <row r="16" spans="2:5" ht="12.75">
      <c r="B16" s="76" t="s">
        <v>231</v>
      </c>
      <c r="C16" s="74">
        <v>145598890</v>
      </c>
      <c r="D16" s="74">
        <v>146233795.39</v>
      </c>
      <c r="E16" s="74">
        <v>146233795.39</v>
      </c>
    </row>
    <row r="17" spans="2:5" ht="12.75">
      <c r="B17" s="75"/>
      <c r="C17" s="74"/>
      <c r="D17" s="74"/>
      <c r="E17" s="74"/>
    </row>
    <row r="18" spans="2:5" ht="12.75">
      <c r="B18" s="73" t="s">
        <v>230</v>
      </c>
      <c r="C18" s="72">
        <f>SUM(C19:C20)</f>
        <v>0</v>
      </c>
      <c r="D18" s="72">
        <f>SUM(D19:D20)</f>
        <v>0</v>
      </c>
      <c r="E18" s="72">
        <f>SUM(E19:E20)</f>
        <v>0</v>
      </c>
    </row>
    <row r="19" spans="2:5" ht="12.75">
      <c r="B19" s="76" t="s">
        <v>212</v>
      </c>
      <c r="C19" s="74"/>
      <c r="D19" s="74"/>
      <c r="E19" s="74"/>
    </row>
    <row r="20" spans="2:5" ht="12.75">
      <c r="B20" s="76" t="s">
        <v>199</v>
      </c>
      <c r="C20" s="74"/>
      <c r="D20" s="74"/>
      <c r="E20" s="74"/>
    </row>
    <row r="21" spans="2:5" ht="12.75">
      <c r="B21" s="75"/>
      <c r="C21" s="74"/>
      <c r="D21" s="74"/>
      <c r="E21" s="74"/>
    </row>
    <row r="22" spans="2:5" ht="12.75">
      <c r="B22" s="73" t="s">
        <v>229</v>
      </c>
      <c r="C22" s="72">
        <f>C9-C14+C18</f>
        <v>0</v>
      </c>
      <c r="D22" s="73">
        <f>D9-D14+D18</f>
        <v>4421170.960000008</v>
      </c>
      <c r="E22" s="73">
        <f>E9-E14+E18</f>
        <v>8534330.430000007</v>
      </c>
    </row>
    <row r="23" spans="2:5" ht="12.75">
      <c r="B23" s="73"/>
      <c r="C23" s="74"/>
      <c r="D23" s="75"/>
      <c r="E23" s="75"/>
    </row>
    <row r="24" spans="2:5" ht="12.75">
      <c r="B24" s="73" t="s">
        <v>228</v>
      </c>
      <c r="C24" s="72">
        <f>C22-C12</f>
        <v>0</v>
      </c>
      <c r="D24" s="73">
        <f>D22-D12</f>
        <v>4421170.960000008</v>
      </c>
      <c r="E24" s="73">
        <f>E22-E12</f>
        <v>8534330.430000007</v>
      </c>
    </row>
    <row r="25" spans="2:5" ht="12.75">
      <c r="B25" s="73"/>
      <c r="C25" s="74"/>
      <c r="D25" s="75"/>
      <c r="E25" s="75"/>
    </row>
    <row r="26" spans="2:5" ht="25.5">
      <c r="B26" s="73" t="s">
        <v>227</v>
      </c>
      <c r="C26" s="72">
        <f>C24-C18</f>
        <v>0</v>
      </c>
      <c r="D26" s="72">
        <f>D24-D18</f>
        <v>4421170.960000008</v>
      </c>
      <c r="E26" s="72">
        <f>E24-E18</f>
        <v>8534330.430000007</v>
      </c>
    </row>
    <row r="27" spans="2:5" ht="13.5" thickBot="1">
      <c r="B27" s="81"/>
      <c r="C27" s="80"/>
      <c r="D27" s="80"/>
      <c r="E27" s="80"/>
    </row>
    <row r="28" spans="2:5" ht="34.5" customHeight="1" thickBot="1">
      <c r="B28" s="170"/>
      <c r="C28" s="170"/>
      <c r="D28" s="170"/>
      <c r="E28" s="170"/>
    </row>
    <row r="29" spans="2:5" ht="13.5" thickBot="1">
      <c r="B29" s="79" t="s">
        <v>209</v>
      </c>
      <c r="C29" s="78" t="s">
        <v>218</v>
      </c>
      <c r="D29" s="78" t="s">
        <v>207</v>
      </c>
      <c r="E29" s="78" t="s">
        <v>205</v>
      </c>
    </row>
    <row r="30" spans="2:5" ht="12.75">
      <c r="B30" s="77"/>
      <c r="C30" s="74"/>
      <c r="D30" s="74"/>
      <c r="E30" s="74"/>
    </row>
    <row r="31" spans="2:5" ht="12.75">
      <c r="B31" s="73" t="s">
        <v>226</v>
      </c>
      <c r="C31" s="72">
        <f>SUM(C32:C33)</f>
        <v>0</v>
      </c>
      <c r="D31" s="73">
        <f>SUM(D32:D33)</f>
        <v>0</v>
      </c>
      <c r="E31" s="73">
        <f>SUM(E32:E33)</f>
        <v>0</v>
      </c>
    </row>
    <row r="32" spans="2:5" ht="12.75">
      <c r="B32" s="76" t="s">
        <v>225</v>
      </c>
      <c r="C32" s="74"/>
      <c r="D32" s="75"/>
      <c r="E32" s="75"/>
    </row>
    <row r="33" spans="2:5" ht="12.75">
      <c r="B33" s="76" t="s">
        <v>224</v>
      </c>
      <c r="C33" s="74"/>
      <c r="D33" s="75"/>
      <c r="E33" s="75"/>
    </row>
    <row r="34" spans="2:5" ht="12.75">
      <c r="B34" s="73"/>
      <c r="C34" s="74"/>
      <c r="D34" s="74"/>
      <c r="E34" s="74"/>
    </row>
    <row r="35" spans="2:6" ht="12.75">
      <c r="B35" s="73" t="s">
        <v>223</v>
      </c>
      <c r="C35" s="72">
        <f>C26-C31</f>
        <v>0</v>
      </c>
      <c r="D35" s="72">
        <f>D26-D31</f>
        <v>4421170.960000008</v>
      </c>
      <c r="E35" s="72">
        <f>E26-E31</f>
        <v>8534330.430000007</v>
      </c>
      <c r="F35" s="59"/>
    </row>
    <row r="36" spans="2:5" ht="13.5" thickBot="1">
      <c r="B36" s="71"/>
      <c r="C36" s="70"/>
      <c r="D36" s="70"/>
      <c r="E36" s="70"/>
    </row>
    <row r="37" spans="2:5" ht="34.5" customHeight="1" thickBot="1">
      <c r="B37" s="59"/>
      <c r="C37" s="59"/>
      <c r="D37" s="59"/>
      <c r="E37" s="59"/>
    </row>
    <row r="38" spans="2:5" ht="12.75">
      <c r="B38" s="181" t="s">
        <v>209</v>
      </c>
      <c r="C38" s="185" t="s">
        <v>208</v>
      </c>
      <c r="D38" s="183" t="s">
        <v>207</v>
      </c>
      <c r="E38" s="68" t="s">
        <v>206</v>
      </c>
    </row>
    <row r="39" spans="2:5" ht="13.5" thickBot="1">
      <c r="B39" s="182"/>
      <c r="C39" s="186"/>
      <c r="D39" s="184"/>
      <c r="E39" s="67" t="s">
        <v>205</v>
      </c>
    </row>
    <row r="40" spans="2:5" ht="12.75">
      <c r="B40" s="66"/>
      <c r="C40" s="61"/>
      <c r="D40" s="61"/>
      <c r="E40" s="61"/>
    </row>
    <row r="41" spans="2:5" ht="12.75">
      <c r="B41" s="56" t="s">
        <v>222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64" t="s">
        <v>215</v>
      </c>
      <c r="C42" s="61"/>
      <c r="D42" s="63"/>
      <c r="E42" s="63"/>
    </row>
    <row r="43" spans="2:5" ht="12.75">
      <c r="B43" s="64" t="s">
        <v>202</v>
      </c>
      <c r="C43" s="61"/>
      <c r="D43" s="63"/>
      <c r="E43" s="63"/>
    </row>
    <row r="44" spans="2:5" ht="12.75">
      <c r="B44" s="56" t="s">
        <v>221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64" t="s">
        <v>214</v>
      </c>
      <c r="C45" s="61"/>
      <c r="D45" s="63"/>
      <c r="E45" s="63"/>
    </row>
    <row r="46" spans="2:5" ht="12.75">
      <c r="B46" s="64" t="s">
        <v>201</v>
      </c>
      <c r="C46" s="61"/>
      <c r="D46" s="63"/>
      <c r="E46" s="63"/>
    </row>
    <row r="47" spans="2:5" ht="12.75">
      <c r="B47" s="56"/>
      <c r="C47" s="61"/>
      <c r="D47" s="61"/>
      <c r="E47" s="61"/>
    </row>
    <row r="48" spans="2:5" ht="12.75">
      <c r="B48" s="56" t="s">
        <v>220</v>
      </c>
      <c r="C48" s="57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54"/>
      <c r="C49" s="55"/>
      <c r="D49" s="54"/>
      <c r="E49" s="54"/>
    </row>
    <row r="50" spans="2:5" ht="34.5" customHeight="1" thickBot="1">
      <c r="B50" s="59"/>
      <c r="C50" s="59"/>
      <c r="D50" s="59"/>
      <c r="E50" s="59"/>
    </row>
    <row r="51" spans="2:5" ht="12.75">
      <c r="B51" s="181" t="s">
        <v>209</v>
      </c>
      <c r="C51" s="68" t="s">
        <v>219</v>
      </c>
      <c r="D51" s="183" t="s">
        <v>207</v>
      </c>
      <c r="E51" s="68" t="s">
        <v>206</v>
      </c>
    </row>
    <row r="52" spans="2:5" ht="13.5" thickBot="1">
      <c r="B52" s="182"/>
      <c r="C52" s="67" t="s">
        <v>218</v>
      </c>
      <c r="D52" s="184"/>
      <c r="E52" s="67" t="s">
        <v>205</v>
      </c>
    </row>
    <row r="53" spans="2:5" ht="12.75">
      <c r="B53" s="66"/>
      <c r="C53" s="61"/>
      <c r="D53" s="61"/>
      <c r="E53" s="61"/>
    </row>
    <row r="54" spans="2:5" ht="12.75">
      <c r="B54" s="63" t="s">
        <v>217</v>
      </c>
      <c r="C54" s="61">
        <f>C10</f>
        <v>84442191</v>
      </c>
      <c r="D54" s="63">
        <f>D10</f>
        <v>117423913.31</v>
      </c>
      <c r="E54" s="63">
        <f>E10</f>
        <v>117423913.31</v>
      </c>
    </row>
    <row r="55" spans="2:5" ht="12.75">
      <c r="B55" s="63"/>
      <c r="C55" s="61"/>
      <c r="D55" s="63"/>
      <c r="E55" s="63"/>
    </row>
    <row r="56" spans="2:5" ht="12.75">
      <c r="B56" s="69" t="s">
        <v>216</v>
      </c>
      <c r="C56" s="61">
        <f>C42-C45</f>
        <v>0</v>
      </c>
      <c r="D56" s="63">
        <f>D42-D45</f>
        <v>0</v>
      </c>
      <c r="E56" s="63">
        <f>E42-E45</f>
        <v>0</v>
      </c>
    </row>
    <row r="57" spans="2:5" ht="12.75">
      <c r="B57" s="64" t="s">
        <v>215</v>
      </c>
      <c r="C57" s="61">
        <f>C42</f>
        <v>0</v>
      </c>
      <c r="D57" s="63">
        <f>D42</f>
        <v>0</v>
      </c>
      <c r="E57" s="63">
        <f>E42</f>
        <v>0</v>
      </c>
    </row>
    <row r="58" spans="2:5" ht="12.75">
      <c r="B58" s="64" t="s">
        <v>214</v>
      </c>
      <c r="C58" s="61">
        <f>C45</f>
        <v>0</v>
      </c>
      <c r="D58" s="63">
        <f>D45</f>
        <v>0</v>
      </c>
      <c r="E58" s="63">
        <f>E45</f>
        <v>0</v>
      </c>
    </row>
    <row r="59" spans="2:5" ht="12.75">
      <c r="B59" s="62"/>
      <c r="C59" s="61"/>
      <c r="D59" s="63"/>
      <c r="E59" s="63"/>
    </row>
    <row r="60" spans="2:5" ht="12.75">
      <c r="B60" s="62" t="s">
        <v>213</v>
      </c>
      <c r="C60" s="61">
        <f>C15</f>
        <v>84442191</v>
      </c>
      <c r="D60" s="61">
        <f>D15</f>
        <v>113003178.16</v>
      </c>
      <c r="E60" s="61">
        <f>E15</f>
        <v>108890018.69</v>
      </c>
    </row>
    <row r="61" spans="2:5" ht="12.75">
      <c r="B61" s="62"/>
      <c r="C61" s="61"/>
      <c r="D61" s="61"/>
      <c r="E61" s="61"/>
    </row>
    <row r="62" spans="2:5" ht="12.75">
      <c r="B62" s="62" t="s">
        <v>212</v>
      </c>
      <c r="C62" s="61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211</v>
      </c>
      <c r="C64" s="57">
        <f>C54+C56-C60+C62</f>
        <v>0</v>
      </c>
      <c r="D64" s="56">
        <f>D54+D56-D60+D62</f>
        <v>4420735.150000006</v>
      </c>
      <c r="E64" s="56">
        <f>E54+E56-E60+E62</f>
        <v>8533894.620000005</v>
      </c>
    </row>
    <row r="65" spans="2:5" ht="12.75">
      <c r="B65" s="60"/>
      <c r="C65" s="57"/>
      <c r="D65" s="56"/>
      <c r="E65" s="56"/>
    </row>
    <row r="66" spans="2:6" ht="25.5">
      <c r="B66" s="58" t="s">
        <v>210</v>
      </c>
      <c r="C66" s="57">
        <f>C64-C56</f>
        <v>0</v>
      </c>
      <c r="D66" s="56">
        <f>D64-D56</f>
        <v>4420735.150000006</v>
      </c>
      <c r="E66" s="56">
        <f>E64-E56</f>
        <v>8533894.620000005</v>
      </c>
      <c r="F66" s="59"/>
    </row>
    <row r="67" spans="2:5" ht="13.5" thickBot="1">
      <c r="B67" s="54"/>
      <c r="C67" s="55"/>
      <c r="D67" s="54"/>
      <c r="E67" s="54"/>
    </row>
    <row r="68" spans="2:5" ht="34.5" customHeight="1" thickBot="1">
      <c r="B68" s="59"/>
      <c r="C68" s="59"/>
      <c r="D68" s="59"/>
      <c r="E68" s="59"/>
    </row>
    <row r="69" spans="2:5" ht="12.75">
      <c r="B69" s="181" t="s">
        <v>209</v>
      </c>
      <c r="C69" s="185" t="s">
        <v>208</v>
      </c>
      <c r="D69" s="183" t="s">
        <v>207</v>
      </c>
      <c r="E69" s="68" t="s">
        <v>206</v>
      </c>
    </row>
    <row r="70" spans="2:5" ht="13.5" thickBot="1">
      <c r="B70" s="182"/>
      <c r="C70" s="186"/>
      <c r="D70" s="184"/>
      <c r="E70" s="67" t="s">
        <v>205</v>
      </c>
    </row>
    <row r="71" spans="2:5" ht="12.75">
      <c r="B71" s="66"/>
      <c r="C71" s="61"/>
      <c r="D71" s="61"/>
      <c r="E71" s="61"/>
    </row>
    <row r="72" spans="2:5" ht="12.75">
      <c r="B72" s="63" t="s">
        <v>204</v>
      </c>
      <c r="C72" s="61">
        <f>C11</f>
        <v>145598890</v>
      </c>
      <c r="D72" s="63">
        <f>D11</f>
        <v>146234231.2</v>
      </c>
      <c r="E72" s="63">
        <f>E11</f>
        <v>146234231.2</v>
      </c>
    </row>
    <row r="73" spans="2:5" ht="12.75">
      <c r="B73" s="63"/>
      <c r="C73" s="61"/>
      <c r="D73" s="63"/>
      <c r="E73" s="63"/>
    </row>
    <row r="74" spans="2:5" ht="25.5">
      <c r="B74" s="65" t="s">
        <v>203</v>
      </c>
      <c r="C74" s="61">
        <f>C75-C76</f>
        <v>0</v>
      </c>
      <c r="D74" s="63">
        <f>D75-D76</f>
        <v>0</v>
      </c>
      <c r="E74" s="63">
        <f>E75-E76</f>
        <v>0</v>
      </c>
    </row>
    <row r="75" spans="2:5" ht="12.75">
      <c r="B75" s="64" t="s">
        <v>202</v>
      </c>
      <c r="C75" s="61">
        <f>C43</f>
        <v>0</v>
      </c>
      <c r="D75" s="63">
        <f>D43</f>
        <v>0</v>
      </c>
      <c r="E75" s="63">
        <f>E43</f>
        <v>0</v>
      </c>
    </row>
    <row r="76" spans="2:5" ht="12.75">
      <c r="B76" s="64" t="s">
        <v>201</v>
      </c>
      <c r="C76" s="61">
        <f>C46</f>
        <v>0</v>
      </c>
      <c r="D76" s="63">
        <f>D46</f>
        <v>0</v>
      </c>
      <c r="E76" s="63">
        <f>E46</f>
        <v>0</v>
      </c>
    </row>
    <row r="77" spans="2:5" ht="12.75">
      <c r="B77" s="62"/>
      <c r="C77" s="61"/>
      <c r="D77" s="63"/>
      <c r="E77" s="63"/>
    </row>
    <row r="78" spans="2:5" ht="12.75">
      <c r="B78" s="62" t="s">
        <v>200</v>
      </c>
      <c r="C78" s="61">
        <f>C16</f>
        <v>145598890</v>
      </c>
      <c r="D78" s="61">
        <f>D16</f>
        <v>146233795.39</v>
      </c>
      <c r="E78" s="61">
        <f>E16</f>
        <v>146233795.39</v>
      </c>
    </row>
    <row r="79" spans="2:5" ht="12.75">
      <c r="B79" s="62"/>
      <c r="C79" s="61"/>
      <c r="D79" s="61"/>
      <c r="E79" s="61"/>
    </row>
    <row r="80" spans="2:5" ht="12.75">
      <c r="B80" s="62" t="s">
        <v>199</v>
      </c>
      <c r="C80" s="61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198</v>
      </c>
      <c r="C82" s="57">
        <f>C72+C74-C78+C80</f>
        <v>0</v>
      </c>
      <c r="D82" s="56">
        <f>D72+D74-D78+D80</f>
        <v>435.8100000023842</v>
      </c>
      <c r="E82" s="56">
        <f>E72+E74-E78+E80</f>
        <v>435.8100000023842</v>
      </c>
    </row>
    <row r="83" spans="2:8" ht="12.75">
      <c r="B83" s="60"/>
      <c r="C83" s="57"/>
      <c r="D83" s="56"/>
      <c r="E83" s="56"/>
      <c r="H83" s="59"/>
    </row>
    <row r="84" spans="2:5" ht="25.5">
      <c r="B84" s="58" t="s">
        <v>197</v>
      </c>
      <c r="C84" s="57">
        <f>C82-C74</f>
        <v>0</v>
      </c>
      <c r="D84" s="56">
        <f>D82-D74</f>
        <v>435.8100000023842</v>
      </c>
      <c r="E84" s="56">
        <f>E82-E74</f>
        <v>435.8100000023842</v>
      </c>
    </row>
    <row r="85" spans="2:5" ht="13.5" thickBot="1">
      <c r="B85" s="54"/>
      <c r="C85" s="55"/>
      <c r="D85" s="54"/>
      <c r="E85" s="5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E57" sqref="E5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6.00390625" style="83" customWidth="1"/>
    <col min="5" max="5" width="14.7109375" style="83" customWidth="1"/>
    <col min="6" max="6" width="13.8515625" style="83" customWidth="1"/>
    <col min="7" max="7" width="14.8515625" style="83" customWidth="1"/>
    <col min="8" max="8" width="15.8515625" style="83" bestFit="1" customWidth="1"/>
    <col min="9" max="16384" width="11.00390625" style="1" customWidth="1"/>
  </cols>
  <sheetData>
    <row r="1" ht="13.5" thickBot="1"/>
    <row r="2" spans="2:8" ht="12.75">
      <c r="B2" s="171" t="s">
        <v>120</v>
      </c>
      <c r="C2" s="172"/>
      <c r="D2" s="172"/>
      <c r="E2" s="172"/>
      <c r="F2" s="172"/>
      <c r="G2" s="172"/>
      <c r="H2" s="173"/>
    </row>
    <row r="3" spans="2:8" ht="12.75">
      <c r="B3" s="152" t="s">
        <v>307</v>
      </c>
      <c r="C3" s="153"/>
      <c r="D3" s="153"/>
      <c r="E3" s="153"/>
      <c r="F3" s="153"/>
      <c r="G3" s="153"/>
      <c r="H3" s="154"/>
    </row>
    <row r="4" spans="2:8" ht="12.75">
      <c r="B4" s="152" t="s">
        <v>455</v>
      </c>
      <c r="C4" s="153"/>
      <c r="D4" s="153"/>
      <c r="E4" s="153"/>
      <c r="F4" s="153"/>
      <c r="G4" s="153"/>
      <c r="H4" s="154"/>
    </row>
    <row r="5" spans="2:8" ht="13.5" thickBot="1">
      <c r="B5" s="174" t="s">
        <v>1</v>
      </c>
      <c r="C5" s="175"/>
      <c r="D5" s="175"/>
      <c r="E5" s="175"/>
      <c r="F5" s="175"/>
      <c r="G5" s="175"/>
      <c r="H5" s="176"/>
    </row>
    <row r="6" spans="2:8" ht="13.5" thickBot="1">
      <c r="B6" s="17"/>
      <c r="C6" s="189" t="s">
        <v>306</v>
      </c>
      <c r="D6" s="190"/>
      <c r="E6" s="190"/>
      <c r="F6" s="190"/>
      <c r="G6" s="191"/>
      <c r="H6" s="187" t="s">
        <v>305</v>
      </c>
    </row>
    <row r="7" spans="2:8" ht="12.75">
      <c r="B7" s="98" t="s">
        <v>209</v>
      </c>
      <c r="C7" s="193" t="s">
        <v>304</v>
      </c>
      <c r="D7" s="195" t="s">
        <v>303</v>
      </c>
      <c r="E7" s="187" t="s">
        <v>302</v>
      </c>
      <c r="F7" s="187" t="s">
        <v>207</v>
      </c>
      <c r="G7" s="187" t="s">
        <v>301</v>
      </c>
      <c r="H7" s="192"/>
    </row>
    <row r="8" spans="2:8" ht="13.5" thickBot="1">
      <c r="B8" s="97" t="s">
        <v>161</v>
      </c>
      <c r="C8" s="194"/>
      <c r="D8" s="196"/>
      <c r="E8" s="188"/>
      <c r="F8" s="188"/>
      <c r="G8" s="188"/>
      <c r="H8" s="188"/>
    </row>
    <row r="9" spans="2:8" ht="12.75">
      <c r="B9" s="56" t="s">
        <v>300</v>
      </c>
      <c r="C9" s="87"/>
      <c r="D9" s="87"/>
      <c r="E9" s="87"/>
      <c r="F9" s="87"/>
      <c r="G9" s="87"/>
      <c r="H9" s="87"/>
    </row>
    <row r="10" spans="2:8" ht="12.75">
      <c r="B10" s="62" t="s">
        <v>299</v>
      </c>
      <c r="C10" s="87"/>
      <c r="D10" s="87"/>
      <c r="E10" s="87">
        <f>C10+D10</f>
        <v>0</v>
      </c>
      <c r="F10" s="87"/>
      <c r="G10" s="87"/>
      <c r="H10" s="87">
        <f>G10-C10</f>
        <v>0</v>
      </c>
    </row>
    <row r="11" spans="2:8" ht="12.75">
      <c r="B11" s="62" t="s">
        <v>298</v>
      </c>
      <c r="C11" s="87"/>
      <c r="D11" s="87"/>
      <c r="E11" s="87">
        <f aca="true" t="shared" si="0" ref="E11:E40">C11+D11</f>
        <v>0</v>
      </c>
      <c r="F11" s="87"/>
      <c r="G11" s="87"/>
      <c r="H11" s="87">
        <f aca="true" t="shared" si="1" ref="H11:H16">G11-C11</f>
        <v>0</v>
      </c>
    </row>
    <row r="12" spans="2:8" ht="12.75">
      <c r="B12" s="62" t="s">
        <v>297</v>
      </c>
      <c r="C12" s="87"/>
      <c r="D12" s="87"/>
      <c r="E12" s="87">
        <f t="shared" si="0"/>
        <v>0</v>
      </c>
      <c r="F12" s="87"/>
      <c r="G12" s="87"/>
      <c r="H12" s="87">
        <f t="shared" si="1"/>
        <v>0</v>
      </c>
    </row>
    <row r="13" spans="2:8" ht="12.75">
      <c r="B13" s="62" t="s">
        <v>296</v>
      </c>
      <c r="C13" s="87"/>
      <c r="D13" s="87"/>
      <c r="E13" s="87">
        <f t="shared" si="0"/>
        <v>0</v>
      </c>
      <c r="F13" s="87"/>
      <c r="G13" s="87"/>
      <c r="H13" s="87">
        <f t="shared" si="1"/>
        <v>0</v>
      </c>
    </row>
    <row r="14" spans="2:8" ht="12.75">
      <c r="B14" s="62" t="s">
        <v>295</v>
      </c>
      <c r="C14" s="87">
        <v>0</v>
      </c>
      <c r="D14" s="87">
        <v>18796.91</v>
      </c>
      <c r="E14" s="87">
        <f t="shared" si="0"/>
        <v>18796.91</v>
      </c>
      <c r="F14" s="87">
        <v>18796.91</v>
      </c>
      <c r="G14" s="87">
        <v>18796.91</v>
      </c>
      <c r="H14" s="87">
        <f t="shared" si="1"/>
        <v>18796.91</v>
      </c>
    </row>
    <row r="15" spans="2:8" ht="12.75">
      <c r="B15" s="62" t="s">
        <v>294</v>
      </c>
      <c r="C15" s="87"/>
      <c r="D15" s="87"/>
      <c r="E15" s="87">
        <f t="shared" si="0"/>
        <v>0</v>
      </c>
      <c r="F15" s="87"/>
      <c r="G15" s="87"/>
      <c r="H15" s="87">
        <f t="shared" si="1"/>
        <v>0</v>
      </c>
    </row>
    <row r="16" spans="2:8" ht="12.75">
      <c r="B16" s="62" t="s">
        <v>293</v>
      </c>
      <c r="C16" s="87">
        <v>0</v>
      </c>
      <c r="D16" s="87">
        <v>29945495.4</v>
      </c>
      <c r="E16" s="87">
        <f t="shared" si="0"/>
        <v>29945495.4</v>
      </c>
      <c r="F16" s="87">
        <v>29945495.4</v>
      </c>
      <c r="G16" s="87">
        <v>29945495.4</v>
      </c>
      <c r="H16" s="87">
        <f t="shared" si="1"/>
        <v>29945495.4</v>
      </c>
    </row>
    <row r="17" spans="2:8" ht="25.5">
      <c r="B17" s="65" t="s">
        <v>292</v>
      </c>
      <c r="C17" s="87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7"/>
      <c r="D18" s="87"/>
      <c r="E18" s="87">
        <f t="shared" si="0"/>
        <v>0</v>
      </c>
      <c r="F18" s="87"/>
      <c r="G18" s="87"/>
      <c r="H18" s="87">
        <f>G18-C18</f>
        <v>0</v>
      </c>
    </row>
    <row r="19" spans="2:8" ht="12.75">
      <c r="B19" s="95" t="s">
        <v>290</v>
      </c>
      <c r="C19" s="87"/>
      <c r="D19" s="87"/>
      <c r="E19" s="87">
        <f t="shared" si="0"/>
        <v>0</v>
      </c>
      <c r="F19" s="87"/>
      <c r="G19" s="87"/>
      <c r="H19" s="87">
        <f aca="true" t="shared" si="3" ref="H19:H40">G19-C19</f>
        <v>0</v>
      </c>
    </row>
    <row r="20" spans="2:8" ht="12.75">
      <c r="B20" s="95" t="s">
        <v>289</v>
      </c>
      <c r="C20" s="87"/>
      <c r="D20" s="87"/>
      <c r="E20" s="87">
        <f t="shared" si="0"/>
        <v>0</v>
      </c>
      <c r="F20" s="87"/>
      <c r="G20" s="87"/>
      <c r="H20" s="87">
        <f t="shared" si="3"/>
        <v>0</v>
      </c>
    </row>
    <row r="21" spans="2:8" ht="12.75">
      <c r="B21" s="95" t="s">
        <v>288</v>
      </c>
      <c r="C21" s="87"/>
      <c r="D21" s="87"/>
      <c r="E21" s="87">
        <f t="shared" si="0"/>
        <v>0</v>
      </c>
      <c r="F21" s="87"/>
      <c r="G21" s="87"/>
      <c r="H21" s="87">
        <f t="shared" si="3"/>
        <v>0</v>
      </c>
    </row>
    <row r="22" spans="2:8" ht="12.75">
      <c r="B22" s="95" t="s">
        <v>287</v>
      </c>
      <c r="C22" s="87"/>
      <c r="D22" s="87"/>
      <c r="E22" s="87">
        <f t="shared" si="0"/>
        <v>0</v>
      </c>
      <c r="F22" s="87"/>
      <c r="G22" s="87"/>
      <c r="H22" s="87">
        <f t="shared" si="3"/>
        <v>0</v>
      </c>
    </row>
    <row r="23" spans="2:8" ht="25.5">
      <c r="B23" s="92" t="s">
        <v>286</v>
      </c>
      <c r="C23" s="87"/>
      <c r="D23" s="87"/>
      <c r="E23" s="87">
        <f t="shared" si="0"/>
        <v>0</v>
      </c>
      <c r="F23" s="87"/>
      <c r="G23" s="87"/>
      <c r="H23" s="87">
        <f t="shared" si="3"/>
        <v>0</v>
      </c>
    </row>
    <row r="24" spans="2:8" ht="25.5">
      <c r="B24" s="92" t="s">
        <v>285</v>
      </c>
      <c r="C24" s="87"/>
      <c r="D24" s="87"/>
      <c r="E24" s="87">
        <f t="shared" si="0"/>
        <v>0</v>
      </c>
      <c r="F24" s="87"/>
      <c r="G24" s="87"/>
      <c r="H24" s="87">
        <f t="shared" si="3"/>
        <v>0</v>
      </c>
    </row>
    <row r="25" spans="2:8" ht="12.75">
      <c r="B25" s="95" t="s">
        <v>284</v>
      </c>
      <c r="C25" s="87"/>
      <c r="D25" s="87"/>
      <c r="E25" s="87">
        <f t="shared" si="0"/>
        <v>0</v>
      </c>
      <c r="F25" s="87"/>
      <c r="G25" s="87"/>
      <c r="H25" s="87">
        <f t="shared" si="3"/>
        <v>0</v>
      </c>
    </row>
    <row r="26" spans="2:8" ht="12.75">
      <c r="B26" s="95" t="s">
        <v>283</v>
      </c>
      <c r="C26" s="87"/>
      <c r="D26" s="87"/>
      <c r="E26" s="87">
        <f t="shared" si="0"/>
        <v>0</v>
      </c>
      <c r="F26" s="87"/>
      <c r="G26" s="87"/>
      <c r="H26" s="87">
        <f t="shared" si="3"/>
        <v>0</v>
      </c>
    </row>
    <row r="27" spans="2:8" ht="12.75">
      <c r="B27" s="95" t="s">
        <v>282</v>
      </c>
      <c r="C27" s="87"/>
      <c r="D27" s="87"/>
      <c r="E27" s="87">
        <f t="shared" si="0"/>
        <v>0</v>
      </c>
      <c r="F27" s="87"/>
      <c r="G27" s="87"/>
      <c r="H27" s="87">
        <f t="shared" si="3"/>
        <v>0</v>
      </c>
    </row>
    <row r="28" spans="2:8" ht="25.5">
      <c r="B28" s="92" t="s">
        <v>281</v>
      </c>
      <c r="C28" s="87"/>
      <c r="D28" s="87"/>
      <c r="E28" s="87">
        <f t="shared" si="0"/>
        <v>0</v>
      </c>
      <c r="F28" s="87"/>
      <c r="G28" s="87"/>
      <c r="H28" s="87">
        <f t="shared" si="3"/>
        <v>0</v>
      </c>
    </row>
    <row r="29" spans="2:8" ht="25.5">
      <c r="B29" s="65" t="s">
        <v>280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95" t="s">
        <v>279</v>
      </c>
      <c r="C30" s="87"/>
      <c r="D30" s="87"/>
      <c r="E30" s="87">
        <f t="shared" si="0"/>
        <v>0</v>
      </c>
      <c r="F30" s="87"/>
      <c r="G30" s="87"/>
      <c r="H30" s="87">
        <f t="shared" si="3"/>
        <v>0</v>
      </c>
    </row>
    <row r="31" spans="2:8" ht="12.75">
      <c r="B31" s="95" t="s">
        <v>278</v>
      </c>
      <c r="C31" s="87"/>
      <c r="D31" s="87"/>
      <c r="E31" s="87">
        <f t="shared" si="0"/>
        <v>0</v>
      </c>
      <c r="F31" s="87"/>
      <c r="G31" s="87"/>
      <c r="H31" s="87">
        <f t="shared" si="3"/>
        <v>0</v>
      </c>
    </row>
    <row r="32" spans="2:8" ht="12.75">
      <c r="B32" s="95" t="s">
        <v>277</v>
      </c>
      <c r="C32" s="87"/>
      <c r="D32" s="87"/>
      <c r="E32" s="87">
        <f t="shared" si="0"/>
        <v>0</v>
      </c>
      <c r="F32" s="87"/>
      <c r="G32" s="87"/>
      <c r="H32" s="87">
        <f t="shared" si="3"/>
        <v>0</v>
      </c>
    </row>
    <row r="33" spans="2:8" ht="25.5">
      <c r="B33" s="92" t="s">
        <v>276</v>
      </c>
      <c r="C33" s="87"/>
      <c r="D33" s="87"/>
      <c r="E33" s="87">
        <f t="shared" si="0"/>
        <v>0</v>
      </c>
      <c r="F33" s="87"/>
      <c r="G33" s="87"/>
      <c r="H33" s="87">
        <f t="shared" si="3"/>
        <v>0</v>
      </c>
    </row>
    <row r="34" spans="2:8" ht="12.75">
      <c r="B34" s="95" t="s">
        <v>275</v>
      </c>
      <c r="C34" s="87"/>
      <c r="D34" s="87"/>
      <c r="E34" s="87">
        <f t="shared" si="0"/>
        <v>0</v>
      </c>
      <c r="F34" s="87"/>
      <c r="G34" s="87"/>
      <c r="H34" s="87">
        <f t="shared" si="3"/>
        <v>0</v>
      </c>
    </row>
    <row r="35" spans="2:8" ht="12.75">
      <c r="B35" s="62" t="s">
        <v>274</v>
      </c>
      <c r="C35" s="87">
        <v>84442191</v>
      </c>
      <c r="D35" s="87">
        <v>3017430</v>
      </c>
      <c r="E35" s="87">
        <f t="shared" si="0"/>
        <v>87459621</v>
      </c>
      <c r="F35" s="87">
        <v>87459621</v>
      </c>
      <c r="G35" s="87">
        <v>87459621</v>
      </c>
      <c r="H35" s="87">
        <f t="shared" si="3"/>
        <v>3017430</v>
      </c>
    </row>
    <row r="36" spans="2:8" ht="12.75">
      <c r="B36" s="62" t="s">
        <v>273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95" t="s">
        <v>272</v>
      </c>
      <c r="C37" s="87"/>
      <c r="D37" s="87"/>
      <c r="E37" s="87">
        <f t="shared" si="0"/>
        <v>0</v>
      </c>
      <c r="F37" s="87"/>
      <c r="G37" s="87"/>
      <c r="H37" s="87">
        <f t="shared" si="3"/>
        <v>0</v>
      </c>
    </row>
    <row r="38" spans="2:8" ht="12.75">
      <c r="B38" s="62" t="s">
        <v>271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95" t="s">
        <v>270</v>
      </c>
      <c r="C39" s="87"/>
      <c r="D39" s="87"/>
      <c r="E39" s="87">
        <f t="shared" si="0"/>
        <v>0</v>
      </c>
      <c r="F39" s="87"/>
      <c r="G39" s="87"/>
      <c r="H39" s="87">
        <f t="shared" si="3"/>
        <v>0</v>
      </c>
    </row>
    <row r="40" spans="2:8" ht="12.75">
      <c r="B40" s="95" t="s">
        <v>269</v>
      </c>
      <c r="C40" s="87"/>
      <c r="D40" s="87"/>
      <c r="E40" s="87">
        <f t="shared" si="0"/>
        <v>0</v>
      </c>
      <c r="F40" s="87"/>
      <c r="G40" s="87"/>
      <c r="H40" s="87">
        <f t="shared" si="3"/>
        <v>0</v>
      </c>
    </row>
    <row r="41" spans="2:8" ht="7.5" customHeight="1">
      <c r="B41" s="89"/>
      <c r="C41" s="87"/>
      <c r="D41" s="87"/>
      <c r="E41" s="87"/>
      <c r="F41" s="87"/>
      <c r="G41" s="87"/>
      <c r="H41" s="87"/>
    </row>
    <row r="42" spans="2:8" ht="25.5">
      <c r="B42" s="73" t="s">
        <v>268</v>
      </c>
      <c r="C42" s="86">
        <f aca="true" t="shared" si="7" ref="C42:H42">C10+C11+C12+C13+C14+C15+C16+C17+C29+C35+C36+C38</f>
        <v>84442191</v>
      </c>
      <c r="D42" s="94">
        <f t="shared" si="7"/>
        <v>32981722.31</v>
      </c>
      <c r="E42" s="94">
        <f t="shared" si="7"/>
        <v>117423913.31</v>
      </c>
      <c r="F42" s="94">
        <f t="shared" si="7"/>
        <v>117423913.31</v>
      </c>
      <c r="G42" s="94">
        <f t="shared" si="7"/>
        <v>117423913.31</v>
      </c>
      <c r="H42" s="94">
        <f t="shared" si="7"/>
        <v>32981722.31</v>
      </c>
    </row>
    <row r="43" spans="2:8" ht="12.75">
      <c r="B43" s="63"/>
      <c r="C43" s="87"/>
      <c r="D43" s="93"/>
      <c r="E43" s="93"/>
      <c r="F43" s="93"/>
      <c r="G43" s="93"/>
      <c r="H43" s="93"/>
    </row>
    <row r="44" spans="2:8" ht="25.5">
      <c r="B44" s="73" t="s">
        <v>267</v>
      </c>
      <c r="C44" s="151"/>
      <c r="D44" s="151"/>
      <c r="E44" s="151"/>
      <c r="F44" s="151"/>
      <c r="G44" s="151"/>
      <c r="H44" s="87"/>
    </row>
    <row r="45" spans="2:8" ht="7.5" customHeight="1">
      <c r="B45" s="89"/>
      <c r="C45" s="87"/>
      <c r="D45" s="87"/>
      <c r="E45" s="87"/>
      <c r="F45" s="87"/>
      <c r="G45" s="87"/>
      <c r="H45" s="87"/>
    </row>
    <row r="46" spans="2:8" ht="12.75">
      <c r="B46" s="56" t="s">
        <v>266</v>
      </c>
      <c r="C46" s="87"/>
      <c r="D46" s="87"/>
      <c r="E46" s="87"/>
      <c r="F46" s="87"/>
      <c r="G46" s="87"/>
      <c r="H46" s="87"/>
    </row>
    <row r="47" spans="2:8" ht="12.75">
      <c r="B47" s="62" t="s">
        <v>265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2" t="s">
        <v>264</v>
      </c>
      <c r="C48" s="87"/>
      <c r="D48" s="87"/>
      <c r="E48" s="87">
        <f aca="true" t="shared" si="9" ref="E48:E65">C48+D48</f>
        <v>0</v>
      </c>
      <c r="F48" s="87"/>
      <c r="G48" s="87"/>
      <c r="H48" s="87">
        <f aca="true" t="shared" si="10" ref="H48:H65">G48-C48</f>
        <v>0</v>
      </c>
    </row>
    <row r="49" spans="2:8" ht="25.5">
      <c r="B49" s="92" t="s">
        <v>263</v>
      </c>
      <c r="C49" s="87"/>
      <c r="D49" s="87"/>
      <c r="E49" s="87">
        <f t="shared" si="9"/>
        <v>0</v>
      </c>
      <c r="F49" s="87"/>
      <c r="G49" s="87"/>
      <c r="H49" s="87">
        <f t="shared" si="10"/>
        <v>0</v>
      </c>
    </row>
    <row r="50" spans="2:8" ht="25.5">
      <c r="B50" s="92" t="s">
        <v>262</v>
      </c>
      <c r="C50" s="87"/>
      <c r="D50" s="87"/>
      <c r="E50" s="87">
        <f t="shared" si="9"/>
        <v>0</v>
      </c>
      <c r="F50" s="87"/>
      <c r="G50" s="87"/>
      <c r="H50" s="87">
        <f t="shared" si="10"/>
        <v>0</v>
      </c>
    </row>
    <row r="51" spans="2:8" ht="38.25">
      <c r="B51" s="92" t="s">
        <v>261</v>
      </c>
      <c r="C51" s="87"/>
      <c r="D51" s="87"/>
      <c r="E51" s="87">
        <f t="shared" si="9"/>
        <v>0</v>
      </c>
      <c r="F51" s="87"/>
      <c r="G51" s="87"/>
      <c r="H51" s="87">
        <f t="shared" si="10"/>
        <v>0</v>
      </c>
    </row>
    <row r="52" spans="2:8" ht="12.75">
      <c r="B52" s="92" t="s">
        <v>260</v>
      </c>
      <c r="C52" s="87"/>
      <c r="D52" s="87"/>
      <c r="E52" s="87">
        <f t="shared" si="9"/>
        <v>0</v>
      </c>
      <c r="F52" s="87"/>
      <c r="G52" s="87"/>
      <c r="H52" s="87">
        <f t="shared" si="10"/>
        <v>0</v>
      </c>
    </row>
    <row r="53" spans="2:8" ht="25.5">
      <c r="B53" s="92" t="s">
        <v>259</v>
      </c>
      <c r="C53" s="87"/>
      <c r="D53" s="87"/>
      <c r="E53" s="87">
        <f t="shared" si="9"/>
        <v>0</v>
      </c>
      <c r="F53" s="87"/>
      <c r="G53" s="87"/>
      <c r="H53" s="87">
        <f t="shared" si="10"/>
        <v>0</v>
      </c>
    </row>
    <row r="54" spans="2:8" ht="25.5">
      <c r="B54" s="92" t="s">
        <v>258</v>
      </c>
      <c r="C54" s="87"/>
      <c r="D54" s="87"/>
      <c r="E54" s="87">
        <f t="shared" si="9"/>
        <v>0</v>
      </c>
      <c r="F54" s="87"/>
      <c r="G54" s="87"/>
      <c r="H54" s="87">
        <f t="shared" si="10"/>
        <v>0</v>
      </c>
    </row>
    <row r="55" spans="2:8" ht="25.5">
      <c r="B55" s="92" t="s">
        <v>257</v>
      </c>
      <c r="C55" s="87"/>
      <c r="D55" s="87"/>
      <c r="E55" s="87">
        <f t="shared" si="9"/>
        <v>0</v>
      </c>
      <c r="F55" s="87"/>
      <c r="G55" s="87"/>
      <c r="H55" s="87">
        <f t="shared" si="10"/>
        <v>0</v>
      </c>
    </row>
    <row r="56" spans="2:8" ht="12.75">
      <c r="B56" s="65" t="s">
        <v>256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2" t="s">
        <v>255</v>
      </c>
      <c r="C57" s="87"/>
      <c r="D57" s="87"/>
      <c r="E57" s="87">
        <f t="shared" si="9"/>
        <v>0</v>
      </c>
      <c r="F57" s="87"/>
      <c r="G57" s="87"/>
      <c r="H57" s="87">
        <f t="shared" si="10"/>
        <v>0</v>
      </c>
    </row>
    <row r="58" spans="2:8" ht="12.75">
      <c r="B58" s="92" t="s">
        <v>254</v>
      </c>
      <c r="C58" s="87"/>
      <c r="D58" s="87"/>
      <c r="E58" s="87">
        <f t="shared" si="9"/>
        <v>0</v>
      </c>
      <c r="F58" s="87"/>
      <c r="G58" s="87"/>
      <c r="H58" s="87">
        <f t="shared" si="10"/>
        <v>0</v>
      </c>
    </row>
    <row r="59" spans="2:8" ht="12.75">
      <c r="B59" s="92" t="s">
        <v>253</v>
      </c>
      <c r="C59" s="87"/>
      <c r="D59" s="87"/>
      <c r="E59" s="87">
        <f t="shared" si="9"/>
        <v>0</v>
      </c>
      <c r="F59" s="87"/>
      <c r="G59" s="87"/>
      <c r="H59" s="87">
        <f t="shared" si="10"/>
        <v>0</v>
      </c>
    </row>
    <row r="60" spans="2:8" ht="12.75">
      <c r="B60" s="92" t="s">
        <v>252</v>
      </c>
      <c r="C60" s="87"/>
      <c r="D60" s="87"/>
      <c r="E60" s="87">
        <f t="shared" si="9"/>
        <v>0</v>
      </c>
      <c r="F60" s="87"/>
      <c r="G60" s="87"/>
      <c r="H60" s="87">
        <f t="shared" si="10"/>
        <v>0</v>
      </c>
    </row>
    <row r="61" spans="2:8" ht="12.75">
      <c r="B61" s="65" t="s">
        <v>251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2" t="s">
        <v>250</v>
      </c>
      <c r="C62" s="87"/>
      <c r="D62" s="87"/>
      <c r="E62" s="87">
        <f t="shared" si="9"/>
        <v>0</v>
      </c>
      <c r="F62" s="87"/>
      <c r="G62" s="87"/>
      <c r="H62" s="87">
        <f t="shared" si="10"/>
        <v>0</v>
      </c>
    </row>
    <row r="63" spans="2:8" ht="12.75">
      <c r="B63" s="92" t="s">
        <v>249</v>
      </c>
      <c r="C63" s="87"/>
      <c r="D63" s="87"/>
      <c r="E63" s="87">
        <f t="shared" si="9"/>
        <v>0</v>
      </c>
      <c r="F63" s="87"/>
      <c r="G63" s="87"/>
      <c r="H63" s="87">
        <f t="shared" si="10"/>
        <v>0</v>
      </c>
    </row>
    <row r="64" spans="2:8" ht="38.25">
      <c r="B64" s="65" t="s">
        <v>248</v>
      </c>
      <c r="C64" s="87">
        <v>145598890</v>
      </c>
      <c r="D64" s="87">
        <v>635341.2</v>
      </c>
      <c r="E64" s="87">
        <f t="shared" si="9"/>
        <v>146234231.2</v>
      </c>
      <c r="F64" s="87">
        <v>146234231.2</v>
      </c>
      <c r="G64" s="87">
        <v>146234231.2</v>
      </c>
      <c r="H64" s="87">
        <f t="shared" si="10"/>
        <v>635341.1999999881</v>
      </c>
    </row>
    <row r="65" spans="2:8" ht="12.75">
      <c r="B65" s="91" t="s">
        <v>247</v>
      </c>
      <c r="C65" s="90"/>
      <c r="D65" s="90"/>
      <c r="E65" s="90">
        <f t="shared" si="9"/>
        <v>0</v>
      </c>
      <c r="F65" s="90"/>
      <c r="G65" s="90"/>
      <c r="H65" s="90">
        <f t="shared" si="10"/>
        <v>0</v>
      </c>
    </row>
    <row r="66" spans="2:8" ht="12.75">
      <c r="B66" s="89"/>
      <c r="C66" s="87"/>
      <c r="D66" s="87"/>
      <c r="E66" s="87"/>
      <c r="F66" s="87"/>
      <c r="G66" s="87"/>
      <c r="H66" s="87"/>
    </row>
    <row r="67" spans="2:8" ht="25.5">
      <c r="B67" s="73" t="s">
        <v>246</v>
      </c>
      <c r="C67" s="86">
        <f aca="true" t="shared" si="13" ref="C67:H67">C47+C56+C61+C64+C65</f>
        <v>145598890</v>
      </c>
      <c r="D67" s="86">
        <f t="shared" si="13"/>
        <v>635341.2</v>
      </c>
      <c r="E67" s="86">
        <f t="shared" si="13"/>
        <v>146234231.2</v>
      </c>
      <c r="F67" s="86">
        <f t="shared" si="13"/>
        <v>146234231.2</v>
      </c>
      <c r="G67" s="86">
        <f t="shared" si="13"/>
        <v>146234231.2</v>
      </c>
      <c r="H67" s="86">
        <f t="shared" si="13"/>
        <v>635341.1999999881</v>
      </c>
    </row>
    <row r="68" spans="2:8" ht="12.75">
      <c r="B68" s="88"/>
      <c r="C68" s="87"/>
      <c r="D68" s="87"/>
      <c r="E68" s="87"/>
      <c r="F68" s="87"/>
      <c r="G68" s="87"/>
      <c r="H68" s="87"/>
    </row>
    <row r="69" spans="2:8" ht="25.5">
      <c r="B69" s="73" t="s">
        <v>245</v>
      </c>
      <c r="C69" s="86">
        <f aca="true" t="shared" si="14" ref="C69:H69">C70</f>
        <v>0</v>
      </c>
      <c r="D69" s="86">
        <f t="shared" si="14"/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86">
        <f t="shared" si="14"/>
        <v>0</v>
      </c>
    </row>
    <row r="70" spans="2:8" ht="12.75">
      <c r="B70" s="88" t="s">
        <v>244</v>
      </c>
      <c r="C70" s="87"/>
      <c r="D70" s="87"/>
      <c r="E70" s="87">
        <f>C70+D70</f>
        <v>0</v>
      </c>
      <c r="F70" s="87"/>
      <c r="G70" s="87"/>
      <c r="H70" s="87">
        <f>G70-C70</f>
        <v>0</v>
      </c>
    </row>
    <row r="71" spans="2:8" ht="12.75">
      <c r="B71" s="88"/>
      <c r="C71" s="87"/>
      <c r="D71" s="87"/>
      <c r="E71" s="87"/>
      <c r="F71" s="87"/>
      <c r="G71" s="87"/>
      <c r="H71" s="87"/>
    </row>
    <row r="72" spans="2:8" ht="12.75">
      <c r="B72" s="73" t="s">
        <v>243</v>
      </c>
      <c r="C72" s="86">
        <f aca="true" t="shared" si="15" ref="C72:H72">C42+C67+C69</f>
        <v>230041081</v>
      </c>
      <c r="D72" s="86">
        <f t="shared" si="15"/>
        <v>33617063.51</v>
      </c>
      <c r="E72" s="86">
        <f t="shared" si="15"/>
        <v>263658144.51</v>
      </c>
      <c r="F72" s="86">
        <f t="shared" si="15"/>
        <v>263658144.51</v>
      </c>
      <c r="G72" s="86">
        <f t="shared" si="15"/>
        <v>263658144.51</v>
      </c>
      <c r="H72" s="86">
        <f t="shared" si="15"/>
        <v>33617063.50999999</v>
      </c>
    </row>
    <row r="73" spans="2:8" ht="12.75">
      <c r="B73" s="88"/>
      <c r="C73" s="87"/>
      <c r="D73" s="87"/>
      <c r="E73" s="87"/>
      <c r="F73" s="87"/>
      <c r="G73" s="87"/>
      <c r="H73" s="87"/>
    </row>
    <row r="74" spans="2:8" ht="12.75">
      <c r="B74" s="73" t="s">
        <v>242</v>
      </c>
      <c r="C74" s="87"/>
      <c r="D74" s="87"/>
      <c r="E74" s="87"/>
      <c r="F74" s="87"/>
      <c r="G74" s="87"/>
      <c r="H74" s="87"/>
    </row>
    <row r="75" spans="2:8" ht="25.5">
      <c r="B75" s="88" t="s">
        <v>241</v>
      </c>
      <c r="C75" s="87"/>
      <c r="D75" s="87"/>
      <c r="E75" s="87">
        <f>C75+D75</f>
        <v>0</v>
      </c>
      <c r="F75" s="87"/>
      <c r="G75" s="87"/>
      <c r="H75" s="87">
        <f>G75-C75</f>
        <v>0</v>
      </c>
    </row>
    <row r="76" spans="2:8" ht="25.5">
      <c r="B76" s="88" t="s">
        <v>240</v>
      </c>
      <c r="C76" s="87"/>
      <c r="D76" s="87"/>
      <c r="E76" s="87">
        <f>C76+D76</f>
        <v>0</v>
      </c>
      <c r="F76" s="87"/>
      <c r="G76" s="87"/>
      <c r="H76" s="87">
        <f>G76-C76</f>
        <v>0</v>
      </c>
    </row>
    <row r="77" spans="2:8" ht="25.5">
      <c r="B77" s="73" t="s">
        <v>239</v>
      </c>
      <c r="C77" s="86">
        <f aca="true" t="shared" si="16" ref="C77:H77">SUM(C75:C76)</f>
        <v>0</v>
      </c>
      <c r="D77" s="86">
        <f t="shared" si="16"/>
        <v>0</v>
      </c>
      <c r="E77" s="86">
        <f t="shared" si="16"/>
        <v>0</v>
      </c>
      <c r="F77" s="86">
        <f t="shared" si="16"/>
        <v>0</v>
      </c>
      <c r="G77" s="86">
        <f t="shared" si="16"/>
        <v>0</v>
      </c>
      <c r="H77" s="86">
        <f t="shared" si="16"/>
        <v>0</v>
      </c>
    </row>
    <row r="78" spans="2:8" ht="13.5" thickBot="1">
      <c r="B78" s="85"/>
      <c r="C78" s="84"/>
      <c r="D78" s="84"/>
      <c r="E78" s="84"/>
      <c r="F78" s="84"/>
      <c r="G78" s="84"/>
      <c r="H78" s="84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4"/>
  <sheetViews>
    <sheetView zoomScale="70" zoomScaleNormal="70" zoomScalePageLayoutView="0" workbookViewId="0" topLeftCell="A1">
      <pane ySplit="9" topLeftCell="A142" activePane="bottomLeft" state="frozen"/>
      <selection pane="topLeft" activeCell="A1" sqref="A1"/>
      <selection pane="bottomLeft" activeCell="F138" sqref="F138"/>
    </sheetView>
  </sheetViews>
  <sheetFormatPr defaultColWidth="11.00390625" defaultRowHeight="15"/>
  <cols>
    <col min="1" max="1" width="2.00390625" style="1" customWidth="1"/>
    <col min="2" max="2" width="11.00390625" style="1" customWidth="1"/>
    <col min="3" max="3" width="46.00390625" style="1" customWidth="1"/>
    <col min="4" max="4" width="14.8515625" style="1" customWidth="1"/>
    <col min="5" max="5" width="18.140625" style="1" customWidth="1"/>
    <col min="6" max="7" width="14.57421875" style="1" bestFit="1" customWidth="1"/>
    <col min="8" max="8" width="14.28125" style="1" bestFit="1" customWidth="1"/>
    <col min="9" max="9" width="16.57421875" style="1" customWidth="1"/>
    <col min="10" max="16384" width="11.00390625" style="1" customWidth="1"/>
  </cols>
  <sheetData>
    <row r="1" ht="13.5" thickBot="1"/>
    <row r="2" spans="2:9" ht="12.75">
      <c r="B2" s="197" t="s">
        <v>120</v>
      </c>
      <c r="C2" s="198"/>
      <c r="D2" s="198"/>
      <c r="E2" s="198"/>
      <c r="F2" s="198"/>
      <c r="G2" s="198"/>
      <c r="H2" s="198"/>
      <c r="I2" s="199"/>
    </row>
    <row r="3" spans="2:9" ht="12.75">
      <c r="B3" s="200" t="s">
        <v>389</v>
      </c>
      <c r="C3" s="201"/>
      <c r="D3" s="201"/>
      <c r="E3" s="201"/>
      <c r="F3" s="201"/>
      <c r="G3" s="201"/>
      <c r="H3" s="201"/>
      <c r="I3" s="202"/>
    </row>
    <row r="4" spans="2:9" ht="12.75">
      <c r="B4" s="200" t="s">
        <v>388</v>
      </c>
      <c r="C4" s="201"/>
      <c r="D4" s="201"/>
      <c r="E4" s="201"/>
      <c r="F4" s="201"/>
      <c r="G4" s="201"/>
      <c r="H4" s="201"/>
      <c r="I4" s="202"/>
    </row>
    <row r="5" spans="2:9" ht="12.75">
      <c r="B5" s="200" t="s">
        <v>455</v>
      </c>
      <c r="C5" s="201"/>
      <c r="D5" s="201"/>
      <c r="E5" s="201"/>
      <c r="F5" s="201"/>
      <c r="G5" s="201"/>
      <c r="H5" s="201"/>
      <c r="I5" s="202"/>
    </row>
    <row r="6" spans="2:9" ht="13.5" thickBot="1">
      <c r="B6" s="203" t="s">
        <v>1</v>
      </c>
      <c r="C6" s="204"/>
      <c r="D6" s="204"/>
      <c r="E6" s="204"/>
      <c r="F6" s="204"/>
      <c r="G6" s="204"/>
      <c r="H6" s="204"/>
      <c r="I6" s="205"/>
    </row>
    <row r="7" spans="2:9" ht="15.75" customHeight="1">
      <c r="B7" s="197" t="s">
        <v>2</v>
      </c>
      <c r="C7" s="206"/>
      <c r="D7" s="197" t="s">
        <v>387</v>
      </c>
      <c r="E7" s="198"/>
      <c r="F7" s="198"/>
      <c r="G7" s="198"/>
      <c r="H7" s="206"/>
      <c r="I7" s="211" t="s">
        <v>386</v>
      </c>
    </row>
    <row r="8" spans="2:9" ht="15" customHeight="1" thickBot="1">
      <c r="B8" s="200"/>
      <c r="C8" s="210"/>
      <c r="D8" s="203"/>
      <c r="E8" s="204"/>
      <c r="F8" s="204"/>
      <c r="G8" s="204"/>
      <c r="H8" s="207"/>
      <c r="I8" s="212"/>
    </row>
    <row r="9" spans="2:9" ht="26.25" thickBot="1">
      <c r="B9" s="203"/>
      <c r="C9" s="207"/>
      <c r="D9" s="117" t="s">
        <v>237</v>
      </c>
      <c r="E9" s="118" t="s">
        <v>385</v>
      </c>
      <c r="F9" s="117" t="s">
        <v>384</v>
      </c>
      <c r="G9" s="117" t="s">
        <v>207</v>
      </c>
      <c r="H9" s="117" t="s">
        <v>236</v>
      </c>
      <c r="I9" s="213"/>
    </row>
    <row r="10" spans="2:9" ht="12.75">
      <c r="B10" s="116" t="s">
        <v>383</v>
      </c>
      <c r="C10" s="115"/>
      <c r="D10" s="102">
        <f aca="true" t="shared" si="0" ref="D10:I10">D11+D19+D29+D39+D49+D59+D72+D76+D63</f>
        <v>84442191</v>
      </c>
      <c r="E10" s="102">
        <f t="shared" si="0"/>
        <v>32981722.310000002</v>
      </c>
      <c r="F10" s="102">
        <f t="shared" si="0"/>
        <v>117423913.30999999</v>
      </c>
      <c r="G10" s="102">
        <f t="shared" si="0"/>
        <v>113003178.16</v>
      </c>
      <c r="H10" s="102">
        <f t="shared" si="0"/>
        <v>108890018.68999998</v>
      </c>
      <c r="I10" s="102">
        <f t="shared" si="0"/>
        <v>4420735.149999998</v>
      </c>
    </row>
    <row r="11" spans="2:9" ht="12.75">
      <c r="B11" s="106" t="s">
        <v>381</v>
      </c>
      <c r="C11" s="105"/>
      <c r="D11" s="93">
        <f aca="true" t="shared" si="1" ref="D11:I11">SUM(D12:D18)</f>
        <v>52082091</v>
      </c>
      <c r="E11" s="93">
        <f t="shared" si="1"/>
        <v>0</v>
      </c>
      <c r="F11" s="93">
        <f t="shared" si="1"/>
        <v>52082091</v>
      </c>
      <c r="G11" s="93">
        <f t="shared" si="1"/>
        <v>51135961.95</v>
      </c>
      <c r="H11" s="93">
        <f t="shared" si="1"/>
        <v>51135961.95</v>
      </c>
      <c r="I11" s="93">
        <f t="shared" si="1"/>
        <v>946129.0499999989</v>
      </c>
    </row>
    <row r="12" spans="2:9" ht="12.75">
      <c r="B12" s="108" t="s">
        <v>380</v>
      </c>
      <c r="C12" s="107"/>
      <c r="D12" s="93">
        <v>21525241</v>
      </c>
      <c r="E12" s="87">
        <v>449946.83</v>
      </c>
      <c r="F12" s="87">
        <f>D12+E12</f>
        <v>21975187.83</v>
      </c>
      <c r="G12" s="87">
        <v>21972615.71</v>
      </c>
      <c r="H12" s="87">
        <v>21972615.71</v>
      </c>
      <c r="I12" s="87">
        <f>F12-G12</f>
        <v>2572.119999997318</v>
      </c>
    </row>
    <row r="13" spans="2:9" ht="12.75">
      <c r="B13" s="108" t="s">
        <v>379</v>
      </c>
      <c r="C13" s="107"/>
      <c r="D13" s="93"/>
      <c r="E13" s="87"/>
      <c r="F13" s="87">
        <f aca="true" t="shared" si="2" ref="F13:F18">D13+E13</f>
        <v>0</v>
      </c>
      <c r="G13" s="87"/>
      <c r="H13" s="87"/>
      <c r="I13" s="87">
        <f aca="true" t="shared" si="3" ref="I13:I18">F13-G13</f>
        <v>0</v>
      </c>
    </row>
    <row r="14" spans="2:9" ht="12.75">
      <c r="B14" s="108" t="s">
        <v>378</v>
      </c>
      <c r="C14" s="107"/>
      <c r="D14" s="93">
        <v>5640729</v>
      </c>
      <c r="E14" s="87">
        <v>-176525.69</v>
      </c>
      <c r="F14" s="87">
        <f t="shared" si="2"/>
        <v>5464203.31</v>
      </c>
      <c r="G14" s="87">
        <v>5372188.64</v>
      </c>
      <c r="H14" s="87">
        <v>5372188.64</v>
      </c>
      <c r="I14" s="87">
        <f t="shared" si="3"/>
        <v>92014.66999999993</v>
      </c>
    </row>
    <row r="15" spans="2:9" ht="12.75">
      <c r="B15" s="108" t="s">
        <v>377</v>
      </c>
      <c r="C15" s="107"/>
      <c r="D15" s="93">
        <v>886970</v>
      </c>
      <c r="E15" s="87">
        <v>-249157.56</v>
      </c>
      <c r="F15" s="87">
        <f t="shared" si="2"/>
        <v>637812.44</v>
      </c>
      <c r="G15" s="87">
        <v>637812.44</v>
      </c>
      <c r="H15" s="87">
        <v>637812.44</v>
      </c>
      <c r="I15" s="87">
        <f t="shared" si="3"/>
        <v>0</v>
      </c>
    </row>
    <row r="16" spans="2:9" ht="12.75">
      <c r="B16" s="108" t="s">
        <v>376</v>
      </c>
      <c r="C16" s="107"/>
      <c r="D16" s="93">
        <v>24029151</v>
      </c>
      <c r="E16" s="87">
        <v>-24263.58</v>
      </c>
      <c r="F16" s="87">
        <f t="shared" si="2"/>
        <v>24004887.42</v>
      </c>
      <c r="G16" s="87">
        <v>23153345.16</v>
      </c>
      <c r="H16" s="87">
        <v>23153345.16</v>
      </c>
      <c r="I16" s="87">
        <f t="shared" si="3"/>
        <v>851542.2600000016</v>
      </c>
    </row>
    <row r="17" spans="2:9" ht="12.75">
      <c r="B17" s="108" t="s">
        <v>375</v>
      </c>
      <c r="C17" s="107"/>
      <c r="D17" s="93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8" t="s">
        <v>374</v>
      </c>
      <c r="C18" s="107"/>
      <c r="D18" s="93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6" t="s">
        <v>373</v>
      </c>
      <c r="C19" s="105"/>
      <c r="D19" s="93">
        <f aca="true" t="shared" si="4" ref="D19:I19">SUM(D20:D28)</f>
        <v>4688200</v>
      </c>
      <c r="E19" s="93">
        <f t="shared" si="4"/>
        <v>-653506.3300000001</v>
      </c>
      <c r="F19" s="93">
        <f t="shared" si="4"/>
        <v>4034693.67</v>
      </c>
      <c r="G19" s="93">
        <f t="shared" si="4"/>
        <v>3855053.3000000003</v>
      </c>
      <c r="H19" s="93">
        <f t="shared" si="4"/>
        <v>3855053.3000000003</v>
      </c>
      <c r="I19" s="93">
        <f t="shared" si="4"/>
        <v>179640.36999999994</v>
      </c>
    </row>
    <row r="20" spans="2:9" ht="12.75">
      <c r="B20" s="108" t="s">
        <v>372</v>
      </c>
      <c r="C20" s="107"/>
      <c r="D20" s="93">
        <v>1515700</v>
      </c>
      <c r="E20" s="87">
        <v>-84874.98</v>
      </c>
      <c r="F20" s="93">
        <f aca="true" t="shared" si="5" ref="F20:F28">D20+E20</f>
        <v>1430825.02</v>
      </c>
      <c r="G20" s="87">
        <v>1384654.72</v>
      </c>
      <c r="H20" s="87">
        <v>1384654.72</v>
      </c>
      <c r="I20" s="87">
        <f>F20-G20</f>
        <v>46170.30000000005</v>
      </c>
    </row>
    <row r="21" spans="2:9" ht="12.75">
      <c r="B21" s="108" t="s">
        <v>371</v>
      </c>
      <c r="C21" s="107"/>
      <c r="D21" s="93">
        <v>156000</v>
      </c>
      <c r="E21" s="87">
        <v>-51881.85</v>
      </c>
      <c r="F21" s="93">
        <f t="shared" si="5"/>
        <v>104118.15</v>
      </c>
      <c r="G21" s="87">
        <v>98910.39</v>
      </c>
      <c r="H21" s="87">
        <v>98910.39</v>
      </c>
      <c r="I21" s="87">
        <f aca="true" t="shared" si="6" ref="I21:I83">F21-G21</f>
        <v>5207.759999999995</v>
      </c>
    </row>
    <row r="22" spans="2:9" ht="12.75">
      <c r="B22" s="108" t="s">
        <v>370</v>
      </c>
      <c r="C22" s="107"/>
      <c r="D22" s="93"/>
      <c r="E22" s="87"/>
      <c r="F22" s="93">
        <f t="shared" si="5"/>
        <v>0</v>
      </c>
      <c r="G22" s="87"/>
      <c r="H22" s="87"/>
      <c r="I22" s="87">
        <f t="shared" si="6"/>
        <v>0</v>
      </c>
    </row>
    <row r="23" spans="2:9" ht="12.75">
      <c r="B23" s="108" t="s">
        <v>369</v>
      </c>
      <c r="C23" s="107"/>
      <c r="D23" s="93">
        <v>61800</v>
      </c>
      <c r="E23" s="87">
        <v>-26063.61</v>
      </c>
      <c r="F23" s="93">
        <f t="shared" si="5"/>
        <v>35736.39</v>
      </c>
      <c r="G23" s="87">
        <v>20528.22</v>
      </c>
      <c r="H23" s="87">
        <v>20528.22</v>
      </c>
      <c r="I23" s="87">
        <f t="shared" si="6"/>
        <v>15208.169999999998</v>
      </c>
    </row>
    <row r="24" spans="2:9" ht="12.75">
      <c r="B24" s="108" t="s">
        <v>368</v>
      </c>
      <c r="C24" s="107"/>
      <c r="D24" s="93">
        <v>1790400</v>
      </c>
      <c r="E24" s="87">
        <v>-185195.81</v>
      </c>
      <c r="F24" s="93">
        <f t="shared" si="5"/>
        <v>1605204.19</v>
      </c>
      <c r="G24" s="87">
        <v>1538100.51</v>
      </c>
      <c r="H24" s="87">
        <v>1538100.51</v>
      </c>
      <c r="I24" s="87">
        <f t="shared" si="6"/>
        <v>67103.67999999993</v>
      </c>
    </row>
    <row r="25" spans="2:9" ht="12.75">
      <c r="B25" s="108" t="s">
        <v>367</v>
      </c>
      <c r="C25" s="107"/>
      <c r="D25" s="93">
        <v>983900</v>
      </c>
      <c r="E25" s="87">
        <v>-280297.78</v>
      </c>
      <c r="F25" s="93">
        <f t="shared" si="5"/>
        <v>703602.22</v>
      </c>
      <c r="G25" s="87">
        <v>664585.39</v>
      </c>
      <c r="H25" s="87">
        <v>664585.39</v>
      </c>
      <c r="I25" s="87">
        <f t="shared" si="6"/>
        <v>39016.82999999996</v>
      </c>
    </row>
    <row r="26" spans="2:9" ht="12.75">
      <c r="B26" s="108" t="s">
        <v>366</v>
      </c>
      <c r="C26" s="107"/>
      <c r="D26" s="93">
        <v>100000</v>
      </c>
      <c r="E26" s="87">
        <v>6163.2</v>
      </c>
      <c r="F26" s="93">
        <f t="shared" si="5"/>
        <v>106163.2</v>
      </c>
      <c r="G26" s="87">
        <v>106163.2</v>
      </c>
      <c r="H26" s="87">
        <v>106163.2</v>
      </c>
      <c r="I26" s="87">
        <f t="shared" si="6"/>
        <v>0</v>
      </c>
    </row>
    <row r="27" spans="2:9" ht="12.75">
      <c r="B27" s="108" t="s">
        <v>365</v>
      </c>
      <c r="C27" s="107"/>
      <c r="D27" s="93"/>
      <c r="E27" s="87"/>
      <c r="F27" s="93">
        <f t="shared" si="5"/>
        <v>0</v>
      </c>
      <c r="G27" s="87"/>
      <c r="H27" s="87"/>
      <c r="I27" s="87">
        <f t="shared" si="6"/>
        <v>0</v>
      </c>
    </row>
    <row r="28" spans="2:9" ht="12.75">
      <c r="B28" s="108" t="s">
        <v>364</v>
      </c>
      <c r="C28" s="107"/>
      <c r="D28" s="93">
        <v>80400</v>
      </c>
      <c r="E28" s="87">
        <v>-31355.5</v>
      </c>
      <c r="F28" s="93">
        <f t="shared" si="5"/>
        <v>49044.5</v>
      </c>
      <c r="G28" s="87">
        <v>42110.87</v>
      </c>
      <c r="H28" s="87">
        <v>42110.87</v>
      </c>
      <c r="I28" s="87">
        <f t="shared" si="6"/>
        <v>6933.629999999997</v>
      </c>
    </row>
    <row r="29" spans="2:9" ht="12.75">
      <c r="B29" s="106" t="s">
        <v>363</v>
      </c>
      <c r="C29" s="105"/>
      <c r="D29" s="93">
        <f aca="true" t="shared" si="7" ref="D29:I29">SUM(D30:D38)</f>
        <v>14166200</v>
      </c>
      <c r="E29" s="93">
        <f t="shared" si="7"/>
        <v>336660.3800000002</v>
      </c>
      <c r="F29" s="93">
        <f t="shared" si="7"/>
        <v>14502860.379999999</v>
      </c>
      <c r="G29" s="93">
        <f t="shared" si="7"/>
        <v>12964845.909999998</v>
      </c>
      <c r="H29" s="93">
        <f t="shared" si="7"/>
        <v>12803947.959999999</v>
      </c>
      <c r="I29" s="93">
        <f t="shared" si="7"/>
        <v>1538014.47</v>
      </c>
    </row>
    <row r="30" spans="2:9" ht="12.75">
      <c r="B30" s="108" t="s">
        <v>362</v>
      </c>
      <c r="C30" s="107"/>
      <c r="D30" s="93">
        <v>1157900</v>
      </c>
      <c r="E30" s="87">
        <v>21601.08</v>
      </c>
      <c r="F30" s="93">
        <f aca="true" t="shared" si="8" ref="F30:F38">D30+E30</f>
        <v>1179501.08</v>
      </c>
      <c r="G30" s="87">
        <v>844706.84</v>
      </c>
      <c r="H30" s="87">
        <v>844706.84</v>
      </c>
      <c r="I30" s="87">
        <f t="shared" si="6"/>
        <v>334794.2400000001</v>
      </c>
    </row>
    <row r="31" spans="2:9" ht="12.75">
      <c r="B31" s="108" t="s">
        <v>361</v>
      </c>
      <c r="C31" s="107"/>
      <c r="D31" s="93"/>
      <c r="E31" s="87"/>
      <c r="F31" s="93">
        <f t="shared" si="8"/>
        <v>0</v>
      </c>
      <c r="G31" s="87"/>
      <c r="H31" s="87"/>
      <c r="I31" s="87">
        <f t="shared" si="6"/>
        <v>0</v>
      </c>
    </row>
    <row r="32" spans="2:9" ht="12.75">
      <c r="B32" s="108" t="s">
        <v>360</v>
      </c>
      <c r="C32" s="107"/>
      <c r="D32" s="93">
        <v>2284000</v>
      </c>
      <c r="E32" s="87">
        <v>1251124.84</v>
      </c>
      <c r="F32" s="93">
        <f t="shared" si="8"/>
        <v>3535124.84</v>
      </c>
      <c r="G32" s="87">
        <v>3300519.72</v>
      </c>
      <c r="H32" s="87">
        <v>3300519.72</v>
      </c>
      <c r="I32" s="87">
        <f t="shared" si="6"/>
        <v>234605.11999999965</v>
      </c>
    </row>
    <row r="33" spans="2:9" ht="12.75">
      <c r="B33" s="108" t="s">
        <v>359</v>
      </c>
      <c r="C33" s="107"/>
      <c r="D33" s="93">
        <v>444000</v>
      </c>
      <c r="E33" s="87">
        <v>42781.06</v>
      </c>
      <c r="F33" s="93">
        <f t="shared" si="8"/>
        <v>486781.06</v>
      </c>
      <c r="G33" s="87">
        <v>486781.06</v>
      </c>
      <c r="H33" s="87">
        <v>486781.06</v>
      </c>
      <c r="I33" s="87">
        <f t="shared" si="6"/>
        <v>0</v>
      </c>
    </row>
    <row r="34" spans="2:9" ht="12.75">
      <c r="B34" s="108" t="s">
        <v>358</v>
      </c>
      <c r="C34" s="107"/>
      <c r="D34" s="93">
        <v>1094000</v>
      </c>
      <c r="E34" s="87">
        <v>452310.13</v>
      </c>
      <c r="F34" s="93">
        <f t="shared" si="8"/>
        <v>1546310.13</v>
      </c>
      <c r="G34" s="87">
        <v>1467771.63</v>
      </c>
      <c r="H34" s="87">
        <v>1467771.63</v>
      </c>
      <c r="I34" s="87">
        <f t="shared" si="6"/>
        <v>78538.5</v>
      </c>
    </row>
    <row r="35" spans="2:9" ht="12.75">
      <c r="B35" s="108" t="s">
        <v>357</v>
      </c>
      <c r="C35" s="107"/>
      <c r="D35" s="93">
        <v>100000</v>
      </c>
      <c r="E35" s="87">
        <v>-100000</v>
      </c>
      <c r="F35" s="93">
        <f t="shared" si="8"/>
        <v>0</v>
      </c>
      <c r="G35" s="87">
        <v>0</v>
      </c>
      <c r="H35" s="87">
        <v>0</v>
      </c>
      <c r="I35" s="87">
        <f t="shared" si="6"/>
        <v>0</v>
      </c>
    </row>
    <row r="36" spans="2:9" ht="12.75">
      <c r="B36" s="108" t="s">
        <v>356</v>
      </c>
      <c r="C36" s="107"/>
      <c r="D36" s="93">
        <v>446200</v>
      </c>
      <c r="E36" s="87">
        <v>-209121.58</v>
      </c>
      <c r="F36" s="93">
        <f t="shared" si="8"/>
        <v>237078.42</v>
      </c>
      <c r="G36" s="87">
        <v>212504.25</v>
      </c>
      <c r="H36" s="87">
        <v>212504.25</v>
      </c>
      <c r="I36" s="87">
        <f t="shared" si="6"/>
        <v>24574.170000000013</v>
      </c>
    </row>
    <row r="37" spans="2:9" ht="12.75">
      <c r="B37" s="108" t="s">
        <v>355</v>
      </c>
      <c r="C37" s="107"/>
      <c r="D37" s="93">
        <v>7200000</v>
      </c>
      <c r="E37" s="87">
        <v>-1432105.58</v>
      </c>
      <c r="F37" s="93">
        <f t="shared" si="8"/>
        <v>5767894.42</v>
      </c>
      <c r="G37" s="87">
        <v>4989355.97</v>
      </c>
      <c r="H37" s="87">
        <v>4989355.97</v>
      </c>
      <c r="I37" s="87">
        <f t="shared" si="6"/>
        <v>778538.4500000002</v>
      </c>
    </row>
    <row r="38" spans="2:9" ht="12.75">
      <c r="B38" s="108" t="s">
        <v>354</v>
      </c>
      <c r="C38" s="107"/>
      <c r="D38" s="93">
        <v>1440100</v>
      </c>
      <c r="E38" s="87">
        <v>310070.43</v>
      </c>
      <c r="F38" s="93">
        <f t="shared" si="8"/>
        <v>1750170.43</v>
      </c>
      <c r="G38" s="87">
        <v>1663206.44</v>
      </c>
      <c r="H38" s="87">
        <v>1502308.49</v>
      </c>
      <c r="I38" s="87">
        <f t="shared" si="6"/>
        <v>86963.98999999999</v>
      </c>
    </row>
    <row r="39" spans="2:9" ht="25.5" customHeight="1">
      <c r="B39" s="208" t="s">
        <v>353</v>
      </c>
      <c r="C39" s="209"/>
      <c r="D39" s="93">
        <f aca="true" t="shared" si="9" ref="D39:I39">SUM(D40:D48)</f>
        <v>13505700</v>
      </c>
      <c r="E39" s="93">
        <f t="shared" si="9"/>
        <v>32633970.21</v>
      </c>
      <c r="F39" s="93">
        <f>SUM(F40:F48)</f>
        <v>46139670.21</v>
      </c>
      <c r="G39" s="93">
        <f t="shared" si="9"/>
        <v>44423882.92</v>
      </c>
      <c r="H39" s="93">
        <f t="shared" si="9"/>
        <v>40471621.4</v>
      </c>
      <c r="I39" s="93">
        <f t="shared" si="9"/>
        <v>1715787.289999999</v>
      </c>
    </row>
    <row r="40" spans="2:9" ht="12.75">
      <c r="B40" s="108" t="s">
        <v>352</v>
      </c>
      <c r="C40" s="107"/>
      <c r="D40" s="93"/>
      <c r="E40" s="87"/>
      <c r="F40" s="93">
        <f>D40+E40</f>
        <v>0</v>
      </c>
      <c r="G40" s="87"/>
      <c r="H40" s="87"/>
      <c r="I40" s="87">
        <f t="shared" si="6"/>
        <v>0</v>
      </c>
    </row>
    <row r="41" spans="2:9" ht="12.75">
      <c r="B41" s="108" t="s">
        <v>351</v>
      </c>
      <c r="C41" s="107"/>
      <c r="D41" s="93"/>
      <c r="E41" s="87"/>
      <c r="F41" s="93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8" t="s">
        <v>350</v>
      </c>
      <c r="C42" s="107"/>
      <c r="D42" s="93"/>
      <c r="E42" s="87"/>
      <c r="F42" s="93">
        <f t="shared" si="10"/>
        <v>0</v>
      </c>
      <c r="G42" s="87"/>
      <c r="H42" s="87"/>
      <c r="I42" s="87">
        <f t="shared" si="6"/>
        <v>0</v>
      </c>
    </row>
    <row r="43" spans="2:9" ht="12.75">
      <c r="B43" s="108" t="s">
        <v>349</v>
      </c>
      <c r="C43" s="107"/>
      <c r="D43" s="93">
        <v>13505700</v>
      </c>
      <c r="E43" s="87">
        <v>32633970.21</v>
      </c>
      <c r="F43" s="93">
        <f t="shared" si="10"/>
        <v>46139670.21</v>
      </c>
      <c r="G43" s="87">
        <v>44423882.92</v>
      </c>
      <c r="H43" s="87">
        <v>40471621.4</v>
      </c>
      <c r="I43" s="87">
        <f t="shared" si="6"/>
        <v>1715787.289999999</v>
      </c>
    </row>
    <row r="44" spans="2:9" ht="12.75">
      <c r="B44" s="108" t="s">
        <v>348</v>
      </c>
      <c r="C44" s="107"/>
      <c r="D44" s="93"/>
      <c r="E44" s="87"/>
      <c r="F44" s="93">
        <f t="shared" si="10"/>
        <v>0</v>
      </c>
      <c r="G44" s="87"/>
      <c r="H44" s="87"/>
      <c r="I44" s="87">
        <f t="shared" si="6"/>
        <v>0</v>
      </c>
    </row>
    <row r="45" spans="2:9" ht="12.75">
      <c r="B45" s="108" t="s">
        <v>347</v>
      </c>
      <c r="C45" s="107"/>
      <c r="D45" s="93"/>
      <c r="E45" s="87"/>
      <c r="F45" s="93">
        <f t="shared" si="10"/>
        <v>0</v>
      </c>
      <c r="G45" s="87"/>
      <c r="H45" s="87"/>
      <c r="I45" s="87">
        <f t="shared" si="6"/>
        <v>0</v>
      </c>
    </row>
    <row r="46" spans="2:9" ht="12.75">
      <c r="B46" s="108" t="s">
        <v>346</v>
      </c>
      <c r="C46" s="107"/>
      <c r="D46" s="93"/>
      <c r="E46" s="87"/>
      <c r="F46" s="93">
        <f t="shared" si="10"/>
        <v>0</v>
      </c>
      <c r="G46" s="87"/>
      <c r="H46" s="87"/>
      <c r="I46" s="87">
        <f t="shared" si="6"/>
        <v>0</v>
      </c>
    </row>
    <row r="47" spans="2:9" ht="12.75">
      <c r="B47" s="108" t="s">
        <v>345</v>
      </c>
      <c r="C47" s="107"/>
      <c r="D47" s="93"/>
      <c r="E47" s="87"/>
      <c r="F47" s="93">
        <f t="shared" si="10"/>
        <v>0</v>
      </c>
      <c r="G47" s="87"/>
      <c r="H47" s="87"/>
      <c r="I47" s="87">
        <f t="shared" si="6"/>
        <v>0</v>
      </c>
    </row>
    <row r="48" spans="2:9" ht="12.75">
      <c r="B48" s="108" t="s">
        <v>344</v>
      </c>
      <c r="C48" s="107"/>
      <c r="D48" s="93"/>
      <c r="E48" s="87"/>
      <c r="F48" s="93">
        <f t="shared" si="10"/>
        <v>0</v>
      </c>
      <c r="G48" s="87"/>
      <c r="H48" s="87"/>
      <c r="I48" s="87">
        <f t="shared" si="6"/>
        <v>0</v>
      </c>
    </row>
    <row r="49" spans="2:9" ht="12.75">
      <c r="B49" s="208" t="s">
        <v>343</v>
      </c>
      <c r="C49" s="209"/>
      <c r="D49" s="93">
        <f aca="true" t="shared" si="11" ref="D49:I49">SUM(D50:D58)</f>
        <v>0</v>
      </c>
      <c r="E49" s="93">
        <f t="shared" si="11"/>
        <v>664598.05</v>
      </c>
      <c r="F49" s="93">
        <f t="shared" si="11"/>
        <v>664598.05</v>
      </c>
      <c r="G49" s="93">
        <f t="shared" si="11"/>
        <v>623434.08</v>
      </c>
      <c r="H49" s="93">
        <f t="shared" si="11"/>
        <v>623434.08</v>
      </c>
      <c r="I49" s="93">
        <f t="shared" si="11"/>
        <v>41163.97000000008</v>
      </c>
    </row>
    <row r="50" spans="2:9" ht="12.75">
      <c r="B50" s="108" t="s">
        <v>342</v>
      </c>
      <c r="C50" s="107"/>
      <c r="D50" s="93">
        <v>0</v>
      </c>
      <c r="E50" s="87">
        <v>348276.76</v>
      </c>
      <c r="F50" s="93">
        <f t="shared" si="10"/>
        <v>348276.76</v>
      </c>
      <c r="G50" s="87">
        <v>309015.54</v>
      </c>
      <c r="H50" s="87">
        <v>309015.54</v>
      </c>
      <c r="I50" s="87">
        <f t="shared" si="6"/>
        <v>39261.22000000003</v>
      </c>
    </row>
    <row r="51" spans="2:9" ht="12.75">
      <c r="B51" s="108" t="s">
        <v>341</v>
      </c>
      <c r="C51" s="107"/>
      <c r="D51" s="93"/>
      <c r="E51" s="87"/>
      <c r="F51" s="93">
        <f t="shared" si="10"/>
        <v>0</v>
      </c>
      <c r="G51" s="87"/>
      <c r="H51" s="87"/>
      <c r="I51" s="87">
        <f t="shared" si="6"/>
        <v>0</v>
      </c>
    </row>
    <row r="52" spans="2:9" ht="12.75">
      <c r="B52" s="108" t="s">
        <v>340</v>
      </c>
      <c r="C52" s="107"/>
      <c r="D52" s="93">
        <v>0</v>
      </c>
      <c r="E52" s="87">
        <v>306535.28</v>
      </c>
      <c r="F52" s="93">
        <f t="shared" si="10"/>
        <v>306535.28</v>
      </c>
      <c r="G52" s="87">
        <v>304632.54</v>
      </c>
      <c r="H52" s="87">
        <v>304632.54</v>
      </c>
      <c r="I52" s="87">
        <f t="shared" si="6"/>
        <v>1902.740000000049</v>
      </c>
    </row>
    <row r="53" spans="2:9" ht="12.75">
      <c r="B53" s="108" t="s">
        <v>339</v>
      </c>
      <c r="C53" s="107"/>
      <c r="D53" s="93"/>
      <c r="E53" s="87"/>
      <c r="F53" s="93">
        <f t="shared" si="10"/>
        <v>0</v>
      </c>
      <c r="G53" s="87"/>
      <c r="H53" s="87"/>
      <c r="I53" s="87">
        <f t="shared" si="6"/>
        <v>0</v>
      </c>
    </row>
    <row r="54" spans="2:9" ht="12.75">
      <c r="B54" s="108" t="s">
        <v>338</v>
      </c>
      <c r="C54" s="107"/>
      <c r="D54" s="93"/>
      <c r="E54" s="87"/>
      <c r="F54" s="93">
        <f t="shared" si="10"/>
        <v>0</v>
      </c>
      <c r="G54" s="87"/>
      <c r="H54" s="87"/>
      <c r="I54" s="87">
        <f t="shared" si="6"/>
        <v>0</v>
      </c>
    </row>
    <row r="55" spans="2:9" ht="12.75">
      <c r="B55" s="108" t="s">
        <v>337</v>
      </c>
      <c r="C55" s="107"/>
      <c r="D55" s="93">
        <v>0</v>
      </c>
      <c r="E55" s="87">
        <v>9786.01</v>
      </c>
      <c r="F55" s="93">
        <f t="shared" si="10"/>
        <v>9786.01</v>
      </c>
      <c r="G55" s="87">
        <v>9786</v>
      </c>
      <c r="H55" s="87">
        <v>9786</v>
      </c>
      <c r="I55" s="87">
        <f t="shared" si="6"/>
        <v>0.010000000000218279</v>
      </c>
    </row>
    <row r="56" spans="2:9" ht="12.75">
      <c r="B56" s="108" t="s">
        <v>336</v>
      </c>
      <c r="C56" s="107"/>
      <c r="D56" s="93"/>
      <c r="E56" s="87"/>
      <c r="F56" s="93">
        <f t="shared" si="10"/>
        <v>0</v>
      </c>
      <c r="G56" s="87"/>
      <c r="H56" s="87"/>
      <c r="I56" s="87">
        <f t="shared" si="6"/>
        <v>0</v>
      </c>
    </row>
    <row r="57" spans="2:9" ht="12.75">
      <c r="B57" s="108" t="s">
        <v>335</v>
      </c>
      <c r="C57" s="107"/>
      <c r="D57" s="93"/>
      <c r="E57" s="87"/>
      <c r="F57" s="93">
        <f t="shared" si="10"/>
        <v>0</v>
      </c>
      <c r="G57" s="87"/>
      <c r="H57" s="87"/>
      <c r="I57" s="87">
        <f t="shared" si="6"/>
        <v>0</v>
      </c>
    </row>
    <row r="58" spans="2:9" ht="12.75">
      <c r="B58" s="108" t="s">
        <v>334</v>
      </c>
      <c r="C58" s="107"/>
      <c r="D58" s="93"/>
      <c r="E58" s="87"/>
      <c r="F58" s="93">
        <f t="shared" si="10"/>
        <v>0</v>
      </c>
      <c r="G58" s="87"/>
      <c r="H58" s="87"/>
      <c r="I58" s="87">
        <f t="shared" si="6"/>
        <v>0</v>
      </c>
    </row>
    <row r="59" spans="2:9" ht="12.75">
      <c r="B59" s="106" t="s">
        <v>333</v>
      </c>
      <c r="C59" s="105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7">
        <f t="shared" si="6"/>
        <v>0</v>
      </c>
    </row>
    <row r="60" spans="2:9" ht="12.75">
      <c r="B60" s="108" t="s">
        <v>332</v>
      </c>
      <c r="C60" s="107"/>
      <c r="D60" s="93"/>
      <c r="E60" s="87"/>
      <c r="F60" s="93">
        <f t="shared" si="10"/>
        <v>0</v>
      </c>
      <c r="G60" s="87"/>
      <c r="H60" s="87"/>
      <c r="I60" s="87">
        <f t="shared" si="6"/>
        <v>0</v>
      </c>
    </row>
    <row r="61" spans="2:9" ht="12.75">
      <c r="B61" s="108" t="s">
        <v>331</v>
      </c>
      <c r="C61" s="107"/>
      <c r="D61" s="93"/>
      <c r="E61" s="87"/>
      <c r="F61" s="93">
        <f t="shared" si="10"/>
        <v>0</v>
      </c>
      <c r="G61" s="87"/>
      <c r="H61" s="87"/>
      <c r="I61" s="87">
        <f t="shared" si="6"/>
        <v>0</v>
      </c>
    </row>
    <row r="62" spans="2:9" ht="12.75">
      <c r="B62" s="108" t="s">
        <v>330</v>
      </c>
      <c r="C62" s="107"/>
      <c r="D62" s="93"/>
      <c r="E62" s="87"/>
      <c r="F62" s="93">
        <f t="shared" si="10"/>
        <v>0</v>
      </c>
      <c r="G62" s="87"/>
      <c r="H62" s="87"/>
      <c r="I62" s="87">
        <f t="shared" si="6"/>
        <v>0</v>
      </c>
    </row>
    <row r="63" spans="2:9" ht="12.75">
      <c r="B63" s="208" t="s">
        <v>329</v>
      </c>
      <c r="C63" s="209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7">
        <f t="shared" si="6"/>
        <v>0</v>
      </c>
    </row>
    <row r="64" spans="2:9" ht="12.75">
      <c r="B64" s="108" t="s">
        <v>328</v>
      </c>
      <c r="C64" s="107"/>
      <c r="D64" s="93"/>
      <c r="E64" s="87"/>
      <c r="F64" s="93">
        <f t="shared" si="10"/>
        <v>0</v>
      </c>
      <c r="G64" s="87"/>
      <c r="H64" s="87"/>
      <c r="I64" s="87">
        <f t="shared" si="6"/>
        <v>0</v>
      </c>
    </row>
    <row r="65" spans="2:9" ht="12.75">
      <c r="B65" s="108" t="s">
        <v>327</v>
      </c>
      <c r="C65" s="107"/>
      <c r="D65" s="93"/>
      <c r="E65" s="87"/>
      <c r="F65" s="93">
        <f t="shared" si="10"/>
        <v>0</v>
      </c>
      <c r="G65" s="87"/>
      <c r="H65" s="87"/>
      <c r="I65" s="87">
        <f t="shared" si="6"/>
        <v>0</v>
      </c>
    </row>
    <row r="66" spans="2:9" ht="12.75">
      <c r="B66" s="108" t="s">
        <v>326</v>
      </c>
      <c r="C66" s="107"/>
      <c r="D66" s="93"/>
      <c r="E66" s="87"/>
      <c r="F66" s="93">
        <f t="shared" si="10"/>
        <v>0</v>
      </c>
      <c r="G66" s="87"/>
      <c r="H66" s="87"/>
      <c r="I66" s="87">
        <f t="shared" si="6"/>
        <v>0</v>
      </c>
    </row>
    <row r="67" spans="2:9" ht="12.75">
      <c r="B67" s="108" t="s">
        <v>325</v>
      </c>
      <c r="C67" s="107"/>
      <c r="D67" s="93"/>
      <c r="E67" s="87"/>
      <c r="F67" s="93">
        <f t="shared" si="10"/>
        <v>0</v>
      </c>
      <c r="G67" s="87"/>
      <c r="H67" s="87"/>
      <c r="I67" s="87">
        <f t="shared" si="6"/>
        <v>0</v>
      </c>
    </row>
    <row r="68" spans="2:9" ht="12.75">
      <c r="B68" s="108" t="s">
        <v>324</v>
      </c>
      <c r="C68" s="107"/>
      <c r="D68" s="93"/>
      <c r="E68" s="87"/>
      <c r="F68" s="93">
        <f t="shared" si="10"/>
        <v>0</v>
      </c>
      <c r="G68" s="87"/>
      <c r="H68" s="87"/>
      <c r="I68" s="87">
        <f t="shared" si="6"/>
        <v>0</v>
      </c>
    </row>
    <row r="69" spans="2:9" ht="12.75">
      <c r="B69" s="108" t="s">
        <v>323</v>
      </c>
      <c r="C69" s="107"/>
      <c r="D69" s="93"/>
      <c r="E69" s="87"/>
      <c r="F69" s="93">
        <f t="shared" si="10"/>
        <v>0</v>
      </c>
      <c r="G69" s="87"/>
      <c r="H69" s="87"/>
      <c r="I69" s="87">
        <f t="shared" si="6"/>
        <v>0</v>
      </c>
    </row>
    <row r="70" spans="2:9" ht="12.75">
      <c r="B70" s="108" t="s">
        <v>322</v>
      </c>
      <c r="C70" s="107"/>
      <c r="D70" s="93"/>
      <c r="E70" s="87"/>
      <c r="F70" s="93">
        <f t="shared" si="10"/>
        <v>0</v>
      </c>
      <c r="G70" s="87"/>
      <c r="H70" s="87"/>
      <c r="I70" s="87">
        <f t="shared" si="6"/>
        <v>0</v>
      </c>
    </row>
    <row r="71" spans="2:9" ht="12.75">
      <c r="B71" s="108" t="s">
        <v>321</v>
      </c>
      <c r="C71" s="107"/>
      <c r="D71" s="93"/>
      <c r="E71" s="87"/>
      <c r="F71" s="93">
        <f t="shared" si="10"/>
        <v>0</v>
      </c>
      <c r="G71" s="87"/>
      <c r="H71" s="87"/>
      <c r="I71" s="87">
        <f t="shared" si="6"/>
        <v>0</v>
      </c>
    </row>
    <row r="72" spans="2:9" ht="12.75">
      <c r="B72" s="106" t="s">
        <v>320</v>
      </c>
      <c r="C72" s="105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7">
        <f t="shared" si="6"/>
        <v>0</v>
      </c>
    </row>
    <row r="73" spans="2:9" ht="12.75">
      <c r="B73" s="108" t="s">
        <v>319</v>
      </c>
      <c r="C73" s="107"/>
      <c r="D73" s="93"/>
      <c r="E73" s="87"/>
      <c r="F73" s="93">
        <f t="shared" si="10"/>
        <v>0</v>
      </c>
      <c r="G73" s="87"/>
      <c r="H73" s="87"/>
      <c r="I73" s="87">
        <f t="shared" si="6"/>
        <v>0</v>
      </c>
    </row>
    <row r="74" spans="2:9" ht="12.75">
      <c r="B74" s="108" t="s">
        <v>318</v>
      </c>
      <c r="C74" s="107"/>
      <c r="D74" s="93"/>
      <c r="E74" s="87"/>
      <c r="F74" s="93">
        <f t="shared" si="10"/>
        <v>0</v>
      </c>
      <c r="G74" s="87"/>
      <c r="H74" s="87"/>
      <c r="I74" s="87">
        <f t="shared" si="6"/>
        <v>0</v>
      </c>
    </row>
    <row r="75" spans="2:9" ht="12.75">
      <c r="B75" s="108" t="s">
        <v>317</v>
      </c>
      <c r="C75" s="107"/>
      <c r="D75" s="93"/>
      <c r="E75" s="87"/>
      <c r="F75" s="93">
        <f t="shared" si="10"/>
        <v>0</v>
      </c>
      <c r="G75" s="87"/>
      <c r="H75" s="87"/>
      <c r="I75" s="87">
        <f t="shared" si="6"/>
        <v>0</v>
      </c>
    </row>
    <row r="76" spans="2:9" ht="12.75">
      <c r="B76" s="106" t="s">
        <v>316</v>
      </c>
      <c r="C76" s="105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7">
        <f t="shared" si="6"/>
        <v>0</v>
      </c>
    </row>
    <row r="77" spans="2:9" ht="12.75">
      <c r="B77" s="108" t="s">
        <v>315</v>
      </c>
      <c r="C77" s="107"/>
      <c r="D77" s="93"/>
      <c r="E77" s="87"/>
      <c r="F77" s="93">
        <f t="shared" si="10"/>
        <v>0</v>
      </c>
      <c r="G77" s="87"/>
      <c r="H77" s="87"/>
      <c r="I77" s="87">
        <f t="shared" si="6"/>
        <v>0</v>
      </c>
    </row>
    <row r="78" spans="2:9" ht="12.75">
      <c r="B78" s="108" t="s">
        <v>314</v>
      </c>
      <c r="C78" s="107"/>
      <c r="D78" s="93"/>
      <c r="E78" s="87"/>
      <c r="F78" s="93">
        <f t="shared" si="10"/>
        <v>0</v>
      </c>
      <c r="G78" s="87"/>
      <c r="H78" s="87"/>
      <c r="I78" s="87">
        <f t="shared" si="6"/>
        <v>0</v>
      </c>
    </row>
    <row r="79" spans="2:9" ht="12.75">
      <c r="B79" s="108" t="s">
        <v>313</v>
      </c>
      <c r="C79" s="107"/>
      <c r="D79" s="93"/>
      <c r="E79" s="87"/>
      <c r="F79" s="93">
        <f t="shared" si="10"/>
        <v>0</v>
      </c>
      <c r="G79" s="87"/>
      <c r="H79" s="87"/>
      <c r="I79" s="87">
        <f t="shared" si="6"/>
        <v>0</v>
      </c>
    </row>
    <row r="80" spans="2:9" ht="12.75">
      <c r="B80" s="108" t="s">
        <v>312</v>
      </c>
      <c r="C80" s="107"/>
      <c r="D80" s="93"/>
      <c r="E80" s="87"/>
      <c r="F80" s="93">
        <f t="shared" si="10"/>
        <v>0</v>
      </c>
      <c r="G80" s="87"/>
      <c r="H80" s="87"/>
      <c r="I80" s="87">
        <f t="shared" si="6"/>
        <v>0</v>
      </c>
    </row>
    <row r="81" spans="2:9" ht="12.75">
      <c r="B81" s="108" t="s">
        <v>311</v>
      </c>
      <c r="C81" s="107"/>
      <c r="D81" s="93"/>
      <c r="E81" s="87"/>
      <c r="F81" s="93">
        <f t="shared" si="10"/>
        <v>0</v>
      </c>
      <c r="G81" s="87"/>
      <c r="H81" s="87"/>
      <c r="I81" s="87">
        <f t="shared" si="6"/>
        <v>0</v>
      </c>
    </row>
    <row r="82" spans="2:9" ht="12.75">
      <c r="B82" s="108" t="s">
        <v>310</v>
      </c>
      <c r="C82" s="107"/>
      <c r="D82" s="93"/>
      <c r="E82" s="87"/>
      <c r="F82" s="93">
        <f t="shared" si="10"/>
        <v>0</v>
      </c>
      <c r="G82" s="87"/>
      <c r="H82" s="87"/>
      <c r="I82" s="87">
        <f t="shared" si="6"/>
        <v>0</v>
      </c>
    </row>
    <row r="83" spans="2:9" ht="12.75">
      <c r="B83" s="108" t="s">
        <v>309</v>
      </c>
      <c r="C83" s="107"/>
      <c r="D83" s="93"/>
      <c r="E83" s="87"/>
      <c r="F83" s="93">
        <f t="shared" si="10"/>
        <v>0</v>
      </c>
      <c r="G83" s="87"/>
      <c r="H83" s="87"/>
      <c r="I83" s="87">
        <f t="shared" si="6"/>
        <v>0</v>
      </c>
    </row>
    <row r="84" spans="2:9" ht="12.75">
      <c r="B84" s="114"/>
      <c r="C84" s="113"/>
      <c r="D84" s="112"/>
      <c r="E84" s="90"/>
      <c r="F84" s="90"/>
      <c r="G84" s="90"/>
      <c r="H84" s="90"/>
      <c r="I84" s="90"/>
    </row>
    <row r="85" spans="2:9" ht="12.75">
      <c r="B85" s="111" t="s">
        <v>382</v>
      </c>
      <c r="C85" s="110"/>
      <c r="D85" s="109">
        <f aca="true" t="shared" si="12" ref="D85:I85">D86+D104+D94+D114+D124+D134+D138+D147+D151</f>
        <v>145598890</v>
      </c>
      <c r="E85" s="109">
        <f>E86+E104+E94+E114+E124+E134+E138+E147+E151</f>
        <v>635341.2000000001</v>
      </c>
      <c r="F85" s="109">
        <f t="shared" si="12"/>
        <v>146234231.2</v>
      </c>
      <c r="G85" s="109">
        <f>G86+G104+G94+G114+G124+G134+G138+G147+G151</f>
        <v>146233795.39000002</v>
      </c>
      <c r="H85" s="109">
        <f>H86+H104+H94+H114+H124+H134+H138+H147+H151</f>
        <v>146233795.39000002</v>
      </c>
      <c r="I85" s="109">
        <f t="shared" si="12"/>
        <v>435.8100000000559</v>
      </c>
    </row>
    <row r="86" spans="2:9" ht="12.75">
      <c r="B86" s="106" t="s">
        <v>381</v>
      </c>
      <c r="C86" s="105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7">
        <f aca="true" t="shared" si="13" ref="I86:I149">F86-G86</f>
        <v>0</v>
      </c>
    </row>
    <row r="87" spans="2:9" ht="12.75">
      <c r="B87" s="108" t="s">
        <v>380</v>
      </c>
      <c r="C87" s="107"/>
      <c r="D87" s="93"/>
      <c r="E87" s="87"/>
      <c r="F87" s="93">
        <f aca="true" t="shared" si="14" ref="F87:F103">D87+E87</f>
        <v>0</v>
      </c>
      <c r="G87" s="87"/>
      <c r="H87" s="87"/>
      <c r="I87" s="87">
        <f t="shared" si="13"/>
        <v>0</v>
      </c>
    </row>
    <row r="88" spans="2:9" ht="12.75">
      <c r="B88" s="108" t="s">
        <v>379</v>
      </c>
      <c r="C88" s="107"/>
      <c r="D88" s="93"/>
      <c r="E88" s="87"/>
      <c r="F88" s="93">
        <f t="shared" si="14"/>
        <v>0</v>
      </c>
      <c r="G88" s="87"/>
      <c r="H88" s="87"/>
      <c r="I88" s="87">
        <f t="shared" si="13"/>
        <v>0</v>
      </c>
    </row>
    <row r="89" spans="2:9" ht="12.75">
      <c r="B89" s="108" t="s">
        <v>378</v>
      </c>
      <c r="C89" s="107"/>
      <c r="D89" s="93"/>
      <c r="E89" s="87"/>
      <c r="F89" s="93">
        <f t="shared" si="14"/>
        <v>0</v>
      </c>
      <c r="G89" s="87"/>
      <c r="H89" s="87"/>
      <c r="I89" s="87">
        <f t="shared" si="13"/>
        <v>0</v>
      </c>
    </row>
    <row r="90" spans="2:9" ht="12.75">
      <c r="B90" s="108" t="s">
        <v>377</v>
      </c>
      <c r="C90" s="107"/>
      <c r="D90" s="93"/>
      <c r="E90" s="87"/>
      <c r="F90" s="93">
        <f t="shared" si="14"/>
        <v>0</v>
      </c>
      <c r="G90" s="87"/>
      <c r="H90" s="87"/>
      <c r="I90" s="87">
        <f t="shared" si="13"/>
        <v>0</v>
      </c>
    </row>
    <row r="91" spans="2:9" ht="12.75">
      <c r="B91" s="108" t="s">
        <v>376</v>
      </c>
      <c r="C91" s="107"/>
      <c r="D91" s="93"/>
      <c r="E91" s="87"/>
      <c r="F91" s="93">
        <f t="shared" si="14"/>
        <v>0</v>
      </c>
      <c r="G91" s="87"/>
      <c r="H91" s="87"/>
      <c r="I91" s="87">
        <f t="shared" si="13"/>
        <v>0</v>
      </c>
    </row>
    <row r="92" spans="2:9" ht="12.75">
      <c r="B92" s="108" t="s">
        <v>375</v>
      </c>
      <c r="C92" s="107"/>
      <c r="D92" s="93"/>
      <c r="E92" s="87"/>
      <c r="F92" s="93">
        <f t="shared" si="14"/>
        <v>0</v>
      </c>
      <c r="G92" s="87"/>
      <c r="H92" s="87"/>
      <c r="I92" s="87">
        <f t="shared" si="13"/>
        <v>0</v>
      </c>
    </row>
    <row r="93" spans="2:9" ht="12.75">
      <c r="B93" s="108" t="s">
        <v>374</v>
      </c>
      <c r="C93" s="107"/>
      <c r="D93" s="93"/>
      <c r="E93" s="87"/>
      <c r="F93" s="93">
        <f t="shared" si="14"/>
        <v>0</v>
      </c>
      <c r="G93" s="87"/>
      <c r="H93" s="87"/>
      <c r="I93" s="87">
        <f t="shared" si="13"/>
        <v>0</v>
      </c>
    </row>
    <row r="94" spans="2:9" ht="12.75">
      <c r="B94" s="106" t="s">
        <v>373</v>
      </c>
      <c r="C94" s="105"/>
      <c r="D94" s="93">
        <f>SUM(D95:D103)</f>
        <v>0</v>
      </c>
      <c r="E94" s="93">
        <f>SUM(E95:E103)</f>
        <v>18448.53</v>
      </c>
      <c r="F94" s="93">
        <f>SUM(F95:F103)</f>
        <v>18448.53</v>
      </c>
      <c r="G94" s="93">
        <f>SUM(G95:G103)</f>
        <v>18448.53</v>
      </c>
      <c r="H94" s="93">
        <f>SUM(H95:H103)</f>
        <v>18448.53</v>
      </c>
      <c r="I94" s="87">
        <f t="shared" si="13"/>
        <v>0</v>
      </c>
    </row>
    <row r="95" spans="2:9" ht="12.75">
      <c r="B95" s="108" t="s">
        <v>372</v>
      </c>
      <c r="C95" s="107"/>
      <c r="D95" s="93">
        <v>0</v>
      </c>
      <c r="E95" s="87">
        <v>18448.53</v>
      </c>
      <c r="F95" s="93">
        <f t="shared" si="14"/>
        <v>18448.53</v>
      </c>
      <c r="G95" s="87">
        <v>18448.53</v>
      </c>
      <c r="H95" s="87">
        <v>18448.53</v>
      </c>
      <c r="I95" s="87">
        <f t="shared" si="13"/>
        <v>0</v>
      </c>
    </row>
    <row r="96" spans="2:9" ht="12.75">
      <c r="B96" s="108" t="s">
        <v>371</v>
      </c>
      <c r="C96" s="107"/>
      <c r="D96" s="93"/>
      <c r="E96" s="87"/>
      <c r="F96" s="93">
        <f t="shared" si="14"/>
        <v>0</v>
      </c>
      <c r="G96" s="87"/>
      <c r="H96" s="87"/>
      <c r="I96" s="87">
        <f t="shared" si="13"/>
        <v>0</v>
      </c>
    </row>
    <row r="97" spans="2:9" ht="12.75">
      <c r="B97" s="108" t="s">
        <v>370</v>
      </c>
      <c r="C97" s="107"/>
      <c r="D97" s="93"/>
      <c r="E97" s="87"/>
      <c r="F97" s="93">
        <f t="shared" si="14"/>
        <v>0</v>
      </c>
      <c r="G97" s="87"/>
      <c r="H97" s="87"/>
      <c r="I97" s="87">
        <f t="shared" si="13"/>
        <v>0</v>
      </c>
    </row>
    <row r="98" spans="2:9" ht="12.75">
      <c r="B98" s="108" t="s">
        <v>369</v>
      </c>
      <c r="C98" s="107"/>
      <c r="D98" s="93"/>
      <c r="E98" s="87"/>
      <c r="F98" s="93">
        <f t="shared" si="14"/>
        <v>0</v>
      </c>
      <c r="G98" s="87"/>
      <c r="H98" s="87"/>
      <c r="I98" s="87">
        <f t="shared" si="13"/>
        <v>0</v>
      </c>
    </row>
    <row r="99" spans="2:9" ht="12.75">
      <c r="B99" s="108" t="s">
        <v>368</v>
      </c>
      <c r="C99" s="107"/>
      <c r="D99" s="93"/>
      <c r="E99" s="87"/>
      <c r="F99" s="93">
        <f t="shared" si="14"/>
        <v>0</v>
      </c>
      <c r="G99" s="87"/>
      <c r="H99" s="87"/>
      <c r="I99" s="87">
        <f t="shared" si="13"/>
        <v>0</v>
      </c>
    </row>
    <row r="100" spans="2:9" ht="12.75">
      <c r="B100" s="108" t="s">
        <v>367</v>
      </c>
      <c r="C100" s="107"/>
      <c r="D100" s="93"/>
      <c r="E100" s="87"/>
      <c r="F100" s="93">
        <f t="shared" si="14"/>
        <v>0</v>
      </c>
      <c r="G100" s="87"/>
      <c r="H100" s="87"/>
      <c r="I100" s="87">
        <f t="shared" si="13"/>
        <v>0</v>
      </c>
    </row>
    <row r="101" spans="2:9" ht="12.75">
      <c r="B101" s="108" t="s">
        <v>366</v>
      </c>
      <c r="C101" s="107"/>
      <c r="D101" s="93"/>
      <c r="E101" s="87"/>
      <c r="F101" s="93">
        <f t="shared" si="14"/>
        <v>0</v>
      </c>
      <c r="G101" s="87"/>
      <c r="H101" s="87"/>
      <c r="I101" s="87">
        <f t="shared" si="13"/>
        <v>0</v>
      </c>
    </row>
    <row r="102" spans="2:9" ht="12.75">
      <c r="B102" s="108" t="s">
        <v>365</v>
      </c>
      <c r="C102" s="107"/>
      <c r="D102" s="93"/>
      <c r="E102" s="87"/>
      <c r="F102" s="93">
        <f t="shared" si="14"/>
        <v>0</v>
      </c>
      <c r="G102" s="87"/>
      <c r="H102" s="87"/>
      <c r="I102" s="87">
        <f t="shared" si="13"/>
        <v>0</v>
      </c>
    </row>
    <row r="103" spans="2:9" ht="12.75">
      <c r="B103" s="108" t="s">
        <v>364</v>
      </c>
      <c r="C103" s="107"/>
      <c r="D103" s="93"/>
      <c r="E103" s="87"/>
      <c r="F103" s="93">
        <f t="shared" si="14"/>
        <v>0</v>
      </c>
      <c r="G103" s="87"/>
      <c r="H103" s="87"/>
      <c r="I103" s="87">
        <f t="shared" si="13"/>
        <v>0</v>
      </c>
    </row>
    <row r="104" spans="2:9" ht="12.75">
      <c r="B104" s="106" t="s">
        <v>363</v>
      </c>
      <c r="C104" s="105"/>
      <c r="D104" s="93">
        <f>SUM(D105:D113)</f>
        <v>0</v>
      </c>
      <c r="E104" s="93">
        <f>SUM(E105:E113)</f>
        <v>0</v>
      </c>
      <c r="F104" s="93">
        <f>SUM(F105:F113)</f>
        <v>0</v>
      </c>
      <c r="G104" s="93">
        <f>SUM(G105:G113)</f>
        <v>0</v>
      </c>
      <c r="H104" s="93">
        <f>SUM(H105:H113)</f>
        <v>0</v>
      </c>
      <c r="I104" s="87">
        <f t="shared" si="13"/>
        <v>0</v>
      </c>
    </row>
    <row r="105" spans="2:9" ht="12.75">
      <c r="B105" s="108" t="s">
        <v>362</v>
      </c>
      <c r="C105" s="107"/>
      <c r="D105" s="93"/>
      <c r="E105" s="87"/>
      <c r="F105" s="87">
        <f>D105+E105</f>
        <v>0</v>
      </c>
      <c r="G105" s="87"/>
      <c r="H105" s="87"/>
      <c r="I105" s="87">
        <f t="shared" si="13"/>
        <v>0</v>
      </c>
    </row>
    <row r="106" spans="2:9" ht="12.75">
      <c r="B106" s="108" t="s">
        <v>361</v>
      </c>
      <c r="C106" s="107"/>
      <c r="D106" s="93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08" t="s">
        <v>360</v>
      </c>
      <c r="C107" s="107"/>
      <c r="D107" s="93"/>
      <c r="E107" s="87"/>
      <c r="F107" s="87">
        <f t="shared" si="15"/>
        <v>0</v>
      </c>
      <c r="G107" s="87"/>
      <c r="H107" s="87"/>
      <c r="I107" s="87">
        <f t="shared" si="13"/>
        <v>0</v>
      </c>
    </row>
    <row r="108" spans="2:9" ht="12.75">
      <c r="B108" s="108" t="s">
        <v>359</v>
      </c>
      <c r="C108" s="107"/>
      <c r="D108" s="93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08" t="s">
        <v>358</v>
      </c>
      <c r="C109" s="107"/>
      <c r="D109" s="93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08" t="s">
        <v>357</v>
      </c>
      <c r="C110" s="107"/>
      <c r="D110" s="93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8" t="s">
        <v>356</v>
      </c>
      <c r="C111" s="107"/>
      <c r="D111" s="93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8" t="s">
        <v>355</v>
      </c>
      <c r="C112" s="107"/>
      <c r="D112" s="93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08" t="s">
        <v>354</v>
      </c>
      <c r="C113" s="107"/>
      <c r="D113" s="93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208" t="s">
        <v>353</v>
      </c>
      <c r="C114" s="209"/>
      <c r="D114" s="93">
        <f>SUM(D115:D123)</f>
        <v>145598890</v>
      </c>
      <c r="E114" s="93">
        <f>SUM(E115:E123)</f>
        <v>-155744</v>
      </c>
      <c r="F114" s="93">
        <f>SUM(F115:F123)</f>
        <v>145443146</v>
      </c>
      <c r="G114" s="93">
        <f>SUM(G115:G123)</f>
        <v>145443146</v>
      </c>
      <c r="H114" s="93">
        <f>SUM(H115:H123)</f>
        <v>145443146</v>
      </c>
      <c r="I114" s="87">
        <f t="shared" si="13"/>
        <v>0</v>
      </c>
    </row>
    <row r="115" spans="2:9" ht="12.75">
      <c r="B115" s="108" t="s">
        <v>352</v>
      </c>
      <c r="C115" s="107"/>
      <c r="D115" s="93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08" t="s">
        <v>351</v>
      </c>
      <c r="C116" s="107"/>
      <c r="D116" s="93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08" t="s">
        <v>350</v>
      </c>
      <c r="C117" s="107"/>
      <c r="D117" s="93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08" t="s">
        <v>349</v>
      </c>
      <c r="C118" s="107"/>
      <c r="D118" s="93">
        <v>145598890</v>
      </c>
      <c r="E118" s="87">
        <v>-155744</v>
      </c>
      <c r="F118" s="87">
        <f t="shared" si="16"/>
        <v>145443146</v>
      </c>
      <c r="G118" s="87">
        <v>145443146</v>
      </c>
      <c r="H118" s="87">
        <v>145443146</v>
      </c>
      <c r="I118" s="87">
        <f t="shared" si="13"/>
        <v>0</v>
      </c>
    </row>
    <row r="119" spans="2:9" ht="12.75">
      <c r="B119" s="108" t="s">
        <v>348</v>
      </c>
      <c r="C119" s="107"/>
      <c r="D119" s="93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8" t="s">
        <v>347</v>
      </c>
      <c r="C120" s="107"/>
      <c r="D120" s="93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8" t="s">
        <v>346</v>
      </c>
      <c r="C121" s="107"/>
      <c r="D121" s="93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8" t="s">
        <v>345</v>
      </c>
      <c r="C122" s="107"/>
      <c r="D122" s="93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8" t="s">
        <v>344</v>
      </c>
      <c r="C123" s="107"/>
      <c r="D123" s="93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06" t="s">
        <v>343</v>
      </c>
      <c r="C124" s="105"/>
      <c r="D124" s="93">
        <f>SUM(D125:D133)</f>
        <v>0</v>
      </c>
      <c r="E124" s="93">
        <f>SUM(E125:E133)</f>
        <v>772636.67</v>
      </c>
      <c r="F124" s="93">
        <f>SUM(F125:F133)</f>
        <v>772636.67</v>
      </c>
      <c r="G124" s="93">
        <f>SUM(G125:G133)</f>
        <v>772200.86</v>
      </c>
      <c r="H124" s="93">
        <f>SUM(H125:H133)</f>
        <v>772200.86</v>
      </c>
      <c r="I124" s="87">
        <f t="shared" si="13"/>
        <v>435.8100000000559</v>
      </c>
    </row>
    <row r="125" spans="2:9" ht="12.75">
      <c r="B125" s="108" t="s">
        <v>342</v>
      </c>
      <c r="C125" s="107"/>
      <c r="D125" s="93"/>
      <c r="E125" s="87"/>
      <c r="F125" s="87">
        <f>D125+E125</f>
        <v>0</v>
      </c>
      <c r="G125" s="87"/>
      <c r="H125" s="87"/>
      <c r="I125" s="87">
        <f t="shared" si="13"/>
        <v>0</v>
      </c>
    </row>
    <row r="126" spans="2:9" ht="12.75">
      <c r="B126" s="108" t="s">
        <v>341</v>
      </c>
      <c r="C126" s="107"/>
      <c r="D126" s="93"/>
      <c r="E126" s="87"/>
      <c r="F126" s="87">
        <f aca="true" t="shared" si="17" ref="F126:F133">D126+E126</f>
        <v>0</v>
      </c>
      <c r="G126" s="87"/>
      <c r="H126" s="87"/>
      <c r="I126" s="87">
        <f t="shared" si="13"/>
        <v>0</v>
      </c>
    </row>
    <row r="127" spans="2:9" ht="12.75">
      <c r="B127" s="108" t="s">
        <v>340</v>
      </c>
      <c r="C127" s="107"/>
      <c r="D127" s="93">
        <v>0</v>
      </c>
      <c r="E127" s="87">
        <v>772636.67</v>
      </c>
      <c r="F127" s="87">
        <f t="shared" si="17"/>
        <v>772636.67</v>
      </c>
      <c r="G127" s="87">
        <v>772200.86</v>
      </c>
      <c r="H127" s="87">
        <v>772200.86</v>
      </c>
      <c r="I127" s="87">
        <f t="shared" si="13"/>
        <v>435.8100000000559</v>
      </c>
    </row>
    <row r="128" spans="2:9" ht="12.75">
      <c r="B128" s="108" t="s">
        <v>339</v>
      </c>
      <c r="C128" s="107"/>
      <c r="D128" s="93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8" t="s">
        <v>338</v>
      </c>
      <c r="C129" s="107"/>
      <c r="D129" s="93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08" t="s">
        <v>337</v>
      </c>
      <c r="C130" s="107"/>
      <c r="D130" s="93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08" t="s">
        <v>336</v>
      </c>
      <c r="C131" s="107"/>
      <c r="D131" s="93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8" t="s">
        <v>335</v>
      </c>
      <c r="C132" s="107"/>
      <c r="D132" s="93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08" t="s">
        <v>334</v>
      </c>
      <c r="C133" s="107"/>
      <c r="D133" s="93"/>
      <c r="E133" s="87"/>
      <c r="F133" s="87">
        <f t="shared" si="17"/>
        <v>0</v>
      </c>
      <c r="G133" s="87"/>
      <c r="H133" s="87"/>
      <c r="I133" s="87">
        <f t="shared" si="13"/>
        <v>0</v>
      </c>
    </row>
    <row r="134" spans="2:9" ht="12.75">
      <c r="B134" s="106" t="s">
        <v>333</v>
      </c>
      <c r="C134" s="105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87">
        <f t="shared" si="13"/>
        <v>0</v>
      </c>
    </row>
    <row r="135" spans="2:9" ht="12.75">
      <c r="B135" s="108" t="s">
        <v>332</v>
      </c>
      <c r="C135" s="107"/>
      <c r="D135" s="93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8" t="s">
        <v>331</v>
      </c>
      <c r="C136" s="107"/>
      <c r="D136" s="93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8" t="s">
        <v>330</v>
      </c>
      <c r="C137" s="107"/>
      <c r="D137" s="93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06" t="s">
        <v>329</v>
      </c>
      <c r="C138" s="105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7">
        <f t="shared" si="13"/>
        <v>0</v>
      </c>
    </row>
    <row r="139" spans="2:9" ht="12.75">
      <c r="B139" s="108" t="s">
        <v>328</v>
      </c>
      <c r="C139" s="107"/>
      <c r="D139" s="93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08" t="s">
        <v>327</v>
      </c>
      <c r="C140" s="107"/>
      <c r="D140" s="93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08" t="s">
        <v>326</v>
      </c>
      <c r="C141" s="107"/>
      <c r="D141" s="93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8" t="s">
        <v>325</v>
      </c>
      <c r="C142" s="107"/>
      <c r="D142" s="93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8" t="s">
        <v>324</v>
      </c>
      <c r="C143" s="107"/>
      <c r="D143" s="93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8" t="s">
        <v>323</v>
      </c>
      <c r="C144" s="107"/>
      <c r="D144" s="93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8" t="s">
        <v>322</v>
      </c>
      <c r="C145" s="107"/>
      <c r="D145" s="93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8" t="s">
        <v>321</v>
      </c>
      <c r="C146" s="107"/>
      <c r="D146" s="93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06" t="s">
        <v>320</v>
      </c>
      <c r="C147" s="105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7">
        <f t="shared" si="13"/>
        <v>0</v>
      </c>
    </row>
    <row r="148" spans="2:9" ht="12.75">
      <c r="B148" s="108" t="s">
        <v>319</v>
      </c>
      <c r="C148" s="107"/>
      <c r="D148" s="93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8" t="s">
        <v>318</v>
      </c>
      <c r="C149" s="107"/>
      <c r="D149" s="93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08" t="s">
        <v>317</v>
      </c>
      <c r="C150" s="107"/>
      <c r="D150" s="93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06" t="s">
        <v>316</v>
      </c>
      <c r="C151" s="105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7">
        <f t="shared" si="19"/>
        <v>0</v>
      </c>
    </row>
    <row r="152" spans="2:9" ht="12.75">
      <c r="B152" s="108" t="s">
        <v>315</v>
      </c>
      <c r="C152" s="107"/>
      <c r="D152" s="93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08" t="s">
        <v>314</v>
      </c>
      <c r="C153" s="107"/>
      <c r="D153" s="93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08" t="s">
        <v>313</v>
      </c>
      <c r="C154" s="107"/>
      <c r="D154" s="93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8" t="s">
        <v>312</v>
      </c>
      <c r="C155" s="107"/>
      <c r="D155" s="93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8" t="s">
        <v>311</v>
      </c>
      <c r="C156" s="107"/>
      <c r="D156" s="93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8" t="s">
        <v>310</v>
      </c>
      <c r="C157" s="107"/>
      <c r="D157" s="93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8" t="s">
        <v>309</v>
      </c>
      <c r="C158" s="107"/>
      <c r="D158" s="93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06"/>
      <c r="C159" s="105"/>
      <c r="D159" s="93"/>
      <c r="E159" s="87"/>
      <c r="F159" s="87"/>
      <c r="G159" s="87"/>
      <c r="H159" s="87"/>
      <c r="I159" s="87"/>
    </row>
    <row r="160" spans="2:9" ht="12.75">
      <c r="B160" s="104" t="s">
        <v>308</v>
      </c>
      <c r="C160" s="103"/>
      <c r="D160" s="102">
        <f aca="true" t="shared" si="21" ref="D160:I160">D10+D85</f>
        <v>230041081</v>
      </c>
      <c r="E160" s="102">
        <f t="shared" si="21"/>
        <v>33617063.510000005</v>
      </c>
      <c r="F160" s="102">
        <f t="shared" si="21"/>
        <v>263658144.51</v>
      </c>
      <c r="G160" s="102">
        <f t="shared" si="21"/>
        <v>259236973.55</v>
      </c>
      <c r="H160" s="102">
        <f t="shared" si="21"/>
        <v>255123814.07999998</v>
      </c>
      <c r="I160" s="102">
        <f t="shared" si="21"/>
        <v>4421170.959999997</v>
      </c>
    </row>
    <row r="161" spans="2:9" ht="13.5" thickBot="1">
      <c r="B161" s="101"/>
      <c r="C161" s="100"/>
      <c r="D161" s="99"/>
      <c r="E161" s="84"/>
      <c r="F161" s="84"/>
      <c r="G161" s="84"/>
      <c r="H161" s="84"/>
      <c r="I161" s="84"/>
    </row>
    <row r="164" ht="12.75">
      <c r="G164" s="59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60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9" t="s">
        <v>120</v>
      </c>
      <c r="C2" s="220"/>
      <c r="D2" s="220"/>
      <c r="E2" s="220"/>
      <c r="F2" s="220"/>
      <c r="G2" s="220"/>
      <c r="H2" s="221"/>
    </row>
    <row r="3" spans="2:8" ht="12.75">
      <c r="B3" s="222" t="s">
        <v>389</v>
      </c>
      <c r="C3" s="223"/>
      <c r="D3" s="223"/>
      <c r="E3" s="223"/>
      <c r="F3" s="223"/>
      <c r="G3" s="223"/>
      <c r="H3" s="224"/>
    </row>
    <row r="4" spans="2:8" ht="12.75">
      <c r="B4" s="222" t="s">
        <v>400</v>
      </c>
      <c r="C4" s="223"/>
      <c r="D4" s="223"/>
      <c r="E4" s="223"/>
      <c r="F4" s="223"/>
      <c r="G4" s="223"/>
      <c r="H4" s="224"/>
    </row>
    <row r="5" spans="2:8" ht="12.75">
      <c r="B5" s="222" t="s">
        <v>455</v>
      </c>
      <c r="C5" s="223"/>
      <c r="D5" s="223"/>
      <c r="E5" s="223"/>
      <c r="F5" s="223"/>
      <c r="G5" s="223"/>
      <c r="H5" s="224"/>
    </row>
    <row r="6" spans="2:8" ht="13.5" thickBot="1">
      <c r="B6" s="225" t="s">
        <v>1</v>
      </c>
      <c r="C6" s="226"/>
      <c r="D6" s="226"/>
      <c r="E6" s="226"/>
      <c r="F6" s="226"/>
      <c r="G6" s="226"/>
      <c r="H6" s="227"/>
    </row>
    <row r="7" spans="2:8" ht="13.5" thickBot="1">
      <c r="B7" s="214" t="s">
        <v>2</v>
      </c>
      <c r="C7" s="216" t="s">
        <v>387</v>
      </c>
      <c r="D7" s="217"/>
      <c r="E7" s="217"/>
      <c r="F7" s="217"/>
      <c r="G7" s="218"/>
      <c r="H7" s="214" t="s">
        <v>386</v>
      </c>
    </row>
    <row r="8" spans="2:8" ht="26.25" thickBot="1">
      <c r="B8" s="215"/>
      <c r="C8" s="118" t="s">
        <v>237</v>
      </c>
      <c r="D8" s="118" t="s">
        <v>303</v>
      </c>
      <c r="E8" s="118" t="s">
        <v>302</v>
      </c>
      <c r="F8" s="118" t="s">
        <v>207</v>
      </c>
      <c r="G8" s="118" t="s">
        <v>205</v>
      </c>
      <c r="H8" s="215"/>
    </row>
    <row r="9" spans="2:8" ht="12.75">
      <c r="B9" s="120" t="s">
        <v>399</v>
      </c>
      <c r="C9" s="126">
        <f aca="true" t="shared" si="0" ref="C9:H9">SUM(C10:C17)</f>
        <v>84442191</v>
      </c>
      <c r="D9" s="126">
        <f t="shared" si="0"/>
        <v>32981722.310000002</v>
      </c>
      <c r="E9" s="126">
        <f t="shared" si="0"/>
        <v>117423913.31</v>
      </c>
      <c r="F9" s="126">
        <f t="shared" si="0"/>
        <v>113003178.16</v>
      </c>
      <c r="G9" s="126">
        <f t="shared" si="0"/>
        <v>108890018.69000001</v>
      </c>
      <c r="H9" s="126">
        <f t="shared" si="0"/>
        <v>4420735.149999998</v>
      </c>
    </row>
    <row r="10" spans="2:8" ht="12.75" customHeight="1">
      <c r="B10" s="122" t="s">
        <v>397</v>
      </c>
      <c r="C10" s="123">
        <v>11552595</v>
      </c>
      <c r="D10" s="123">
        <v>8137693.96</v>
      </c>
      <c r="E10" s="123">
        <f aca="true" t="shared" si="1" ref="E10:E17">C10+D10</f>
        <v>19690288.96</v>
      </c>
      <c r="F10" s="123">
        <v>19508470.16</v>
      </c>
      <c r="G10" s="123">
        <v>19508470.16</v>
      </c>
      <c r="H10" s="87">
        <f aca="true" t="shared" si="2" ref="H10:H17">E10-F10</f>
        <v>181818.80000000075</v>
      </c>
    </row>
    <row r="11" spans="2:8" ht="25.5">
      <c r="B11" s="122" t="s">
        <v>396</v>
      </c>
      <c r="C11" s="6">
        <v>16840613</v>
      </c>
      <c r="D11" s="6">
        <v>63189.93</v>
      </c>
      <c r="E11" s="6">
        <f t="shared" si="1"/>
        <v>16903802.93</v>
      </c>
      <c r="F11" s="6">
        <v>16669686.08</v>
      </c>
      <c r="G11" s="6">
        <v>16670717.28</v>
      </c>
      <c r="H11" s="87">
        <f t="shared" si="2"/>
        <v>234116.84999999963</v>
      </c>
    </row>
    <row r="12" spans="2:8" ht="12.75">
      <c r="B12" s="122" t="s">
        <v>395</v>
      </c>
      <c r="C12" s="6">
        <v>13424603</v>
      </c>
      <c r="D12" s="6">
        <v>5620580.81</v>
      </c>
      <c r="E12" s="6">
        <f t="shared" si="1"/>
        <v>19045183.81</v>
      </c>
      <c r="F12" s="6">
        <v>18866841.85</v>
      </c>
      <c r="G12" s="6">
        <v>14908111.13</v>
      </c>
      <c r="H12" s="87">
        <f t="shared" si="2"/>
        <v>178341.95999999717</v>
      </c>
    </row>
    <row r="13" spans="2:8" ht="25.5">
      <c r="B13" s="122" t="s">
        <v>394</v>
      </c>
      <c r="C13" s="6">
        <v>7466888</v>
      </c>
      <c r="D13" s="6">
        <v>189843.74</v>
      </c>
      <c r="E13" s="6">
        <f t="shared" si="1"/>
        <v>7656731.74</v>
      </c>
      <c r="F13" s="6">
        <v>7213635.08</v>
      </c>
      <c r="G13" s="6">
        <v>7213635.08</v>
      </c>
      <c r="H13" s="87">
        <f t="shared" si="2"/>
        <v>443096.66000000015</v>
      </c>
    </row>
    <row r="14" spans="2:8" ht="25.5">
      <c r="B14" s="122" t="s">
        <v>393</v>
      </c>
      <c r="C14" s="6">
        <v>10175881</v>
      </c>
      <c r="D14" s="6">
        <v>234888.99</v>
      </c>
      <c r="E14" s="6">
        <f t="shared" si="1"/>
        <v>10410769.99</v>
      </c>
      <c r="F14" s="6">
        <v>10227510.91</v>
      </c>
      <c r="G14" s="6">
        <v>10197210.91</v>
      </c>
      <c r="H14" s="87">
        <f t="shared" si="2"/>
        <v>183259.08000000007</v>
      </c>
    </row>
    <row r="15" spans="2:8" ht="25.5">
      <c r="B15" s="122" t="s">
        <v>392</v>
      </c>
      <c r="C15" s="6">
        <v>9218880</v>
      </c>
      <c r="D15" s="6">
        <v>-461468.58</v>
      </c>
      <c r="E15" s="6">
        <f t="shared" si="1"/>
        <v>8757411.42</v>
      </c>
      <c r="F15" s="6">
        <v>7343066.12</v>
      </c>
      <c r="G15" s="6">
        <v>7312766.12</v>
      </c>
      <c r="H15" s="87">
        <f t="shared" si="2"/>
        <v>1414345.2999999998</v>
      </c>
    </row>
    <row r="16" spans="2:8" ht="25.5">
      <c r="B16" s="122" t="s">
        <v>391</v>
      </c>
      <c r="C16" s="6">
        <v>6646768</v>
      </c>
      <c r="D16" s="6">
        <v>-141466.86</v>
      </c>
      <c r="E16" s="6">
        <f t="shared" si="1"/>
        <v>6505301.14</v>
      </c>
      <c r="F16" s="6">
        <v>5339587.78</v>
      </c>
      <c r="G16" s="6">
        <v>5293252.78</v>
      </c>
      <c r="H16" s="87">
        <f t="shared" si="2"/>
        <v>1165713.3599999994</v>
      </c>
    </row>
    <row r="17" spans="2:8" ht="25.5">
      <c r="B17" s="122" t="s">
        <v>390</v>
      </c>
      <c r="C17" s="6">
        <v>9115963</v>
      </c>
      <c r="D17" s="6">
        <v>19338460.32</v>
      </c>
      <c r="E17" s="6">
        <f t="shared" si="1"/>
        <v>28454423.32</v>
      </c>
      <c r="F17" s="6">
        <v>27834380.18</v>
      </c>
      <c r="G17" s="6">
        <v>27785855.23</v>
      </c>
      <c r="H17" s="87">
        <f t="shared" si="2"/>
        <v>620043.1400000006</v>
      </c>
    </row>
    <row r="18" spans="2:8" ht="12.75">
      <c r="B18" s="121"/>
      <c r="C18" s="6"/>
      <c r="D18" s="6"/>
      <c r="E18" s="6"/>
      <c r="F18" s="6"/>
      <c r="G18" s="6"/>
      <c r="H18" s="6"/>
    </row>
    <row r="19" spans="2:8" ht="12.75">
      <c r="B19" s="125" t="s">
        <v>398</v>
      </c>
      <c r="C19" s="124">
        <f aca="true" t="shared" si="3" ref="C19:H19">SUM(C20:C27)</f>
        <v>145598890</v>
      </c>
      <c r="D19" s="124">
        <f t="shared" si="3"/>
        <v>635341.2</v>
      </c>
      <c r="E19" s="124">
        <f t="shared" si="3"/>
        <v>146234231.2</v>
      </c>
      <c r="F19" s="124">
        <f t="shared" si="3"/>
        <v>146233795.39</v>
      </c>
      <c r="G19" s="124">
        <f t="shared" si="3"/>
        <v>146233795.39</v>
      </c>
      <c r="H19" s="124">
        <f t="shared" si="3"/>
        <v>435.80999999993946</v>
      </c>
    </row>
    <row r="20" spans="2:8" ht="12.75">
      <c r="B20" s="122" t="s">
        <v>397</v>
      </c>
      <c r="C20" s="123">
        <v>0</v>
      </c>
      <c r="D20" s="123">
        <v>0</v>
      </c>
      <c r="E20" s="123">
        <f aca="true" t="shared" si="4" ref="E20:E27">C20+D20</f>
        <v>0</v>
      </c>
      <c r="F20" s="123">
        <v>0</v>
      </c>
      <c r="G20" s="123">
        <v>0</v>
      </c>
      <c r="H20" s="87">
        <f aca="true" t="shared" si="5" ref="H20:H28">E20-F20</f>
        <v>0</v>
      </c>
    </row>
    <row r="21" spans="2:8" ht="25.5">
      <c r="B21" s="122" t="s">
        <v>396</v>
      </c>
      <c r="C21" s="123">
        <v>0</v>
      </c>
      <c r="D21" s="123">
        <v>0</v>
      </c>
      <c r="E21" s="123">
        <f t="shared" si="4"/>
        <v>0</v>
      </c>
      <c r="F21" s="123">
        <v>0</v>
      </c>
      <c r="G21" s="123">
        <v>0</v>
      </c>
      <c r="H21" s="87">
        <f t="shared" si="5"/>
        <v>0</v>
      </c>
    </row>
    <row r="22" spans="2:8" ht="12.75">
      <c r="B22" s="122" t="s">
        <v>395</v>
      </c>
      <c r="C22" s="123">
        <v>0</v>
      </c>
      <c r="D22" s="123">
        <v>0</v>
      </c>
      <c r="E22" s="123">
        <f t="shared" si="4"/>
        <v>0</v>
      </c>
      <c r="F22" s="123">
        <v>0</v>
      </c>
      <c r="G22" s="123">
        <v>0</v>
      </c>
      <c r="H22" s="87">
        <f t="shared" si="5"/>
        <v>0</v>
      </c>
    </row>
    <row r="23" spans="2:8" ht="25.5">
      <c r="B23" s="122" t="s">
        <v>394</v>
      </c>
      <c r="C23" s="123">
        <v>0</v>
      </c>
      <c r="D23" s="123">
        <v>791085.2</v>
      </c>
      <c r="E23" s="123">
        <f t="shared" si="4"/>
        <v>791085.2</v>
      </c>
      <c r="F23" s="123">
        <v>790649.39</v>
      </c>
      <c r="G23" s="123">
        <v>790649.39</v>
      </c>
      <c r="H23" s="87">
        <f t="shared" si="5"/>
        <v>435.80999999993946</v>
      </c>
    </row>
    <row r="24" spans="2:8" ht="25.5">
      <c r="B24" s="122" t="s">
        <v>393</v>
      </c>
      <c r="C24" s="6">
        <v>0</v>
      </c>
      <c r="D24" s="6">
        <v>0</v>
      </c>
      <c r="E24" s="6">
        <f t="shared" si="4"/>
        <v>0</v>
      </c>
      <c r="F24" s="6">
        <v>0</v>
      </c>
      <c r="G24" s="6">
        <v>0</v>
      </c>
      <c r="H24" s="87">
        <f t="shared" si="5"/>
        <v>0</v>
      </c>
    </row>
    <row r="25" spans="2:8" ht="25.5">
      <c r="B25" s="122" t="s">
        <v>392</v>
      </c>
      <c r="C25" s="6">
        <v>0</v>
      </c>
      <c r="D25" s="6">
        <v>0</v>
      </c>
      <c r="E25" s="6">
        <f t="shared" si="4"/>
        <v>0</v>
      </c>
      <c r="F25" s="6">
        <v>0</v>
      </c>
      <c r="G25" s="6">
        <v>0</v>
      </c>
      <c r="H25" s="87">
        <f t="shared" si="5"/>
        <v>0</v>
      </c>
    </row>
    <row r="26" spans="2:8" ht="25.5">
      <c r="B26" s="122" t="s">
        <v>391</v>
      </c>
      <c r="C26" s="6">
        <v>0</v>
      </c>
      <c r="D26" s="6">
        <v>0</v>
      </c>
      <c r="E26" s="6">
        <f t="shared" si="4"/>
        <v>0</v>
      </c>
      <c r="F26" s="6">
        <v>0</v>
      </c>
      <c r="G26" s="6">
        <v>0</v>
      </c>
      <c r="H26" s="87">
        <f t="shared" si="5"/>
        <v>0</v>
      </c>
    </row>
    <row r="27" spans="2:8" ht="25.5">
      <c r="B27" s="122" t="s">
        <v>390</v>
      </c>
      <c r="C27" s="6">
        <v>145598890</v>
      </c>
      <c r="D27" s="6">
        <v>-155744</v>
      </c>
      <c r="E27" s="6">
        <f t="shared" si="4"/>
        <v>145443146</v>
      </c>
      <c r="F27" s="6">
        <v>145443146</v>
      </c>
      <c r="G27" s="6">
        <v>145443146</v>
      </c>
      <c r="H27" s="87">
        <f t="shared" si="5"/>
        <v>0</v>
      </c>
    </row>
    <row r="28" spans="2:8" ht="12.75">
      <c r="B28" s="121"/>
      <c r="C28" s="6"/>
      <c r="D28" s="6"/>
      <c r="E28" s="6"/>
      <c r="F28" s="6"/>
      <c r="G28" s="6"/>
      <c r="H28" s="87">
        <f t="shared" si="5"/>
        <v>0</v>
      </c>
    </row>
    <row r="29" spans="2:8" ht="12.75">
      <c r="B29" s="120" t="s">
        <v>308</v>
      </c>
      <c r="C29" s="4">
        <f aca="true" t="shared" si="6" ref="C29:H29">C9+C19</f>
        <v>230041081</v>
      </c>
      <c r="D29" s="4">
        <f t="shared" si="6"/>
        <v>33617063.510000005</v>
      </c>
      <c r="E29" s="4">
        <f t="shared" si="6"/>
        <v>263658144.51</v>
      </c>
      <c r="F29" s="4">
        <f t="shared" si="6"/>
        <v>259236973.54999998</v>
      </c>
      <c r="G29" s="4">
        <f t="shared" si="6"/>
        <v>255123814.07999998</v>
      </c>
      <c r="H29" s="4">
        <f t="shared" si="6"/>
        <v>4421170.959999997</v>
      </c>
    </row>
    <row r="30" spans="2:8" ht="13.5" thickBot="1">
      <c r="B30" s="119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0" sqref="D2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7" t="s">
        <v>120</v>
      </c>
      <c r="B2" s="198"/>
      <c r="C2" s="198"/>
      <c r="D2" s="198"/>
      <c r="E2" s="198"/>
      <c r="F2" s="198"/>
      <c r="G2" s="199"/>
    </row>
    <row r="3" spans="1:7" ht="12.75">
      <c r="A3" s="200" t="s">
        <v>389</v>
      </c>
      <c r="B3" s="201"/>
      <c r="C3" s="201"/>
      <c r="D3" s="201"/>
      <c r="E3" s="201"/>
      <c r="F3" s="201"/>
      <c r="G3" s="202"/>
    </row>
    <row r="4" spans="1:7" ht="12.75">
      <c r="A4" s="200" t="s">
        <v>435</v>
      </c>
      <c r="B4" s="201"/>
      <c r="C4" s="201"/>
      <c r="D4" s="201"/>
      <c r="E4" s="201"/>
      <c r="F4" s="201"/>
      <c r="G4" s="202"/>
    </row>
    <row r="5" spans="1:7" ht="12.75">
      <c r="A5" s="200" t="s">
        <v>455</v>
      </c>
      <c r="B5" s="201"/>
      <c r="C5" s="201"/>
      <c r="D5" s="201"/>
      <c r="E5" s="201"/>
      <c r="F5" s="201"/>
      <c r="G5" s="202"/>
    </row>
    <row r="6" spans="1:7" ht="13.5" thickBot="1">
      <c r="A6" s="203" t="s">
        <v>1</v>
      </c>
      <c r="B6" s="204"/>
      <c r="C6" s="204"/>
      <c r="D6" s="204"/>
      <c r="E6" s="204"/>
      <c r="F6" s="204"/>
      <c r="G6" s="205"/>
    </row>
    <row r="7" spans="1:7" ht="15.75" customHeight="1">
      <c r="A7" s="197" t="s">
        <v>2</v>
      </c>
      <c r="B7" s="219" t="s">
        <v>387</v>
      </c>
      <c r="C7" s="220"/>
      <c r="D7" s="220"/>
      <c r="E7" s="220"/>
      <c r="F7" s="221"/>
      <c r="G7" s="214" t="s">
        <v>386</v>
      </c>
    </row>
    <row r="8" spans="1:7" ht="15.75" customHeight="1" thickBot="1">
      <c r="A8" s="200"/>
      <c r="B8" s="225"/>
      <c r="C8" s="226"/>
      <c r="D8" s="226"/>
      <c r="E8" s="226"/>
      <c r="F8" s="227"/>
      <c r="G8" s="228"/>
    </row>
    <row r="9" spans="1:7" ht="26.25" thickBot="1">
      <c r="A9" s="203"/>
      <c r="B9" s="136" t="s">
        <v>237</v>
      </c>
      <c r="C9" s="118" t="s">
        <v>385</v>
      </c>
      <c r="D9" s="118" t="s">
        <v>384</v>
      </c>
      <c r="E9" s="118" t="s">
        <v>207</v>
      </c>
      <c r="F9" s="118" t="s">
        <v>205</v>
      </c>
      <c r="G9" s="215"/>
    </row>
    <row r="10" spans="1:7" ht="12.75">
      <c r="A10" s="135"/>
      <c r="B10" s="134"/>
      <c r="C10" s="134"/>
      <c r="D10" s="134"/>
      <c r="E10" s="134"/>
      <c r="F10" s="134"/>
      <c r="G10" s="134"/>
    </row>
    <row r="11" spans="1:7" ht="12.75">
      <c r="A11" s="129" t="s">
        <v>434</v>
      </c>
      <c r="B11" s="57">
        <f aca="true" t="shared" si="0" ref="B11:G11">B12+B22+B31+B42</f>
        <v>84442191</v>
      </c>
      <c r="C11" s="57">
        <f t="shared" si="0"/>
        <v>32981722.31</v>
      </c>
      <c r="D11" s="57">
        <f t="shared" si="0"/>
        <v>117423913.31</v>
      </c>
      <c r="E11" s="57">
        <f t="shared" si="0"/>
        <v>113003178.16</v>
      </c>
      <c r="F11" s="57">
        <f t="shared" si="0"/>
        <v>108890018.69</v>
      </c>
      <c r="G11" s="57">
        <f t="shared" si="0"/>
        <v>4420735.150000006</v>
      </c>
    </row>
    <row r="12" spans="1:7" ht="12.75">
      <c r="A12" s="129" t="s">
        <v>432</v>
      </c>
      <c r="B12" s="57">
        <f>SUM(B13:B20)</f>
        <v>0</v>
      </c>
      <c r="C12" s="57">
        <f>SUM(C13:C20)</f>
        <v>0</v>
      </c>
      <c r="D12" s="57">
        <f>SUM(D13:D20)</f>
        <v>0</v>
      </c>
      <c r="E12" s="57">
        <f>SUM(E13:E20)</f>
        <v>0</v>
      </c>
      <c r="F12" s="57">
        <f>SUM(F13:F20)</f>
        <v>0</v>
      </c>
      <c r="G12" s="57">
        <f>D12-E12</f>
        <v>0</v>
      </c>
    </row>
    <row r="13" spans="1:7" ht="12.75">
      <c r="A13" s="131" t="s">
        <v>431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31" t="s">
        <v>430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31" t="s">
        <v>429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1" t="s">
        <v>428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1" t="s">
        <v>427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1" t="s">
        <v>426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1" t="s">
        <v>425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1" t="s">
        <v>424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0"/>
      <c r="B21" s="61"/>
      <c r="C21" s="61"/>
      <c r="D21" s="61"/>
      <c r="E21" s="61"/>
      <c r="F21" s="61"/>
      <c r="G21" s="61"/>
    </row>
    <row r="22" spans="1:7" ht="12.75">
      <c r="A22" s="129" t="s">
        <v>423</v>
      </c>
      <c r="B22" s="57">
        <f>SUM(B23:B29)</f>
        <v>84442191</v>
      </c>
      <c r="C22" s="57">
        <f>SUM(C23:C29)</f>
        <v>32981722.31</v>
      </c>
      <c r="D22" s="57">
        <f>SUM(D23:D29)</f>
        <v>117423913.31</v>
      </c>
      <c r="E22" s="57">
        <f>SUM(E23:E29)</f>
        <v>113003178.16</v>
      </c>
      <c r="F22" s="57">
        <f>SUM(F23:F29)</f>
        <v>108890018.69</v>
      </c>
      <c r="G22" s="57">
        <f aca="true" t="shared" si="3" ref="G22:G29">D22-E22</f>
        <v>4420735.150000006</v>
      </c>
    </row>
    <row r="23" spans="1:7" ht="12.75">
      <c r="A23" s="131" t="s">
        <v>422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31" t="s">
        <v>421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31" t="s">
        <v>420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1" t="s">
        <v>419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1" t="s">
        <v>418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31" t="s">
        <v>417</v>
      </c>
      <c r="B28" s="61">
        <v>84442191</v>
      </c>
      <c r="C28" s="61">
        <v>32981722.31</v>
      </c>
      <c r="D28" s="61">
        <f t="shared" si="4"/>
        <v>117423913.31</v>
      </c>
      <c r="E28" s="61">
        <v>113003178.16</v>
      </c>
      <c r="F28" s="61">
        <v>108890018.69</v>
      </c>
      <c r="G28" s="61">
        <f t="shared" si="3"/>
        <v>4420735.150000006</v>
      </c>
    </row>
    <row r="29" spans="1:7" ht="12.75">
      <c r="A29" s="131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0"/>
      <c r="B30" s="61"/>
      <c r="C30" s="61"/>
      <c r="D30" s="61"/>
      <c r="E30" s="61"/>
      <c r="F30" s="61"/>
      <c r="G30" s="61"/>
    </row>
    <row r="31" spans="1:7" ht="12.75">
      <c r="A31" s="129" t="s">
        <v>415</v>
      </c>
      <c r="B31" s="57">
        <f>SUM(B32:B40)</f>
        <v>0</v>
      </c>
      <c r="C31" s="57">
        <f>SUM(C32:C40)</f>
        <v>0</v>
      </c>
      <c r="D31" s="57">
        <f>SUM(D32:D40)</f>
        <v>0</v>
      </c>
      <c r="E31" s="57">
        <f>SUM(E32:E40)</f>
        <v>0</v>
      </c>
      <c r="F31" s="57">
        <f>SUM(F32:F40)</f>
        <v>0</v>
      </c>
      <c r="G31" s="57">
        <f aca="true" t="shared" si="5" ref="G31:G40">D31-E31</f>
        <v>0</v>
      </c>
    </row>
    <row r="32" spans="1:7" ht="12.75">
      <c r="A32" s="131" t="s">
        <v>414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31" t="s">
        <v>413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31" t="s">
        <v>412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1" t="s">
        <v>411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1" t="s">
        <v>410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1" t="s">
        <v>409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1" t="s">
        <v>408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1" t="s">
        <v>407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1" t="s">
        <v>406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0"/>
      <c r="B41" s="61"/>
      <c r="C41" s="61"/>
      <c r="D41" s="61"/>
      <c r="E41" s="61"/>
      <c r="F41" s="61"/>
      <c r="G41" s="61"/>
    </row>
    <row r="42" spans="1:7" ht="12.75">
      <c r="A42" s="129" t="s">
        <v>405</v>
      </c>
      <c r="B42" s="57">
        <f>SUM(B43:B46)</f>
        <v>0</v>
      </c>
      <c r="C42" s="57">
        <f>SUM(C43:C46)</f>
        <v>0</v>
      </c>
      <c r="D42" s="57">
        <f>SUM(D43:D46)</f>
        <v>0</v>
      </c>
      <c r="E42" s="57">
        <f>SUM(E43:E46)</f>
        <v>0</v>
      </c>
      <c r="F42" s="57">
        <f>SUM(F43:F46)</f>
        <v>0</v>
      </c>
      <c r="G42" s="57">
        <f>D42-E42</f>
        <v>0</v>
      </c>
    </row>
    <row r="43" spans="1:7" ht="12.75">
      <c r="A43" s="131" t="s">
        <v>404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7" t="s">
        <v>403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1" t="s">
        <v>402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1" t="s">
        <v>401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0"/>
      <c r="B47" s="61"/>
      <c r="C47" s="61"/>
      <c r="D47" s="61"/>
      <c r="E47" s="61"/>
      <c r="F47" s="61"/>
      <c r="G47" s="61"/>
    </row>
    <row r="48" spans="1:7" ht="12.75">
      <c r="A48" s="129" t="s">
        <v>433</v>
      </c>
      <c r="B48" s="57">
        <f>B49+B59+B68+B79</f>
        <v>145598890</v>
      </c>
      <c r="C48" s="57">
        <f>C49+C59+C68+C79</f>
        <v>635341.2</v>
      </c>
      <c r="D48" s="57">
        <f>D49+D59+D68+D79</f>
        <v>146234231.2</v>
      </c>
      <c r="E48" s="57">
        <f>E49+E59+E68+E79</f>
        <v>146233795.39</v>
      </c>
      <c r="F48" s="57">
        <f>F49+F59+F68+F79</f>
        <v>146233795.39</v>
      </c>
      <c r="G48" s="57">
        <f aca="true" t="shared" si="7" ref="G48:G83">D48-E48</f>
        <v>435.8100000023842</v>
      </c>
    </row>
    <row r="49" spans="1:7" ht="12.75">
      <c r="A49" s="129" t="s">
        <v>432</v>
      </c>
      <c r="B49" s="57">
        <f>SUM(B50:B57)</f>
        <v>0</v>
      </c>
      <c r="C49" s="57">
        <f>SUM(C50:C57)</f>
        <v>0</v>
      </c>
      <c r="D49" s="57">
        <f>SUM(D50:D57)</f>
        <v>0</v>
      </c>
      <c r="E49" s="57">
        <f>SUM(E50:E57)</f>
        <v>0</v>
      </c>
      <c r="F49" s="57">
        <f>SUM(F50:F57)</f>
        <v>0</v>
      </c>
      <c r="G49" s="57">
        <f t="shared" si="7"/>
        <v>0</v>
      </c>
    </row>
    <row r="50" spans="1:7" ht="12.75">
      <c r="A50" s="131" t="s">
        <v>431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31" t="s">
        <v>430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31" t="s">
        <v>429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1" t="s">
        <v>428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1" t="s">
        <v>427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1" t="s">
        <v>426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1" t="s">
        <v>425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1" t="s">
        <v>424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0"/>
      <c r="B58" s="61"/>
      <c r="C58" s="61"/>
      <c r="D58" s="61"/>
      <c r="E58" s="61"/>
      <c r="F58" s="61"/>
      <c r="G58" s="61"/>
    </row>
    <row r="59" spans="1:7" ht="12.75">
      <c r="A59" s="129" t="s">
        <v>423</v>
      </c>
      <c r="B59" s="57">
        <f>SUM(B60:B66)</f>
        <v>145598890</v>
      </c>
      <c r="C59" s="57">
        <f>SUM(C60:C66)</f>
        <v>635341.2</v>
      </c>
      <c r="D59" s="57">
        <f>SUM(D60:D66)</f>
        <v>146234231.2</v>
      </c>
      <c r="E59" s="57">
        <f>SUM(E60:E66)</f>
        <v>146233795.39</v>
      </c>
      <c r="F59" s="57">
        <f>SUM(F60:F66)</f>
        <v>146233795.39</v>
      </c>
      <c r="G59" s="57">
        <f t="shared" si="7"/>
        <v>435.8100000023842</v>
      </c>
    </row>
    <row r="60" spans="1:7" ht="12.75">
      <c r="A60" s="131" t="s">
        <v>422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31" t="s">
        <v>421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31" t="s">
        <v>420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31" t="s">
        <v>419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31" t="s">
        <v>418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31" t="s">
        <v>417</v>
      </c>
      <c r="B65" s="61">
        <v>145598890</v>
      </c>
      <c r="C65" s="61">
        <v>635341.2</v>
      </c>
      <c r="D65" s="61">
        <f t="shared" si="9"/>
        <v>146234231.2</v>
      </c>
      <c r="E65" s="61">
        <v>146233795.39</v>
      </c>
      <c r="F65" s="61">
        <v>146233795.39</v>
      </c>
      <c r="G65" s="61">
        <f t="shared" si="7"/>
        <v>435.8100000023842</v>
      </c>
    </row>
    <row r="66" spans="1:7" ht="12.75">
      <c r="A66" s="131" t="s">
        <v>416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30"/>
      <c r="B67" s="61"/>
      <c r="C67" s="61"/>
      <c r="D67" s="61"/>
      <c r="E67" s="61"/>
      <c r="F67" s="61"/>
      <c r="G67" s="61"/>
    </row>
    <row r="68" spans="1:7" ht="12.75">
      <c r="A68" s="129" t="s">
        <v>415</v>
      </c>
      <c r="B68" s="57">
        <f>SUM(B69:B77)</f>
        <v>0</v>
      </c>
      <c r="C68" s="57">
        <f>SUM(C69:C77)</f>
        <v>0</v>
      </c>
      <c r="D68" s="57">
        <f>SUM(D69:D77)</f>
        <v>0</v>
      </c>
      <c r="E68" s="57">
        <f>SUM(E69:E77)</f>
        <v>0</v>
      </c>
      <c r="F68" s="57">
        <f>SUM(F69:F77)</f>
        <v>0</v>
      </c>
      <c r="G68" s="57">
        <f t="shared" si="7"/>
        <v>0</v>
      </c>
    </row>
    <row r="69" spans="1:7" ht="12.75">
      <c r="A69" s="131" t="s">
        <v>414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31" t="s">
        <v>413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31" t="s">
        <v>412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31" t="s">
        <v>411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31" t="s">
        <v>410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31" t="s">
        <v>409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31" t="s">
        <v>408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31" t="s">
        <v>407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33" t="s">
        <v>406</v>
      </c>
      <c r="B77" s="132"/>
      <c r="C77" s="132"/>
      <c r="D77" s="132">
        <f t="shared" si="10"/>
        <v>0</v>
      </c>
      <c r="E77" s="132"/>
      <c r="F77" s="132"/>
      <c r="G77" s="132">
        <f t="shared" si="7"/>
        <v>0</v>
      </c>
    </row>
    <row r="78" spans="1:7" ht="12.75">
      <c r="A78" s="130"/>
      <c r="B78" s="61"/>
      <c r="C78" s="61"/>
      <c r="D78" s="61"/>
      <c r="E78" s="61"/>
      <c r="F78" s="61"/>
      <c r="G78" s="61"/>
    </row>
    <row r="79" spans="1:7" ht="12.75">
      <c r="A79" s="129" t="s">
        <v>405</v>
      </c>
      <c r="B79" s="57">
        <f>SUM(B80:B83)</f>
        <v>0</v>
      </c>
      <c r="C79" s="57">
        <f>SUM(C80:C83)</f>
        <v>0</v>
      </c>
      <c r="D79" s="57">
        <f>SUM(D80:D83)</f>
        <v>0</v>
      </c>
      <c r="E79" s="57">
        <f>SUM(E80:E83)</f>
        <v>0</v>
      </c>
      <c r="F79" s="57">
        <f>SUM(F80:F83)</f>
        <v>0</v>
      </c>
      <c r="G79" s="57">
        <f t="shared" si="7"/>
        <v>0</v>
      </c>
    </row>
    <row r="80" spans="1:7" ht="12.75">
      <c r="A80" s="131" t="s">
        <v>404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7" t="s">
        <v>403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31" t="s">
        <v>402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31" t="s">
        <v>401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30"/>
      <c r="B84" s="61"/>
      <c r="C84" s="61"/>
      <c r="D84" s="61"/>
      <c r="E84" s="61"/>
      <c r="F84" s="61"/>
      <c r="G84" s="61"/>
    </row>
    <row r="85" spans="1:7" ht="12.75">
      <c r="A85" s="129" t="s">
        <v>308</v>
      </c>
      <c r="B85" s="57">
        <f aca="true" t="shared" si="11" ref="B85:G85">B11+B48</f>
        <v>230041081</v>
      </c>
      <c r="C85" s="57">
        <f t="shared" si="11"/>
        <v>33617063.51</v>
      </c>
      <c r="D85" s="57">
        <f t="shared" si="11"/>
        <v>263658144.51</v>
      </c>
      <c r="E85" s="57">
        <f t="shared" si="11"/>
        <v>259236973.54999998</v>
      </c>
      <c r="F85" s="57">
        <f t="shared" si="11"/>
        <v>255123814.07999998</v>
      </c>
      <c r="G85" s="57">
        <f t="shared" si="11"/>
        <v>4421170.960000008</v>
      </c>
    </row>
    <row r="86" spans="1:7" ht="13.5" thickBot="1">
      <c r="A86" s="128"/>
      <c r="B86" s="127"/>
      <c r="C86" s="127"/>
      <c r="D86" s="127"/>
      <c r="E86" s="127"/>
      <c r="F86" s="127"/>
      <c r="G86" s="12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D27" sqref="D2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29" t="s">
        <v>120</v>
      </c>
      <c r="C2" s="230"/>
      <c r="D2" s="230"/>
      <c r="E2" s="230"/>
      <c r="F2" s="230"/>
      <c r="G2" s="230"/>
      <c r="H2" s="231"/>
    </row>
    <row r="3" spans="2:8" ht="12.75">
      <c r="B3" s="232" t="s">
        <v>389</v>
      </c>
      <c r="C3" s="233"/>
      <c r="D3" s="233"/>
      <c r="E3" s="233"/>
      <c r="F3" s="233"/>
      <c r="G3" s="233"/>
      <c r="H3" s="234"/>
    </row>
    <row r="4" spans="2:8" ht="12.75">
      <c r="B4" s="232" t="s">
        <v>436</v>
      </c>
      <c r="C4" s="233"/>
      <c r="D4" s="233"/>
      <c r="E4" s="233"/>
      <c r="F4" s="233"/>
      <c r="G4" s="233"/>
      <c r="H4" s="234"/>
    </row>
    <row r="5" spans="2:8" ht="12.75">
      <c r="B5" s="232" t="s">
        <v>455</v>
      </c>
      <c r="C5" s="233"/>
      <c r="D5" s="233"/>
      <c r="E5" s="233"/>
      <c r="F5" s="233"/>
      <c r="G5" s="233"/>
      <c r="H5" s="234"/>
    </row>
    <row r="6" spans="2:8" ht="13.5" thickBot="1">
      <c r="B6" s="235" t="s">
        <v>1</v>
      </c>
      <c r="C6" s="236"/>
      <c r="D6" s="236"/>
      <c r="E6" s="236"/>
      <c r="F6" s="236"/>
      <c r="G6" s="236"/>
      <c r="H6" s="237"/>
    </row>
    <row r="7" spans="2:8" ht="13.5" thickBot="1">
      <c r="B7" s="238" t="s">
        <v>2</v>
      </c>
      <c r="C7" s="240" t="s">
        <v>387</v>
      </c>
      <c r="D7" s="241"/>
      <c r="E7" s="241"/>
      <c r="F7" s="241"/>
      <c r="G7" s="242"/>
      <c r="H7" s="243" t="s">
        <v>386</v>
      </c>
    </row>
    <row r="8" spans="2:8" ht="26.25" thickBot="1">
      <c r="B8" s="239"/>
      <c r="C8" s="138" t="s">
        <v>237</v>
      </c>
      <c r="D8" s="138" t="s">
        <v>385</v>
      </c>
      <c r="E8" s="138" t="s">
        <v>384</v>
      </c>
      <c r="F8" s="138" t="s">
        <v>437</v>
      </c>
      <c r="G8" s="138" t="s">
        <v>205</v>
      </c>
      <c r="H8" s="244"/>
    </row>
    <row r="9" spans="2:8" ht="12.75">
      <c r="B9" s="139" t="s">
        <v>438</v>
      </c>
      <c r="C9" s="124">
        <f>C10+C11+C12+C15+C16+C19</f>
        <v>52082091</v>
      </c>
      <c r="D9" s="124">
        <f>D10+D11+D12+D15+D16+D19</f>
        <v>0</v>
      </c>
      <c r="E9" s="124">
        <f>E10+E11+E12+E15+E16+E19</f>
        <v>52082091</v>
      </c>
      <c r="F9" s="124">
        <f>F10+F11+F12+F15+F16+F19</f>
        <v>51135962</v>
      </c>
      <c r="G9" s="124">
        <f>G10+G11+G12+G15+G16+G19</f>
        <v>51135962</v>
      </c>
      <c r="H9" s="4">
        <f>E9-F9</f>
        <v>946129</v>
      </c>
    </row>
    <row r="10" spans="2:8" ht="20.25" customHeight="1">
      <c r="B10" s="137" t="s">
        <v>439</v>
      </c>
      <c r="C10" s="124">
        <v>52082091</v>
      </c>
      <c r="D10" s="4">
        <v>0</v>
      </c>
      <c r="E10" s="6">
        <f>C10+D10</f>
        <v>52082091</v>
      </c>
      <c r="F10" s="6">
        <v>51135962</v>
      </c>
      <c r="G10" s="6">
        <v>51135962</v>
      </c>
      <c r="H10" s="6">
        <f aca="true" t="shared" si="0" ref="H10:H31">E10-F10</f>
        <v>946129</v>
      </c>
    </row>
    <row r="11" spans="2:8" ht="12.75">
      <c r="B11" s="137" t="s">
        <v>440</v>
      </c>
      <c r="C11" s="124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37" t="s">
        <v>441</v>
      </c>
      <c r="C12" s="123">
        <f>SUM(C13:C14)</f>
        <v>0</v>
      </c>
      <c r="D12" s="123">
        <f>SUM(D13:D14)</f>
        <v>0</v>
      </c>
      <c r="E12" s="123">
        <v>0</v>
      </c>
      <c r="F12" s="123">
        <f>SUM(F13:F14)</f>
        <v>0</v>
      </c>
      <c r="G12" s="123">
        <f>SUM(G13:G14)</f>
        <v>0</v>
      </c>
      <c r="H12" s="6">
        <f t="shared" si="0"/>
        <v>0</v>
      </c>
    </row>
    <row r="13" spans="2:8" ht="12.75">
      <c r="B13" s="140" t="s">
        <v>442</v>
      </c>
      <c r="C13" s="124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40" t="s">
        <v>443</v>
      </c>
      <c r="C14" s="124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37" t="s">
        <v>444</v>
      </c>
      <c r="C15" s="124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37" t="s">
        <v>445</v>
      </c>
      <c r="C16" s="123">
        <f>C17+C18</f>
        <v>0</v>
      </c>
      <c r="D16" s="123">
        <f>D17+D18</f>
        <v>0</v>
      </c>
      <c r="E16" s="123">
        <v>0</v>
      </c>
      <c r="F16" s="123">
        <f>F17+F18</f>
        <v>0</v>
      </c>
      <c r="G16" s="123">
        <f>G17+G18</f>
        <v>0</v>
      </c>
      <c r="H16" s="6">
        <f t="shared" si="0"/>
        <v>0</v>
      </c>
    </row>
    <row r="17" spans="2:8" ht="12.75">
      <c r="B17" s="140" t="s">
        <v>446</v>
      </c>
      <c r="C17" s="124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40" t="s">
        <v>447</v>
      </c>
      <c r="C18" s="124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37" t="s">
        <v>448</v>
      </c>
      <c r="C19" s="124"/>
      <c r="D19" s="4"/>
      <c r="E19" s="6">
        <v>0</v>
      </c>
      <c r="F19" s="4"/>
      <c r="G19" s="4"/>
      <c r="H19" s="6">
        <f t="shared" si="0"/>
        <v>0</v>
      </c>
    </row>
    <row r="20" spans="2:8" s="141" customFormat="1" ht="12.75">
      <c r="B20" s="142"/>
      <c r="C20" s="143"/>
      <c r="D20" s="144"/>
      <c r="E20" s="144"/>
      <c r="F20" s="144"/>
      <c r="G20" s="144"/>
      <c r="H20" s="145"/>
    </row>
    <row r="21" spans="2:8" ht="12.75">
      <c r="B21" s="139" t="s">
        <v>449</v>
      </c>
      <c r="C21" s="124">
        <f>C22+C23+C24+C27+C28+C31</f>
        <v>0</v>
      </c>
      <c r="D21" s="124">
        <f>D22+D23+D24+D27+D28+D31</f>
        <v>0</v>
      </c>
      <c r="E21" s="124">
        <v>0</v>
      </c>
      <c r="F21" s="124">
        <f>F22+F23+F24+F27+F28+F31</f>
        <v>0</v>
      </c>
      <c r="G21" s="124">
        <f>G22+G23+G24+G27+G28+G31</f>
        <v>0</v>
      </c>
      <c r="H21" s="4">
        <f t="shared" si="0"/>
        <v>0</v>
      </c>
    </row>
    <row r="22" spans="2:8" ht="18.75" customHeight="1">
      <c r="B22" s="137" t="s">
        <v>439</v>
      </c>
      <c r="C22" s="124"/>
      <c r="D22" s="4"/>
      <c r="E22" s="6">
        <v>0</v>
      </c>
      <c r="F22" s="4"/>
      <c r="G22" s="4"/>
      <c r="H22" s="6">
        <f t="shared" si="0"/>
        <v>0</v>
      </c>
    </row>
    <row r="23" spans="2:8" ht="12.75">
      <c r="B23" s="137" t="s">
        <v>440</v>
      </c>
      <c r="C23" s="124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37" t="s">
        <v>441</v>
      </c>
      <c r="C24" s="123">
        <f>SUM(C25:C26)</f>
        <v>0</v>
      </c>
      <c r="D24" s="123">
        <f>SUM(D25:D26)</f>
        <v>0</v>
      </c>
      <c r="E24" s="123">
        <v>0</v>
      </c>
      <c r="F24" s="123">
        <f>SUM(F25:F26)</f>
        <v>0</v>
      </c>
      <c r="G24" s="123">
        <f>SUM(G25:G26)</f>
        <v>0</v>
      </c>
      <c r="H24" s="6">
        <f t="shared" si="0"/>
        <v>0</v>
      </c>
    </row>
    <row r="25" spans="2:8" ht="12.75">
      <c r="B25" s="140" t="s">
        <v>442</v>
      </c>
      <c r="C25" s="124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40" t="s">
        <v>443</v>
      </c>
      <c r="C26" s="124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37" t="s">
        <v>444</v>
      </c>
      <c r="C27" s="124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37" t="s">
        <v>445</v>
      </c>
      <c r="C28" s="123">
        <f>C29+C30</f>
        <v>0</v>
      </c>
      <c r="D28" s="123">
        <f>D29+D30</f>
        <v>0</v>
      </c>
      <c r="E28" s="123">
        <v>0</v>
      </c>
      <c r="F28" s="123">
        <f>F29+F30</f>
        <v>0</v>
      </c>
      <c r="G28" s="123">
        <f>G29+G30</f>
        <v>0</v>
      </c>
      <c r="H28" s="6">
        <f t="shared" si="0"/>
        <v>0</v>
      </c>
    </row>
    <row r="29" spans="2:8" ht="12.75">
      <c r="B29" s="140" t="s">
        <v>446</v>
      </c>
      <c r="C29" s="124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0" t="s">
        <v>447</v>
      </c>
      <c r="C30" s="124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37" t="s">
        <v>448</v>
      </c>
      <c r="C31" s="124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39" t="s">
        <v>450</v>
      </c>
      <c r="C32" s="124">
        <f aca="true" t="shared" si="1" ref="C32:H32">C9+C21</f>
        <v>52082091</v>
      </c>
      <c r="D32" s="124">
        <f t="shared" si="1"/>
        <v>0</v>
      </c>
      <c r="E32" s="124">
        <f t="shared" si="1"/>
        <v>52082091</v>
      </c>
      <c r="F32" s="124">
        <f t="shared" si="1"/>
        <v>51135962</v>
      </c>
      <c r="G32" s="124">
        <f t="shared" si="1"/>
        <v>51135962</v>
      </c>
      <c r="H32" s="124">
        <f t="shared" si="1"/>
        <v>946129</v>
      </c>
    </row>
    <row r="33" spans="2:8" ht="13.5" thickBot="1">
      <c r="B33" s="146"/>
      <c r="C33" s="147"/>
      <c r="D33" s="148"/>
      <c r="E33" s="148"/>
      <c r="F33" s="148"/>
      <c r="G33" s="148"/>
      <c r="H33" s="14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2021-10-08T00:58:56Z</cp:lastPrinted>
  <dcterms:created xsi:type="dcterms:W3CDTF">2016-10-11T18:36:49Z</dcterms:created>
  <dcterms:modified xsi:type="dcterms:W3CDTF">2022-01-20T22:54:37Z</dcterms:modified>
  <cp:category/>
  <cp:version/>
  <cp:contentType/>
  <cp:contentStatus/>
</cp:coreProperties>
</file>